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Users/matthewclarke/Documents/LEADS/CODES/Technology_Dashboard/Sustainable_Aviation_Technology_Dashboard/Data/Technology/"/>
    </mc:Choice>
  </mc:AlternateContent>
  <xr:revisionPtr revIDLastSave="0" documentId="13_ncr:1_{9132E5BB-6F40-A944-B74D-638CBF98C1EA}" xr6:coauthVersionLast="47" xr6:coauthVersionMax="47" xr10:uidLastSave="{00000000-0000-0000-0000-000000000000}"/>
  <bookViews>
    <workbookView xWindow="0" yWindow="0" windowWidth="28800" windowHeight="18000" activeTab="2" xr2:uid="{00000000-000D-0000-FFFF-FFFF00000000}"/>
  </bookViews>
  <sheets>
    <sheet name="Commercial_Batteries" sheetId="1" r:id="rId1"/>
    <sheet name="Hydrogen" sheetId="11" r:id="rId2"/>
    <sheet name="Hydrogen_Production" sheetId="12" r:id="rId3"/>
    <sheet name="Battery_Development" sheetId="2" r:id="rId4"/>
    <sheet name="Commercial_SAF" sheetId="3" r:id="rId5"/>
    <sheet name="SAF Conversion Factors" sheetId="4" r:id="rId6"/>
    <sheet name="SAF_Development" sheetId="5" r:id="rId7"/>
    <sheet name="Electric_Motor_Development" sheetId="6" r:id="rId8"/>
    <sheet name="Power_Electronics_Cables" sheetId="7" r:id="rId9"/>
    <sheet name="US_Temperature_F" sheetId="8" r:id="rId10"/>
    <sheet name="US_County_FIPS" sheetId="9" r:id="rId11"/>
    <sheet name="Commercial_SAF_Full" sheetId="10"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3" roundtripDataChecksum="p0AalneHbc7BxPjVqRozuVHJzSYIAChP/xaagDmfjEQ="/>
    </ext>
  </extLst>
</workbook>
</file>

<file path=xl/calcChain.xml><?xml version="1.0" encoding="utf-8"?>
<calcChain xmlns="http://schemas.openxmlformats.org/spreadsheetml/2006/main">
  <c r="E65" i="3" l="1" a="1"/>
  <c r="E65" i="3" s="1"/>
  <c r="F65" i="3" a="1"/>
  <c r="F65" i="3" s="1"/>
  <c r="O65" i="3"/>
  <c r="E66" i="3" a="1"/>
  <c r="E66" i="3" s="1"/>
  <c r="F66" i="3" a="1"/>
  <c r="F66" i="3" s="1"/>
  <c r="O66" i="3"/>
  <c r="E67" i="3" a="1"/>
  <c r="E67" i="3" s="1"/>
  <c r="F67" i="3" a="1"/>
  <c r="F67" i="3" s="1"/>
  <c r="O67" i="3"/>
  <c r="E68" i="3" a="1"/>
  <c r="E68" i="3" s="1"/>
  <c r="F68" i="3" a="1"/>
  <c r="F68" i="3" s="1"/>
  <c r="O68" i="3"/>
  <c r="E69" i="3" a="1"/>
  <c r="E69" i="3" s="1"/>
  <c r="F69" i="3" a="1"/>
  <c r="F69" i="3" s="1"/>
  <c r="O69" i="3"/>
  <c r="E70" i="3" a="1"/>
  <c r="E70" i="3" s="1"/>
  <c r="F70" i="3" a="1"/>
  <c r="F70" i="3" s="1"/>
  <c r="O70" i="3"/>
  <c r="E47" i="3" a="1"/>
  <c r="E47" i="3" s="1"/>
  <c r="F47" i="3" a="1"/>
  <c r="F47" i="3" s="1"/>
  <c r="O47" i="3"/>
  <c r="E48" i="3" a="1"/>
  <c r="E48" i="3" s="1"/>
  <c r="F48" i="3" a="1"/>
  <c r="F48" i="3" s="1"/>
  <c r="O48" i="3"/>
  <c r="E49" i="3" a="1"/>
  <c r="E49" i="3" s="1"/>
  <c r="F49" i="3" a="1"/>
  <c r="F49" i="3" s="1"/>
  <c r="O49" i="3"/>
  <c r="E50" i="3" a="1"/>
  <c r="E50" i="3" s="1"/>
  <c r="F50" i="3" a="1"/>
  <c r="F50" i="3" s="1"/>
  <c r="O50" i="3"/>
  <c r="E51" i="3" a="1"/>
  <c r="E51" i="3" s="1"/>
  <c r="F51" i="3" a="1"/>
  <c r="F51" i="3" s="1"/>
  <c r="O51" i="3"/>
  <c r="E52" i="3" a="1"/>
  <c r="E52" i="3" s="1"/>
  <c r="F52" i="3" a="1"/>
  <c r="F52" i="3" s="1"/>
  <c r="O52" i="3"/>
  <c r="E31" i="3" a="1"/>
  <c r="E31" i="3" s="1"/>
  <c r="F31" i="3" a="1"/>
  <c r="F31" i="3" s="1"/>
  <c r="E32" i="3" a="1"/>
  <c r="E32" i="3" s="1"/>
  <c r="F32" i="3" a="1"/>
  <c r="F32" i="3" s="1"/>
  <c r="E33" i="3" a="1"/>
  <c r="E33" i="3" s="1"/>
  <c r="F33" i="3" a="1"/>
  <c r="F33" i="3" s="1"/>
  <c r="O33" i="3"/>
  <c r="E34" i="3" a="1"/>
  <c r="E34" i="3" s="1"/>
  <c r="F34" i="3" a="1"/>
  <c r="F34" i="3" s="1"/>
  <c r="E35" i="3" a="1"/>
  <c r="E35" i="3" s="1"/>
  <c r="F35" i="3" a="1"/>
  <c r="F35" i="3" s="1"/>
  <c r="E36" i="3" a="1"/>
  <c r="E36" i="3" s="1"/>
  <c r="F36" i="3" a="1"/>
  <c r="F36" i="3" s="1"/>
  <c r="O36" i="3"/>
  <c r="E25" i="3" a="1"/>
  <c r="E25" i="3" s="1"/>
  <c r="F25" i="3" a="1"/>
  <c r="F25" i="3" s="1"/>
  <c r="O25" i="3"/>
  <c r="E26" i="3" a="1"/>
  <c r="E26" i="3" s="1"/>
  <c r="F26" i="3" a="1"/>
  <c r="F26" i="3" s="1"/>
  <c r="E27" i="3" a="1"/>
  <c r="E27" i="3" s="1"/>
  <c r="F27" i="3" a="1"/>
  <c r="F27" i="3" s="1"/>
  <c r="O27" i="3"/>
  <c r="E28" i="3" a="1"/>
  <c r="E28" i="3" s="1"/>
  <c r="F28" i="3" a="1"/>
  <c r="F28" i="3" s="1"/>
  <c r="E29" i="3" a="1"/>
  <c r="E29" i="3" s="1"/>
  <c r="F29" i="3" a="1"/>
  <c r="F29" i="3" s="1"/>
  <c r="E30" i="3" a="1"/>
  <c r="E30" i="3" s="1"/>
  <c r="F30" i="3" a="1"/>
  <c r="F30" i="3" s="1"/>
  <c r="O30" i="3"/>
  <c r="E3" i="3" a="1"/>
  <c r="E3" i="3" s="1"/>
  <c r="F3" i="3" a="1"/>
  <c r="F3" i="3" s="1"/>
  <c r="O3" i="3"/>
  <c r="E4" i="3" a="1"/>
  <c r="E4" i="3" s="1"/>
  <c r="F4" i="3" a="1"/>
  <c r="F4" i="3" s="1"/>
  <c r="O4" i="3"/>
  <c r="E5" i="3" a="1"/>
  <c r="E5" i="3" s="1"/>
  <c r="F5" i="3" a="1"/>
  <c r="F5" i="3" s="1"/>
  <c r="O5" i="3"/>
  <c r="E6" i="3" a="1"/>
  <c r="E6" i="3" s="1"/>
  <c r="F6" i="3" a="1"/>
  <c r="F6" i="3" s="1"/>
  <c r="O6" i="3"/>
  <c r="E7" i="3" a="1"/>
  <c r="E7" i="3" s="1"/>
  <c r="F7" i="3" a="1"/>
  <c r="F7" i="3" s="1"/>
  <c r="O7" i="3"/>
  <c r="E8" i="3" a="1"/>
  <c r="E8" i="3" s="1"/>
  <c r="F8" i="3" a="1"/>
  <c r="F8" i="3" s="1"/>
  <c r="O8" i="3"/>
  <c r="O72" i="10"/>
  <c r="F72" i="10" a="1"/>
  <c r="F72" i="10" s="1"/>
  <c r="E72" i="10" a="1"/>
  <c r="E72" i="10" s="1"/>
  <c r="O71" i="10"/>
  <c r="F71" i="10" a="1"/>
  <c r="F71" i="10" s="1"/>
  <c r="E71" i="10" a="1"/>
  <c r="E71" i="10" s="1"/>
  <c r="O70" i="10"/>
  <c r="F70" i="10" a="1"/>
  <c r="F70" i="10" s="1"/>
  <c r="E70" i="10" a="1"/>
  <c r="E70" i="10" s="1"/>
  <c r="O69" i="10"/>
  <c r="F69" i="10" a="1"/>
  <c r="F69" i="10" s="1"/>
  <c r="E69" i="10" a="1"/>
  <c r="E69" i="10" s="1"/>
  <c r="O68" i="10"/>
  <c r="F68" i="10" a="1"/>
  <c r="F68" i="10" s="1"/>
  <c r="E68" i="10" a="1"/>
  <c r="E68" i="10" s="1"/>
  <c r="O67" i="10"/>
  <c r="F67" i="10" a="1"/>
  <c r="F67" i="10" s="1"/>
  <c r="E67" i="10"/>
  <c r="E67" i="10" a="1"/>
  <c r="O66" i="10"/>
  <c r="F66" i="10" a="1"/>
  <c r="F66" i="10" s="1"/>
  <c r="E66" i="10"/>
  <c r="E66" i="10" a="1"/>
  <c r="O65" i="10"/>
  <c r="F65" i="10"/>
  <c r="F65" i="10" a="1"/>
  <c r="E65" i="10"/>
  <c r="E65" i="10" a="1"/>
  <c r="O64" i="10"/>
  <c r="F64" i="10" a="1"/>
  <c r="F64" i="10" s="1"/>
  <c r="E64" i="10" a="1"/>
  <c r="E64" i="10" s="1"/>
  <c r="O63" i="10"/>
  <c r="F63" i="10"/>
  <c r="F63" i="10" a="1"/>
  <c r="E63" i="10" a="1"/>
  <c r="E63" i="10" s="1"/>
  <c r="O62" i="10"/>
  <c r="F62" i="10" a="1"/>
  <c r="F62" i="10" s="1"/>
  <c r="E62" i="10" a="1"/>
  <c r="E62" i="10" s="1"/>
  <c r="O61" i="10"/>
  <c r="F61" i="10" a="1"/>
  <c r="F61" i="10" s="1"/>
  <c r="E61" i="10"/>
  <c r="E61" i="10" a="1"/>
  <c r="O60" i="10"/>
  <c r="F60" i="10" a="1"/>
  <c r="F60" i="10" s="1"/>
  <c r="E60" i="10" a="1"/>
  <c r="E60" i="10" s="1"/>
  <c r="O59" i="10"/>
  <c r="F59" i="10"/>
  <c r="F59" i="10" a="1"/>
  <c r="E59" i="10"/>
  <c r="E59" i="10" a="1"/>
  <c r="O58" i="10"/>
  <c r="F58" i="10" a="1"/>
  <c r="F58" i="10" s="1"/>
  <c r="E58" i="10"/>
  <c r="E58" i="10" a="1"/>
  <c r="O57" i="10"/>
  <c r="F57" i="10"/>
  <c r="F57" i="10" a="1"/>
  <c r="E57" i="10"/>
  <c r="E57" i="10" a="1"/>
  <c r="F56" i="10" a="1"/>
  <c r="F56" i="10" s="1"/>
  <c r="E56" i="10"/>
  <c r="E56" i="10" a="1"/>
  <c r="F55" i="10"/>
  <c r="F55" i="10" a="1"/>
  <c r="E55" i="10"/>
  <c r="E55" i="10" a="1"/>
  <c r="O54" i="10"/>
  <c r="F54" i="10"/>
  <c r="F54" i="10" a="1"/>
  <c r="E54" i="10"/>
  <c r="E54" i="10" a="1"/>
  <c r="O53" i="10"/>
  <c r="F53" i="10"/>
  <c r="F53" i="10" a="1"/>
  <c r="E53" i="10" a="1"/>
  <c r="E53" i="10" s="1"/>
  <c r="O52" i="10"/>
  <c r="F52" i="10"/>
  <c r="F52" i="10" a="1"/>
  <c r="E52" i="10" a="1"/>
  <c r="E52" i="10" s="1"/>
  <c r="O51" i="10"/>
  <c r="F51" i="10" a="1"/>
  <c r="F51" i="10" s="1"/>
  <c r="E51" i="10"/>
  <c r="E51" i="10" a="1"/>
  <c r="O50" i="10"/>
  <c r="F50" i="10" a="1"/>
  <c r="F50" i="10" s="1"/>
  <c r="E50" i="10"/>
  <c r="E50" i="10" a="1"/>
  <c r="O49" i="10"/>
  <c r="F49" i="10" a="1"/>
  <c r="F49" i="10" s="1"/>
  <c r="E49" i="10" a="1"/>
  <c r="E49" i="10" s="1"/>
  <c r="O48" i="10"/>
  <c r="F48" i="10"/>
  <c r="F48" i="10" a="1"/>
  <c r="E48" i="10"/>
  <c r="E48" i="10" a="1"/>
  <c r="O47" i="10"/>
  <c r="F47" i="10" a="1"/>
  <c r="F47" i="10" s="1"/>
  <c r="E47" i="10"/>
  <c r="E47" i="10" a="1"/>
  <c r="O46" i="10"/>
  <c r="F46" i="10"/>
  <c r="F46" i="10" a="1"/>
  <c r="E46" i="10"/>
  <c r="E46" i="10" a="1"/>
  <c r="F45" i="10" a="1"/>
  <c r="F45" i="10" s="1"/>
  <c r="E45" i="10"/>
  <c r="E45" i="10" a="1"/>
  <c r="F44" i="10"/>
  <c r="F44" i="10" a="1"/>
  <c r="E44" i="10" a="1"/>
  <c r="E44" i="10" s="1"/>
  <c r="O43" i="10"/>
  <c r="F43" i="10" a="1"/>
  <c r="F43" i="10" s="1"/>
  <c r="E43" i="10" a="1"/>
  <c r="E43" i="10" s="1"/>
  <c r="F42" i="10" a="1"/>
  <c r="F42" i="10" s="1"/>
  <c r="E42" i="10"/>
  <c r="E42" i="10" a="1"/>
  <c r="F41" i="10" a="1"/>
  <c r="F41" i="10" s="1"/>
  <c r="E41" i="10" a="1"/>
  <c r="E41" i="10" s="1"/>
  <c r="O40" i="10"/>
  <c r="F40" i="10" a="1"/>
  <c r="F40" i="10" s="1"/>
  <c r="E40" i="10" a="1"/>
  <c r="E40" i="10" s="1"/>
  <c r="O39" i="10"/>
  <c r="F39" i="10" a="1"/>
  <c r="F39" i="10" s="1"/>
  <c r="E39" i="10" a="1"/>
  <c r="E39" i="10" s="1"/>
  <c r="O38" i="10"/>
  <c r="F38" i="10" a="1"/>
  <c r="F38" i="10" s="1"/>
  <c r="E38" i="10"/>
  <c r="E38" i="10" a="1"/>
  <c r="O37" i="10"/>
  <c r="F37" i="10" a="1"/>
  <c r="F37" i="10" s="1"/>
  <c r="E37" i="10"/>
  <c r="E37" i="10" a="1"/>
  <c r="O36" i="10"/>
  <c r="F36" i="10"/>
  <c r="F36" i="10" a="1"/>
  <c r="E36" i="10"/>
  <c r="E36" i="10" a="1"/>
  <c r="F35" i="10" a="1"/>
  <c r="F35" i="10" s="1"/>
  <c r="E35" i="10" a="1"/>
  <c r="E35" i="10" s="1"/>
  <c r="F34" i="10"/>
  <c r="F34" i="10" a="1"/>
  <c r="E34" i="10"/>
  <c r="E34" i="10" a="1"/>
  <c r="O33" i="10"/>
  <c r="F33" i="10"/>
  <c r="F33" i="10" a="1"/>
  <c r="E33" i="10" a="1"/>
  <c r="E33" i="10" s="1"/>
  <c r="F32" i="10" a="1"/>
  <c r="F32" i="10" s="1"/>
  <c r="E32" i="10"/>
  <c r="E32" i="10" a="1"/>
  <c r="F31" i="10" a="1"/>
  <c r="F31" i="10" s="1"/>
  <c r="E31" i="10" a="1"/>
  <c r="E31" i="10" s="1"/>
  <c r="O30" i="10"/>
  <c r="F30" i="10" a="1"/>
  <c r="F30" i="10" s="1"/>
  <c r="E30" i="10" a="1"/>
  <c r="E30" i="10" s="1"/>
  <c r="F29" i="10"/>
  <c r="F29" i="10" a="1"/>
  <c r="E29" i="10"/>
  <c r="E29" i="10" a="1"/>
  <c r="F28" i="10" a="1"/>
  <c r="F28" i="10" s="1"/>
  <c r="E28" i="10" a="1"/>
  <c r="E28" i="10" s="1"/>
  <c r="O27" i="10"/>
  <c r="F27" i="10"/>
  <c r="F27" i="10" a="1"/>
  <c r="E27" i="10" a="1"/>
  <c r="E27" i="10" s="1"/>
  <c r="F26" i="10"/>
  <c r="F26" i="10" a="1"/>
  <c r="E26" i="10" a="1"/>
  <c r="E26" i="10" s="1"/>
  <c r="O25" i="10"/>
  <c r="F25" i="10"/>
  <c r="F25" i="10" a="1"/>
  <c r="E25" i="10" a="1"/>
  <c r="E25" i="10" s="1"/>
  <c r="O24" i="10"/>
  <c r="F24" i="10" a="1"/>
  <c r="F24" i="10" s="1"/>
  <c r="E24" i="10" a="1"/>
  <c r="E24" i="10" s="1"/>
  <c r="O23" i="10"/>
  <c r="F23" i="10" a="1"/>
  <c r="F23" i="10" s="1"/>
  <c r="E23" i="10" a="1"/>
  <c r="E23" i="10" s="1"/>
  <c r="O22" i="10"/>
  <c r="F22" i="10" a="1"/>
  <c r="F22" i="10" s="1"/>
  <c r="E22" i="10" a="1"/>
  <c r="E22" i="10" s="1"/>
  <c r="O21" i="10"/>
  <c r="F21" i="10" a="1"/>
  <c r="F21" i="10" s="1"/>
  <c r="E21" i="10"/>
  <c r="E21" i="10" a="1"/>
  <c r="O20" i="10"/>
  <c r="F20" i="10" a="1"/>
  <c r="F20" i="10" s="1"/>
  <c r="E20" i="10"/>
  <c r="E20" i="10" a="1"/>
  <c r="O19" i="10"/>
  <c r="F19" i="10" a="1"/>
  <c r="F19" i="10" s="1"/>
  <c r="E19" i="10"/>
  <c r="E19" i="10" a="1"/>
  <c r="O18" i="10"/>
  <c r="F18" i="10"/>
  <c r="F18" i="10" a="1"/>
  <c r="E18" i="10" a="1"/>
  <c r="E18" i="10" s="1"/>
  <c r="O17" i="10"/>
  <c r="F17" i="10"/>
  <c r="F17" i="10" a="1"/>
  <c r="E17" i="10" a="1"/>
  <c r="E17" i="10" s="1"/>
  <c r="O16" i="10"/>
  <c r="F16" i="10" a="1"/>
  <c r="F16" i="10" s="1"/>
  <c r="E16" i="10"/>
  <c r="E16" i="10" a="1"/>
  <c r="O15" i="10"/>
  <c r="F15" i="10" a="1"/>
  <c r="F15" i="10" s="1"/>
  <c r="E15" i="10" a="1"/>
  <c r="E15" i="10" s="1"/>
  <c r="O14" i="10"/>
  <c r="F14" i="10"/>
  <c r="F14" i="10" a="1"/>
  <c r="E14" i="10" a="1"/>
  <c r="E14" i="10" s="1"/>
  <c r="O13" i="10"/>
  <c r="F13" i="10" a="1"/>
  <c r="F13" i="10" s="1"/>
  <c r="E13" i="10" a="1"/>
  <c r="E13" i="10" s="1"/>
  <c r="O12" i="10"/>
  <c r="F12" i="10" a="1"/>
  <c r="F12" i="10" s="1"/>
  <c r="E12" i="10"/>
  <c r="E12" i="10" a="1"/>
  <c r="O11" i="10"/>
  <c r="F11" i="10" a="1"/>
  <c r="F11" i="10" s="1"/>
  <c r="E11" i="10"/>
  <c r="E11" i="10" a="1"/>
  <c r="O10" i="10"/>
  <c r="F10" i="10"/>
  <c r="F10" i="10" a="1"/>
  <c r="E10" i="10" a="1"/>
  <c r="E10" i="10" s="1"/>
  <c r="O9" i="10"/>
  <c r="F9" i="10"/>
  <c r="F9" i="10" a="1"/>
  <c r="E9" i="10" a="1"/>
  <c r="E9" i="10" s="1"/>
  <c r="O8" i="10"/>
  <c r="F8" i="10" a="1"/>
  <c r="F8" i="10" s="1"/>
  <c r="E8" i="10"/>
  <c r="E8" i="10" a="1"/>
  <c r="O7" i="10"/>
  <c r="F7" i="10" a="1"/>
  <c r="F7" i="10" s="1"/>
  <c r="E7" i="10"/>
  <c r="E7" i="10" a="1"/>
  <c r="O6" i="10"/>
  <c r="F6" i="10"/>
  <c r="F6" i="10" a="1"/>
  <c r="E6" i="10" a="1"/>
  <c r="E6" i="10" s="1"/>
  <c r="O5" i="10"/>
  <c r="F5" i="10"/>
  <c r="F5" i="10" a="1"/>
  <c r="E5" i="10" a="1"/>
  <c r="E5" i="10" s="1"/>
  <c r="O4" i="10"/>
  <c r="F4" i="10" a="1"/>
  <c r="F4" i="10" s="1"/>
  <c r="E4" i="10"/>
  <c r="E4" i="10" a="1"/>
  <c r="O3" i="10"/>
  <c r="F3" i="10" a="1"/>
  <c r="F3" i="10" s="1"/>
  <c r="E3" i="10"/>
  <c r="E3" i="10" a="1"/>
  <c r="O2" i="10"/>
  <c r="F2" i="10"/>
  <c r="F2" i="10" a="1"/>
  <c r="E2" i="10" a="1"/>
  <c r="E2" i="10" s="1"/>
  <c r="F9" i="3" a="1"/>
  <c r="F9" i="3" s="1"/>
  <c r="F10" i="3" a="1"/>
  <c r="F10" i="3" s="1"/>
  <c r="F11" i="3" a="1"/>
  <c r="F11" i="3" s="1"/>
  <c r="F12" i="3" a="1"/>
  <c r="F12" i="3" s="1"/>
  <c r="F13" i="3" a="1"/>
  <c r="F13" i="3" s="1"/>
  <c r="F14" i="3" a="1"/>
  <c r="F14" i="3" s="1"/>
  <c r="F15" i="3" a="1"/>
  <c r="F15" i="3" s="1"/>
  <c r="F16" i="3" a="1"/>
  <c r="F16" i="3" s="1"/>
  <c r="F17" i="3" a="1"/>
  <c r="F17" i="3" s="1"/>
  <c r="F18" i="3" a="1"/>
  <c r="F18" i="3" s="1"/>
  <c r="F19" i="3" a="1"/>
  <c r="F19" i="3" s="1"/>
  <c r="F20" i="3" a="1"/>
  <c r="F20" i="3" s="1"/>
  <c r="F21" i="3" a="1"/>
  <c r="F21" i="3" s="1"/>
  <c r="F22" i="3" a="1"/>
  <c r="F22" i="3" s="1"/>
  <c r="F23" i="3" a="1"/>
  <c r="F23" i="3" s="1"/>
  <c r="F24" i="3" a="1"/>
  <c r="F24" i="3" s="1"/>
  <c r="F37" i="3" a="1"/>
  <c r="F37" i="3" s="1"/>
  <c r="F38" i="3" a="1"/>
  <c r="F38" i="3" s="1"/>
  <c r="F39" i="3" a="1"/>
  <c r="F39" i="3" s="1"/>
  <c r="F40" i="3" a="1"/>
  <c r="F40" i="3" s="1"/>
  <c r="F41" i="3" a="1"/>
  <c r="F41" i="3" s="1"/>
  <c r="F42" i="3" a="1"/>
  <c r="F42" i="3" s="1"/>
  <c r="F43" i="3" a="1"/>
  <c r="F43" i="3" s="1"/>
  <c r="F44" i="3" a="1"/>
  <c r="F44" i="3" s="1"/>
  <c r="F45" i="3" a="1"/>
  <c r="F45" i="3" s="1"/>
  <c r="F46" i="3" a="1"/>
  <c r="F46" i="3" s="1"/>
  <c r="F53" i="3" a="1"/>
  <c r="F53" i="3" s="1"/>
  <c r="F54" i="3" a="1"/>
  <c r="F54" i="3" s="1"/>
  <c r="F55" i="3" a="1"/>
  <c r="F55" i="3" s="1"/>
  <c r="F56" i="3" a="1"/>
  <c r="F56" i="3" s="1"/>
  <c r="F57" i="3" a="1"/>
  <c r="F57" i="3" s="1"/>
  <c r="F58" i="3" a="1"/>
  <c r="F58" i="3" s="1"/>
  <c r="F59" i="3" a="1"/>
  <c r="F59" i="3" s="1"/>
  <c r="F60" i="3" a="1"/>
  <c r="F60" i="3" s="1"/>
  <c r="F61" i="3" a="1"/>
  <c r="F61" i="3" s="1"/>
  <c r="F62" i="3" a="1"/>
  <c r="F62" i="3" s="1"/>
  <c r="F63" i="3" a="1"/>
  <c r="F63" i="3" s="1"/>
  <c r="F64" i="3" a="1"/>
  <c r="F64" i="3" s="1"/>
  <c r="F71" i="3" a="1"/>
  <c r="F71" i="3" s="1"/>
  <c r="F72" i="3" a="1"/>
  <c r="F72" i="3" s="1"/>
  <c r="F2" i="3" a="1"/>
  <c r="F2" i="3" s="1"/>
  <c r="E9" i="3" a="1"/>
  <c r="E9" i="3" s="1"/>
  <c r="E10" i="3" a="1"/>
  <c r="E10" i="3" s="1"/>
  <c r="E11" i="3" a="1"/>
  <c r="E11" i="3" s="1"/>
  <c r="E12" i="3" a="1"/>
  <c r="E12" i="3" s="1"/>
  <c r="E13" i="3" a="1"/>
  <c r="E13" i="3" s="1"/>
  <c r="E14" i="3" a="1"/>
  <c r="E14" i="3" s="1"/>
  <c r="E15" i="3" a="1"/>
  <c r="E15" i="3" s="1"/>
  <c r="E16" i="3" a="1"/>
  <c r="E16" i="3" s="1"/>
  <c r="E17" i="3" a="1"/>
  <c r="E17" i="3" s="1"/>
  <c r="E18" i="3" a="1"/>
  <c r="E18" i="3" s="1"/>
  <c r="E19" i="3" a="1"/>
  <c r="E19" i="3" s="1"/>
  <c r="E20" i="3" a="1"/>
  <c r="E20" i="3" s="1"/>
  <c r="E21" i="3" a="1"/>
  <c r="E21" i="3" s="1"/>
  <c r="E22" i="3" a="1"/>
  <c r="E22" i="3" s="1"/>
  <c r="E23" i="3" a="1"/>
  <c r="E23" i="3" s="1"/>
  <c r="E24" i="3" a="1"/>
  <c r="E24" i="3" s="1"/>
  <c r="E37" i="3" a="1"/>
  <c r="E37" i="3" s="1"/>
  <c r="E38" i="3" a="1"/>
  <c r="E38" i="3" s="1"/>
  <c r="E39" i="3" a="1"/>
  <c r="E39" i="3" s="1"/>
  <c r="E40" i="3" a="1"/>
  <c r="E40" i="3" s="1"/>
  <c r="E41" i="3" a="1"/>
  <c r="E41" i="3" s="1"/>
  <c r="E42" i="3" a="1"/>
  <c r="E42" i="3" s="1"/>
  <c r="E43" i="3" a="1"/>
  <c r="E43" i="3" s="1"/>
  <c r="E44" i="3" a="1"/>
  <c r="E44" i="3" s="1"/>
  <c r="E45" i="3" a="1"/>
  <c r="E45" i="3" s="1"/>
  <c r="E46" i="3" a="1"/>
  <c r="E46" i="3" s="1"/>
  <c r="E53" i="3" a="1"/>
  <c r="E53" i="3" s="1"/>
  <c r="E54" i="3" a="1"/>
  <c r="E54" i="3" s="1"/>
  <c r="E55" i="3" a="1"/>
  <c r="E55" i="3" s="1"/>
  <c r="E56" i="3" a="1"/>
  <c r="E56" i="3" s="1"/>
  <c r="E57" i="3" a="1"/>
  <c r="E57" i="3" s="1"/>
  <c r="E58" i="3" a="1"/>
  <c r="E58" i="3" s="1"/>
  <c r="E59" i="3" a="1"/>
  <c r="E59" i="3" s="1"/>
  <c r="E60" i="3" a="1"/>
  <c r="E60" i="3" s="1"/>
  <c r="E61" i="3" a="1"/>
  <c r="E61" i="3" s="1"/>
  <c r="E62" i="3" a="1"/>
  <c r="E62" i="3" s="1"/>
  <c r="E63" i="3" a="1"/>
  <c r="E63" i="3" s="1"/>
  <c r="E64" i="3" a="1"/>
  <c r="E64" i="3" s="1"/>
  <c r="E71" i="3" a="1"/>
  <c r="E71" i="3" s="1"/>
  <c r="E72" i="3" a="1"/>
  <c r="E72" i="3" s="1"/>
  <c r="E2" i="3" a="1"/>
  <c r="E2" i="3" s="1"/>
  <c r="E15" i="4"/>
  <c r="E14" i="4"/>
  <c r="E13" i="4"/>
  <c r="E12" i="4"/>
  <c r="E11" i="4"/>
  <c r="E10" i="4"/>
  <c r="E9" i="4"/>
  <c r="E8" i="4"/>
  <c r="E7" i="4"/>
  <c r="E6" i="4"/>
  <c r="E5" i="4"/>
  <c r="E4" i="4"/>
  <c r="E3" i="4"/>
  <c r="E2" i="4"/>
  <c r="O72" i="3"/>
  <c r="O71" i="3"/>
  <c r="O64" i="3"/>
  <c r="O63" i="3"/>
  <c r="O62" i="3"/>
  <c r="O61" i="3"/>
  <c r="O60" i="3"/>
  <c r="O59" i="3"/>
  <c r="O58" i="3"/>
  <c r="O57" i="3"/>
  <c r="O54" i="3"/>
  <c r="O53" i="3"/>
  <c r="O46" i="3"/>
  <c r="O43" i="3"/>
  <c r="O40" i="3"/>
  <c r="O39" i="3"/>
  <c r="O38" i="3"/>
  <c r="O37" i="3"/>
  <c r="O24" i="3"/>
  <c r="O23" i="3"/>
  <c r="O22" i="3"/>
  <c r="O21" i="3"/>
  <c r="O20" i="3"/>
  <c r="O19" i="3"/>
  <c r="O18" i="3"/>
  <c r="O17" i="3"/>
  <c r="O16" i="3"/>
  <c r="O15" i="3"/>
  <c r="O14" i="3"/>
  <c r="O13" i="3"/>
  <c r="O12" i="3"/>
  <c r="O11" i="3"/>
  <c r="O10" i="3"/>
  <c r="O9" i="3"/>
  <c r="O2" i="3"/>
  <c r="O131" i="2" a="1"/>
  <c r="O131" i="2" s="1"/>
  <c r="N131" i="2" a="1"/>
  <c r="N131" i="2" s="1"/>
  <c r="M131" i="2" a="1"/>
  <c r="M131" i="2" s="1"/>
  <c r="O130" i="2" a="1"/>
  <c r="O130" i="2" s="1"/>
  <c r="N130" i="2" a="1"/>
  <c r="N130" i="2" s="1"/>
  <c r="M130" i="2" a="1"/>
  <c r="M130" i="2" s="1"/>
  <c r="O129" i="2" a="1"/>
  <c r="O129" i="2" s="1"/>
  <c r="N129" i="2" a="1"/>
  <c r="N129" i="2" s="1"/>
  <c r="M129" i="2" a="1"/>
  <c r="M129" i="2" s="1"/>
  <c r="O128" i="2" a="1"/>
  <c r="O128" i="2" s="1"/>
  <c r="N128" i="2" a="1"/>
  <c r="N128" i="2" s="1"/>
  <c r="M128" i="2" a="1"/>
  <c r="M128" i="2" s="1"/>
  <c r="O127" i="2" a="1"/>
  <c r="O127" i="2" s="1"/>
  <c r="N127" i="2" a="1"/>
  <c r="N127" i="2" s="1"/>
  <c r="O126" i="2" a="1"/>
  <c r="O126" i="2" s="1"/>
  <c r="N126" i="2" a="1"/>
  <c r="N126" i="2" s="1"/>
  <c r="M126" i="2" a="1"/>
  <c r="M126" i="2" s="1"/>
  <c r="O125" i="2" a="1"/>
  <c r="O125" i="2" s="1"/>
  <c r="N125" i="2" a="1"/>
  <c r="N125" i="2" s="1"/>
  <c r="M125" i="2" a="1"/>
  <c r="M125" i="2" s="1"/>
  <c r="O124" i="2" a="1"/>
  <c r="O124" i="2" s="1"/>
  <c r="N124" i="2" a="1"/>
  <c r="N124" i="2" s="1"/>
  <c r="M124" i="2" a="1"/>
  <c r="M124" i="2" s="1"/>
  <c r="O123" i="2" a="1"/>
  <c r="O123" i="2" s="1"/>
  <c r="N123" i="2" a="1"/>
  <c r="N123" i="2" s="1"/>
  <c r="M123" i="2" a="1"/>
  <c r="M123" i="2" s="1"/>
  <c r="O122" i="2" a="1"/>
  <c r="O122" i="2" s="1"/>
  <c r="N122" i="2" a="1"/>
  <c r="N122" i="2" s="1"/>
  <c r="M122" i="2" a="1"/>
  <c r="M122" i="2" s="1"/>
  <c r="M121" i="2" a="1"/>
  <c r="M121" i="2" s="1"/>
  <c r="M120" i="2" a="1"/>
  <c r="M120" i="2" s="1"/>
  <c r="O119" i="2" a="1"/>
  <c r="O119" i="2" s="1"/>
  <c r="N119" i="2" a="1"/>
  <c r="N119" i="2" s="1"/>
  <c r="M119" i="2" a="1"/>
  <c r="M119" i="2" s="1"/>
  <c r="O118" i="2" a="1"/>
  <c r="O118" i="2" s="1"/>
  <c r="N118" i="2" a="1"/>
  <c r="N118" i="2" s="1"/>
  <c r="M118" i="2" a="1"/>
  <c r="M118" i="2" s="1"/>
  <c r="O117" i="2" a="1"/>
  <c r="O117" i="2" s="1"/>
  <c r="N117" i="2" a="1"/>
  <c r="N117" i="2" s="1"/>
  <c r="M117" i="2" a="1"/>
  <c r="M117" i="2" s="1"/>
  <c r="O116" i="2" a="1"/>
  <c r="O116" i="2" s="1"/>
  <c r="N116" i="2" a="1"/>
  <c r="N116" i="2" s="1"/>
  <c r="M116" i="2" a="1"/>
  <c r="M116" i="2" s="1"/>
  <c r="O115" i="2" a="1"/>
  <c r="O115" i="2" s="1"/>
  <c r="N115" i="2" a="1"/>
  <c r="N115" i="2" s="1"/>
  <c r="M115" i="2" a="1"/>
  <c r="M115" i="2" s="1"/>
  <c r="O114" i="2" a="1"/>
  <c r="O114" i="2" s="1"/>
  <c r="N114" i="2" a="1"/>
  <c r="N114" i="2"/>
  <c r="M114" i="2" a="1"/>
  <c r="M114" i="2" s="1"/>
  <c r="O113" i="2" a="1"/>
  <c r="O113" i="2"/>
  <c r="N113" i="2" a="1"/>
  <c r="N113" i="2" s="1"/>
  <c r="M113" i="2" a="1"/>
  <c r="M113" i="2" s="1"/>
  <c r="O112" i="2" a="1"/>
  <c r="O112" i="2" s="1"/>
  <c r="N112" i="2" a="1"/>
  <c r="N112" i="2" s="1"/>
  <c r="M112" i="2" a="1"/>
  <c r="M112" i="2" s="1"/>
  <c r="O111" i="2" a="1"/>
  <c r="O111" i="2" s="1"/>
  <c r="N111" i="2" a="1"/>
  <c r="N111" i="2" s="1"/>
  <c r="M111" i="2" a="1"/>
  <c r="M111" i="2" s="1"/>
  <c r="O110" i="2" a="1"/>
  <c r="O110" i="2" s="1"/>
  <c r="N110" i="2" a="1"/>
  <c r="N110" i="2" s="1"/>
  <c r="M110" i="2" a="1"/>
  <c r="M110" i="2" s="1"/>
  <c r="O109" i="2" a="1"/>
  <c r="O109" i="2" s="1"/>
  <c r="N109" i="2" a="1"/>
  <c r="N109" i="2" s="1"/>
  <c r="M109" i="2" a="1"/>
  <c r="M109" i="2" s="1"/>
  <c r="O108" i="2" a="1"/>
  <c r="O108" i="2" s="1"/>
  <c r="N108" i="2" a="1"/>
  <c r="N108" i="2"/>
  <c r="M108" i="2" a="1"/>
  <c r="M108" i="2" s="1"/>
  <c r="M107" i="2" a="1"/>
  <c r="M107" i="2" s="1"/>
  <c r="O106" i="2" a="1"/>
  <c r="O106" i="2" s="1"/>
  <c r="N106" i="2" a="1"/>
  <c r="N106" i="2" s="1"/>
  <c r="M106" i="2" a="1"/>
  <c r="M106" i="2" s="1"/>
  <c r="O105" i="2" a="1"/>
  <c r="O105" i="2" s="1"/>
  <c r="N105" i="2" a="1"/>
  <c r="N105" i="2" s="1"/>
  <c r="M105" i="2" a="1"/>
  <c r="M105" i="2" s="1"/>
  <c r="O104" i="2" a="1"/>
  <c r="O104" i="2" s="1"/>
  <c r="N104" i="2" a="1"/>
  <c r="N104" i="2" s="1"/>
  <c r="M104" i="2" a="1"/>
  <c r="M104" i="2" s="1"/>
  <c r="O103" i="2" a="1"/>
  <c r="O103" i="2" s="1"/>
  <c r="N103" i="2" a="1"/>
  <c r="N103" i="2" s="1"/>
  <c r="M103" i="2" a="1"/>
  <c r="M103" i="2" s="1"/>
  <c r="O102" i="2" a="1"/>
  <c r="O102" i="2" s="1"/>
  <c r="N102" i="2" a="1"/>
  <c r="N102" i="2" s="1"/>
  <c r="M102" i="2" a="1"/>
  <c r="M102" i="2" s="1"/>
  <c r="M101" i="2" a="1"/>
  <c r="M101" i="2" s="1"/>
  <c r="M100" i="2" a="1"/>
  <c r="M100" i="2" s="1"/>
  <c r="M99" i="2" a="1"/>
  <c r="M99" i="2" s="1"/>
  <c r="O98" i="2" a="1"/>
  <c r="O98" i="2" s="1"/>
  <c r="N98" i="2" a="1"/>
  <c r="N98" i="2" s="1"/>
  <c r="M98" i="2" a="1"/>
  <c r="M98" i="2" s="1"/>
  <c r="O97" i="2" a="1"/>
  <c r="O97" i="2" s="1"/>
  <c r="N97" i="2" a="1"/>
  <c r="N97" i="2" s="1"/>
  <c r="M97" i="2" a="1"/>
  <c r="M97" i="2" s="1"/>
  <c r="O96" i="2" a="1"/>
  <c r="O96" i="2" s="1"/>
  <c r="N96" i="2" a="1"/>
  <c r="N96" i="2" s="1"/>
  <c r="M96" i="2" a="1"/>
  <c r="M96" i="2" s="1"/>
  <c r="O95" i="2" a="1"/>
  <c r="O95" i="2" s="1"/>
  <c r="N95" i="2" a="1"/>
  <c r="N95" i="2" s="1"/>
  <c r="M95" i="2" a="1"/>
  <c r="M95" i="2" s="1"/>
  <c r="O94" i="2" a="1"/>
  <c r="O94" i="2"/>
  <c r="N94" i="2" a="1"/>
  <c r="N94" i="2"/>
  <c r="M94" i="2" a="1"/>
  <c r="M94" i="2" s="1"/>
  <c r="O93" i="2" a="1"/>
  <c r="O93" i="2" s="1"/>
  <c r="N93" i="2" a="1"/>
  <c r="N93" i="2"/>
  <c r="M93" i="2" a="1"/>
  <c r="M93" i="2" s="1"/>
  <c r="O92" i="2" a="1"/>
  <c r="O92" i="2" s="1"/>
  <c r="N92" i="2" a="1"/>
  <c r="N92" i="2"/>
  <c r="M92" i="2" a="1"/>
  <c r="M92" i="2" s="1"/>
  <c r="O90" i="2" a="1"/>
  <c r="O90" i="2" s="1"/>
  <c r="N90" i="2" a="1"/>
  <c r="N90" i="2" s="1"/>
  <c r="M90" i="2" a="1"/>
  <c r="M90" i="2" s="1"/>
  <c r="O89" i="2" a="1"/>
  <c r="O89" i="2" s="1"/>
  <c r="N89" i="2" a="1"/>
  <c r="N89" i="2" s="1"/>
  <c r="M89" i="2" a="1"/>
  <c r="M89" i="2" s="1"/>
  <c r="O88" i="2" a="1"/>
  <c r="O88" i="2" s="1"/>
  <c r="N88" i="2" a="1"/>
  <c r="N88" i="2"/>
  <c r="M88" i="2" a="1"/>
  <c r="M88" i="2" s="1"/>
  <c r="O87" i="2" a="1"/>
  <c r="O87" i="2" s="1"/>
  <c r="N87" i="2" a="1"/>
  <c r="N87" i="2" s="1"/>
  <c r="M87" i="2" a="1"/>
  <c r="M87" i="2" s="1"/>
  <c r="O86" i="2" a="1"/>
  <c r="O86" i="2" s="1"/>
  <c r="N86" i="2" a="1"/>
  <c r="N86" i="2" s="1"/>
  <c r="M86" i="2" a="1"/>
  <c r="M86" i="2" s="1"/>
  <c r="O85" i="2" a="1"/>
  <c r="O85" i="2" s="1"/>
  <c r="N85" i="2" a="1"/>
  <c r="N85" i="2" s="1"/>
  <c r="M85" i="2" a="1"/>
  <c r="M85" i="2" s="1"/>
  <c r="O84" i="2" a="1"/>
  <c r="O84" i="2" s="1"/>
  <c r="N84" i="2" a="1"/>
  <c r="N84" i="2" s="1"/>
  <c r="M84" i="2" a="1"/>
  <c r="M84" i="2" s="1"/>
  <c r="O83" i="2" a="1"/>
  <c r="O83" i="2" s="1"/>
  <c r="N83" i="2" a="1"/>
  <c r="N83" i="2" s="1"/>
  <c r="M83" i="2" a="1"/>
  <c r="M83" i="2"/>
  <c r="O82" i="2" a="1"/>
  <c r="O82" i="2" s="1"/>
  <c r="N82" i="2" a="1"/>
  <c r="N82" i="2" s="1"/>
  <c r="M82" i="2" a="1"/>
  <c r="M82" i="2" s="1"/>
  <c r="O81" i="2" a="1"/>
  <c r="O81" i="2" s="1"/>
  <c r="N81" i="2" a="1"/>
  <c r="N81" i="2" s="1"/>
  <c r="M81" i="2" a="1"/>
  <c r="M81" i="2" s="1"/>
  <c r="O80" i="2" a="1"/>
  <c r="O80" i="2" s="1"/>
  <c r="N80" i="2" a="1"/>
  <c r="N80" i="2" s="1"/>
  <c r="M80" i="2" a="1"/>
  <c r="M80" i="2" s="1"/>
  <c r="O79" i="2" a="1"/>
  <c r="O79" i="2" s="1"/>
  <c r="N79" i="2" a="1"/>
  <c r="N79" i="2" s="1"/>
  <c r="M79" i="2" a="1"/>
  <c r="M79" i="2" s="1"/>
  <c r="O78" i="2" a="1"/>
  <c r="O78" i="2" s="1"/>
  <c r="N78" i="2" a="1"/>
  <c r="N78" i="2" s="1"/>
  <c r="M78" i="2" a="1"/>
  <c r="M78" i="2"/>
  <c r="M77" i="2" a="1"/>
  <c r="M77" i="2" s="1"/>
  <c r="O76" i="2" a="1"/>
  <c r="O76" i="2" s="1"/>
  <c r="N76" i="2" a="1"/>
  <c r="N76" i="2" s="1"/>
  <c r="M76" i="2" a="1"/>
  <c r="M76" i="2" s="1"/>
  <c r="M75" i="2" a="1"/>
  <c r="M75" i="2" s="1"/>
  <c r="O74" i="2" a="1"/>
  <c r="O74" i="2" s="1"/>
  <c r="N74" i="2" a="1"/>
  <c r="N74" i="2" s="1"/>
  <c r="M74" i="2" a="1"/>
  <c r="M74" i="2" s="1"/>
  <c r="M73" i="2" a="1"/>
  <c r="M73" i="2" s="1"/>
  <c r="O72" i="2" a="1"/>
  <c r="O72" i="2" s="1"/>
  <c r="N72" i="2" a="1"/>
  <c r="N72" i="2" s="1"/>
  <c r="M72" i="2" a="1"/>
  <c r="M72" i="2" s="1"/>
  <c r="O71" i="2" a="1"/>
  <c r="O71" i="2" s="1"/>
  <c r="N71" i="2" a="1"/>
  <c r="N71" i="2" s="1"/>
  <c r="M71" i="2" a="1"/>
  <c r="M71" i="2" s="1"/>
  <c r="O70" i="2" a="1"/>
  <c r="O70" i="2" s="1"/>
  <c r="N70" i="2" a="1"/>
  <c r="N70" i="2" s="1"/>
  <c r="M70" i="2" a="1"/>
  <c r="M70" i="2"/>
  <c r="O69" i="2" a="1"/>
  <c r="O69" i="2" s="1"/>
  <c r="N69" i="2" a="1"/>
  <c r="N69" i="2" s="1"/>
  <c r="M69" i="2" a="1"/>
  <c r="M69" i="2" s="1"/>
  <c r="O68" i="2" a="1"/>
  <c r="O68" i="2" s="1"/>
  <c r="N68" i="2" a="1"/>
  <c r="N68" i="2" s="1"/>
  <c r="M68" i="2" a="1"/>
  <c r="M68" i="2" s="1"/>
  <c r="O67" i="2" a="1"/>
  <c r="O67" i="2"/>
  <c r="N67" i="2" a="1"/>
  <c r="N67" i="2" s="1"/>
  <c r="M67" i="2" a="1"/>
  <c r="M67" i="2" s="1"/>
  <c r="O66" i="2" a="1"/>
  <c r="O66" i="2"/>
  <c r="N66" i="2" a="1"/>
  <c r="N66" i="2" s="1"/>
  <c r="M66" i="2" a="1"/>
  <c r="M66" i="2" s="1"/>
  <c r="O65" i="2" a="1"/>
  <c r="O65" i="2" s="1"/>
  <c r="N65" i="2" a="1"/>
  <c r="N65" i="2" s="1"/>
  <c r="M65" i="2" a="1"/>
  <c r="M65" i="2" s="1"/>
  <c r="O64" i="2" a="1"/>
  <c r="O64" i="2" s="1"/>
  <c r="N64" i="2" a="1"/>
  <c r="N64" i="2" s="1"/>
  <c r="M64" i="2" a="1"/>
  <c r="M64" i="2" s="1"/>
  <c r="O63" i="2" a="1"/>
  <c r="O63" i="2" s="1"/>
  <c r="N63" i="2" a="1"/>
  <c r="N63" i="2" s="1"/>
  <c r="M63" i="2" a="1"/>
  <c r="M63" i="2" s="1"/>
  <c r="O62" i="2" a="1"/>
  <c r="O62" i="2" s="1"/>
  <c r="N62" i="2" a="1"/>
  <c r="N62" i="2" s="1"/>
  <c r="M62" i="2" a="1"/>
  <c r="M62" i="2"/>
  <c r="O61" i="2" a="1"/>
  <c r="O61" i="2" s="1"/>
  <c r="N61" i="2" a="1"/>
  <c r="N61" i="2" s="1"/>
  <c r="M61" i="2" a="1"/>
  <c r="M61" i="2" s="1"/>
  <c r="O60" i="2" a="1"/>
  <c r="O60" i="2" s="1"/>
  <c r="N60" i="2" a="1"/>
  <c r="N60" i="2" s="1"/>
  <c r="M60" i="2" a="1"/>
  <c r="M60" i="2" s="1"/>
  <c r="O59" i="2" a="1"/>
  <c r="O59" i="2" s="1"/>
  <c r="N59" i="2" a="1"/>
  <c r="N59" i="2" s="1"/>
  <c r="M59" i="2" a="1"/>
  <c r="M59" i="2" s="1"/>
  <c r="O58" i="2" a="1"/>
  <c r="O58" i="2" s="1"/>
  <c r="N58" i="2" a="1"/>
  <c r="N58" i="2" s="1"/>
  <c r="M58" i="2" a="1"/>
  <c r="M58" i="2" s="1"/>
  <c r="O57" i="2" a="1"/>
  <c r="O57" i="2" s="1"/>
  <c r="N57" i="2" a="1"/>
  <c r="N57" i="2"/>
  <c r="M57" i="2" a="1"/>
  <c r="M57" i="2" s="1"/>
  <c r="O56" i="2" a="1"/>
  <c r="O56" i="2" s="1"/>
  <c r="N56" i="2" a="1"/>
  <c r="N56" i="2" s="1"/>
  <c r="M56" i="2" a="1"/>
  <c r="M56" i="2" s="1"/>
  <c r="O55" i="2" a="1"/>
  <c r="O55" i="2" s="1"/>
  <c r="N55" i="2" a="1"/>
  <c r="N55" i="2" s="1"/>
  <c r="M55" i="2" a="1"/>
  <c r="M55" i="2" s="1"/>
  <c r="O54" i="2" a="1"/>
  <c r="O54" i="2" s="1"/>
  <c r="N54" i="2" a="1"/>
  <c r="N54" i="2" s="1"/>
  <c r="M54" i="2" a="1"/>
  <c r="M54" i="2"/>
  <c r="O53" i="2" a="1"/>
  <c r="O53" i="2" s="1"/>
  <c r="N53" i="2" a="1"/>
  <c r="N53" i="2" s="1"/>
  <c r="M53" i="2" a="1"/>
  <c r="M53" i="2"/>
  <c r="O52" i="2" a="1"/>
  <c r="O52" i="2" s="1"/>
  <c r="N52" i="2" a="1"/>
  <c r="N52" i="2" s="1"/>
  <c r="M52" i="2" a="1"/>
  <c r="M52" i="2" s="1"/>
  <c r="O51" i="2" a="1"/>
  <c r="O51" i="2" s="1"/>
  <c r="N51" i="2" a="1"/>
  <c r="N51" i="2" s="1"/>
  <c r="M51" i="2" a="1"/>
  <c r="M51" i="2" s="1"/>
  <c r="O50" i="2" a="1"/>
  <c r="O50" i="2" s="1"/>
  <c r="N50" i="2" a="1"/>
  <c r="N50" i="2" s="1"/>
  <c r="M50" i="2" a="1"/>
  <c r="M50" i="2" s="1"/>
  <c r="O49" i="2" a="1"/>
  <c r="O49" i="2" s="1"/>
  <c r="N49" i="2" a="1"/>
  <c r="N49" i="2" s="1"/>
  <c r="M49" i="2" a="1"/>
  <c r="M49" i="2" s="1"/>
  <c r="O48" i="2" a="1"/>
  <c r="O48" i="2"/>
  <c r="N48" i="2" a="1"/>
  <c r="N48" i="2" s="1"/>
  <c r="M48" i="2" a="1"/>
  <c r="M48" i="2" s="1"/>
  <c r="O47" i="2" a="1"/>
  <c r="O47" i="2" s="1"/>
  <c r="N47" i="2" a="1"/>
  <c r="N47" i="2" s="1"/>
  <c r="M47" i="2" a="1"/>
  <c r="M47" i="2" s="1"/>
  <c r="O46" i="2" a="1"/>
  <c r="O46" i="2" s="1"/>
  <c r="N46" i="2" a="1"/>
  <c r="N46" i="2" s="1"/>
  <c r="M46" i="2" a="1"/>
  <c r="M46" i="2" s="1"/>
  <c r="O45" i="2" a="1"/>
  <c r="O45" i="2" s="1"/>
  <c r="N45" i="2" a="1"/>
  <c r="N45" i="2" s="1"/>
  <c r="M45" i="2" a="1"/>
  <c r="M45" i="2" s="1"/>
  <c r="O44" i="2" a="1"/>
  <c r="O44" i="2" s="1"/>
  <c r="N44" i="2" a="1"/>
  <c r="N44" i="2" s="1"/>
  <c r="M44" i="2" a="1"/>
  <c r="M44" i="2" s="1"/>
  <c r="O43" i="2" a="1"/>
  <c r="O43" i="2" s="1"/>
  <c r="N43" i="2" a="1"/>
  <c r="N43" i="2" s="1"/>
  <c r="M43" i="2" a="1"/>
  <c r="M43" i="2" s="1"/>
  <c r="O42" i="2" a="1"/>
  <c r="O42" i="2" s="1"/>
  <c r="N42" i="2" a="1"/>
  <c r="N42" i="2"/>
  <c r="M42" i="2" a="1"/>
  <c r="M42" i="2" s="1"/>
  <c r="O41" i="2" a="1"/>
  <c r="O41" i="2" s="1"/>
  <c r="N41" i="2" a="1"/>
  <c r="N41" i="2" s="1"/>
  <c r="M41" i="2" a="1"/>
  <c r="M41" i="2" s="1"/>
  <c r="O40" i="2" a="1"/>
  <c r="O40" i="2" s="1"/>
  <c r="N40" i="2" a="1"/>
  <c r="N40" i="2" s="1"/>
  <c r="M40" i="2" a="1"/>
  <c r="M40" i="2" s="1"/>
  <c r="O39" i="2" a="1"/>
  <c r="O39" i="2" s="1"/>
  <c r="N39" i="2" a="1"/>
  <c r="N39" i="2" s="1"/>
  <c r="M39" i="2" a="1"/>
  <c r="M39" i="2" s="1"/>
  <c r="O38" i="2" a="1"/>
  <c r="O38" i="2" s="1"/>
  <c r="N38" i="2" a="1"/>
  <c r="N38" i="2" s="1"/>
  <c r="M38" i="2" a="1"/>
  <c r="M38" i="2" s="1"/>
  <c r="O37" i="2" a="1"/>
  <c r="O37" i="2" s="1"/>
  <c r="N37" i="2" a="1"/>
  <c r="N37" i="2" s="1"/>
  <c r="M37" i="2" a="1"/>
  <c r="M37" i="2" s="1"/>
  <c r="O36" i="2" a="1"/>
  <c r="O36" i="2" s="1"/>
  <c r="N36" i="2" a="1"/>
  <c r="N36" i="2" s="1"/>
  <c r="M36" i="2" a="1"/>
  <c r="M36" i="2" s="1"/>
  <c r="O35" i="2" a="1"/>
  <c r="O35" i="2"/>
  <c r="N35" i="2" a="1"/>
  <c r="N35" i="2" s="1"/>
  <c r="M35" i="2" a="1"/>
  <c r="M35" i="2" s="1"/>
  <c r="O34" i="2" a="1"/>
  <c r="O34" i="2"/>
  <c r="N34" i="2" a="1"/>
  <c r="N34" i="2" s="1"/>
  <c r="M34" i="2" a="1"/>
  <c r="M34" i="2" s="1"/>
  <c r="O33" i="2" a="1"/>
  <c r="O33" i="2" s="1"/>
  <c r="N33" i="2" a="1"/>
  <c r="N33" i="2" s="1"/>
  <c r="M33" i="2" a="1"/>
  <c r="M33" i="2" s="1"/>
  <c r="O32" i="2" a="1"/>
  <c r="O32" i="2"/>
  <c r="N32" i="2" a="1"/>
  <c r="N32" i="2" s="1"/>
  <c r="M32" i="2" a="1"/>
  <c r="M32" i="2" s="1"/>
  <c r="O31" i="2" a="1"/>
  <c r="O31" i="2" s="1"/>
  <c r="N31" i="2" a="1"/>
  <c r="N31" i="2" s="1"/>
  <c r="M31" i="2" a="1"/>
  <c r="M31" i="2" s="1"/>
  <c r="O30" i="2" a="1"/>
  <c r="O30" i="2" s="1"/>
  <c r="N30" i="2" a="1"/>
  <c r="N30" i="2" s="1"/>
  <c r="M30" i="2" a="1"/>
  <c r="M30" i="2" s="1"/>
  <c r="O28" i="2" a="1"/>
  <c r="O28" i="2" s="1"/>
  <c r="N28" i="2" a="1"/>
  <c r="N28" i="2" s="1"/>
  <c r="M28" i="2" a="1"/>
  <c r="M28" i="2" s="1"/>
  <c r="O27" i="2" a="1"/>
  <c r="O27" i="2" s="1"/>
  <c r="N27" i="2" a="1"/>
  <c r="N27" i="2" s="1"/>
  <c r="M27" i="2" a="1"/>
  <c r="M27" i="2" s="1"/>
  <c r="O26" i="2" a="1"/>
  <c r="O26" i="2" s="1"/>
  <c r="N26" i="2" a="1"/>
  <c r="N26" i="2" s="1"/>
  <c r="M26" i="2" a="1"/>
  <c r="M26" i="2" s="1"/>
  <c r="M25" i="2" a="1"/>
  <c r="M25" i="2" s="1"/>
  <c r="O24" i="2" a="1"/>
  <c r="O24" i="2" s="1"/>
  <c r="N24" i="2" a="1"/>
  <c r="N24" i="2" s="1"/>
  <c r="M24" i="2" a="1"/>
  <c r="M24" i="2" s="1"/>
  <c r="O23" i="2" a="1"/>
  <c r="O23" i="2"/>
  <c r="N23" i="2" a="1"/>
  <c r="N23" i="2" s="1"/>
  <c r="M23" i="2" a="1"/>
  <c r="M23" i="2" s="1"/>
  <c r="O22" i="2" a="1"/>
  <c r="O22" i="2" s="1"/>
  <c r="N22" i="2" a="1"/>
  <c r="N22" i="2" s="1"/>
  <c r="M22" i="2" a="1"/>
  <c r="M22" i="2" s="1"/>
  <c r="O21" i="2" a="1"/>
  <c r="O21" i="2" s="1"/>
  <c r="N21" i="2" a="1"/>
  <c r="N21" i="2" s="1"/>
  <c r="M21" i="2" a="1"/>
  <c r="M21" i="2" s="1"/>
  <c r="O20" i="2" a="1"/>
  <c r="O20" i="2" s="1"/>
  <c r="N20" i="2" a="1"/>
  <c r="N20" i="2" s="1"/>
  <c r="M20" i="2" a="1"/>
  <c r="M20" i="2" s="1"/>
  <c r="O19" i="2" a="1"/>
  <c r="O19" i="2" s="1"/>
  <c r="N19" i="2" a="1"/>
  <c r="N19" i="2" s="1"/>
  <c r="M19" i="2" a="1"/>
  <c r="M19" i="2" s="1"/>
  <c r="O18" i="2" a="1"/>
  <c r="O18" i="2" s="1"/>
  <c r="N18" i="2" a="1"/>
  <c r="N18" i="2" s="1"/>
  <c r="M18" i="2" a="1"/>
  <c r="M18" i="2" s="1"/>
  <c r="O17" i="2" a="1"/>
  <c r="O17" i="2" s="1"/>
  <c r="N17" i="2" a="1"/>
  <c r="N17" i="2" s="1"/>
  <c r="M17" i="2" a="1"/>
  <c r="M17" i="2" s="1"/>
  <c r="O16" i="2" a="1"/>
  <c r="O16" i="2" s="1"/>
  <c r="N16" i="2" a="1"/>
  <c r="N16" i="2" s="1"/>
  <c r="M16" i="2" a="1"/>
  <c r="M16" i="2" s="1"/>
  <c r="O15" i="2" a="1"/>
  <c r="O15" i="2" s="1"/>
  <c r="N15" i="2" a="1"/>
  <c r="N15" i="2" s="1"/>
  <c r="M15" i="2" a="1"/>
  <c r="M15" i="2" s="1"/>
  <c r="M14" i="2" a="1"/>
  <c r="M14" i="2" s="1"/>
  <c r="M13" i="2" a="1"/>
  <c r="M13" i="2" s="1"/>
  <c r="O12" i="2" a="1"/>
  <c r="O12" i="2" s="1"/>
  <c r="N12" i="2" a="1"/>
  <c r="N12" i="2" s="1"/>
  <c r="M12" i="2" a="1"/>
  <c r="M12" i="2" s="1"/>
  <c r="O11" i="2" a="1"/>
  <c r="O11" i="2"/>
  <c r="N11" i="2" a="1"/>
  <c r="N11" i="2"/>
  <c r="M11" i="2" a="1"/>
  <c r="M11" i="2" s="1"/>
  <c r="O10" i="2" a="1"/>
  <c r="O10" i="2" s="1"/>
  <c r="N10" i="2" a="1"/>
  <c r="N10" i="2"/>
  <c r="M10" i="2" a="1"/>
  <c r="M10" i="2" s="1"/>
  <c r="O9" i="2" a="1"/>
  <c r="O9" i="2"/>
  <c r="N9" i="2" a="1"/>
  <c r="N9" i="2" s="1"/>
  <c r="M9" i="2" a="1"/>
  <c r="M9" i="2" s="1"/>
  <c r="O8" i="2" a="1"/>
  <c r="O8" i="2"/>
  <c r="N8" i="2" a="1"/>
  <c r="N8" i="2" s="1"/>
  <c r="M8" i="2" a="1"/>
  <c r="M8" i="2" s="1"/>
  <c r="O7" i="2" a="1"/>
  <c r="O7" i="2"/>
  <c r="N7" i="2" a="1"/>
  <c r="N7" i="2" s="1"/>
  <c r="M7" i="2" a="1"/>
  <c r="M7" i="2"/>
  <c r="O6" i="2" a="1"/>
  <c r="O6" i="2" s="1"/>
  <c r="N6" i="2" a="1"/>
  <c r="N6" i="2" s="1"/>
  <c r="M6" i="2" a="1"/>
  <c r="M6" i="2" s="1"/>
  <c r="M5" i="2" a="1"/>
  <c r="M5" i="2" s="1"/>
  <c r="O4" i="2" a="1"/>
  <c r="O4" i="2" s="1"/>
  <c r="N4" i="2" a="1"/>
  <c r="N4" i="2"/>
  <c r="M4" i="2" a="1"/>
  <c r="M4" i="2"/>
  <c r="O3" i="2" a="1"/>
  <c r="O3" i="2"/>
  <c r="N3" i="2" a="1"/>
  <c r="N3" i="2" s="1"/>
  <c r="M3" i="2" a="1"/>
  <c r="M3" i="2" s="1"/>
  <c r="O2" i="2" a="1"/>
  <c r="O2" i="2" s="1"/>
  <c r="N2" i="2" a="1"/>
  <c r="N2" i="2" s="1"/>
  <c r="M2" i="2" a="1"/>
  <c r="M2" i="2" s="1"/>
  <c r="W40" i="1"/>
  <c r="V40" i="1"/>
  <c r="U40" i="1"/>
  <c r="T40" i="1"/>
  <c r="K40" i="1"/>
  <c r="J40" i="1"/>
  <c r="I40" i="1"/>
  <c r="W39" i="1"/>
  <c r="V39" i="1"/>
  <c r="U39" i="1"/>
  <c r="T39" i="1"/>
  <c r="K39" i="1"/>
  <c r="J39" i="1"/>
  <c r="I39" i="1"/>
  <c r="W38" i="1"/>
  <c r="V38" i="1"/>
  <c r="U38" i="1"/>
  <c r="T38" i="1"/>
  <c r="K38" i="1"/>
  <c r="J38" i="1"/>
  <c r="I38" i="1"/>
  <c r="W37" i="1"/>
  <c r="V37" i="1"/>
  <c r="U37" i="1"/>
  <c r="T37" i="1"/>
  <c r="N37" i="1"/>
  <c r="K37" i="1"/>
  <c r="W36" i="1"/>
  <c r="V36" i="1"/>
  <c r="U36" i="1"/>
  <c r="T36" i="1"/>
  <c r="K36" i="1"/>
  <c r="J36" i="1"/>
  <c r="I36" i="1"/>
  <c r="W35" i="1"/>
  <c r="V35" i="1"/>
  <c r="U35" i="1"/>
  <c r="T35" i="1"/>
  <c r="N35" i="1"/>
  <c r="M35" i="1"/>
  <c r="K35" i="1"/>
  <c r="I35" i="1"/>
  <c r="X34" i="1"/>
  <c r="W34" i="1"/>
  <c r="V34" i="1"/>
  <c r="U34" i="1"/>
  <c r="T34" i="1"/>
  <c r="O34" i="1"/>
  <c r="N34" i="1"/>
  <c r="M34" i="1"/>
  <c r="X33" i="1"/>
  <c r="W33" i="1"/>
  <c r="V33" i="1"/>
  <c r="U33" i="1"/>
  <c r="T33" i="1"/>
  <c r="O33" i="1"/>
  <c r="N33" i="1"/>
  <c r="M33" i="1"/>
  <c r="X32" i="1"/>
  <c r="W32" i="1"/>
  <c r="V32" i="1"/>
  <c r="U32" i="1"/>
  <c r="T32" i="1"/>
  <c r="O32" i="1"/>
  <c r="X31" i="1"/>
  <c r="W31" i="1"/>
  <c r="V31" i="1"/>
  <c r="U31" i="1"/>
  <c r="T31" i="1"/>
  <c r="O31" i="1"/>
  <c r="X30" i="1"/>
  <c r="W30" i="1"/>
  <c r="V30" i="1"/>
  <c r="U30" i="1"/>
  <c r="T30" i="1"/>
  <c r="O30" i="1"/>
  <c r="N30" i="1"/>
  <c r="M30" i="1"/>
  <c r="X29" i="1"/>
  <c r="W29" i="1"/>
  <c r="V29" i="1"/>
  <c r="U29" i="1"/>
  <c r="T29" i="1"/>
  <c r="O29" i="1"/>
  <c r="X28" i="1"/>
  <c r="W28" i="1"/>
  <c r="V28" i="1"/>
  <c r="U28" i="1"/>
  <c r="T28" i="1"/>
  <c r="O28" i="1"/>
  <c r="X27" i="1"/>
  <c r="W27" i="1"/>
  <c r="V27" i="1"/>
  <c r="U27" i="1"/>
  <c r="T27" i="1"/>
  <c r="O27" i="1"/>
  <c r="N27" i="1"/>
  <c r="M27" i="1"/>
  <c r="X26" i="1"/>
  <c r="W26" i="1"/>
  <c r="V26" i="1"/>
  <c r="U26" i="1"/>
  <c r="T26" i="1"/>
  <c r="O26" i="1"/>
  <c r="N26" i="1"/>
  <c r="M26" i="1"/>
  <c r="X25" i="1"/>
  <c r="W25" i="1"/>
  <c r="V25" i="1"/>
  <c r="U25" i="1"/>
  <c r="T25" i="1"/>
  <c r="O25" i="1"/>
  <c r="X24" i="1"/>
  <c r="W24" i="1"/>
  <c r="V24" i="1"/>
  <c r="U24" i="1"/>
  <c r="T24" i="1"/>
  <c r="O24" i="1"/>
  <c r="X23" i="1"/>
  <c r="W23" i="1"/>
  <c r="V23" i="1"/>
  <c r="U23" i="1"/>
  <c r="T23" i="1"/>
  <c r="O23" i="1"/>
  <c r="X22" i="1"/>
  <c r="W22" i="1"/>
  <c r="V22" i="1"/>
  <c r="U22" i="1"/>
  <c r="T22" i="1"/>
  <c r="O22" i="1"/>
  <c r="X21" i="1"/>
  <c r="W21" i="1"/>
  <c r="V21" i="1"/>
  <c r="U21" i="1"/>
  <c r="T21" i="1"/>
  <c r="O21" i="1"/>
  <c r="N21" i="1"/>
  <c r="M21" i="1"/>
  <c r="X20" i="1"/>
  <c r="W20" i="1"/>
  <c r="V20" i="1"/>
  <c r="U20" i="1"/>
  <c r="T20" i="1"/>
  <c r="O20" i="1"/>
  <c r="X19" i="1"/>
  <c r="W19" i="1"/>
  <c r="V19" i="1"/>
  <c r="U19" i="1"/>
  <c r="T19" i="1"/>
  <c r="O19" i="1"/>
  <c r="X18" i="1"/>
  <c r="W18" i="1"/>
  <c r="V18" i="1"/>
  <c r="U18" i="1"/>
  <c r="T18" i="1"/>
  <c r="O18" i="1"/>
  <c r="X17" i="1"/>
  <c r="W17" i="1"/>
  <c r="V17" i="1"/>
  <c r="U17" i="1"/>
  <c r="T17" i="1"/>
  <c r="O17" i="1"/>
  <c r="X16" i="1"/>
  <c r="W16" i="1"/>
  <c r="V16" i="1"/>
  <c r="U16" i="1"/>
  <c r="T16" i="1"/>
  <c r="O16" i="1"/>
  <c r="X15" i="1"/>
  <c r="W15" i="1"/>
  <c r="V15" i="1"/>
  <c r="U15" i="1"/>
  <c r="T15" i="1"/>
  <c r="O15" i="1"/>
  <c r="X14" i="1"/>
  <c r="W14" i="1"/>
  <c r="V14" i="1"/>
  <c r="U14" i="1"/>
  <c r="T14" i="1"/>
  <c r="O14" i="1"/>
  <c r="X13" i="1"/>
  <c r="W13" i="1"/>
  <c r="V13" i="1"/>
  <c r="U13" i="1"/>
  <c r="T13" i="1"/>
  <c r="O13" i="1"/>
  <c r="X12" i="1"/>
  <c r="W12" i="1"/>
  <c r="V12" i="1"/>
  <c r="U12" i="1"/>
  <c r="T12" i="1"/>
  <c r="O12" i="1"/>
  <c r="X11" i="1"/>
  <c r="W11" i="1"/>
  <c r="V11" i="1"/>
  <c r="U11" i="1"/>
  <c r="T11" i="1"/>
  <c r="O11" i="1"/>
  <c r="X10" i="1"/>
  <c r="W10" i="1"/>
  <c r="V10" i="1"/>
  <c r="U10" i="1"/>
  <c r="T10" i="1"/>
  <c r="O10" i="1"/>
  <c r="X9" i="1"/>
  <c r="W9" i="1"/>
  <c r="V9" i="1"/>
  <c r="U9" i="1"/>
  <c r="T9" i="1"/>
  <c r="O9" i="1"/>
  <c r="X8" i="1"/>
  <c r="W8" i="1"/>
  <c r="V8" i="1"/>
  <c r="U8" i="1"/>
  <c r="T8" i="1"/>
  <c r="O8" i="1"/>
  <c r="X7" i="1"/>
  <c r="W7" i="1"/>
  <c r="V7" i="1"/>
  <c r="U7" i="1"/>
  <c r="T7" i="1"/>
  <c r="O7" i="1"/>
  <c r="N7" i="1"/>
  <c r="M7" i="1"/>
  <c r="W6" i="1"/>
  <c r="V6" i="1"/>
  <c r="U6" i="1"/>
  <c r="T6" i="1"/>
  <c r="O6" i="1"/>
  <c r="X5" i="1"/>
  <c r="W5" i="1"/>
  <c r="V5" i="1"/>
  <c r="U5" i="1"/>
  <c r="T5" i="1"/>
  <c r="O5" i="1"/>
  <c r="X4" i="1"/>
  <c r="W4" i="1"/>
  <c r="V4" i="1"/>
  <c r="U4" i="1"/>
  <c r="T4" i="1"/>
  <c r="O4" i="1"/>
  <c r="X3" i="1"/>
  <c r="W3" i="1"/>
  <c r="V3" i="1"/>
  <c r="U3" i="1"/>
  <c r="T3" i="1"/>
  <c r="O3" i="1"/>
  <c r="X2" i="1"/>
  <c r="W2" i="1"/>
  <c r="V2" i="1"/>
  <c r="U2" i="1"/>
  <c r="T2" i="1"/>
  <c r="O2"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364">
    <bk>
      <extLst>
        <ext uri="{3e2802c4-a4d2-4d8b-9148-e3be6c30e623}">
          <xlrd:rvb i="0"/>
        </ext>
      </extLst>
    </bk>
    <bk>
      <extLst>
        <ext uri="{3e2802c4-a4d2-4d8b-9148-e3be6c30e623}">
          <xlrd:rvb i="3"/>
        </ext>
      </extLst>
    </bk>
    <bk>
      <extLst>
        <ext uri="{3e2802c4-a4d2-4d8b-9148-e3be6c30e623}">
          <xlrd:rvb i="5"/>
        </ext>
      </extLst>
    </bk>
    <bk>
      <extLst>
        <ext uri="{3e2802c4-a4d2-4d8b-9148-e3be6c30e623}">
          <xlrd:rvb i="9"/>
        </ext>
      </extLst>
    </bk>
    <bk>
      <extLst>
        <ext uri="{3e2802c4-a4d2-4d8b-9148-e3be6c30e623}">
          <xlrd:rvb i="84"/>
        </ext>
      </extLst>
    </bk>
    <bk>
      <extLst>
        <ext uri="{3e2802c4-a4d2-4d8b-9148-e3be6c30e623}">
          <xlrd:rvb i="87"/>
        </ext>
      </extLst>
    </bk>
    <bk>
      <extLst>
        <ext uri="{3e2802c4-a4d2-4d8b-9148-e3be6c30e623}">
          <xlrd:rvb i="89"/>
        </ext>
      </extLst>
    </bk>
    <bk>
      <extLst>
        <ext uri="{3e2802c4-a4d2-4d8b-9148-e3be6c30e623}">
          <xlrd:rvb i="95"/>
        </ext>
      </extLst>
    </bk>
    <bk>
      <extLst>
        <ext uri="{3e2802c4-a4d2-4d8b-9148-e3be6c30e623}">
          <xlrd:rvb i="188"/>
        </ext>
      </extLst>
    </bk>
    <bk>
      <extLst>
        <ext uri="{3e2802c4-a4d2-4d8b-9148-e3be6c30e623}">
          <xlrd:rvb i="191"/>
        </ext>
      </extLst>
    </bk>
    <bk>
      <extLst>
        <ext uri="{3e2802c4-a4d2-4d8b-9148-e3be6c30e623}">
          <xlrd:rvb i="193"/>
        </ext>
      </extLst>
    </bk>
    <bk>
      <extLst>
        <ext uri="{3e2802c4-a4d2-4d8b-9148-e3be6c30e623}">
          <xlrd:rvb i="200"/>
        </ext>
      </extLst>
    </bk>
    <bk>
      <extLst>
        <ext uri="{3e2802c4-a4d2-4d8b-9148-e3be6c30e623}">
          <xlrd:rvb i="17"/>
        </ext>
      </extLst>
    </bk>
    <bk>
      <extLst>
        <ext uri="{3e2802c4-a4d2-4d8b-9148-e3be6c30e623}">
          <xlrd:rvb i="315"/>
        </ext>
      </extLst>
    </bk>
    <bk>
      <extLst>
        <ext uri="{3e2802c4-a4d2-4d8b-9148-e3be6c30e623}">
          <xlrd:rvb i="430"/>
        </ext>
      </extLst>
    </bk>
    <bk>
      <extLst>
        <ext uri="{3e2802c4-a4d2-4d8b-9148-e3be6c30e623}">
          <xlrd:rvb i="321"/>
        </ext>
      </extLst>
    </bk>
    <bk>
      <extLst>
        <ext uri="{3e2802c4-a4d2-4d8b-9148-e3be6c30e623}">
          <xlrd:rvb i="325"/>
        </ext>
      </extLst>
    </bk>
    <bk>
      <extLst>
        <ext uri="{3e2802c4-a4d2-4d8b-9148-e3be6c30e623}">
          <xlrd:rvb i="431"/>
        </ext>
      </extLst>
    </bk>
    <bk>
      <extLst>
        <ext uri="{3e2802c4-a4d2-4d8b-9148-e3be6c30e623}">
          <xlrd:rvb i="434"/>
        </ext>
      </extLst>
    </bk>
    <bk>
      <extLst>
        <ext uri="{3e2802c4-a4d2-4d8b-9148-e3be6c30e623}">
          <xlrd:rvb i="438"/>
        </ext>
      </extLst>
    </bk>
    <bk>
      <extLst>
        <ext uri="{3e2802c4-a4d2-4d8b-9148-e3be6c30e623}">
          <xlrd:rvb i="441"/>
        </ext>
      </extLst>
    </bk>
    <bk>
      <extLst>
        <ext uri="{3e2802c4-a4d2-4d8b-9148-e3be6c30e623}">
          <xlrd:rvb i="444"/>
        </ext>
      </extLst>
    </bk>
    <bk>
      <extLst>
        <ext uri="{3e2802c4-a4d2-4d8b-9148-e3be6c30e623}">
          <xlrd:rvb i="446"/>
        </ext>
      </extLst>
    </bk>
    <bk>
      <extLst>
        <ext uri="{3e2802c4-a4d2-4d8b-9148-e3be6c30e623}">
          <xlrd:rvb i="448"/>
        </ext>
      </extLst>
    </bk>
    <bk>
      <extLst>
        <ext uri="{3e2802c4-a4d2-4d8b-9148-e3be6c30e623}">
          <xlrd:rvb i="511"/>
        </ext>
      </extLst>
    </bk>
    <bk>
      <extLst>
        <ext uri="{3e2802c4-a4d2-4d8b-9148-e3be6c30e623}">
          <xlrd:rvb i="515"/>
        </ext>
      </extLst>
    </bk>
    <bk>
      <extLst>
        <ext uri="{3e2802c4-a4d2-4d8b-9148-e3be6c30e623}">
          <xlrd:rvb i="519"/>
        </ext>
      </extLst>
    </bk>
    <bk>
      <extLst>
        <ext uri="{3e2802c4-a4d2-4d8b-9148-e3be6c30e623}">
          <xlrd:rvb i="523"/>
        </ext>
      </extLst>
    </bk>
    <bk>
      <extLst>
        <ext uri="{3e2802c4-a4d2-4d8b-9148-e3be6c30e623}">
          <xlrd:rvb i="527"/>
        </ext>
      </extLst>
    </bk>
    <bk>
      <extLst>
        <ext uri="{3e2802c4-a4d2-4d8b-9148-e3be6c30e623}">
          <xlrd:rvb i="531"/>
        </ext>
      </extLst>
    </bk>
    <bk>
      <extLst>
        <ext uri="{3e2802c4-a4d2-4d8b-9148-e3be6c30e623}">
          <xlrd:rvb i="535"/>
        </ext>
      </extLst>
    </bk>
    <bk>
      <extLst>
        <ext uri="{3e2802c4-a4d2-4d8b-9148-e3be6c30e623}">
          <xlrd:rvb i="539"/>
        </ext>
      </extLst>
    </bk>
    <bk>
      <extLst>
        <ext uri="{3e2802c4-a4d2-4d8b-9148-e3be6c30e623}">
          <xlrd:rvb i="541"/>
        </ext>
      </extLst>
    </bk>
    <bk>
      <extLst>
        <ext uri="{3e2802c4-a4d2-4d8b-9148-e3be6c30e623}">
          <xlrd:rvb i="544"/>
        </ext>
      </extLst>
    </bk>
    <bk>
      <extLst>
        <ext uri="{3e2802c4-a4d2-4d8b-9148-e3be6c30e623}">
          <xlrd:rvb i="547"/>
        </ext>
      </extLst>
    </bk>
    <bk>
      <extLst>
        <ext uri="{3e2802c4-a4d2-4d8b-9148-e3be6c30e623}">
          <xlrd:rvb i="554"/>
        </ext>
      </extLst>
    </bk>
    <bk>
      <extLst>
        <ext uri="{3e2802c4-a4d2-4d8b-9148-e3be6c30e623}">
          <xlrd:rvb i="557"/>
        </ext>
      </extLst>
    </bk>
    <bk>
      <extLst>
        <ext uri="{3e2802c4-a4d2-4d8b-9148-e3be6c30e623}">
          <xlrd:rvb i="564"/>
        </ext>
      </extLst>
    </bk>
    <bk>
      <extLst>
        <ext uri="{3e2802c4-a4d2-4d8b-9148-e3be6c30e623}">
          <xlrd:rvb i="568"/>
        </ext>
      </extLst>
    </bk>
    <bk>
      <extLst>
        <ext uri="{3e2802c4-a4d2-4d8b-9148-e3be6c30e623}">
          <xlrd:rvb i="572"/>
        </ext>
      </extLst>
    </bk>
    <bk>
      <extLst>
        <ext uri="{3e2802c4-a4d2-4d8b-9148-e3be6c30e623}">
          <xlrd:rvb i="575"/>
        </ext>
      </extLst>
    </bk>
    <bk>
      <extLst>
        <ext uri="{3e2802c4-a4d2-4d8b-9148-e3be6c30e623}">
          <xlrd:rvb i="578"/>
        </ext>
      </extLst>
    </bk>
    <bk>
      <extLst>
        <ext uri="{3e2802c4-a4d2-4d8b-9148-e3be6c30e623}">
          <xlrd:rvb i="582"/>
        </ext>
      </extLst>
    </bk>
    <bk>
      <extLst>
        <ext uri="{3e2802c4-a4d2-4d8b-9148-e3be6c30e623}">
          <xlrd:rvb i="585"/>
        </ext>
      </extLst>
    </bk>
    <bk>
      <extLst>
        <ext uri="{3e2802c4-a4d2-4d8b-9148-e3be6c30e623}">
          <xlrd:rvb i="589"/>
        </ext>
      </extLst>
    </bk>
    <bk>
      <extLst>
        <ext uri="{3e2802c4-a4d2-4d8b-9148-e3be6c30e623}">
          <xlrd:rvb i="591"/>
        </ext>
      </extLst>
    </bk>
    <bk>
      <extLst>
        <ext uri="{3e2802c4-a4d2-4d8b-9148-e3be6c30e623}">
          <xlrd:rvb i="594"/>
        </ext>
      </extLst>
    </bk>
    <bk>
      <extLst>
        <ext uri="{3e2802c4-a4d2-4d8b-9148-e3be6c30e623}">
          <xlrd:rvb i="598"/>
        </ext>
      </extLst>
    </bk>
    <bk>
      <extLst>
        <ext uri="{3e2802c4-a4d2-4d8b-9148-e3be6c30e623}">
          <xlrd:rvb i="602"/>
        </ext>
      </extLst>
    </bk>
    <bk>
      <extLst>
        <ext uri="{3e2802c4-a4d2-4d8b-9148-e3be6c30e623}">
          <xlrd:rvb i="605"/>
        </ext>
      </extLst>
    </bk>
    <bk>
      <extLst>
        <ext uri="{3e2802c4-a4d2-4d8b-9148-e3be6c30e623}">
          <xlrd:rvb i="608"/>
        </ext>
      </extLst>
    </bk>
    <bk>
      <extLst>
        <ext uri="{3e2802c4-a4d2-4d8b-9148-e3be6c30e623}">
          <xlrd:rvb i="610"/>
        </ext>
      </extLst>
    </bk>
    <bk>
      <extLst>
        <ext uri="{3e2802c4-a4d2-4d8b-9148-e3be6c30e623}">
          <xlrd:rvb i="614"/>
        </ext>
      </extLst>
    </bk>
    <bk>
      <extLst>
        <ext uri="{3e2802c4-a4d2-4d8b-9148-e3be6c30e623}">
          <xlrd:rvb i="689"/>
        </ext>
      </extLst>
    </bk>
    <bk>
      <extLst>
        <ext uri="{3e2802c4-a4d2-4d8b-9148-e3be6c30e623}">
          <xlrd:rvb i="693"/>
        </ext>
      </extLst>
    </bk>
    <bk>
      <extLst>
        <ext uri="{3e2802c4-a4d2-4d8b-9148-e3be6c30e623}">
          <xlrd:rvb i="697"/>
        </ext>
      </extLst>
    </bk>
    <bk>
      <extLst>
        <ext uri="{3e2802c4-a4d2-4d8b-9148-e3be6c30e623}">
          <xlrd:rvb i="700"/>
        </ext>
      </extLst>
    </bk>
    <bk>
      <extLst>
        <ext uri="{3e2802c4-a4d2-4d8b-9148-e3be6c30e623}">
          <xlrd:rvb i="703"/>
        </ext>
      </extLst>
    </bk>
    <bk>
      <extLst>
        <ext uri="{3e2802c4-a4d2-4d8b-9148-e3be6c30e623}">
          <xlrd:rvb i="707"/>
        </ext>
      </extLst>
    </bk>
    <bk>
      <extLst>
        <ext uri="{3e2802c4-a4d2-4d8b-9148-e3be6c30e623}">
          <xlrd:rvb i="710"/>
        </ext>
      </extLst>
    </bk>
    <bk>
      <extLst>
        <ext uri="{3e2802c4-a4d2-4d8b-9148-e3be6c30e623}">
          <xlrd:rvb i="713"/>
        </ext>
      </extLst>
    </bk>
    <bk>
      <extLst>
        <ext uri="{3e2802c4-a4d2-4d8b-9148-e3be6c30e623}">
          <xlrd:rvb i="720"/>
        </ext>
      </extLst>
    </bk>
    <bk>
      <extLst>
        <ext uri="{3e2802c4-a4d2-4d8b-9148-e3be6c30e623}">
          <xlrd:rvb i="723"/>
        </ext>
      </extLst>
    </bk>
    <bk>
      <extLst>
        <ext uri="{3e2802c4-a4d2-4d8b-9148-e3be6c30e623}">
          <xlrd:rvb i="726"/>
        </ext>
      </extLst>
    </bk>
    <bk>
      <extLst>
        <ext uri="{3e2802c4-a4d2-4d8b-9148-e3be6c30e623}">
          <xlrd:rvb i="728"/>
        </ext>
      </extLst>
    </bk>
    <bk>
      <extLst>
        <ext uri="{3e2802c4-a4d2-4d8b-9148-e3be6c30e623}">
          <xlrd:rvb i="732"/>
        </ext>
      </extLst>
    </bk>
    <bk>
      <extLst>
        <ext uri="{3e2802c4-a4d2-4d8b-9148-e3be6c30e623}">
          <xlrd:rvb i="252"/>
        </ext>
      </extLst>
    </bk>
    <bk>
      <extLst>
        <ext uri="{3e2802c4-a4d2-4d8b-9148-e3be6c30e623}">
          <xlrd:rvb i="802"/>
        </ext>
      </extLst>
    </bk>
    <bk>
      <extLst>
        <ext uri="{3e2802c4-a4d2-4d8b-9148-e3be6c30e623}">
          <xlrd:rvb i="805"/>
        </ext>
      </extLst>
    </bk>
    <bk>
      <extLst>
        <ext uri="{3e2802c4-a4d2-4d8b-9148-e3be6c30e623}">
          <xlrd:rvb i="809"/>
        </ext>
      </extLst>
    </bk>
    <bk>
      <extLst>
        <ext uri="{3e2802c4-a4d2-4d8b-9148-e3be6c30e623}">
          <xlrd:rvb i="812"/>
        </ext>
      </extLst>
    </bk>
    <bk>
      <extLst>
        <ext uri="{3e2802c4-a4d2-4d8b-9148-e3be6c30e623}">
          <xlrd:rvb i="815"/>
        </ext>
      </extLst>
    </bk>
    <bk>
      <extLst>
        <ext uri="{3e2802c4-a4d2-4d8b-9148-e3be6c30e623}">
          <xlrd:rvb i="819"/>
        </ext>
      </extLst>
    </bk>
    <bk>
      <extLst>
        <ext uri="{3e2802c4-a4d2-4d8b-9148-e3be6c30e623}">
          <xlrd:rvb i="822"/>
        </ext>
      </extLst>
    </bk>
    <bk>
      <extLst>
        <ext uri="{3e2802c4-a4d2-4d8b-9148-e3be6c30e623}">
          <xlrd:rvb i="826"/>
        </ext>
      </extLst>
    </bk>
    <bk>
      <extLst>
        <ext uri="{3e2802c4-a4d2-4d8b-9148-e3be6c30e623}">
          <xlrd:rvb i="830"/>
        </ext>
      </extLst>
    </bk>
    <bk>
      <extLst>
        <ext uri="{3e2802c4-a4d2-4d8b-9148-e3be6c30e623}">
          <xlrd:rvb i="833"/>
        </ext>
      </extLst>
    </bk>
    <bk>
      <extLst>
        <ext uri="{3e2802c4-a4d2-4d8b-9148-e3be6c30e623}">
          <xlrd:rvb i="842"/>
        </ext>
      </extLst>
    </bk>
    <bk>
      <extLst>
        <ext uri="{3e2802c4-a4d2-4d8b-9148-e3be6c30e623}">
          <xlrd:rvb i="845"/>
        </ext>
      </extLst>
    </bk>
    <bk>
      <extLst>
        <ext uri="{3e2802c4-a4d2-4d8b-9148-e3be6c30e623}">
          <xlrd:rvb i="849"/>
        </ext>
      </extLst>
    </bk>
    <bk>
      <extLst>
        <ext uri="{3e2802c4-a4d2-4d8b-9148-e3be6c30e623}">
          <xlrd:rvb i="852"/>
        </ext>
      </extLst>
    </bk>
    <bk>
      <extLst>
        <ext uri="{3e2802c4-a4d2-4d8b-9148-e3be6c30e623}">
          <xlrd:rvb i="856"/>
        </ext>
      </extLst>
    </bk>
    <bk>
      <extLst>
        <ext uri="{3e2802c4-a4d2-4d8b-9148-e3be6c30e623}">
          <xlrd:rvb i="860"/>
        </ext>
      </extLst>
    </bk>
    <bk>
      <extLst>
        <ext uri="{3e2802c4-a4d2-4d8b-9148-e3be6c30e623}">
          <xlrd:rvb i="864"/>
        </ext>
      </extLst>
    </bk>
    <bk>
      <extLst>
        <ext uri="{3e2802c4-a4d2-4d8b-9148-e3be6c30e623}">
          <xlrd:rvb i="867"/>
        </ext>
      </extLst>
    </bk>
    <bk>
      <extLst>
        <ext uri="{3e2802c4-a4d2-4d8b-9148-e3be6c30e623}">
          <xlrd:rvb i="871"/>
        </ext>
      </extLst>
    </bk>
    <bk>
      <extLst>
        <ext uri="{3e2802c4-a4d2-4d8b-9148-e3be6c30e623}">
          <xlrd:rvb i="874"/>
        </ext>
      </extLst>
    </bk>
    <bk>
      <extLst>
        <ext uri="{3e2802c4-a4d2-4d8b-9148-e3be6c30e623}">
          <xlrd:rvb i="877"/>
        </ext>
      </extLst>
    </bk>
    <bk>
      <extLst>
        <ext uri="{3e2802c4-a4d2-4d8b-9148-e3be6c30e623}">
          <xlrd:rvb i="879"/>
        </ext>
      </extLst>
    </bk>
    <bk>
      <extLst>
        <ext uri="{3e2802c4-a4d2-4d8b-9148-e3be6c30e623}">
          <xlrd:rvb i="881"/>
        </ext>
      </extLst>
    </bk>
    <bk>
      <extLst>
        <ext uri="{3e2802c4-a4d2-4d8b-9148-e3be6c30e623}">
          <xlrd:rvb i="947"/>
        </ext>
      </extLst>
    </bk>
    <bk>
      <extLst>
        <ext uri="{3e2802c4-a4d2-4d8b-9148-e3be6c30e623}">
          <xlrd:rvb i="950"/>
        </ext>
      </extLst>
    </bk>
    <bk>
      <extLst>
        <ext uri="{3e2802c4-a4d2-4d8b-9148-e3be6c30e623}">
          <xlrd:rvb i="952"/>
        </ext>
      </extLst>
    </bk>
    <bk>
      <extLst>
        <ext uri="{3e2802c4-a4d2-4d8b-9148-e3be6c30e623}">
          <xlrd:rvb i="956"/>
        </ext>
      </extLst>
    </bk>
    <bk>
      <extLst>
        <ext uri="{3e2802c4-a4d2-4d8b-9148-e3be6c30e623}">
          <xlrd:rvb i="1007"/>
        </ext>
      </extLst>
    </bk>
    <bk>
      <extLst>
        <ext uri="{3e2802c4-a4d2-4d8b-9148-e3be6c30e623}">
          <xlrd:rvb i="1010"/>
        </ext>
      </extLst>
    </bk>
    <bk>
      <extLst>
        <ext uri="{3e2802c4-a4d2-4d8b-9148-e3be6c30e623}">
          <xlrd:rvb i="1014"/>
        </ext>
      </extLst>
    </bk>
    <bk>
      <extLst>
        <ext uri="{3e2802c4-a4d2-4d8b-9148-e3be6c30e623}">
          <xlrd:rvb i="1017"/>
        </ext>
      </extLst>
    </bk>
    <bk>
      <extLst>
        <ext uri="{3e2802c4-a4d2-4d8b-9148-e3be6c30e623}">
          <xlrd:rvb i="1021"/>
        </ext>
      </extLst>
    </bk>
    <bk>
      <extLst>
        <ext uri="{3e2802c4-a4d2-4d8b-9148-e3be6c30e623}">
          <xlrd:rvb i="1023"/>
        </ext>
      </extLst>
    </bk>
    <bk>
      <extLst>
        <ext uri="{3e2802c4-a4d2-4d8b-9148-e3be6c30e623}">
          <xlrd:rvb i="1027"/>
        </ext>
      </extLst>
    </bk>
    <bk>
      <extLst>
        <ext uri="{3e2802c4-a4d2-4d8b-9148-e3be6c30e623}">
          <xlrd:rvb i="1101"/>
        </ext>
      </extLst>
    </bk>
    <bk>
      <extLst>
        <ext uri="{3e2802c4-a4d2-4d8b-9148-e3be6c30e623}">
          <xlrd:rvb i="1104"/>
        </ext>
      </extLst>
    </bk>
    <bk>
      <extLst>
        <ext uri="{3e2802c4-a4d2-4d8b-9148-e3be6c30e623}">
          <xlrd:rvb i="1109"/>
        </ext>
      </extLst>
    </bk>
    <bk>
      <extLst>
        <ext uri="{3e2802c4-a4d2-4d8b-9148-e3be6c30e623}">
          <xlrd:rvb i="1112"/>
        </ext>
      </extLst>
    </bk>
    <bk>
      <extLst>
        <ext uri="{3e2802c4-a4d2-4d8b-9148-e3be6c30e623}">
          <xlrd:rvb i="1115"/>
        </ext>
      </extLst>
    </bk>
    <bk>
      <extLst>
        <ext uri="{3e2802c4-a4d2-4d8b-9148-e3be6c30e623}">
          <xlrd:rvb i="1119"/>
        </ext>
      </extLst>
    </bk>
    <bk>
      <extLst>
        <ext uri="{3e2802c4-a4d2-4d8b-9148-e3be6c30e623}">
          <xlrd:rvb i="1122"/>
        </ext>
      </extLst>
    </bk>
    <bk>
      <extLst>
        <ext uri="{3e2802c4-a4d2-4d8b-9148-e3be6c30e623}">
          <xlrd:rvb i="1126"/>
        </ext>
      </extLst>
    </bk>
    <bk>
      <extLst>
        <ext uri="{3e2802c4-a4d2-4d8b-9148-e3be6c30e623}">
          <xlrd:rvb i="1129"/>
        </ext>
      </extLst>
    </bk>
    <bk>
      <extLst>
        <ext uri="{3e2802c4-a4d2-4d8b-9148-e3be6c30e623}">
          <xlrd:rvb i="1132"/>
        </ext>
      </extLst>
    </bk>
    <bk>
      <extLst>
        <ext uri="{3e2802c4-a4d2-4d8b-9148-e3be6c30e623}">
          <xlrd:rvb i="1136"/>
        </ext>
      </extLst>
    </bk>
    <bk>
      <extLst>
        <ext uri="{3e2802c4-a4d2-4d8b-9148-e3be6c30e623}">
          <xlrd:rvb i="1140"/>
        </ext>
      </extLst>
    </bk>
    <bk>
      <extLst>
        <ext uri="{3e2802c4-a4d2-4d8b-9148-e3be6c30e623}">
          <xlrd:rvb i="1143"/>
        </ext>
      </extLst>
    </bk>
    <bk>
      <extLst>
        <ext uri="{3e2802c4-a4d2-4d8b-9148-e3be6c30e623}">
          <xlrd:rvb i="1146"/>
        </ext>
      </extLst>
    </bk>
    <bk>
      <extLst>
        <ext uri="{3e2802c4-a4d2-4d8b-9148-e3be6c30e623}">
          <xlrd:rvb i="1150"/>
        </ext>
      </extLst>
    </bk>
    <bk>
      <extLst>
        <ext uri="{3e2802c4-a4d2-4d8b-9148-e3be6c30e623}">
          <xlrd:rvb i="1153"/>
        </ext>
      </extLst>
    </bk>
    <bk>
      <extLst>
        <ext uri="{3e2802c4-a4d2-4d8b-9148-e3be6c30e623}">
          <xlrd:rvb i="1156"/>
        </ext>
      </extLst>
    </bk>
    <bk>
      <extLst>
        <ext uri="{3e2802c4-a4d2-4d8b-9148-e3be6c30e623}">
          <xlrd:rvb i="1160"/>
        </ext>
      </extLst>
    </bk>
    <bk>
      <extLst>
        <ext uri="{3e2802c4-a4d2-4d8b-9148-e3be6c30e623}">
          <xlrd:rvb i="1163"/>
        </ext>
      </extLst>
    </bk>
    <bk>
      <extLst>
        <ext uri="{3e2802c4-a4d2-4d8b-9148-e3be6c30e623}">
          <xlrd:rvb i="1166"/>
        </ext>
      </extLst>
    </bk>
    <bk>
      <extLst>
        <ext uri="{3e2802c4-a4d2-4d8b-9148-e3be6c30e623}">
          <xlrd:rvb i="1168"/>
        </ext>
      </extLst>
    </bk>
    <bk>
      <extLst>
        <ext uri="{3e2802c4-a4d2-4d8b-9148-e3be6c30e623}">
          <xlrd:rvb i="1171"/>
        </ext>
      </extLst>
    </bk>
    <bk>
      <extLst>
        <ext uri="{3e2802c4-a4d2-4d8b-9148-e3be6c30e623}">
          <xlrd:rvb i="1175"/>
        </ext>
      </extLst>
    </bk>
    <bk>
      <extLst>
        <ext uri="{3e2802c4-a4d2-4d8b-9148-e3be6c30e623}">
          <xlrd:rvb i="1179"/>
        </ext>
      </extLst>
    </bk>
    <bk>
      <extLst>
        <ext uri="{3e2802c4-a4d2-4d8b-9148-e3be6c30e623}">
          <xlrd:rvb i="1182"/>
        </ext>
      </extLst>
    </bk>
    <bk>
      <extLst>
        <ext uri="{3e2802c4-a4d2-4d8b-9148-e3be6c30e623}">
          <xlrd:rvb i="1186"/>
        </ext>
      </extLst>
    </bk>
    <bk>
      <extLst>
        <ext uri="{3e2802c4-a4d2-4d8b-9148-e3be6c30e623}">
          <xlrd:rvb i="1188"/>
        </ext>
      </extLst>
    </bk>
    <bk>
      <extLst>
        <ext uri="{3e2802c4-a4d2-4d8b-9148-e3be6c30e623}">
          <xlrd:rvb i="1191"/>
        </ext>
      </extLst>
    </bk>
    <bk>
      <extLst>
        <ext uri="{3e2802c4-a4d2-4d8b-9148-e3be6c30e623}">
          <xlrd:rvb i="1194"/>
        </ext>
      </extLst>
    </bk>
    <bk>
      <extLst>
        <ext uri="{3e2802c4-a4d2-4d8b-9148-e3be6c30e623}">
          <xlrd:rvb i="1196"/>
        </ext>
      </extLst>
    </bk>
    <bk>
      <extLst>
        <ext uri="{3e2802c4-a4d2-4d8b-9148-e3be6c30e623}">
          <xlrd:rvb i="1199"/>
        </ext>
      </extLst>
    </bk>
    <bk>
      <extLst>
        <ext uri="{3e2802c4-a4d2-4d8b-9148-e3be6c30e623}">
          <xlrd:rvb i="1202"/>
        </ext>
      </extLst>
    </bk>
    <bk>
      <extLst>
        <ext uri="{3e2802c4-a4d2-4d8b-9148-e3be6c30e623}">
          <xlrd:rvb i="1206"/>
        </ext>
      </extLst>
    </bk>
    <bk>
      <extLst>
        <ext uri="{3e2802c4-a4d2-4d8b-9148-e3be6c30e623}">
          <xlrd:rvb i="1209"/>
        </ext>
      </extLst>
    </bk>
    <bk>
      <extLst>
        <ext uri="{3e2802c4-a4d2-4d8b-9148-e3be6c30e623}">
          <xlrd:rvb i="1213"/>
        </ext>
      </extLst>
    </bk>
    <bk>
      <extLst>
        <ext uri="{3e2802c4-a4d2-4d8b-9148-e3be6c30e623}">
          <xlrd:rvb i="1217"/>
        </ext>
      </extLst>
    </bk>
    <bk>
      <extLst>
        <ext uri="{3e2802c4-a4d2-4d8b-9148-e3be6c30e623}">
          <xlrd:rvb i="1220"/>
        </ext>
      </extLst>
    </bk>
    <bk>
      <extLst>
        <ext uri="{3e2802c4-a4d2-4d8b-9148-e3be6c30e623}">
          <xlrd:rvb i="1223"/>
        </ext>
      </extLst>
    </bk>
    <bk>
      <extLst>
        <ext uri="{3e2802c4-a4d2-4d8b-9148-e3be6c30e623}">
          <xlrd:rvb i="1225"/>
        </ext>
      </extLst>
    </bk>
    <bk>
      <extLst>
        <ext uri="{3e2802c4-a4d2-4d8b-9148-e3be6c30e623}">
          <xlrd:rvb i="1227"/>
        </ext>
      </extLst>
    </bk>
    <bk>
      <extLst>
        <ext uri="{3e2802c4-a4d2-4d8b-9148-e3be6c30e623}">
          <xlrd:rvb i="1231"/>
        </ext>
      </extLst>
    </bk>
    <bk>
      <extLst>
        <ext uri="{3e2802c4-a4d2-4d8b-9148-e3be6c30e623}">
          <xlrd:rvb i="1233"/>
        </ext>
      </extLst>
    </bk>
    <bk>
      <extLst>
        <ext uri="{3e2802c4-a4d2-4d8b-9148-e3be6c30e623}">
          <xlrd:rvb i="1236"/>
        </ext>
      </extLst>
    </bk>
    <bk>
      <extLst>
        <ext uri="{3e2802c4-a4d2-4d8b-9148-e3be6c30e623}">
          <xlrd:rvb i="1240"/>
        </ext>
      </extLst>
    </bk>
    <bk>
      <extLst>
        <ext uri="{3e2802c4-a4d2-4d8b-9148-e3be6c30e623}">
          <xlrd:rvb i="1242"/>
        </ext>
      </extLst>
    </bk>
    <bk>
      <extLst>
        <ext uri="{3e2802c4-a4d2-4d8b-9148-e3be6c30e623}">
          <xlrd:rvb i="1245"/>
        </ext>
      </extLst>
    </bk>
    <bk>
      <extLst>
        <ext uri="{3e2802c4-a4d2-4d8b-9148-e3be6c30e623}">
          <xlrd:rvb i="1249"/>
        </ext>
      </extLst>
    </bk>
    <bk>
      <extLst>
        <ext uri="{3e2802c4-a4d2-4d8b-9148-e3be6c30e623}">
          <xlrd:rvb i="1253"/>
        </ext>
      </extLst>
    </bk>
    <bk>
      <extLst>
        <ext uri="{3e2802c4-a4d2-4d8b-9148-e3be6c30e623}">
          <xlrd:rvb i="1257"/>
        </ext>
      </extLst>
    </bk>
    <bk>
      <extLst>
        <ext uri="{3e2802c4-a4d2-4d8b-9148-e3be6c30e623}">
          <xlrd:rvb i="1261"/>
        </ext>
      </extLst>
    </bk>
    <bk>
      <extLst>
        <ext uri="{3e2802c4-a4d2-4d8b-9148-e3be6c30e623}">
          <xlrd:rvb i="1265"/>
        </ext>
      </extLst>
    </bk>
    <bk>
      <extLst>
        <ext uri="{3e2802c4-a4d2-4d8b-9148-e3be6c30e623}">
          <xlrd:rvb i="1268"/>
        </ext>
      </extLst>
    </bk>
    <bk>
      <extLst>
        <ext uri="{3e2802c4-a4d2-4d8b-9148-e3be6c30e623}">
          <xlrd:rvb i="1272"/>
        </ext>
      </extLst>
    </bk>
    <bk>
      <extLst>
        <ext uri="{3e2802c4-a4d2-4d8b-9148-e3be6c30e623}">
          <xlrd:rvb i="1276"/>
        </ext>
      </extLst>
    </bk>
    <bk>
      <extLst>
        <ext uri="{3e2802c4-a4d2-4d8b-9148-e3be6c30e623}">
          <xlrd:rvb i="1279"/>
        </ext>
      </extLst>
    </bk>
    <bk>
      <extLst>
        <ext uri="{3e2802c4-a4d2-4d8b-9148-e3be6c30e623}">
          <xlrd:rvb i="1283"/>
        </ext>
      </extLst>
    </bk>
    <bk>
      <extLst>
        <ext uri="{3e2802c4-a4d2-4d8b-9148-e3be6c30e623}">
          <xlrd:rvb i="1287"/>
        </ext>
      </extLst>
    </bk>
    <bk>
      <extLst>
        <ext uri="{3e2802c4-a4d2-4d8b-9148-e3be6c30e623}">
          <xlrd:rvb i="1290"/>
        </ext>
      </extLst>
    </bk>
    <bk>
      <extLst>
        <ext uri="{3e2802c4-a4d2-4d8b-9148-e3be6c30e623}">
          <xlrd:rvb i="1294"/>
        </ext>
      </extLst>
    </bk>
    <bk>
      <extLst>
        <ext uri="{3e2802c4-a4d2-4d8b-9148-e3be6c30e623}">
          <xlrd:rvb i="1298"/>
        </ext>
      </extLst>
    </bk>
    <bk>
      <extLst>
        <ext uri="{3e2802c4-a4d2-4d8b-9148-e3be6c30e623}">
          <xlrd:rvb i="1301"/>
        </ext>
      </extLst>
    </bk>
    <bk>
      <extLst>
        <ext uri="{3e2802c4-a4d2-4d8b-9148-e3be6c30e623}">
          <xlrd:rvb i="1305"/>
        </ext>
      </extLst>
    </bk>
    <bk>
      <extLst>
        <ext uri="{3e2802c4-a4d2-4d8b-9148-e3be6c30e623}">
          <xlrd:rvb i="1309"/>
        </ext>
      </extLst>
    </bk>
    <bk>
      <extLst>
        <ext uri="{3e2802c4-a4d2-4d8b-9148-e3be6c30e623}">
          <xlrd:rvb i="1312"/>
        </ext>
      </extLst>
    </bk>
    <bk>
      <extLst>
        <ext uri="{3e2802c4-a4d2-4d8b-9148-e3be6c30e623}">
          <xlrd:rvb i="1315"/>
        </ext>
      </extLst>
    </bk>
    <bk>
      <extLst>
        <ext uri="{3e2802c4-a4d2-4d8b-9148-e3be6c30e623}">
          <xlrd:rvb i="1317"/>
        </ext>
      </extLst>
    </bk>
    <bk>
      <extLst>
        <ext uri="{3e2802c4-a4d2-4d8b-9148-e3be6c30e623}">
          <xlrd:rvb i="1320"/>
        </ext>
      </extLst>
    </bk>
    <bk>
      <extLst>
        <ext uri="{3e2802c4-a4d2-4d8b-9148-e3be6c30e623}">
          <xlrd:rvb i="1324"/>
        </ext>
      </extLst>
    </bk>
    <bk>
      <extLst>
        <ext uri="{3e2802c4-a4d2-4d8b-9148-e3be6c30e623}">
          <xlrd:rvb i="1328"/>
        </ext>
      </extLst>
    </bk>
    <bk>
      <extLst>
        <ext uri="{3e2802c4-a4d2-4d8b-9148-e3be6c30e623}">
          <xlrd:rvb i="1331"/>
        </ext>
      </extLst>
    </bk>
    <bk>
      <extLst>
        <ext uri="{3e2802c4-a4d2-4d8b-9148-e3be6c30e623}">
          <xlrd:rvb i="1335"/>
        </ext>
      </extLst>
    </bk>
    <bk>
      <extLst>
        <ext uri="{3e2802c4-a4d2-4d8b-9148-e3be6c30e623}">
          <xlrd:rvb i="1339"/>
        </ext>
      </extLst>
    </bk>
    <bk>
      <extLst>
        <ext uri="{3e2802c4-a4d2-4d8b-9148-e3be6c30e623}">
          <xlrd:rvb i="1342"/>
        </ext>
      </extLst>
    </bk>
    <bk>
      <extLst>
        <ext uri="{3e2802c4-a4d2-4d8b-9148-e3be6c30e623}">
          <xlrd:rvb i="1345"/>
        </ext>
      </extLst>
    </bk>
    <bk>
      <extLst>
        <ext uri="{3e2802c4-a4d2-4d8b-9148-e3be6c30e623}">
          <xlrd:rvb i="1347"/>
        </ext>
      </extLst>
    </bk>
    <bk>
      <extLst>
        <ext uri="{3e2802c4-a4d2-4d8b-9148-e3be6c30e623}">
          <xlrd:rvb i="1349"/>
        </ext>
      </extLst>
    </bk>
    <bk>
      <extLst>
        <ext uri="{3e2802c4-a4d2-4d8b-9148-e3be6c30e623}">
          <xlrd:rvb i="1353"/>
        </ext>
      </extLst>
    </bk>
    <bk>
      <extLst>
        <ext uri="{3e2802c4-a4d2-4d8b-9148-e3be6c30e623}">
          <xlrd:rvb i="1357"/>
        </ext>
      </extLst>
    </bk>
    <bk>
      <extLst>
        <ext uri="{3e2802c4-a4d2-4d8b-9148-e3be6c30e623}">
          <xlrd:rvb i="1360"/>
        </ext>
      </extLst>
    </bk>
    <bk>
      <extLst>
        <ext uri="{3e2802c4-a4d2-4d8b-9148-e3be6c30e623}">
          <xlrd:rvb i="1364"/>
        </ext>
      </extLst>
    </bk>
    <bk>
      <extLst>
        <ext uri="{3e2802c4-a4d2-4d8b-9148-e3be6c30e623}">
          <xlrd:rvb i="1368"/>
        </ext>
      </extLst>
    </bk>
    <bk>
      <extLst>
        <ext uri="{3e2802c4-a4d2-4d8b-9148-e3be6c30e623}">
          <xlrd:rvb i="1371"/>
        </ext>
      </extLst>
    </bk>
    <bk>
      <extLst>
        <ext uri="{3e2802c4-a4d2-4d8b-9148-e3be6c30e623}">
          <xlrd:rvb i="1375"/>
        </ext>
      </extLst>
    </bk>
    <bk>
      <extLst>
        <ext uri="{3e2802c4-a4d2-4d8b-9148-e3be6c30e623}">
          <xlrd:rvb i="1379"/>
        </ext>
      </extLst>
    </bk>
    <bk>
      <extLst>
        <ext uri="{3e2802c4-a4d2-4d8b-9148-e3be6c30e623}">
          <xlrd:rvb i="1382"/>
        </ext>
      </extLst>
    </bk>
    <bk>
      <extLst>
        <ext uri="{3e2802c4-a4d2-4d8b-9148-e3be6c30e623}">
          <xlrd:rvb i="1383"/>
        </ext>
      </extLst>
    </bk>
    <bk>
      <extLst>
        <ext uri="{3e2802c4-a4d2-4d8b-9148-e3be6c30e623}">
          <xlrd:rvb i="1385"/>
        </ext>
      </extLst>
    </bk>
    <bk>
      <extLst>
        <ext uri="{3e2802c4-a4d2-4d8b-9148-e3be6c30e623}">
          <xlrd:rvb i="208"/>
        </ext>
      </extLst>
    </bk>
    <bk>
      <extLst>
        <ext uri="{3e2802c4-a4d2-4d8b-9148-e3be6c30e623}">
          <xlrd:rvb i="1387"/>
        </ext>
      </extLst>
    </bk>
    <bk>
      <extLst>
        <ext uri="{3e2802c4-a4d2-4d8b-9148-e3be6c30e623}">
          <xlrd:rvb i="1390"/>
        </ext>
      </extLst>
    </bk>
    <bk>
      <extLst>
        <ext uri="{3e2802c4-a4d2-4d8b-9148-e3be6c30e623}">
          <xlrd:rvb i="1397"/>
        </ext>
      </extLst>
    </bk>
    <bk>
      <extLst>
        <ext uri="{3e2802c4-a4d2-4d8b-9148-e3be6c30e623}">
          <xlrd:rvb i="1400"/>
        </ext>
      </extLst>
    </bk>
    <bk>
      <extLst>
        <ext uri="{3e2802c4-a4d2-4d8b-9148-e3be6c30e623}">
          <xlrd:rvb i="1404"/>
        </ext>
      </extLst>
    </bk>
    <bk>
      <extLst>
        <ext uri="{3e2802c4-a4d2-4d8b-9148-e3be6c30e623}">
          <xlrd:rvb i="1410"/>
        </ext>
      </extLst>
    </bk>
    <bk>
      <extLst>
        <ext uri="{3e2802c4-a4d2-4d8b-9148-e3be6c30e623}">
          <xlrd:rvb i="222"/>
        </ext>
      </extLst>
    </bk>
    <bk>
      <extLst>
        <ext uri="{3e2802c4-a4d2-4d8b-9148-e3be6c30e623}">
          <xlrd:rvb i="1413"/>
        </ext>
      </extLst>
    </bk>
    <bk>
      <extLst>
        <ext uri="{3e2802c4-a4d2-4d8b-9148-e3be6c30e623}">
          <xlrd:rvb i="1416"/>
        </ext>
      </extLst>
    </bk>
    <bk>
      <extLst>
        <ext uri="{3e2802c4-a4d2-4d8b-9148-e3be6c30e623}">
          <xlrd:rvb i="1423"/>
        </ext>
      </extLst>
    </bk>
    <bk>
      <extLst>
        <ext uri="{3e2802c4-a4d2-4d8b-9148-e3be6c30e623}">
          <xlrd:rvb i="1426"/>
        </ext>
      </extLst>
    </bk>
    <bk>
      <extLst>
        <ext uri="{3e2802c4-a4d2-4d8b-9148-e3be6c30e623}">
          <xlrd:rvb i="1429"/>
        </ext>
      </extLst>
    </bk>
    <bk>
      <extLst>
        <ext uri="{3e2802c4-a4d2-4d8b-9148-e3be6c30e623}">
          <xlrd:rvb i="1436"/>
        </ext>
      </extLst>
    </bk>
    <bk>
      <extLst>
        <ext uri="{3e2802c4-a4d2-4d8b-9148-e3be6c30e623}">
          <xlrd:rvb i="1439"/>
        </ext>
      </extLst>
    </bk>
    <bk>
      <extLst>
        <ext uri="{3e2802c4-a4d2-4d8b-9148-e3be6c30e623}">
          <xlrd:rvb i="1442"/>
        </ext>
      </extLst>
    </bk>
    <bk>
      <extLst>
        <ext uri="{3e2802c4-a4d2-4d8b-9148-e3be6c30e623}">
          <xlrd:rvb i="1444"/>
        </ext>
      </extLst>
    </bk>
    <bk>
      <extLst>
        <ext uri="{3e2802c4-a4d2-4d8b-9148-e3be6c30e623}">
          <xlrd:rvb i="1449"/>
        </ext>
      </extLst>
    </bk>
    <bk>
      <extLst>
        <ext uri="{3e2802c4-a4d2-4d8b-9148-e3be6c30e623}">
          <xlrd:rvb i="456"/>
        </ext>
      </extLst>
    </bk>
    <bk>
      <extLst>
        <ext uri="{3e2802c4-a4d2-4d8b-9148-e3be6c30e623}">
          <xlrd:rvb i="503"/>
        </ext>
      </extLst>
    </bk>
    <bk>
      <extLst>
        <ext uri="{3e2802c4-a4d2-4d8b-9148-e3be6c30e623}">
          <xlrd:rvb i="507"/>
        </ext>
      </extLst>
    </bk>
    <bk>
      <extLst>
        <ext uri="{3e2802c4-a4d2-4d8b-9148-e3be6c30e623}">
          <xlrd:rvb i="1532"/>
        </ext>
      </extLst>
    </bk>
    <bk>
      <extLst>
        <ext uri="{3e2802c4-a4d2-4d8b-9148-e3be6c30e623}">
          <xlrd:rvb i="1536"/>
        </ext>
      </extLst>
    </bk>
    <bk>
      <extLst>
        <ext uri="{3e2802c4-a4d2-4d8b-9148-e3be6c30e623}">
          <xlrd:rvb i="1539"/>
        </ext>
      </extLst>
    </bk>
    <bk>
      <extLst>
        <ext uri="{3e2802c4-a4d2-4d8b-9148-e3be6c30e623}">
          <xlrd:rvb i="1542"/>
        </ext>
      </extLst>
    </bk>
    <bk>
      <extLst>
        <ext uri="{3e2802c4-a4d2-4d8b-9148-e3be6c30e623}">
          <xlrd:rvb i="1545"/>
        </ext>
      </extLst>
    </bk>
    <bk>
      <extLst>
        <ext uri="{3e2802c4-a4d2-4d8b-9148-e3be6c30e623}">
          <xlrd:rvb i="1547"/>
        </ext>
      </extLst>
    </bk>
    <bk>
      <extLst>
        <ext uri="{3e2802c4-a4d2-4d8b-9148-e3be6c30e623}">
          <xlrd:rvb i="1551"/>
        </ext>
      </extLst>
    </bk>
    <bk>
      <extLst>
        <ext uri="{3e2802c4-a4d2-4d8b-9148-e3be6c30e623}">
          <xlrd:rvb i="1471"/>
        </ext>
      </extLst>
    </bk>
    <bk>
      <extLst>
        <ext uri="{3e2802c4-a4d2-4d8b-9148-e3be6c30e623}">
          <xlrd:rvb i="1525"/>
        </ext>
      </extLst>
    </bk>
    <bk>
      <extLst>
        <ext uri="{3e2802c4-a4d2-4d8b-9148-e3be6c30e623}">
          <xlrd:rvb i="1529"/>
        </ext>
      </extLst>
    </bk>
    <bk>
      <extLst>
        <ext uri="{3e2802c4-a4d2-4d8b-9148-e3be6c30e623}">
          <xlrd:rvb i="1600"/>
        </ext>
      </extLst>
    </bk>
    <bk>
      <extLst>
        <ext uri="{3e2802c4-a4d2-4d8b-9148-e3be6c30e623}">
          <xlrd:rvb i="1603"/>
        </ext>
      </extLst>
    </bk>
    <bk>
      <extLst>
        <ext uri="{3e2802c4-a4d2-4d8b-9148-e3be6c30e623}">
          <xlrd:rvb i="1605"/>
        </ext>
      </extLst>
    </bk>
    <bk>
      <extLst>
        <ext uri="{3e2802c4-a4d2-4d8b-9148-e3be6c30e623}">
          <xlrd:rvb i="1609"/>
        </ext>
      </extLst>
    </bk>
    <bk>
      <extLst>
        <ext uri="{3e2802c4-a4d2-4d8b-9148-e3be6c30e623}">
          <xlrd:rvb i="902"/>
        </ext>
      </extLst>
    </bk>
    <bk>
      <extLst>
        <ext uri="{3e2802c4-a4d2-4d8b-9148-e3be6c30e623}">
          <xlrd:rvb i="942"/>
        </ext>
      </extLst>
    </bk>
    <bk>
      <extLst>
        <ext uri="{3e2802c4-a4d2-4d8b-9148-e3be6c30e623}">
          <xlrd:rvb i="944"/>
        </ext>
      </extLst>
    </bk>
    <bk>
      <extLst>
        <ext uri="{3e2802c4-a4d2-4d8b-9148-e3be6c30e623}">
          <xlrd:rvb i="1679"/>
        </ext>
      </extLst>
    </bk>
    <bk>
      <extLst>
        <ext uri="{3e2802c4-a4d2-4d8b-9148-e3be6c30e623}">
          <xlrd:rvb i="1682"/>
        </ext>
      </extLst>
    </bk>
    <bk>
      <extLst>
        <ext uri="{3e2802c4-a4d2-4d8b-9148-e3be6c30e623}">
          <xlrd:rvb i="1684"/>
        </ext>
      </extLst>
    </bk>
    <bk>
      <extLst>
        <ext uri="{3e2802c4-a4d2-4d8b-9148-e3be6c30e623}">
          <xlrd:rvb i="1687"/>
        </ext>
      </extLst>
    </bk>
    <bk>
      <extLst>
        <ext uri="{3e2802c4-a4d2-4d8b-9148-e3be6c30e623}">
          <xlrd:rvb i="1725"/>
        </ext>
      </extLst>
    </bk>
    <bk>
      <extLst>
        <ext uri="{3e2802c4-a4d2-4d8b-9148-e3be6c30e623}">
          <xlrd:rvb i="1729"/>
        </ext>
      </extLst>
    </bk>
    <bk>
      <extLst>
        <ext uri="{3e2802c4-a4d2-4d8b-9148-e3be6c30e623}">
          <xlrd:rvb i="1733"/>
        </ext>
      </extLst>
    </bk>
    <bk>
      <extLst>
        <ext uri="{3e2802c4-a4d2-4d8b-9148-e3be6c30e623}">
          <xlrd:rvb i="1736"/>
        </ext>
      </extLst>
    </bk>
    <bk>
      <extLst>
        <ext uri="{3e2802c4-a4d2-4d8b-9148-e3be6c30e623}">
          <xlrd:rvb i="1739"/>
        </ext>
      </extLst>
    </bk>
    <bk>
      <extLst>
        <ext uri="{3e2802c4-a4d2-4d8b-9148-e3be6c30e623}">
          <xlrd:rvb i="1743"/>
        </ext>
      </extLst>
    </bk>
    <bk>
      <extLst>
        <ext uri="{3e2802c4-a4d2-4d8b-9148-e3be6c30e623}">
          <xlrd:rvb i="1746"/>
        </ext>
      </extLst>
    </bk>
    <bk>
      <extLst>
        <ext uri="{3e2802c4-a4d2-4d8b-9148-e3be6c30e623}">
          <xlrd:rvb i="1750"/>
        </ext>
      </extLst>
    </bk>
    <bk>
      <extLst>
        <ext uri="{3e2802c4-a4d2-4d8b-9148-e3be6c30e623}">
          <xlrd:rvb i="1754"/>
        </ext>
      </extLst>
    </bk>
    <bk>
      <extLst>
        <ext uri="{3e2802c4-a4d2-4d8b-9148-e3be6c30e623}">
          <xlrd:rvb i="1757"/>
        </ext>
      </extLst>
    </bk>
    <bk>
      <extLst>
        <ext uri="{3e2802c4-a4d2-4d8b-9148-e3be6c30e623}">
          <xlrd:rvb i="1761"/>
        </ext>
      </extLst>
    </bk>
    <bk>
      <extLst>
        <ext uri="{3e2802c4-a4d2-4d8b-9148-e3be6c30e623}">
          <xlrd:rvb i="1768"/>
        </ext>
      </extLst>
    </bk>
    <bk>
      <extLst>
        <ext uri="{3e2802c4-a4d2-4d8b-9148-e3be6c30e623}">
          <xlrd:rvb i="1771"/>
        </ext>
      </extLst>
    </bk>
    <bk>
      <extLst>
        <ext uri="{3e2802c4-a4d2-4d8b-9148-e3be6c30e623}">
          <xlrd:rvb i="1774"/>
        </ext>
      </extLst>
    </bk>
    <bk>
      <extLst>
        <ext uri="{3e2802c4-a4d2-4d8b-9148-e3be6c30e623}">
          <xlrd:rvb i="1778"/>
        </ext>
      </extLst>
    </bk>
    <bk>
      <extLst>
        <ext uri="{3e2802c4-a4d2-4d8b-9148-e3be6c30e623}">
          <xlrd:rvb i="1782"/>
        </ext>
      </extLst>
    </bk>
    <bk>
      <extLst>
        <ext uri="{3e2802c4-a4d2-4d8b-9148-e3be6c30e623}">
          <xlrd:rvb i="1785"/>
        </ext>
      </extLst>
    </bk>
    <bk>
      <extLst>
        <ext uri="{3e2802c4-a4d2-4d8b-9148-e3be6c30e623}">
          <xlrd:rvb i="1789"/>
        </ext>
      </extLst>
    </bk>
    <bk>
      <extLst>
        <ext uri="{3e2802c4-a4d2-4d8b-9148-e3be6c30e623}">
          <xlrd:rvb i="1792"/>
        </ext>
      </extLst>
    </bk>
    <bk>
      <extLst>
        <ext uri="{3e2802c4-a4d2-4d8b-9148-e3be6c30e623}">
          <xlrd:rvb i="1797"/>
        </ext>
      </extLst>
    </bk>
    <bk>
      <extLst>
        <ext uri="{3e2802c4-a4d2-4d8b-9148-e3be6c30e623}">
          <xlrd:rvb i="1801"/>
        </ext>
      </extLst>
    </bk>
    <bk>
      <extLst>
        <ext uri="{3e2802c4-a4d2-4d8b-9148-e3be6c30e623}">
          <xlrd:rvb i="1805"/>
        </ext>
      </extLst>
    </bk>
    <bk>
      <extLst>
        <ext uri="{3e2802c4-a4d2-4d8b-9148-e3be6c30e623}">
          <xlrd:rvb i="1808"/>
        </ext>
      </extLst>
    </bk>
    <bk>
      <extLst>
        <ext uri="{3e2802c4-a4d2-4d8b-9148-e3be6c30e623}">
          <xlrd:rvb i="1812"/>
        </ext>
      </extLst>
    </bk>
    <bk>
      <extLst>
        <ext uri="{3e2802c4-a4d2-4d8b-9148-e3be6c30e623}">
          <xlrd:rvb i="1815"/>
        </ext>
      </extLst>
    </bk>
    <bk>
      <extLst>
        <ext uri="{3e2802c4-a4d2-4d8b-9148-e3be6c30e623}">
          <xlrd:rvb i="1819"/>
        </ext>
      </extLst>
    </bk>
    <bk>
      <extLst>
        <ext uri="{3e2802c4-a4d2-4d8b-9148-e3be6c30e623}">
          <xlrd:rvb i="1823"/>
        </ext>
      </extLst>
    </bk>
    <bk>
      <extLst>
        <ext uri="{3e2802c4-a4d2-4d8b-9148-e3be6c30e623}">
          <xlrd:rvb i="1826"/>
        </ext>
      </extLst>
    </bk>
    <bk>
      <extLst>
        <ext uri="{3e2802c4-a4d2-4d8b-9148-e3be6c30e623}">
          <xlrd:rvb i="1830"/>
        </ext>
      </extLst>
    </bk>
    <bk>
      <extLst>
        <ext uri="{3e2802c4-a4d2-4d8b-9148-e3be6c30e623}">
          <xlrd:rvb i="1834"/>
        </ext>
      </extLst>
    </bk>
    <bk>
      <extLst>
        <ext uri="{3e2802c4-a4d2-4d8b-9148-e3be6c30e623}">
          <xlrd:rvb i="1837"/>
        </ext>
      </extLst>
    </bk>
    <bk>
      <extLst>
        <ext uri="{3e2802c4-a4d2-4d8b-9148-e3be6c30e623}">
          <xlrd:rvb i="1841"/>
        </ext>
      </extLst>
    </bk>
    <bk>
      <extLst>
        <ext uri="{3e2802c4-a4d2-4d8b-9148-e3be6c30e623}">
          <xlrd:rvb i="1845"/>
        </ext>
      </extLst>
    </bk>
    <bk>
      <extLst>
        <ext uri="{3e2802c4-a4d2-4d8b-9148-e3be6c30e623}">
          <xlrd:rvb i="1848"/>
        </ext>
      </extLst>
    </bk>
    <bk>
      <extLst>
        <ext uri="{3e2802c4-a4d2-4d8b-9148-e3be6c30e623}">
          <xlrd:rvb i="1854"/>
        </ext>
      </extLst>
    </bk>
    <bk>
      <extLst>
        <ext uri="{3e2802c4-a4d2-4d8b-9148-e3be6c30e623}">
          <xlrd:rvb i="1858"/>
        </ext>
      </extLst>
    </bk>
    <bk>
      <extLst>
        <ext uri="{3e2802c4-a4d2-4d8b-9148-e3be6c30e623}">
          <xlrd:rvb i="1860"/>
        </ext>
      </extLst>
    </bk>
    <bk>
      <extLst>
        <ext uri="{3e2802c4-a4d2-4d8b-9148-e3be6c30e623}">
          <xlrd:rvb i="1863"/>
        </ext>
      </extLst>
    </bk>
    <bk>
      <extLst>
        <ext uri="{3e2802c4-a4d2-4d8b-9148-e3be6c30e623}">
          <xlrd:rvb i="1867"/>
        </ext>
      </extLst>
    </bk>
    <bk>
      <extLst>
        <ext uri="{3e2802c4-a4d2-4d8b-9148-e3be6c30e623}">
          <xlrd:rvb i="1871"/>
        </ext>
      </extLst>
    </bk>
    <bk>
      <extLst>
        <ext uri="{3e2802c4-a4d2-4d8b-9148-e3be6c30e623}">
          <xlrd:rvb i="1874"/>
        </ext>
      </extLst>
    </bk>
    <bk>
      <extLst>
        <ext uri="{3e2802c4-a4d2-4d8b-9148-e3be6c30e623}">
          <xlrd:rvb i="1877"/>
        </ext>
      </extLst>
    </bk>
    <bk>
      <extLst>
        <ext uri="{3e2802c4-a4d2-4d8b-9148-e3be6c30e623}">
          <xlrd:rvb i="1879"/>
        </ext>
      </extLst>
    </bk>
    <bk>
      <extLst>
        <ext uri="{3e2802c4-a4d2-4d8b-9148-e3be6c30e623}">
          <xlrd:rvb i="1882"/>
        </ext>
      </extLst>
    </bk>
    <bk>
      <extLst>
        <ext uri="{3e2802c4-a4d2-4d8b-9148-e3be6c30e623}">
          <xlrd:rvb i="1886"/>
        </ext>
      </extLst>
    </bk>
    <bk>
      <extLst>
        <ext uri="{3e2802c4-a4d2-4d8b-9148-e3be6c30e623}">
          <xlrd:rvb i="1890"/>
        </ext>
      </extLst>
    </bk>
    <bk>
      <extLst>
        <ext uri="{3e2802c4-a4d2-4d8b-9148-e3be6c30e623}">
          <xlrd:rvb i="1893"/>
        </ext>
      </extLst>
    </bk>
    <bk>
      <extLst>
        <ext uri="{3e2802c4-a4d2-4d8b-9148-e3be6c30e623}">
          <xlrd:rvb i="1897"/>
        </ext>
      </extLst>
    </bk>
    <bk>
      <extLst>
        <ext uri="{3e2802c4-a4d2-4d8b-9148-e3be6c30e623}">
          <xlrd:rvb i="1900"/>
        </ext>
      </extLst>
    </bk>
    <bk>
      <extLst>
        <ext uri="{3e2802c4-a4d2-4d8b-9148-e3be6c30e623}">
          <xlrd:rvb i="1903"/>
        </ext>
      </extLst>
    </bk>
    <bk>
      <extLst>
        <ext uri="{3e2802c4-a4d2-4d8b-9148-e3be6c30e623}">
          <xlrd:rvb i="1907"/>
        </ext>
      </extLst>
    </bk>
    <bk>
      <extLst>
        <ext uri="{3e2802c4-a4d2-4d8b-9148-e3be6c30e623}">
          <xlrd:rvb i="1909"/>
        </ext>
      </extLst>
    </bk>
    <bk>
      <extLst>
        <ext uri="{3e2802c4-a4d2-4d8b-9148-e3be6c30e623}">
          <xlrd:rvb i="1912"/>
        </ext>
      </extLst>
    </bk>
    <bk>
      <extLst>
        <ext uri="{3e2802c4-a4d2-4d8b-9148-e3be6c30e623}">
          <xlrd:rvb i="1915"/>
        </ext>
      </extLst>
    </bk>
    <bk>
      <extLst>
        <ext uri="{3e2802c4-a4d2-4d8b-9148-e3be6c30e623}">
          <xlrd:rvb i="1919"/>
        </ext>
      </extLst>
    </bk>
    <bk>
      <extLst>
        <ext uri="{3e2802c4-a4d2-4d8b-9148-e3be6c30e623}">
          <xlrd:rvb i="1922"/>
        </ext>
      </extLst>
    </bk>
    <bk>
      <extLst>
        <ext uri="{3e2802c4-a4d2-4d8b-9148-e3be6c30e623}">
          <xlrd:rvb i="1926"/>
        </ext>
      </extLst>
    </bk>
    <bk>
      <extLst>
        <ext uri="{3e2802c4-a4d2-4d8b-9148-e3be6c30e623}">
          <xlrd:rvb i="1930"/>
        </ext>
      </extLst>
    </bk>
    <bk>
      <extLst>
        <ext uri="{3e2802c4-a4d2-4d8b-9148-e3be6c30e623}">
          <xlrd:rvb i="1933"/>
        </ext>
      </extLst>
    </bk>
    <bk>
      <extLst>
        <ext uri="{3e2802c4-a4d2-4d8b-9148-e3be6c30e623}">
          <xlrd:rvb i="1937"/>
        </ext>
      </extLst>
    </bk>
    <bk>
      <extLst>
        <ext uri="{3e2802c4-a4d2-4d8b-9148-e3be6c30e623}">
          <xlrd:rvb i="1939"/>
        </ext>
      </extLst>
    </bk>
    <bk>
      <extLst>
        <ext uri="{3e2802c4-a4d2-4d8b-9148-e3be6c30e623}">
          <xlrd:rvb i="1944"/>
        </ext>
      </extLst>
    </bk>
    <bk>
      <extLst>
        <ext uri="{3e2802c4-a4d2-4d8b-9148-e3be6c30e623}">
          <xlrd:rvb i="1999"/>
        </ext>
      </extLst>
    </bk>
    <bk>
      <extLst>
        <ext uri="{3e2802c4-a4d2-4d8b-9148-e3be6c30e623}">
          <xlrd:rvb i="2002"/>
        </ext>
      </extLst>
    </bk>
    <bk>
      <extLst>
        <ext uri="{3e2802c4-a4d2-4d8b-9148-e3be6c30e623}">
          <xlrd:rvb i="2006"/>
        </ext>
      </extLst>
    </bk>
    <bk>
      <extLst>
        <ext uri="{3e2802c4-a4d2-4d8b-9148-e3be6c30e623}">
          <xlrd:rvb i="2009"/>
        </ext>
      </extLst>
    </bk>
    <bk>
      <extLst>
        <ext uri="{3e2802c4-a4d2-4d8b-9148-e3be6c30e623}">
          <xlrd:rvb i="2011"/>
        </ext>
      </extLst>
    </bk>
    <bk>
      <extLst>
        <ext uri="{3e2802c4-a4d2-4d8b-9148-e3be6c30e623}">
          <xlrd:rvb i="2013"/>
        </ext>
      </extLst>
    </bk>
    <bk>
      <extLst>
        <ext uri="{3e2802c4-a4d2-4d8b-9148-e3be6c30e623}">
          <xlrd:rvb i="2015"/>
        </ext>
      </extLst>
    </bk>
    <bk>
      <extLst>
        <ext uri="{3e2802c4-a4d2-4d8b-9148-e3be6c30e623}">
          <xlrd:rvb i="740"/>
        </ext>
      </extLst>
    </bk>
    <bk>
      <extLst>
        <ext uri="{3e2802c4-a4d2-4d8b-9148-e3be6c30e623}">
          <xlrd:rvb i="606"/>
        </ext>
      </extLst>
    </bk>
    <bk>
      <extLst>
        <ext uri="{3e2802c4-a4d2-4d8b-9148-e3be6c30e623}">
          <xlrd:rvb i="2099"/>
        </ext>
      </extLst>
    </bk>
    <bk>
      <extLst>
        <ext uri="{3e2802c4-a4d2-4d8b-9148-e3be6c30e623}">
          <xlrd:rvb i="2102"/>
        </ext>
      </extLst>
    </bk>
    <bk>
      <extLst>
        <ext uri="{3e2802c4-a4d2-4d8b-9148-e3be6c30e623}">
          <xlrd:rvb i="2106"/>
        </ext>
      </extLst>
    </bk>
    <bk>
      <extLst>
        <ext uri="{3e2802c4-a4d2-4d8b-9148-e3be6c30e623}">
          <xlrd:rvb i="2109"/>
        </ext>
      </extLst>
    </bk>
    <bk>
      <extLst>
        <ext uri="{3e2802c4-a4d2-4d8b-9148-e3be6c30e623}">
          <xlrd:rvb i="2113"/>
        </ext>
      </extLst>
    </bk>
    <bk>
      <extLst>
        <ext uri="{3e2802c4-a4d2-4d8b-9148-e3be6c30e623}">
          <xlrd:rvb i="2117"/>
        </ext>
      </extLst>
    </bk>
    <bk>
      <extLst>
        <ext uri="{3e2802c4-a4d2-4d8b-9148-e3be6c30e623}">
          <xlrd:rvb i="2120"/>
        </ext>
      </extLst>
    </bk>
    <bk>
      <extLst>
        <ext uri="{3e2802c4-a4d2-4d8b-9148-e3be6c30e623}">
          <xlrd:rvb i="2124"/>
        </ext>
      </extLst>
    </bk>
    <bk>
      <extLst>
        <ext uri="{3e2802c4-a4d2-4d8b-9148-e3be6c30e623}">
          <xlrd:rvb i="2128"/>
        </ext>
      </extLst>
    </bk>
    <bk>
      <extLst>
        <ext uri="{3e2802c4-a4d2-4d8b-9148-e3be6c30e623}">
          <xlrd:rvb i="2131"/>
        </ext>
      </extLst>
    </bk>
    <bk>
      <extLst>
        <ext uri="{3e2802c4-a4d2-4d8b-9148-e3be6c30e623}">
          <xlrd:rvb i="2135"/>
        </ext>
      </extLst>
    </bk>
    <bk>
      <extLst>
        <ext uri="{3e2802c4-a4d2-4d8b-9148-e3be6c30e623}">
          <xlrd:rvb i="2139"/>
        </ext>
      </extLst>
    </bk>
    <bk>
      <extLst>
        <ext uri="{3e2802c4-a4d2-4d8b-9148-e3be6c30e623}">
          <xlrd:rvb i="2142"/>
        </ext>
      </extLst>
    </bk>
    <bk>
      <extLst>
        <ext uri="{3e2802c4-a4d2-4d8b-9148-e3be6c30e623}">
          <xlrd:rvb i="2147"/>
        </ext>
      </extLst>
    </bk>
    <bk>
      <extLst>
        <ext uri="{3e2802c4-a4d2-4d8b-9148-e3be6c30e623}">
          <xlrd:rvb i="2151"/>
        </ext>
      </extLst>
    </bk>
    <bk>
      <extLst>
        <ext uri="{3e2802c4-a4d2-4d8b-9148-e3be6c30e623}">
          <xlrd:rvb i="2154"/>
        </ext>
      </extLst>
    </bk>
    <bk>
      <extLst>
        <ext uri="{3e2802c4-a4d2-4d8b-9148-e3be6c30e623}">
          <xlrd:rvb i="2157"/>
        </ext>
      </extLst>
    </bk>
    <bk>
      <extLst>
        <ext uri="{3e2802c4-a4d2-4d8b-9148-e3be6c30e623}">
          <xlrd:rvb i="2161"/>
        </ext>
      </extLst>
    </bk>
    <bk>
      <extLst>
        <ext uri="{3e2802c4-a4d2-4d8b-9148-e3be6c30e623}">
          <xlrd:rvb i="2164"/>
        </ext>
      </extLst>
    </bk>
    <bk>
      <extLst>
        <ext uri="{3e2802c4-a4d2-4d8b-9148-e3be6c30e623}">
          <xlrd:rvb i="2167"/>
        </ext>
      </extLst>
    </bk>
    <bk>
      <extLst>
        <ext uri="{3e2802c4-a4d2-4d8b-9148-e3be6c30e623}">
          <xlrd:rvb i="2171"/>
        </ext>
      </extLst>
    </bk>
    <bk>
      <extLst>
        <ext uri="{3e2802c4-a4d2-4d8b-9148-e3be6c30e623}">
          <xlrd:rvb i="2174"/>
        </ext>
      </extLst>
    </bk>
    <bk>
      <extLst>
        <ext uri="{3e2802c4-a4d2-4d8b-9148-e3be6c30e623}">
          <xlrd:rvb i="2178"/>
        </ext>
      </extLst>
    </bk>
    <bk>
      <extLst>
        <ext uri="{3e2802c4-a4d2-4d8b-9148-e3be6c30e623}">
          <xlrd:rvb i="2182"/>
        </ext>
      </extLst>
    </bk>
    <bk>
      <extLst>
        <ext uri="{3e2802c4-a4d2-4d8b-9148-e3be6c30e623}">
          <xlrd:rvb i="2185"/>
        </ext>
      </extLst>
    </bk>
    <bk>
      <extLst>
        <ext uri="{3e2802c4-a4d2-4d8b-9148-e3be6c30e623}">
          <xlrd:rvb i="2190"/>
        </ext>
      </extLst>
    </bk>
    <bk>
      <extLst>
        <ext uri="{3e2802c4-a4d2-4d8b-9148-e3be6c30e623}">
          <xlrd:rvb i="2194"/>
        </ext>
      </extLst>
    </bk>
    <bk>
      <extLst>
        <ext uri="{3e2802c4-a4d2-4d8b-9148-e3be6c30e623}">
          <xlrd:rvb i="2197"/>
        </ext>
      </extLst>
    </bk>
    <bk>
      <extLst>
        <ext uri="{3e2802c4-a4d2-4d8b-9148-e3be6c30e623}">
          <xlrd:rvb i="2202"/>
        </ext>
      </extLst>
    </bk>
    <bk>
      <extLst>
        <ext uri="{3e2802c4-a4d2-4d8b-9148-e3be6c30e623}">
          <xlrd:rvb i="2206"/>
        </ext>
      </extLst>
    </bk>
    <bk>
      <extLst>
        <ext uri="{3e2802c4-a4d2-4d8b-9148-e3be6c30e623}">
          <xlrd:rvb i="2209"/>
        </ext>
      </extLst>
    </bk>
    <bk>
      <extLst>
        <ext uri="{3e2802c4-a4d2-4d8b-9148-e3be6c30e623}">
          <xlrd:rvb i="2213"/>
        </ext>
      </extLst>
    </bk>
    <bk>
      <extLst>
        <ext uri="{3e2802c4-a4d2-4d8b-9148-e3be6c30e623}">
          <xlrd:rvb i="2217"/>
        </ext>
      </extLst>
    </bk>
    <bk>
      <extLst>
        <ext uri="{3e2802c4-a4d2-4d8b-9148-e3be6c30e623}">
          <xlrd:rvb i="1035"/>
        </ext>
      </extLst>
    </bk>
    <bk>
      <extLst>
        <ext uri="{3e2802c4-a4d2-4d8b-9148-e3be6c30e623}">
          <xlrd:rvb i="1094"/>
        </ext>
      </extLst>
    </bk>
    <bk>
      <extLst>
        <ext uri="{3e2802c4-a4d2-4d8b-9148-e3be6c30e623}">
          <xlrd:rvb i="1098"/>
        </ext>
      </extLst>
    </bk>
    <bk>
      <extLst>
        <ext uri="{3e2802c4-a4d2-4d8b-9148-e3be6c30e623}">
          <xlrd:rvb i="2220"/>
        </ext>
      </extLst>
    </bk>
    <bk>
      <extLst>
        <ext uri="{3e2802c4-a4d2-4d8b-9148-e3be6c30e623}">
          <xlrd:rvb i="2224"/>
        </ext>
      </extLst>
    </bk>
    <bk>
      <extLst>
        <ext uri="{3e2802c4-a4d2-4d8b-9148-e3be6c30e623}">
          <xlrd:rvb i="2228"/>
        </ext>
      </extLst>
    </bk>
    <bk>
      <extLst>
        <ext uri="{3e2802c4-a4d2-4d8b-9148-e3be6c30e623}">
          <xlrd:rvb i="2231"/>
        </ext>
      </extLst>
    </bk>
    <bk>
      <extLst>
        <ext uri="{3e2802c4-a4d2-4d8b-9148-e3be6c30e623}">
          <xlrd:rvb i="2235"/>
        </ext>
      </extLst>
    </bk>
    <bk>
      <extLst>
        <ext uri="{3e2802c4-a4d2-4d8b-9148-e3be6c30e623}">
          <xlrd:rvb i="2239"/>
        </ext>
      </extLst>
    </bk>
    <bk>
      <extLst>
        <ext uri="{3e2802c4-a4d2-4d8b-9148-e3be6c30e623}">
          <xlrd:rvb i="2242"/>
        </ext>
      </extLst>
    </bk>
    <bk>
      <extLst>
        <ext uri="{3e2802c4-a4d2-4d8b-9148-e3be6c30e623}">
          <xlrd:rvb i="2245"/>
        </ext>
      </extLst>
    </bk>
    <bk>
      <extLst>
        <ext uri="{3e2802c4-a4d2-4d8b-9148-e3be6c30e623}">
          <xlrd:rvb i="2249"/>
        </ext>
      </extLst>
    </bk>
    <bk>
      <extLst>
        <ext uri="{3e2802c4-a4d2-4d8b-9148-e3be6c30e623}">
          <xlrd:rvb i="2252"/>
        </ext>
      </extLst>
    </bk>
    <bk>
      <extLst>
        <ext uri="{3e2802c4-a4d2-4d8b-9148-e3be6c30e623}">
          <xlrd:rvb i="2257"/>
        </ext>
      </extLst>
    </bk>
    <bk>
      <extLst>
        <ext uri="{3e2802c4-a4d2-4d8b-9148-e3be6c30e623}">
          <xlrd:rvb i="2261"/>
        </ext>
      </extLst>
    </bk>
    <bk>
      <extLst>
        <ext uri="{3e2802c4-a4d2-4d8b-9148-e3be6c30e623}">
          <xlrd:rvb i="2264"/>
        </ext>
      </extLst>
    </bk>
    <bk>
      <extLst>
        <ext uri="{3e2802c4-a4d2-4d8b-9148-e3be6c30e623}">
          <xlrd:rvb i="2267"/>
        </ext>
      </extLst>
    </bk>
    <bk>
      <extLst>
        <ext uri="{3e2802c4-a4d2-4d8b-9148-e3be6c30e623}">
          <xlrd:rvb i="2273"/>
        </ext>
      </extLst>
    </bk>
    <bk>
      <extLst>
        <ext uri="{3e2802c4-a4d2-4d8b-9148-e3be6c30e623}">
          <xlrd:rvb i="2276"/>
        </ext>
      </extLst>
    </bk>
    <bk>
      <extLst>
        <ext uri="{3e2802c4-a4d2-4d8b-9148-e3be6c30e623}">
          <xlrd:rvb i="2280"/>
        </ext>
      </extLst>
    </bk>
    <bk>
      <extLst>
        <ext uri="{3e2802c4-a4d2-4d8b-9148-e3be6c30e623}">
          <xlrd:rvb i="2284"/>
        </ext>
      </extLst>
    </bk>
    <bk>
      <extLst>
        <ext uri="{3e2802c4-a4d2-4d8b-9148-e3be6c30e623}">
          <xlrd:rvb i="2287"/>
        </ext>
      </extLst>
    </bk>
    <bk>
      <extLst>
        <ext uri="{3e2802c4-a4d2-4d8b-9148-e3be6c30e623}">
          <xlrd:rvb i="2293"/>
        </ext>
      </extLst>
    </bk>
    <bk>
      <extLst>
        <ext uri="{3e2802c4-a4d2-4d8b-9148-e3be6c30e623}">
          <xlrd:rvb i="2297"/>
        </ext>
      </extLst>
    </bk>
    <bk>
      <extLst>
        <ext uri="{3e2802c4-a4d2-4d8b-9148-e3be6c30e623}">
          <xlrd:rvb i="2300"/>
        </ext>
      </extLst>
    </bk>
    <bk>
      <extLst>
        <ext uri="{3e2802c4-a4d2-4d8b-9148-e3be6c30e623}">
          <xlrd:rvb i="2304"/>
        </ext>
      </extLst>
    </bk>
    <bk>
      <extLst>
        <ext uri="{3e2802c4-a4d2-4d8b-9148-e3be6c30e623}">
          <xlrd:rvb i="2308"/>
        </ext>
      </extLst>
    </bk>
    <bk>
      <extLst>
        <ext uri="{3e2802c4-a4d2-4d8b-9148-e3be6c30e623}">
          <xlrd:rvb i="2311"/>
        </ext>
      </extLst>
    </bk>
    <bk>
      <extLst>
        <ext uri="{3e2802c4-a4d2-4d8b-9148-e3be6c30e623}">
          <xlrd:rvb i="2314"/>
        </ext>
      </extLst>
    </bk>
    <bk>
      <extLst>
        <ext uri="{3e2802c4-a4d2-4d8b-9148-e3be6c30e623}">
          <xlrd:rvb i="2318"/>
        </ext>
      </extLst>
    </bk>
  </futureMetadata>
  <futureMetadata name="XLDAPR" count="1">
    <bk>
      <extLst>
        <ext uri="{bdbb8cdc-fa1e-496e-a857-3c3f30c029c3}">
          <xda:dynamicArrayProperties fDynamic="1" fCollapsed="0"/>
        </ext>
      </extLst>
    </bk>
  </futureMetadata>
  <cellMetadata count="1">
    <bk>
      <rc t="2" v="0"/>
    </bk>
  </cellMetadata>
  <valueMetadata count="364">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bk>
      <rc t="1" v="300"/>
    </bk>
    <bk>
      <rc t="1" v="301"/>
    </bk>
    <bk>
      <rc t="1" v="302"/>
    </bk>
    <bk>
      <rc t="1" v="303"/>
    </bk>
    <bk>
      <rc t="1" v="304"/>
    </bk>
    <bk>
      <rc t="1" v="305"/>
    </bk>
    <bk>
      <rc t="1" v="306"/>
    </bk>
    <bk>
      <rc t="1" v="307"/>
    </bk>
    <bk>
      <rc t="1" v="308"/>
    </bk>
    <bk>
      <rc t="1" v="309"/>
    </bk>
    <bk>
      <rc t="1" v="310"/>
    </bk>
    <bk>
      <rc t="1" v="311"/>
    </bk>
    <bk>
      <rc t="1" v="312"/>
    </bk>
    <bk>
      <rc t="1" v="313"/>
    </bk>
    <bk>
      <rc t="1" v="314"/>
    </bk>
    <bk>
      <rc t="1" v="315"/>
    </bk>
    <bk>
      <rc t="1" v="316"/>
    </bk>
    <bk>
      <rc t="1" v="317"/>
    </bk>
    <bk>
      <rc t="1" v="318"/>
    </bk>
    <bk>
      <rc t="1" v="319"/>
    </bk>
    <bk>
      <rc t="1" v="320"/>
    </bk>
    <bk>
      <rc t="1" v="321"/>
    </bk>
    <bk>
      <rc t="1" v="322"/>
    </bk>
    <bk>
      <rc t="1" v="323"/>
    </bk>
    <bk>
      <rc t="1" v="324"/>
    </bk>
    <bk>
      <rc t="1" v="325"/>
    </bk>
    <bk>
      <rc t="1" v="326"/>
    </bk>
    <bk>
      <rc t="1" v="327"/>
    </bk>
    <bk>
      <rc t="1" v="328"/>
    </bk>
    <bk>
      <rc t="1" v="329"/>
    </bk>
    <bk>
      <rc t="1" v="330"/>
    </bk>
    <bk>
      <rc t="1" v="331"/>
    </bk>
    <bk>
      <rc t="1" v="332"/>
    </bk>
    <bk>
      <rc t="1" v="333"/>
    </bk>
    <bk>
      <rc t="1" v="334"/>
    </bk>
    <bk>
      <rc t="1" v="335"/>
    </bk>
    <bk>
      <rc t="1" v="336"/>
    </bk>
    <bk>
      <rc t="1" v="337"/>
    </bk>
    <bk>
      <rc t="1" v="338"/>
    </bk>
    <bk>
      <rc t="1" v="339"/>
    </bk>
    <bk>
      <rc t="1" v="340"/>
    </bk>
    <bk>
      <rc t="1" v="341"/>
    </bk>
    <bk>
      <rc t="1" v="342"/>
    </bk>
    <bk>
      <rc t="1" v="343"/>
    </bk>
    <bk>
      <rc t="1" v="344"/>
    </bk>
    <bk>
      <rc t="1" v="345"/>
    </bk>
    <bk>
      <rc t="1" v="346"/>
    </bk>
    <bk>
      <rc t="1" v="347"/>
    </bk>
    <bk>
      <rc t="1" v="348"/>
    </bk>
    <bk>
      <rc t="1" v="349"/>
    </bk>
    <bk>
      <rc t="1" v="350"/>
    </bk>
    <bk>
      <rc t="1" v="351"/>
    </bk>
    <bk>
      <rc t="1" v="352"/>
    </bk>
    <bk>
      <rc t="1" v="353"/>
    </bk>
    <bk>
      <rc t="1" v="354"/>
    </bk>
    <bk>
      <rc t="1" v="355"/>
    </bk>
    <bk>
      <rc t="1" v="356"/>
    </bk>
    <bk>
      <rc t="1" v="357"/>
    </bk>
    <bk>
      <rc t="1" v="358"/>
    </bk>
    <bk>
      <rc t="1" v="359"/>
    </bk>
    <bk>
      <rc t="1" v="360"/>
    </bk>
    <bk>
      <rc t="1" v="361"/>
    </bk>
    <bk>
      <rc t="1" v="362"/>
    </bk>
    <bk>
      <rc t="1" v="363"/>
    </bk>
  </valueMetadata>
</metadata>
</file>

<file path=xl/sharedStrings.xml><?xml version="1.0" encoding="utf-8"?>
<sst xmlns="http://schemas.openxmlformats.org/spreadsheetml/2006/main" count="30182" uniqueCount="9121">
  <si>
    <t>Brand</t>
  </si>
  <si>
    <t>Model</t>
  </si>
  <si>
    <t>Chemistry</t>
  </si>
  <si>
    <t>Configuration</t>
  </si>
  <si>
    <t>Nominal Voltage (V)</t>
  </si>
  <si>
    <t>Maximum Voltage (V)</t>
  </si>
  <si>
    <t>Capacity (mAh)</t>
  </si>
  <si>
    <t>Maximum Discharge Current (A)</t>
  </si>
  <si>
    <t>Maximum Charge Current (A)</t>
  </si>
  <si>
    <t>Maximum Discharge Power (W)</t>
  </si>
  <si>
    <t>Mass (g)</t>
  </si>
  <si>
    <t>Gravimetric Energy Density (Wh/kg)</t>
  </si>
  <si>
    <t>Volumetric Energy Density (Wh/L)</t>
  </si>
  <si>
    <t>Gravimetric Power Density (W/kg)</t>
  </si>
  <si>
    <t>Minimum Charge Temperature (°C)</t>
  </si>
  <si>
    <t>Maximum Charge Temperature (°C)</t>
  </si>
  <si>
    <t>Minimum Disharge Temperature (°C)</t>
  </si>
  <si>
    <t>Maximum Discharge Temperature (°C)</t>
  </si>
  <si>
    <t>Minimum Charge Temperature (°F)</t>
  </si>
  <si>
    <t>Maximum Charge Temperature (°F)</t>
  </si>
  <si>
    <t>Minimum Disharge Temperature (°F)</t>
  </si>
  <si>
    <t>Maximum Discharge Temperature (°F)</t>
  </si>
  <si>
    <t>Data Sheet</t>
  </si>
  <si>
    <t>LG</t>
  </si>
  <si>
    <t>LGABC21865</t>
  </si>
  <si>
    <t>LCO (LiCoO2)</t>
  </si>
  <si>
    <t>Cylindrical</t>
  </si>
  <si>
    <t>LGABC11865</t>
  </si>
  <si>
    <t>Samsung</t>
  </si>
  <si>
    <t>ICR18650-28A</t>
  </si>
  <si>
    <t>Sanyo</t>
  </si>
  <si>
    <t>UR18650ZT</t>
  </si>
  <si>
    <t>LMO (LiMn2O4)</t>
  </si>
  <si>
    <t>LGEBMG11865</t>
  </si>
  <si>
    <t>NMC (LiNiMnCoO2)</t>
  </si>
  <si>
    <t>INR18650M29</t>
  </si>
  <si>
    <t>Panasonic</t>
  </si>
  <si>
    <t>NCR18650PD</t>
  </si>
  <si>
    <t>NCR18650PF</t>
  </si>
  <si>
    <t>NCR18650</t>
  </si>
  <si>
    <t>NCA (LiNiCoAlO2)</t>
  </si>
  <si>
    <t>INR18650-29E</t>
  </si>
  <si>
    <t>Sony</t>
  </si>
  <si>
    <t>US18650NC1</t>
  </si>
  <si>
    <t>LGDBHG21865</t>
  </si>
  <si>
    <t>LGABD11865</t>
  </si>
  <si>
    <t>INR18650-30Q</t>
  </si>
  <si>
    <t>ICR18650-30B</t>
  </si>
  <si>
    <t>ICR18650-30A</t>
  </si>
  <si>
    <t>NCR18650BE</t>
  </si>
  <si>
    <t>NCR18650A</t>
  </si>
  <si>
    <t>US18650VTC6</t>
  </si>
  <si>
    <t>LGABE11865</t>
  </si>
  <si>
    <t>INR18650MH1</t>
  </si>
  <si>
    <t>NCR18650BD</t>
  </si>
  <si>
    <t>INR18650-32E</t>
  </si>
  <si>
    <t>ICR18650-32A</t>
  </si>
  <si>
    <t>LGABF1L1865</t>
  </si>
  <si>
    <t>NCO (LiNiCoO2)</t>
  </si>
  <si>
    <t>NCR18650B</t>
  </si>
  <si>
    <t>NCR18650BL</t>
  </si>
  <si>
    <t>INR18650-35E</t>
  </si>
  <si>
    <t>LGDBMJ11865</t>
  </si>
  <si>
    <t>NCR18650GA</t>
  </si>
  <si>
    <t>US18650VC7</t>
  </si>
  <si>
    <t>LGDBM361865</t>
  </si>
  <si>
    <r>
      <rPr>
        <sz val="12"/>
        <color theme="1"/>
        <rFont val="Arial"/>
        <family val="2"/>
      </rPr>
      <t>INR21700</t>
    </r>
    <r>
      <rPr>
        <sz val="12"/>
        <color theme="1"/>
        <rFont val="Calibri"/>
        <family val="2"/>
      </rPr>
      <t>-50E</t>
    </r>
  </si>
  <si>
    <t>A123</t>
  </si>
  <si>
    <t xml:space="preserve">ANR26650M1B
</t>
  </si>
  <si>
    <t>LFP (LiFePO4)</t>
  </si>
  <si>
    <t>Kokam</t>
  </si>
  <si>
    <t>SLPB065070180</t>
  </si>
  <si>
    <t>Pouch</t>
  </si>
  <si>
    <t>Efest</t>
  </si>
  <si>
    <t>IMR18650V1</t>
  </si>
  <si>
    <t>OXIS</t>
  </si>
  <si>
    <t>POA000343</t>
  </si>
  <si>
    <t>LS (LiS)</t>
  </si>
  <si>
    <t>Zenlabs</t>
  </si>
  <si>
    <t>LS (LiSi)</t>
  </si>
  <si>
    <t>POA000412</t>
  </si>
  <si>
    <t>Entity</t>
  </si>
  <si>
    <t>Sector</t>
  </si>
  <si>
    <t>Li-Ion</t>
  </si>
  <si>
    <t>Li-Ion Source URL</t>
  </si>
  <si>
    <t>Li-Sulphur</t>
  </si>
  <si>
    <t>Li-Sulphur Source URL</t>
  </si>
  <si>
    <t>Metal-Air</t>
  </si>
  <si>
    <t>Metal-Air Source URL</t>
  </si>
  <si>
    <t>Li-Silicon</t>
  </si>
  <si>
    <t>Li-Silicon Source URL</t>
  </si>
  <si>
    <t>City</t>
  </si>
  <si>
    <t>City_Geo</t>
  </si>
  <si>
    <t>Country</t>
  </si>
  <si>
    <t>Latitude</t>
  </si>
  <si>
    <t>Longitude</t>
  </si>
  <si>
    <t>Industry</t>
  </si>
  <si>
    <t>https://research.samsung.com/research-papers/High-energy-long-cycling-all-solid-state-lithium</t>
  </si>
  <si>
    <t>https://phys.org/news/2015-06-samsung-lithium-ion-battery-life.html</t>
  </si>
  <si>
    <t>Suwon</t>
  </si>
  <si>
    <t>https://na.panasonic.com/us/news/panasonic-energy-partners-sila-procurement-next-generation-silicon-anode-material-ev-batteries</t>
  </si>
  <si>
    <t>Osaka</t>
  </si>
  <si>
    <t>BYD</t>
  </si>
  <si>
    <t>Shenzhen</t>
  </si>
  <si>
    <t>LG Energy</t>
  </si>
  <si>
    <t>Seoul</t>
  </si>
  <si>
    <t>Tesla</t>
  </si>
  <si>
    <t>Austin, Texas</t>
  </si>
  <si>
    <t>CATL</t>
  </si>
  <si>
    <t>Ningde</t>
  </si>
  <si>
    <t>Microvast</t>
  </si>
  <si>
    <t>Stafford</t>
  </si>
  <si>
    <t>EnerSys</t>
  </si>
  <si>
    <t>https://ndiastorage.blob.core.usgovcloudapi.net/ndia/2016/fuze/18562_Schisselbauer.pdf</t>
  </si>
  <si>
    <t>Reading, Pennsylvania</t>
  </si>
  <si>
    <t>Mitra Chem</t>
  </si>
  <si>
    <t>Mountain View, California</t>
  </si>
  <si>
    <t>Clarios</t>
  </si>
  <si>
    <t>Glendale, Wisconsin</t>
  </si>
  <si>
    <t>A123 Systems</t>
  </si>
  <si>
    <t>Hangzhou</t>
  </si>
  <si>
    <t>SK Innovation</t>
  </si>
  <si>
    <t>Sila</t>
  </si>
  <si>
    <t>https://www.silanano.com/our-solutions/titan-silicon-anode</t>
  </si>
  <si>
    <t>Alameda County, California</t>
  </si>
  <si>
    <t>Cuberg</t>
  </si>
  <si>
    <t>San Leandro, California</t>
  </si>
  <si>
    <t>QuantumScape Corporation</t>
  </si>
  <si>
    <t>San Jose, California</t>
  </si>
  <si>
    <t>American Battery Solutions, Inc.</t>
  </si>
  <si>
    <t>https://www.americanbatterysolutions.com/</t>
  </si>
  <si>
    <t>Lake Orion, Michigan</t>
  </si>
  <si>
    <t xml:space="preserve">Romeo Power, Inc. </t>
  </si>
  <si>
    <t>https://investors.romeopower.com/news/news-details/2022/Romeo-Power-Selected-by-Key-Customer-as-Sole-Provider-of-Lithium-Ion-Batteries-for-Next-Gen-Electric-Vehicle/default.aspx</t>
  </si>
  <si>
    <t>https://investors.romeopower.com/news/news-details/2021/Romeo-Power-Signs-Memorandum-of-Understanding-With-Ecellix-to-Improve-Cell-Technology/default.aspx</t>
  </si>
  <si>
    <t>Cypress, California</t>
  </si>
  <si>
    <t>Electrovaya Inc.</t>
  </si>
  <si>
    <t>https://electrovaya.com/</t>
  </si>
  <si>
    <t>Mississauga</t>
  </si>
  <si>
    <t>NOHMs Technologies, Inc.</t>
  </si>
  <si>
    <t>https://sionicenergy.com/news/sionic-energy-launches-to-commercialize-next-generation-lithium-ion-battery-cells-for-mobility-and-consumer-electronic-applications</t>
  </si>
  <si>
    <t>https://www.sbir.gov/sbirsearch/detail/886069</t>
  </si>
  <si>
    <t>Rochester, New York</t>
  </si>
  <si>
    <t>CALB</t>
  </si>
  <si>
    <t>http://en.calb-tech.com/</t>
  </si>
  <si>
    <t>Luoyang</t>
  </si>
  <si>
    <t>Guoxuan (Shanghai Electric)</t>
  </si>
  <si>
    <t>https://www.shanghai-electric.com/group_en/c/2019-08-12/554150.shtml</t>
  </si>
  <si>
    <t>Hefei</t>
  </si>
  <si>
    <t>Farasis</t>
  </si>
  <si>
    <t>https://www.farasis-energy.com/en/products/cells/</t>
  </si>
  <si>
    <t>https://insideevs.com/news/539398/farasis-batteries-energy-density-boost/</t>
  </si>
  <si>
    <t>Frickenhausen</t>
  </si>
  <si>
    <t>Sunwoda</t>
  </si>
  <si>
    <t>https://en.sunwoda.com/</t>
  </si>
  <si>
    <t>https://en.sunwoda.com/article/365/9.html</t>
  </si>
  <si>
    <t>Phylion Battery</t>
  </si>
  <si>
    <t>https://www.phylion.com/lists/40.html</t>
  </si>
  <si>
    <t>Jiangsu</t>
  </si>
  <si>
    <t>Octillion Power Systems</t>
  </si>
  <si>
    <t>https://octillion.us/about/</t>
  </si>
  <si>
    <t>Richmond, Virginia</t>
  </si>
  <si>
    <t>Blue Current</t>
  </si>
  <si>
    <t>Hayward, California</t>
  </si>
  <si>
    <t>Sion Power Corperation</t>
  </si>
  <si>
    <t>https://sionpower.com/products/</t>
  </si>
  <si>
    <t>Tucson, Arizona</t>
  </si>
  <si>
    <t xml:space="preserve">Morrow Batteries </t>
  </si>
  <si>
    <t>https://www.morrowbatteries.com/</t>
  </si>
  <si>
    <t>https://www.resitec.no/2021/06/30/morrow-and-resitec-signs-mou-for-development-of-battery-materials-from-recycled-silicon/</t>
  </si>
  <si>
    <t>Oslo</t>
  </si>
  <si>
    <t>Norway</t>
  </si>
  <si>
    <t xml:space="preserve">Toshiba </t>
  </si>
  <si>
    <t>https://www.global.toshiba/ww/products-solutions/battery/scib/knowledge.html#section1</t>
  </si>
  <si>
    <t>Minato, Tokyo</t>
  </si>
  <si>
    <t>Zeta Energy LLC</t>
  </si>
  <si>
    <t>Houston</t>
  </si>
  <si>
    <t>NexTech Batteries Inc</t>
  </si>
  <si>
    <t>Carson City, Nevada</t>
  </si>
  <si>
    <t>Lyten, Inc.</t>
  </si>
  <si>
    <t>Li-S Energy Limited</t>
  </si>
  <si>
    <t>Brisbane</t>
  </si>
  <si>
    <t>Phinergy</t>
  </si>
  <si>
    <t>Tel Aviv</t>
  </si>
  <si>
    <t>Fuji Pigment</t>
  </si>
  <si>
    <t>Kawanishi, Hyōgo</t>
  </si>
  <si>
    <t>De Nora Tech, Inc</t>
  </si>
  <si>
    <t>Milan</t>
  </si>
  <si>
    <t>PolyPlus</t>
  </si>
  <si>
    <t>https://polyplus.com/product-pipeline/</t>
  </si>
  <si>
    <t>Berkeley, California</t>
  </si>
  <si>
    <t>Enovix</t>
  </si>
  <si>
    <t>https://www.enovix.com/</t>
  </si>
  <si>
    <t>Fremont, California</t>
  </si>
  <si>
    <t>SES</t>
  </si>
  <si>
    <t>https://ses.ai/</t>
  </si>
  <si>
    <t>Woburn, Massachusetts</t>
  </si>
  <si>
    <t>Solid Power</t>
  </si>
  <si>
    <t>https://www.solidpowerbattery.com/sulfide-solid-electrolytes/default.aspx</t>
  </si>
  <si>
    <t>https://www.solidpowerbattery.com/all-solid-state-batteries/default.aspx</t>
  </si>
  <si>
    <t>Louisville, Kentucky</t>
  </si>
  <si>
    <t>Feon Energy</t>
  </si>
  <si>
    <t>https://www.feonenergy.com/technology</t>
  </si>
  <si>
    <t>Bedrock Materials</t>
  </si>
  <si>
    <t>Palo Alto, California</t>
  </si>
  <si>
    <t>Amphrius</t>
  </si>
  <si>
    <t>Enevate</t>
  </si>
  <si>
    <t>https://www.enevate.com/</t>
  </si>
  <si>
    <t>Irvine, California</t>
  </si>
  <si>
    <t>NanoGraf Corp</t>
  </si>
  <si>
    <t>Chicago</t>
  </si>
  <si>
    <t>Group 14 Tecnologies</t>
  </si>
  <si>
    <t>Woodinville, Washington</t>
  </si>
  <si>
    <t>Nexeon Limited</t>
  </si>
  <si>
    <t>Abingdon-on-Thames</t>
  </si>
  <si>
    <t xml:space="preserve">Stanford </t>
  </si>
  <si>
    <t>Academia</t>
  </si>
  <si>
    <t>https://suncat.stanford.edu/theory/research/metal-air-batteries</t>
  </si>
  <si>
    <t>https://engineering.stanford.edu/magazine/article/stanford-scientists-create-novel-silicon-electrodes-improve-lithium-ion-battery</t>
  </si>
  <si>
    <t>Stanford, California</t>
  </si>
  <si>
    <t xml:space="preserve">MIT </t>
  </si>
  <si>
    <t>https://energy.mit.edu/research/lithium-air-batteries/</t>
  </si>
  <si>
    <t>Cambridge, Massachusetts</t>
  </si>
  <si>
    <t>University of Texas, Austin</t>
  </si>
  <si>
    <t>https://www.greencarcongress.com/2015/06/20150605-goodenough.html</t>
  </si>
  <si>
    <t>University of Maryland</t>
  </si>
  <si>
    <t>https://energy.umd.edu/news/story/a-higherenergy-safer-and-longerlasting-zinc-battery</t>
  </si>
  <si>
    <t>https://eng.umd.edu/news/story/highperformance-electrolyte-solves-battery-puzzle</t>
  </si>
  <si>
    <t>College Park, Maryland</t>
  </si>
  <si>
    <t>Pennsylvania  State University</t>
  </si>
  <si>
    <t>https://www.research.psu.edu/sites/default/files/polysulfide-electrolyte-for-li-sulfur-battery.pdf</t>
  </si>
  <si>
    <t>https://www.psu.edu/news/research/story/novel-polymer-increase-energy-density-stability-lithium-ion-batteries/</t>
  </si>
  <si>
    <t>University Park</t>
  </si>
  <si>
    <t>University of Notre Dame</t>
  </si>
  <si>
    <t>https://sites.nd.edu/maginn-group/jcesr/</t>
  </si>
  <si>
    <t>https://news.nd.edu/news/notre-dame-receives-tardec-grant-for-next-generation-batteries/</t>
  </si>
  <si>
    <t>Notre Dame, Indiana</t>
  </si>
  <si>
    <t>University of Oxford</t>
  </si>
  <si>
    <t>https://www.faraday.ac.uk/research/beyond-lithium-ion/lithium-sulfur/</t>
  </si>
  <si>
    <t>https://eng.ox.ac.uk/monroe-research-group/research/rechargeable-metal-air-batteries/</t>
  </si>
  <si>
    <t>Oxford</t>
  </si>
  <si>
    <t>University of Colorado Boulder</t>
  </si>
  <si>
    <t>https://www.colorado.edu/lab/ecel/research</t>
  </si>
  <si>
    <t>Boulder, Colorado</t>
  </si>
  <si>
    <t>University of Michigan</t>
  </si>
  <si>
    <t>https://news.umich.edu/1000-cycle-lithium-sulfur-battery-could-quintuple-electric-vehicle-ranges/</t>
  </si>
  <si>
    <t>https://cheresearch.engin.umich.edu/monroe/research/metailairbatteries.html</t>
  </si>
  <si>
    <t>Ann Arbor, Michigan</t>
  </si>
  <si>
    <t xml:space="preserve">Purdue University </t>
  </si>
  <si>
    <t>https://engineering.purdue.edu/ChE/news/2021/nsf-awards-1m-to-continue-research-to-develop-advanced-lis-batteries</t>
  </si>
  <si>
    <t>West Lafayette, Indiana</t>
  </si>
  <si>
    <t xml:space="preserve">Brown University </t>
  </si>
  <si>
    <t>Providence, Rhode Island</t>
  </si>
  <si>
    <t>University of California, Berkeley</t>
  </si>
  <si>
    <t>https://liulab.lbl.gov/lithium-sulfur-batteries</t>
  </si>
  <si>
    <t>University of Illinois, Urbana-Champaign</t>
  </si>
  <si>
    <t>https://sustainability.illinois.edu/research/energy-at-illinois/energy-storage/</t>
  </si>
  <si>
    <t>https://otm.illinois.edu/technologies/non-aqueous-li-air-flow-battery</t>
  </si>
  <si>
    <t>https://otm.illinois.edu/technologies/si-composite-li-ion-battery-anodes-dynamic-ionic-bonding</t>
  </si>
  <si>
    <t>Urbana, Illinois</t>
  </si>
  <si>
    <t>Cornell University</t>
  </si>
  <si>
    <t>https://www.osti.gov/biblio/1874053</t>
  </si>
  <si>
    <t>https://news.cornell.edu/stories/2021/04/aluminum-anode-batteries-offer-sustainable-alternative</t>
  </si>
  <si>
    <t>https://energy.cornell.edu/news/new-hybrid-material-improves-performance-silicon-li-ion-batteries</t>
  </si>
  <si>
    <t>Ithaca, New York</t>
  </si>
  <si>
    <t>Army Research Laboratory</t>
  </si>
  <si>
    <t>Government</t>
  </si>
  <si>
    <t>https://apps.dtic.mil/sti/tr/pdf/ADA481576.pdf</t>
  </si>
  <si>
    <t>Adelphi, Maryland</t>
  </si>
  <si>
    <t xml:space="preserve">Argonne National Labs </t>
  </si>
  <si>
    <t>https://www.anl.gov/article/lithiumsulfur-batteries-are-one-step-closer-to-powering-the-future</t>
  </si>
  <si>
    <t>https://www.anl.gov/article/new-design-for-lithiumair-battery-could-offer-much-longer-driving-range-compared-with-the-lithiumion</t>
  </si>
  <si>
    <t>https://www.anl.gov/access/research/projects/silicon-consortium-project</t>
  </si>
  <si>
    <t>Lemont, Illinois</t>
  </si>
  <si>
    <t>Sandia National Laboratories</t>
  </si>
  <si>
    <t>https://www.sandia.gov/app/uploads/sites/82/2023/10/PR2023_504_Small_Leo_MLDES.pdf</t>
  </si>
  <si>
    <t>https://www.sandia.gov/research/publications/details/nanostructured-material-for-advanced-energy-storage-magnesium-battery-catho-2010-11-01/</t>
  </si>
  <si>
    <t>Albuquerque, New Mexico</t>
  </si>
  <si>
    <t>Pacific Northwest National Laboratory</t>
  </si>
  <si>
    <t>https://www.pnnl.gov/publications/lithium-sulfur-battery-solution-mediated-pathway-operating-under-lean-electrolyte</t>
  </si>
  <si>
    <t>https://www.pnnl.gov/available-technologies/lithium-air-electrodes</t>
  </si>
  <si>
    <t>https://www.pnnl.gov/available-technologies/innovations-low-cost-production-silicon-based-high-performance-lithium-ion</t>
  </si>
  <si>
    <t>Richland, California</t>
  </si>
  <si>
    <t>SLAC National Accelerator Laboratory</t>
  </si>
  <si>
    <t>https://www6.slac.stanford.edu/media/scientists-probe-lithium-sulfur-batteries-real-time-m789jfc8q3i</t>
  </si>
  <si>
    <t>Menlo Park, California</t>
  </si>
  <si>
    <t>University of Chicago</t>
  </si>
  <si>
    <t>University of Illinois, Chicago</t>
  </si>
  <si>
    <t>https://engineering.uic.edu/news-stories/new-design-produces-true-lithium-air-battery/</t>
  </si>
  <si>
    <t>University of Kentucky</t>
  </si>
  <si>
    <t>https://cheng.engr.uky.edu/research/</t>
  </si>
  <si>
    <t>Lexington, Kentucky</t>
  </si>
  <si>
    <t>University of Utah</t>
  </si>
  <si>
    <t>Salt Lake City</t>
  </si>
  <si>
    <t>University of Waterloo</t>
  </si>
  <si>
    <t>https://uwaterloo.ca/news/news/chemists-make-breakthrough-road-creating-rechargeable</t>
  </si>
  <si>
    <t>https://uwaterloo.ca/news/news/waterloo-researchers-create-technology-produce-lighter-long</t>
  </si>
  <si>
    <t>Waterloo, New Kent County, Virginia</t>
  </si>
  <si>
    <t>Tsinghua University</t>
  </si>
  <si>
    <t>https://www.cce.tsinghua.edu.cn/en/info/1013/3621.htm</t>
  </si>
  <si>
    <t>https://www.tsinghua.edu.cn/en/info/1418/12027.htm</t>
  </si>
  <si>
    <t>Beijing</t>
  </si>
  <si>
    <t>Huazhong University of Science &amp; Technology</t>
  </si>
  <si>
    <t>Wuhan</t>
  </si>
  <si>
    <t>University of Chinese Academy of Sciences, CAS</t>
  </si>
  <si>
    <t>https://english.cas.cn/newsroom/research_news/chem/202003/t20200331_231935.shtml</t>
  </si>
  <si>
    <t>Xi'an Jiaotong University</t>
  </si>
  <si>
    <t>https://www.xjtlu.edu.cn/en/news/2022/01/lithium-sulphur-batteries-could-power-the-future</t>
  </si>
  <si>
    <t>https://pubs.rsc.org/en/content/articlelanding/2021/ta/d0ta11068j</t>
  </si>
  <si>
    <t>https://www.optimumnanolithiumbattery.com/info/xi-an-jiaotong-university-developed-a-high-cou-3019255.html</t>
  </si>
  <si>
    <t>Xi'an</t>
  </si>
  <si>
    <t>Shanghai Jiao Tong University</t>
  </si>
  <si>
    <t>https://dzb.sjtu.edu.cn/En/Data/View/3256</t>
  </si>
  <si>
    <t>Shanghai</t>
  </si>
  <si>
    <t>Hunan University</t>
  </si>
  <si>
    <t>Changsha</t>
  </si>
  <si>
    <t>Wuhan University of Technology</t>
  </si>
  <si>
    <t>South China University of Technology</t>
  </si>
  <si>
    <t>Guangzhou</t>
  </si>
  <si>
    <t>Ecole Polytechnique Federale de Lausanne</t>
  </si>
  <si>
    <t>https://www.epfl.ch/labs/lmer/publications/</t>
  </si>
  <si>
    <t>Lausanne</t>
  </si>
  <si>
    <t>Imperial College London</t>
  </si>
  <si>
    <t>https://www.imperial.ac.uk/electrochem-sci-eng/research/lithium-sulfur-batteries/</t>
  </si>
  <si>
    <t>London</t>
  </si>
  <si>
    <t>University of Cambridge</t>
  </si>
  <si>
    <t>https://www.enterprise.cam.ac.uk/opportunities/high-energy-density-lithium-sulfur-batteries/</t>
  </si>
  <si>
    <t>https://www.cam.ac.uk/research/news/new-design-points-a-path-to-the-ultimate-battery</t>
  </si>
  <si>
    <t>https://www.cam.ac.uk/research/news/lifting-the-lid-on-silicon-batteries</t>
  </si>
  <si>
    <t>Cambridge</t>
  </si>
  <si>
    <t>Technical University of Denmark</t>
  </si>
  <si>
    <t>https://orbit.dtu.dk/en/publications/development-of-novel-materials-for-solid-state-lithium-sulfur-bat</t>
  </si>
  <si>
    <t>https://www.ntnu.edu/documents/1265186292/0/Johan+Hjelm+-+Battery+research+at+DTU+Energy+-+from+atomic+scale+to+battery+packs/9350bc1e-d455-4bdb-9f15-7d536fb28ea5?version=1.0</t>
  </si>
  <si>
    <t>Lyngby-Taarbæk Municipality</t>
  </si>
  <si>
    <t>ETH Zurich</t>
  </si>
  <si>
    <t>https://www.research-collection.ethz.ch/handle/20.500.11850/608437</t>
  </si>
  <si>
    <t>Zürich</t>
  </si>
  <si>
    <t>Universidade de Sao Paulo</t>
  </si>
  <si>
    <t>https://eletroquimica.iqsc.usp.br/</t>
  </si>
  <si>
    <t>São Paulo</t>
  </si>
  <si>
    <t>University of New South Wales Sydney</t>
  </si>
  <si>
    <t>Sydney</t>
  </si>
  <si>
    <t>University of Wollongong</t>
  </si>
  <si>
    <t>https://ro.uow.edu.au/theses1/653/</t>
  </si>
  <si>
    <t>https://ro.uow.edu.au/cgi/viewcontent.cgi?article=4996&amp;context=aiimpapers</t>
  </si>
  <si>
    <t>Wollongong</t>
  </si>
  <si>
    <t>University of Sydney</t>
  </si>
  <si>
    <t>https://www.uts.edu.au/news/health-science/its-air-battery-research-takes-charge</t>
  </si>
  <si>
    <t>University of Queensland</t>
  </si>
  <si>
    <t>https://researchers.uq.edu.au/research-project/28467</t>
  </si>
  <si>
    <t>https://espace.library.uq.edu.au/view/UQ:25b6847</t>
  </si>
  <si>
    <t>Nanyang Technological University</t>
  </si>
  <si>
    <t>https://dr.ntu.edu.sg/handle/10356/138507</t>
  </si>
  <si>
    <t>Singapore</t>
  </si>
  <si>
    <t>Georgia Institute of Technology</t>
  </si>
  <si>
    <t>https://repository.gatech.edu/entities/publication/120a17d5-924e-4029-89f8-9c61eb466804</t>
  </si>
  <si>
    <t>https://energystorage.research.gatech.edu/research/</t>
  </si>
  <si>
    <t>Atlanta</t>
  </si>
  <si>
    <t>University of Technology Sydney</t>
  </si>
  <si>
    <t>University of Washington Seattle</t>
  </si>
  <si>
    <t>https://depts.washington.edu/solgel/documents/pub_docs/journal_docs/2016/jmm_26_5_055011.pdf</t>
  </si>
  <si>
    <t>Seattle</t>
  </si>
  <si>
    <t>Florida International University</t>
  </si>
  <si>
    <t>Miami</t>
  </si>
  <si>
    <t>University of California, San Diego</t>
  </si>
  <si>
    <t>https://spectrum.ieee.org/too-hot-too-cold-not-for-these-lithium-batteries</t>
  </si>
  <si>
    <t>https://today.ucsd.edu/story/meng_science_2021</t>
  </si>
  <si>
    <t>San Diego</t>
  </si>
  <si>
    <t xml:space="preserve">Dalhousie University </t>
  </si>
  <si>
    <t>Halifax, Nova Scotia</t>
  </si>
  <si>
    <t>Karlsruhe Institute of Technology</t>
  </si>
  <si>
    <t>https://publikationen.bibliothek.kit.edu/1000060431</t>
  </si>
  <si>
    <t>https://www.kit.edu/downloads/pi/PI_2019_001_Magnesium%20Batteries_Dawn%20of%20the%20Post-lithium%20Era.pdf</t>
  </si>
  <si>
    <t>Karlsruhe</t>
  </si>
  <si>
    <t>Hanyang University</t>
  </si>
  <si>
    <t>http://escml.hanyang.ac.kr/sub/sub01_0302.php</t>
  </si>
  <si>
    <t>https://repository.hanyang.ac.kr/handle/20.500.11754/67262</t>
  </si>
  <si>
    <t>https://repository.hanyang.ac.kr/handle/20.500.11754/107513</t>
  </si>
  <si>
    <t>Chinese Academy of Sciences</t>
  </si>
  <si>
    <t>http://spm.iccas.ac.cn/guoyuguo/kyjz/201307/t20130718_106495.html</t>
  </si>
  <si>
    <t>https://www.sciencedirect.com/science/article/abs/pii/S1385894723038858</t>
  </si>
  <si>
    <t>Beijing Institute of Technology</t>
  </si>
  <si>
    <t>https://pubmed.ncbi.nlm.nih.gov/38319810/</t>
  </si>
  <si>
    <t>https://pubmed.ncbi.nlm.nih.gov/37340577/</t>
  </si>
  <si>
    <t>RWTH Aachen University</t>
  </si>
  <si>
    <t>https://www.isea.rwth-aachen.de/cms/isea/forschung/publikationen/~ojpu/details/?file=765084&amp;lidx=1</t>
  </si>
  <si>
    <t>https://www.isea.rwth-aachen.de/cms/isea/forschung/publikationen/~ojpu/details/?file=847218&amp;lidx=1</t>
  </si>
  <si>
    <t>Aachen</t>
  </si>
  <si>
    <t>National Institute for Material Science</t>
  </si>
  <si>
    <t>https://www.nims.go.jp/eng/research/group/rechargeable-battery/</t>
  </si>
  <si>
    <t>https://www.nims.go.jp/eng/news/press/2021/12/202112150.html</t>
  </si>
  <si>
    <t>https://www.nims.go.jp/eng/news/press/2019/11/201911070.html</t>
  </si>
  <si>
    <t>Tsukuba</t>
  </si>
  <si>
    <t>Ohio State University</t>
  </si>
  <si>
    <t>https://research.cbc.osu.edu/wu.531/research/batteries/</t>
  </si>
  <si>
    <t>Columbus</t>
  </si>
  <si>
    <t>Oklahoma State Universiy</t>
  </si>
  <si>
    <t>https://news.okstate.edu/magazines/engineering-architecture-technology/impact/articles/2021/powering_up.html</t>
  </si>
  <si>
    <t>Stillwater</t>
  </si>
  <si>
    <t>Arizona State University</t>
  </si>
  <si>
    <t>https://news.asu.edu/20230130-asu-startup-receives-funding-advance-firesafe-battery-research</t>
  </si>
  <si>
    <t>https://news.asu.edu/20230714-solid-battery-solution</t>
  </si>
  <si>
    <t>https://arpa-e.energy.gov/technologies/projects/metal-air-electric-vehicle-battery</t>
  </si>
  <si>
    <t>https://economicdevelopment.asu.edu/asu-industries-of-excellence/battery-technology/</t>
  </si>
  <si>
    <t>Tempe</t>
  </si>
  <si>
    <t>Washington University in St. Louis</t>
  </si>
  <si>
    <t>https://source.wustl.edu/2019/07/no-more-trial-and-error-when-choosing-an-electrolyte-for-metal-air-batteries/</t>
  </si>
  <si>
    <t>St. Louis</t>
  </si>
  <si>
    <t>Clemson University</t>
  </si>
  <si>
    <t>https://news.clemson.edu/research-provides-new-insight-into-quantum-effects-in-lithium-sulfur-batteries/</t>
  </si>
  <si>
    <t>Clemson</t>
  </si>
  <si>
    <t>Texas A&amp;M University</t>
  </si>
  <si>
    <t>https://engineering.tamu.edu/news/2023/12/researchers-investigate-advanced-energy-storage-solutions.html</t>
  </si>
  <si>
    <t>College Station</t>
  </si>
  <si>
    <t>Monash University</t>
  </si>
  <si>
    <t>https://research.monash.edu/en/publications/the-potential-for-ionic-liquid-electrolytes-to-stabilise-the-magn</t>
  </si>
  <si>
    <t>Melbourne</t>
  </si>
  <si>
    <t>Drexel University</t>
  </si>
  <si>
    <t>https://drexel.edu/news/archive/2022/february/lithium-sulfur-cathode-carbonate-electrolyte</t>
  </si>
  <si>
    <t>https://drexel.edu/news/archive/2019/february/mxene-silicon-anode</t>
  </si>
  <si>
    <t>Philadelphia</t>
  </si>
  <si>
    <t>University of North Texas</t>
  </si>
  <si>
    <t>https://news.unt.edu/news-releases/researchers-unt-create-environmentally-friendly-more-efficient-replacement-lithium-ion</t>
  </si>
  <si>
    <t>Denton</t>
  </si>
  <si>
    <t>Missouri University of Science and Technology</t>
  </si>
  <si>
    <t>https://news.mst.edu/2016/05/missouri-st-team-boosts-lithium-ion-battery-performance/</t>
  </si>
  <si>
    <t>https://digital.library.unt.edu/ark:/67531/metadc831041/#who</t>
  </si>
  <si>
    <t>Rolla</t>
  </si>
  <si>
    <t>Jiaxing University</t>
  </si>
  <si>
    <t>https://www.nature.com/articles/s41598-022-14080-6</t>
  </si>
  <si>
    <t>Jiaxing</t>
  </si>
  <si>
    <t>University of Münster</t>
  </si>
  <si>
    <t>https://www.uni-muenster.de/news/view.php?cmdid=13863</t>
  </si>
  <si>
    <t>https://www.uni-muenster.de/news/view.php?cmdid=11470</t>
  </si>
  <si>
    <t>https://www.uni-muenster.de/MEET/en/presse/news/pre-Lithiation-process-silicon-anode.shtml</t>
  </si>
  <si>
    <t>Münster</t>
  </si>
  <si>
    <t>University of the Western Cape</t>
  </si>
  <si>
    <t>https://www.uwc.ac.za/news-and-announcements/news/uwc-and-battcos-home-grown-lithium-ion-battery-948</t>
  </si>
  <si>
    <t>Cape Town</t>
  </si>
  <si>
    <t>Mullen Technologies</t>
  </si>
  <si>
    <t>https://www.mullenusa.com/battery</t>
  </si>
  <si>
    <t>Brea</t>
  </si>
  <si>
    <t>Lithium Air Industries</t>
  </si>
  <si>
    <t>https://www.lithiumair.us/Contactus.html</t>
  </si>
  <si>
    <t>Battrixx</t>
  </si>
  <si>
    <t>https://www.battrixx.com/</t>
  </si>
  <si>
    <t>Mumbai</t>
  </si>
  <si>
    <t>Theion</t>
  </si>
  <si>
    <t>https://www.theion.de/</t>
  </si>
  <si>
    <t>Berlin</t>
  </si>
  <si>
    <t>NEO Battery Materials</t>
  </si>
  <si>
    <t>https://neobatterymaterials.com/</t>
  </si>
  <si>
    <t>Ontario</t>
  </si>
  <si>
    <t>Advano</t>
  </si>
  <si>
    <t>https://www.advano.io/</t>
  </si>
  <si>
    <t>New Orleans</t>
  </si>
  <si>
    <t>Shiv Nadar University</t>
  </si>
  <si>
    <t>https://research.snu.edu.in/publication/halogen-free-flame-retardant-sulfur-copolymers-with-stable-lis</t>
  </si>
  <si>
    <t>Greater Noida</t>
  </si>
  <si>
    <t>Indian Institute of Technology, Bombay</t>
  </si>
  <si>
    <t>https://www.ese.iitb.ac.in/~ECEL/?page_id=599</t>
  </si>
  <si>
    <t>https://rnd.iitb.ac.in/technology/rechargeable-metal-air-batteries</t>
  </si>
  <si>
    <t>Bombay</t>
  </si>
  <si>
    <t>Abound Energy</t>
  </si>
  <si>
    <t>https://www.abound.energy/zinc-battery-initiative-seeks-to-frame-the-mineral-as-lithium-alternative/</t>
  </si>
  <si>
    <t>Vancouver</t>
  </si>
  <si>
    <t>Indiana University Bloomington</t>
  </si>
  <si>
    <t>https://nano.indiana.edu/publication/organotrisulfide-a-high-capacity-cathode-material-for-rechargeable-lithium-batteries/</t>
  </si>
  <si>
    <t>Bloomington IN</t>
  </si>
  <si>
    <t>Polarium</t>
  </si>
  <si>
    <t>Stockholm</t>
  </si>
  <si>
    <t>University of Surrey</t>
  </si>
  <si>
    <t>https://www.surrey.ac.uk/fees-and-funding/studentships/cathode-development-lithium-sulfur-batteries</t>
  </si>
  <si>
    <t>https://www.surrey.ac.uk/nanoelectronics-centre/research/energy-storage</t>
  </si>
  <si>
    <t>Surrey</t>
  </si>
  <si>
    <t>McMaster University</t>
  </si>
  <si>
    <t>https://mrmes.mcmaster.ca/research/cathode-materials-for-lithium-ion-batteries</t>
  </si>
  <si>
    <t>https://mrmes.mcmaster.ca/research/metal-air%20batteries</t>
  </si>
  <si>
    <t>Hamilton</t>
  </si>
  <si>
    <t>Western University</t>
  </si>
  <si>
    <t>https://www.eng.uwo.ca/nanoenergy/research/research_interests/lithium_sulfur_batteries/index.html</t>
  </si>
  <si>
    <t>https://www.eng.uwo.ca/nanoenergy/research/research_interests/metal_air_batteries/index.html</t>
  </si>
  <si>
    <t>London, ON</t>
  </si>
  <si>
    <t>University of Liverpool</t>
  </si>
  <si>
    <t>https://news.liverpool.ac.uk/2024/02/15/li-ion-conductor-discovery-unlocks-new-direction-for-sustainable-batteries/</t>
  </si>
  <si>
    <t>https://news.liverpool.ac.uk/2021/05/06/significant-progress-in-lithium-air-battery-development/</t>
  </si>
  <si>
    <t>Liverpool</t>
  </si>
  <si>
    <t>Fuel Type</t>
  </si>
  <si>
    <t>Location</t>
  </si>
  <si>
    <t>Process</t>
  </si>
  <si>
    <t>Source</t>
  </si>
  <si>
    <t>Feedstock</t>
  </si>
  <si>
    <t>Type of Waste</t>
  </si>
  <si>
    <t>Maximum Blend Ratio</t>
  </si>
  <si>
    <t>ILUC LCA Value</t>
  </si>
  <si>
    <t>LCEF (gCO2e/MJ)</t>
  </si>
  <si>
    <t>Yield (Bushels/Acre)</t>
  </si>
  <si>
    <t>Factor
[kg_feedstock/bushel]</t>
  </si>
  <si>
    <t>Factor
[kg_waste/kg_feedstock]</t>
  </si>
  <si>
    <t>Factor
[gal SAF/kg_waste]</t>
  </si>
  <si>
    <t>Autoignition Temperature (°C)</t>
  </si>
  <si>
    <t>Freezing Point (°C)</t>
  </si>
  <si>
    <t>Boiling Point (°C)</t>
  </si>
  <si>
    <t>Flash Point (°C)</t>
  </si>
  <si>
    <t>Melting Point (°C)</t>
  </si>
  <si>
    <t>Volumetric Energy Density (MJ/L)</t>
  </si>
  <si>
    <t>Gravimetric Energy Density (MJ/kg)</t>
  </si>
  <si>
    <t>Density @15°C, (g/cm3)</t>
  </si>
  <si>
    <t>Vapor Pressure @ 20°C (kPa)</t>
  </si>
  <si>
    <t>Upper Explosive Limit (%)</t>
  </si>
  <si>
    <t>Lower Explosive Limit (%)</t>
  </si>
  <si>
    <t>Misc. Links</t>
  </si>
  <si>
    <t>Shell</t>
  </si>
  <si>
    <t>Jet-A1</t>
  </si>
  <si>
    <t>Refined</t>
  </si>
  <si>
    <t>Crude Oil</t>
  </si>
  <si>
    <t>crude oil</t>
  </si>
  <si>
    <t>https://www.osha.gov/chemicaldata/703</t>
  </si>
  <si>
    <t>Neste</t>
  </si>
  <si>
    <t>SAF</t>
  </si>
  <si>
    <t>Rotterdam</t>
  </si>
  <si>
    <t>HEFA</t>
  </si>
  <si>
    <t>Soybeans</t>
  </si>
  <si>
    <t>Vegetable Oils</t>
  </si>
  <si>
    <t>soybean oil</t>
  </si>
  <si>
    <t>https://www.neste.com/files/pdf/02b1d78d1996136630fa8bc31c3de5ea-productdatasheet_neste_my_saf.pdf</t>
  </si>
  <si>
    <t>https://www.neste.com/files/pdf/7ef4005d22cfc813131defbae4988175-GetDocumentContentByExternalUrl.pdf</t>
  </si>
  <si>
    <t>Canola</t>
  </si>
  <si>
    <t>canola oil</t>
  </si>
  <si>
    <t>Sunflower</t>
  </si>
  <si>
    <t>sunflower oil</t>
  </si>
  <si>
    <t>UCO</t>
  </si>
  <si>
    <t>World Energy</t>
  </si>
  <si>
    <t>Paramount</t>
  </si>
  <si>
    <t>https://cdn.standards.iteh.ai/samples/113803/1f6c7234c07e4f078f1bc1396e6831a5/ASTM-D1655-22a.pdf</t>
  </si>
  <si>
    <t>https://cdn.standards.iteh.ai/samples/102556/54eac40cd4994ae6be13dffc6839aea5/ASTM-D7566-19.pdf</t>
  </si>
  <si>
    <t>https://cdn.standards.iteh.ai/samples/112143/b27df8c99f6b4e2e84129ea9328f8b3a/ASTM-D4054-22.pdf</t>
  </si>
  <si>
    <t>https://www.crownoil.co.uk/fuel-specifications/bs-en-15940/</t>
  </si>
  <si>
    <t>ENI</t>
  </si>
  <si>
    <t>Rome</t>
  </si>
  <si>
    <t>Diamond Green Diesel</t>
  </si>
  <si>
    <t>Norco</t>
  </si>
  <si>
    <t>https://www.valero.com/sites/default/files/valero-documents/Sustainable-Aviation-Fuel-Blendstock-US-English-959009.pdf</t>
  </si>
  <si>
    <t>Gevo Inc</t>
  </si>
  <si>
    <t>Englewood</t>
  </si>
  <si>
    <t>Alcohol-to-Jet</t>
  </si>
  <si>
    <t>Corn</t>
  </si>
  <si>
    <t>stover</t>
  </si>
  <si>
    <t>https://gevo.com/wp-content/uploads/2023/03/IBF001_Fuel-Grade-Isobutanol-MSDS-05-28-2015.pdf</t>
  </si>
  <si>
    <t>https://gevo.com/wp-content/uploads/2023/03/Gevo-WP_aviation-fuel-10.18.22.pdf</t>
  </si>
  <si>
    <t>Wheat</t>
  </si>
  <si>
    <t>wheat straw</t>
  </si>
  <si>
    <t>Sorghum</t>
  </si>
  <si>
    <t>bagasse</t>
  </si>
  <si>
    <t>Fulcrum Bioenergy</t>
  </si>
  <si>
    <t>Pleasanton</t>
  </si>
  <si>
    <t>Gasification/FT</t>
  </si>
  <si>
    <t>Landfill waste</t>
  </si>
  <si>
    <t>Organic waste</t>
  </si>
  <si>
    <t>SkYNRG</t>
  </si>
  <si>
    <t>Amsterdam</t>
  </si>
  <si>
    <t>Total</t>
  </si>
  <si>
    <t>Geneva</t>
  </si>
  <si>
    <t>Lanzajet</t>
  </si>
  <si>
    <t>Deerfield</t>
  </si>
  <si>
    <t>Go Sunshine</t>
  </si>
  <si>
    <t>Readifuels</t>
  </si>
  <si>
    <t>Panama City</t>
  </si>
  <si>
    <t>Catalytic Hydrothermolysis</t>
  </si>
  <si>
    <t>Virent</t>
  </si>
  <si>
    <t>Madison</t>
  </si>
  <si>
    <t>Synthesized Aromatic Kerosene</t>
  </si>
  <si>
    <t>Plant Sugars</t>
  </si>
  <si>
    <t>https://www.virent.com/wordpress/wp-content/uploads/2019/10/BioForm-SAK-Data-Sheet-v3-091819.pdf</t>
  </si>
  <si>
    <t>https://www.virent.com/wordpress/wp-content/uploads/2019/11/Virent_BioForm%C2%AE_SAK_Jet_Fuel-SDS.pdf</t>
  </si>
  <si>
    <t>Phillips 68</t>
  </si>
  <si>
    <t>Phillips 69</t>
  </si>
  <si>
    <t>Phillips 70</t>
  </si>
  <si>
    <t>Preem</t>
  </si>
  <si>
    <t>Velocys</t>
  </si>
  <si>
    <t>Plain City</t>
  </si>
  <si>
    <t>Woody biomass</t>
  </si>
  <si>
    <t>Forestry Residues</t>
  </si>
  <si>
    <t>Branch,Twigs, tree tops, bark</t>
  </si>
  <si>
    <t>Year</t>
  </si>
  <si>
    <t>Searched Value
[SAF Gallons/Acre]</t>
  </si>
  <si>
    <t>Calculation
[SAF Gallons/Acre]</t>
  </si>
  <si>
    <t>Yield [Bushels/Acre]</t>
  </si>
  <si>
    <t>Factor
[kg_residue/kg_feedstock]</t>
  </si>
  <si>
    <t>Type of Redsidue</t>
  </si>
  <si>
    <t>Factor
[gal SAF/kg_residue]</t>
  </si>
  <si>
    <t>Link</t>
  </si>
  <si>
    <t>corn</t>
  </si>
  <si>
    <t>ATJ</t>
  </si>
  <si>
    <t>https://www.aei.org/research-products/report/alternative-land-use-impacts-of-the-sustainable-aviation-fuel-grand-challenge-corn-ethanol-vs-soybean-oil-pathways/#:~:text=Producing%20three%20billion%20gallons%20of,over%20the%20next%20six%20years.</t>
  </si>
  <si>
    <t>wheat</t>
  </si>
  <si>
    <t>Demsky-sdemsky-SM-AeroAstro-2023-thesis</t>
  </si>
  <si>
    <t>https://grainsprices.com/article/2803</t>
  </si>
  <si>
    <t>Sunflowers</t>
  </si>
  <si>
    <t>Camelina</t>
  </si>
  <si>
    <t>camelina oil</t>
  </si>
  <si>
    <t>Salicornia</t>
  </si>
  <si>
    <t xml:space="preserve"> </t>
  </si>
  <si>
    <t>salicornia oil</t>
  </si>
  <si>
    <t>Palm</t>
  </si>
  <si>
    <t>palm oil</t>
  </si>
  <si>
    <t>for palm, bushel --&gt; tree</t>
  </si>
  <si>
    <t>Algae</t>
  </si>
  <si>
    <t>lipids</t>
  </si>
  <si>
    <t>Used Cooking Oil</t>
  </si>
  <si>
    <t xml:space="preserve">Used Cooking Oil </t>
  </si>
  <si>
    <t>?</t>
  </si>
  <si>
    <t>for UCO, bushels --&gt; # of restaurants</t>
  </si>
  <si>
    <t>https://www.linkedin.com/pulse/promise-sustainable-aviation-fuel-from-used-cooking-oil-gabriel-ho-4aucc/</t>
  </si>
  <si>
    <t>desnty: 750 kg/m^3, depth of 20m</t>
  </si>
  <si>
    <t>Animal Fat Waste</t>
  </si>
  <si>
    <t>tallow</t>
  </si>
  <si>
    <t>37MJ/kg</t>
  </si>
  <si>
    <t>for animal, bushels --&gt; number of anumals</t>
  </si>
  <si>
    <t>Piggery_Manual</t>
  </si>
  <si>
    <t>If cannot find, used value for same process</t>
  </si>
  <si>
    <t>https://www.rayglen.com/crop-bushel-weights/</t>
  </si>
  <si>
    <t>Function</t>
  </si>
  <si>
    <t>SAF [Gallons/Acre]</t>
  </si>
  <si>
    <t>Netherlands</t>
  </si>
  <si>
    <t>US</t>
  </si>
  <si>
    <t>R&amp;D</t>
  </si>
  <si>
    <t>Vegetable oils</t>
  </si>
  <si>
    <t>Venice</t>
  </si>
  <si>
    <t>Italy</t>
  </si>
  <si>
    <t>Landfill Waste</t>
  </si>
  <si>
    <t>Sparks</t>
  </si>
  <si>
    <t>NASA - Glenn Research Center</t>
  </si>
  <si>
    <t>Cleveland</t>
  </si>
  <si>
    <t>National Renewable Energy Laboratory</t>
  </si>
  <si>
    <t>food waste</t>
  </si>
  <si>
    <t>VFA</t>
  </si>
  <si>
    <t>Golden</t>
  </si>
  <si>
    <t>Los Alamos National Laboratory</t>
  </si>
  <si>
    <t>UV &amp; Chemical Catalyst</t>
  </si>
  <si>
    <t>Los Alamos</t>
  </si>
  <si>
    <t>MIT</t>
  </si>
  <si>
    <t>BTL</t>
  </si>
  <si>
    <t>Stanford</t>
  </si>
  <si>
    <t>Manufacturer</t>
  </si>
  <si>
    <t>Production Type</t>
  </si>
  <si>
    <t>Motor Type</t>
  </si>
  <si>
    <t>Coolant</t>
  </si>
  <si>
    <t>Peak Power Density (kW/kg)</t>
  </si>
  <si>
    <t>Peak Power (kW)</t>
  </si>
  <si>
    <t>Speed at Peak Power (rpm)</t>
  </si>
  <si>
    <t>Peak Torque Density (Nm/kg)</t>
  </si>
  <si>
    <t>Efficiency at peak power</t>
  </si>
  <si>
    <t>Efficiency at continuous (&gt; 6-hour) power</t>
  </si>
  <si>
    <t>DC bus/rail voltage</t>
  </si>
  <si>
    <t>Weight (kg)</t>
  </si>
  <si>
    <t>Diameter (m)</t>
  </si>
  <si>
    <t>Length (m)</t>
  </si>
  <si>
    <t>RTX Technology Research Center</t>
  </si>
  <si>
    <t>Full Scale</t>
  </si>
  <si>
    <t>Permanent Magnet</t>
  </si>
  <si>
    <t xml:space="preserve">Di-electric refrigerant        </t>
  </si>
  <si>
    <t>Demo</t>
  </si>
  <si>
    <t>Advanced Magnet Lab</t>
  </si>
  <si>
    <t>Ethylene Glycol</t>
  </si>
  <si>
    <t>Georgia Tech</t>
  </si>
  <si>
    <t>HFE-7200</t>
  </si>
  <si>
    <t>Hinetics</t>
  </si>
  <si>
    <t>Cryogen</t>
  </si>
  <si>
    <t>Water Ethylene Glycol</t>
  </si>
  <si>
    <t>Marquette University &amp; Empower</t>
  </si>
  <si>
    <t>Honeywell &amp; University of Maryland</t>
  </si>
  <si>
    <t>Air-Cooled</t>
  </si>
  <si>
    <t xml:space="preserve">General Electric &amp; NREL </t>
  </si>
  <si>
    <t>Supercritical CO2</t>
  </si>
  <si>
    <t>DowthermQ</t>
  </si>
  <si>
    <t>Wright Electric</t>
  </si>
  <si>
    <t>Hypertech &amp; Ohio State University</t>
  </si>
  <si>
    <t>Induction Motor</t>
  </si>
  <si>
    <t>Superconductors Synchronous Motor</t>
  </si>
  <si>
    <t>BRAND</t>
  </si>
  <si>
    <t>MODEL</t>
  </si>
  <si>
    <t>MAX_VOLTAGE</t>
  </si>
  <si>
    <t>NOMINAL_VOLTAGE</t>
  </si>
  <si>
    <t>DATA_SHEET</t>
  </si>
  <si>
    <t>FIPS</t>
  </si>
  <si>
    <t>Name</t>
  </si>
  <si>
    <t>State</t>
  </si>
  <si>
    <t>January</t>
  </si>
  <si>
    <t>February</t>
  </si>
  <si>
    <t>March</t>
  </si>
  <si>
    <t>April</t>
  </si>
  <si>
    <t>May</t>
  </si>
  <si>
    <t>June</t>
  </si>
  <si>
    <t>July</t>
  </si>
  <si>
    <t>August</t>
  </si>
  <si>
    <t>September</t>
  </si>
  <si>
    <t>October</t>
  </si>
  <si>
    <t>November</t>
  </si>
  <si>
    <t>December</t>
  </si>
  <si>
    <t>Autauga County</t>
  </si>
  <si>
    <t>Alabama</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</si>
  <si>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</si>
  <si>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</si>
  <si>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</si>
  <si>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</si>
  <si>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</si>
  <si>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</si>
  <si>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</si>
  <si>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</si>
  <si>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</si>
  <si>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</si>
  <si>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</si>
  <si>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</si>
  <si>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</si>
  <si>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</si>
  <si>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</si>
  <si>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</si>
  <si>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</si>
  <si>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</si>
  <si>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</si>
  <si>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</si>
  <si>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</si>
  <si>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</si>
  <si>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</si>
  <si>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</si>
  <si>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</si>
  <si>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</si>
  <si>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</si>
  <si>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</si>
  <si>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</si>
  <si>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</si>
  <si>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</si>
  <si>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</si>
  <si>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</si>
  <si>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</si>
  <si>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</si>
  <si>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</si>
  <si>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</si>
  <si>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</si>
  <si>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</si>
  <si>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</si>
  <si>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</si>
  <si>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</si>
  <si>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</si>
  <si>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</si>
  <si>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</si>
  <si>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</si>
  <si>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</si>
  <si>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</si>
  <si>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</si>
  <si>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</si>
  <si>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</si>
  <si>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</si>
  <si>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</si>
  <si>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</si>
  <si>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</si>
  <si>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</si>
  <si>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</si>
  <si>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</si>
  <si>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</si>
  <si>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</si>
  <si>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</si>
  <si>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</si>
  <si>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</si>
  <si>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</si>
  <si>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</si>
  <si>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</si>
  <si>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Apache County</t>
  </si>
  <si>
    <t>Arizona</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</si>
  <si>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</si>
  <si>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</si>
  <si>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</si>
  <si>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</si>
  <si>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</si>
  <si>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</si>
  <si>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</si>
  <si>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</si>
  <si>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</si>
  <si>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</si>
  <si>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</si>
  <si>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</si>
  <si>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</si>
  <si>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</si>
  <si>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Arkansas County</t>
  </si>
  <si>
    <t>Arkansas</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</si>
  <si>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</si>
  <si>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</si>
  <si>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</si>
  <si>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</si>
  <si>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</si>
  <si>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</si>
  <si>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</si>
  <si>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</si>
  <si>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</si>
  <si>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</si>
  <si>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</si>
  <si>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</si>
  <si>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</si>
  <si>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</si>
  <si>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</si>
  <si>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</si>
  <si>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</si>
  <si>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</si>
  <si>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</si>
  <si>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</si>
  <si>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</si>
  <si>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</si>
  <si>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</si>
  <si>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</si>
  <si>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</si>
  <si>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</si>
  <si>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</si>
  <si>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</si>
  <si>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</si>
  <si>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</si>
  <si>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</si>
  <si>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</si>
  <si>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</si>
  <si>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</si>
  <si>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</si>
  <si>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</si>
  <si>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</si>
  <si>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</si>
  <si>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</si>
  <si>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</si>
  <si>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</si>
  <si>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</si>
  <si>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</si>
  <si>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</si>
  <si>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</si>
  <si>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</si>
  <si>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</si>
  <si>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</si>
  <si>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</si>
  <si>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</si>
  <si>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</si>
  <si>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</si>
  <si>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</si>
  <si>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</si>
  <si>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</si>
  <si>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</si>
  <si>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Alameda County</t>
  </si>
  <si>
    <t>California</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</si>
  <si>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</si>
  <si>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</si>
  <si>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</si>
  <si>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</si>
  <si>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</si>
  <si>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</si>
  <si>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</si>
  <si>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</si>
  <si>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</si>
  <si>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</si>
  <si>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</si>
  <si>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</si>
  <si>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</si>
  <si>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</si>
  <si>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</si>
  <si>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</si>
  <si>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</si>
  <si>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</si>
  <si>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</si>
  <si>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</si>
  <si>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</si>
  <si>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</si>
  <si>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</si>
  <si>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</si>
  <si>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</si>
  <si>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</si>
  <si>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</si>
  <si>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</si>
  <si>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</si>
  <si>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</si>
  <si>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</si>
  <si>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</si>
  <si>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</si>
  <si>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</si>
  <si>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</si>
  <si>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</si>
  <si>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</si>
  <si>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</si>
  <si>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</si>
  <si>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</si>
  <si>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</si>
  <si>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</si>
  <si>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</si>
  <si>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</si>
  <si>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</si>
  <si>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</si>
  <si>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</si>
  <si>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</si>
  <si>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</si>
  <si>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</si>
  <si>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</si>
  <si>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</si>
  <si>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</si>
  <si>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</si>
  <si>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</si>
  <si>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Adams County</t>
  </si>
  <si>
    <t>Colorado</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</si>
  <si>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</si>
  <si>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</si>
  <si>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</si>
  <si>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</si>
  <si>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</si>
  <si>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</si>
  <si>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</si>
  <si>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</si>
  <si>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</si>
  <si>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</si>
  <si>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</si>
  <si>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</si>
  <si>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</si>
  <si>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</si>
  <si>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</si>
  <si>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</si>
  <si>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</si>
  <si>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</si>
  <si>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</si>
  <si>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</si>
  <si>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</si>
  <si>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</si>
  <si>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</si>
  <si>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</si>
  <si>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</si>
  <si>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</si>
  <si>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</si>
  <si>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</si>
  <si>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</si>
  <si>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</si>
  <si>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</si>
  <si>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</si>
  <si>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</si>
  <si>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</si>
  <si>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</si>
  <si>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</si>
  <si>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</si>
  <si>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</si>
  <si>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</si>
  <si>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</si>
  <si>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</si>
  <si>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</si>
  <si>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</si>
  <si>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</si>
  <si>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</si>
  <si>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</si>
  <si>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</si>
  <si>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</si>
  <si>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</si>
  <si>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</si>
  <si>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</si>
  <si>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</si>
  <si>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</si>
  <si>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</si>
  <si>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Fairfield County</t>
  </si>
  <si>
    <t>Connecticut</t>
  </si>
  <si>
    <t>Hartford County</t>
  </si>
  <si>
    <t>Litchfield County</t>
  </si>
  <si>
    <t>Middlesex County</t>
  </si>
  <si>
    <t>New Haven County</t>
  </si>
  <si>
    <t>New London County</t>
  </si>
  <si>
    <t>Tolland County</t>
  </si>
  <si>
    <t>Windham County</t>
  </si>
  <si>
    <t>Kent County</t>
  </si>
  <si>
    <t>Delaware</t>
  </si>
  <si>
    <t>New Castle County</t>
  </si>
  <si>
    <t>Sussex County</t>
  </si>
  <si>
    <t>Alachua County</t>
  </si>
  <si>
    <t>Florida</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</si>
  <si>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</si>
  <si>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</si>
  <si>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</si>
  <si>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</si>
  <si>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</si>
  <si>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</si>
  <si>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</si>
  <si>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</si>
  <si>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</si>
  <si>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</si>
  <si>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</si>
  <si>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</si>
  <si>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</si>
  <si>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</si>
  <si>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</si>
  <si>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</si>
  <si>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</si>
  <si>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</si>
  <si>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</si>
  <si>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</si>
  <si>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</si>
  <si>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</si>
  <si>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</si>
  <si>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</si>
  <si>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</si>
  <si>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</si>
  <si>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</si>
  <si>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</si>
  <si>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</si>
  <si>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Mia26Dade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</si>
  <si>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</si>
  <si>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</si>
  <si>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</si>
  <si>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</si>
  <si>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</si>
  <si>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</si>
  <si>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</si>
  <si>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</si>
  <si>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</si>
  <si>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</si>
  <si>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</si>
  <si>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</si>
  <si>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</si>
  <si>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</si>
  <si>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</si>
  <si>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</si>
  <si>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</si>
  <si>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</si>
  <si>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Appling County</t>
  </si>
  <si>
    <t>Georgia</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</si>
  <si>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</si>
  <si>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</si>
  <si>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</si>
  <si>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</si>
  <si>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</si>
  <si>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</si>
  <si>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</si>
  <si>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</si>
  <si>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</si>
  <si>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</si>
  <si>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</si>
  <si>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</si>
  <si>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</si>
  <si>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</si>
  <si>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</si>
  <si>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</si>
  <si>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</si>
  <si>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</si>
  <si>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</si>
  <si>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</si>
  <si>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</si>
  <si>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</si>
  <si>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</si>
  <si>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</si>
  <si>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</si>
  <si>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</si>
  <si>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</si>
  <si>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</si>
  <si>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</si>
  <si>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</si>
  <si>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</si>
  <si>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</si>
  <si>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</si>
  <si>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</si>
  <si>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</si>
  <si>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</si>
  <si>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</si>
  <si>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</si>
  <si>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</si>
  <si>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</si>
  <si>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</si>
  <si>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</si>
  <si>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</si>
  <si>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</si>
  <si>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</si>
  <si>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</si>
  <si>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</si>
  <si>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</si>
  <si>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</si>
  <si>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</si>
  <si>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</si>
  <si>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</si>
  <si>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</si>
  <si>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</si>
  <si>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</si>
  <si>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</si>
  <si>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</si>
  <si>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</si>
  <si>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</si>
  <si>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</si>
  <si>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</si>
  <si>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</si>
  <si>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</si>
  <si>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</si>
  <si>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</si>
  <si>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</si>
  <si>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</si>
  <si>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</si>
  <si>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</si>
  <si>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</si>
  <si>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</si>
  <si>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</si>
  <si>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</si>
  <si>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</si>
  <si>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</si>
  <si>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</si>
  <si>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</si>
  <si>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</si>
  <si>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</si>
  <si>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</si>
  <si>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</si>
  <si>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</si>
  <si>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</si>
  <si>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</si>
  <si>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</si>
  <si>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</si>
  <si>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</si>
  <si>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</si>
  <si>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</si>
  <si>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</si>
  <si>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</si>
  <si>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</si>
  <si>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</si>
  <si>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</si>
  <si>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</si>
  <si>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</si>
  <si>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</si>
  <si>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</si>
  <si>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</si>
  <si>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</si>
  <si>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</si>
  <si>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</si>
  <si>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</si>
  <si>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</si>
  <si>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</si>
  <si>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</si>
  <si>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</si>
  <si>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Ada County</t>
  </si>
  <si>
    <t>Idaho</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</si>
  <si>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</si>
  <si>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</si>
  <si>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</si>
  <si>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</si>
  <si>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</si>
  <si>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</si>
  <si>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</si>
  <si>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</si>
  <si>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</si>
  <si>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</si>
  <si>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</si>
  <si>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</si>
  <si>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</si>
  <si>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</si>
  <si>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</si>
  <si>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</si>
  <si>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</si>
  <si>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</si>
  <si>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</si>
  <si>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</si>
  <si>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</si>
  <si>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</si>
  <si>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</si>
  <si>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</si>
  <si>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</si>
  <si>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</si>
  <si>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</si>
  <si>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</si>
  <si>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</si>
  <si>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</si>
  <si>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</si>
  <si>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</si>
  <si>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Illinois</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</si>
  <si>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</si>
  <si>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</si>
  <si>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</si>
  <si>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</si>
  <si>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</si>
  <si>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</si>
  <si>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</si>
  <si>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</si>
  <si>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</si>
  <si>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</si>
  <si>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</si>
  <si>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</si>
  <si>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</si>
  <si>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</si>
  <si>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</si>
  <si>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</si>
  <si>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</si>
  <si>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</si>
  <si>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</si>
  <si>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</si>
  <si>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</si>
  <si>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</si>
  <si>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</si>
  <si>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</si>
  <si>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</si>
  <si>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</si>
  <si>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</si>
  <si>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</si>
  <si>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</si>
  <si>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</si>
  <si>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</si>
  <si>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</si>
  <si>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</si>
  <si>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</si>
  <si>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</si>
  <si>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</si>
  <si>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</si>
  <si>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</si>
  <si>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</si>
  <si>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</si>
  <si>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</si>
  <si>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</si>
  <si>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</si>
  <si>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</si>
  <si>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</si>
  <si>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</si>
  <si>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</si>
  <si>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</si>
  <si>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</si>
  <si>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</si>
  <si>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</si>
  <si>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</si>
  <si>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</si>
  <si>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</si>
  <si>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Indiana</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</si>
  <si>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</si>
  <si>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</si>
  <si>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</si>
  <si>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</si>
  <si>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</si>
  <si>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</si>
  <si>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</si>
  <si>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</si>
  <si>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</si>
  <si>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</si>
  <si>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</si>
  <si>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</si>
  <si>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</si>
  <si>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</si>
  <si>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</si>
  <si>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</si>
  <si>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</si>
  <si>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</si>
  <si>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</si>
  <si>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</si>
  <si>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</si>
  <si>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</si>
  <si>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</si>
  <si>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</si>
  <si>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</si>
  <si>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</si>
  <si>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</si>
  <si>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</si>
  <si>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</si>
  <si>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</si>
  <si>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</si>
  <si>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</si>
  <si>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</si>
  <si>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</si>
  <si>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</si>
  <si>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</si>
  <si>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</si>
  <si>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</si>
  <si>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</si>
  <si>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</si>
  <si>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</si>
  <si>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Adair County</t>
  </si>
  <si>
    <t>Iowa</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</si>
  <si>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</si>
  <si>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</si>
  <si>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</si>
  <si>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</si>
  <si>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</si>
  <si>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</si>
  <si>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</si>
  <si>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</si>
  <si>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</si>
  <si>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</si>
  <si>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</si>
  <si>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</si>
  <si>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</si>
  <si>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</si>
  <si>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</si>
  <si>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</si>
  <si>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</si>
  <si>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</si>
  <si>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</si>
  <si>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</si>
  <si>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</si>
  <si>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</si>
  <si>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</si>
  <si>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</si>
  <si>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</si>
  <si>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</si>
  <si>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</si>
  <si>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</si>
  <si>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</si>
  <si>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</si>
  <si>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</si>
  <si>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</si>
  <si>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</si>
  <si>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</si>
  <si>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</si>
  <si>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</si>
  <si>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</si>
  <si>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</si>
  <si>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</si>
  <si>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</si>
  <si>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</si>
  <si>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</si>
  <si>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</si>
  <si>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</si>
  <si>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Kansas</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</si>
  <si>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</si>
  <si>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</si>
  <si>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</si>
  <si>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</si>
  <si>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</si>
  <si>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</si>
  <si>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</si>
  <si>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</si>
  <si>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</si>
  <si>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</si>
  <si>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</si>
  <si>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</si>
  <si>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</si>
  <si>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</si>
  <si>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</si>
  <si>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</si>
  <si>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</si>
  <si>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</si>
  <si>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</si>
  <si>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</si>
  <si>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</si>
  <si>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</si>
  <si>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</si>
  <si>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</si>
  <si>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</si>
  <si>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</si>
  <si>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</si>
  <si>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</si>
  <si>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</si>
  <si>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</si>
  <si>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</si>
  <si>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</si>
  <si>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</si>
  <si>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</si>
  <si>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</si>
  <si>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</si>
  <si>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</si>
  <si>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</si>
  <si>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</si>
  <si>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</si>
  <si>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</si>
  <si>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</si>
  <si>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</si>
  <si>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</si>
  <si>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</si>
  <si>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</si>
  <si>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</si>
  <si>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</si>
  <si>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</si>
  <si>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</si>
  <si>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</si>
  <si>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</si>
  <si>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</si>
  <si>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</si>
  <si>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</si>
  <si>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</si>
  <si>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</si>
  <si>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</si>
  <si>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</si>
  <si>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</si>
  <si>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</si>
  <si>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</si>
  <si>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</si>
  <si>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</si>
  <si>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</si>
  <si>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</si>
  <si>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</si>
  <si>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Kentucky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</si>
  <si>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</si>
  <si>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</si>
  <si>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</si>
  <si>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</si>
  <si>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</si>
  <si>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</si>
  <si>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</si>
  <si>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</si>
  <si>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</si>
  <si>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</si>
  <si>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</si>
  <si>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</si>
  <si>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</si>
  <si>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</si>
  <si>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</si>
  <si>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</si>
  <si>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</si>
  <si>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</si>
  <si>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</si>
  <si>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</si>
  <si>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</si>
  <si>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</si>
  <si>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</si>
  <si>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</si>
  <si>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</si>
  <si>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</si>
  <si>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</si>
  <si>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</si>
  <si>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</si>
  <si>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</si>
  <si>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</si>
  <si>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</si>
  <si>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</si>
  <si>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</si>
  <si>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</si>
  <si>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</si>
  <si>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</si>
  <si>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</si>
  <si>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</si>
  <si>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</si>
  <si>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</si>
  <si>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</si>
  <si>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</si>
  <si>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</si>
  <si>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</si>
  <si>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</si>
  <si>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</si>
  <si>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</si>
  <si>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</si>
  <si>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</si>
  <si>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</si>
  <si>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</si>
  <si>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</si>
  <si>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</si>
  <si>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</si>
  <si>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Acadia Parish</t>
  </si>
  <si>
    <t>Louisiana</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</si>
  <si>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</si>
  <si>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</si>
  <si>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</si>
  <si>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</si>
  <si>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</si>
  <si>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</si>
  <si>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</si>
  <si>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</si>
  <si>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</si>
  <si>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</si>
  <si>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</si>
  <si>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</si>
  <si>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</si>
  <si>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</si>
  <si>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</si>
  <si>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</si>
  <si>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</si>
  <si>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</si>
  <si>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</si>
  <si>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</si>
  <si>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</si>
  <si>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</si>
  <si>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</si>
  <si>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</si>
  <si>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</si>
  <si>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</si>
  <si>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</si>
  <si>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</si>
  <si>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 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</si>
  <si>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</si>
  <si>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</si>
  <si>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</si>
  <si>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</si>
  <si>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</si>
  <si>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</si>
  <si>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</si>
  <si>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</si>
  <si>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</si>
  <si>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</si>
  <si>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</si>
  <si>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</si>
  <si>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</si>
  <si>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</si>
  <si>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</si>
  <si>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</si>
  <si>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</si>
  <si>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</si>
  <si>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</si>
  <si>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</si>
  <si>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</si>
  <si>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</si>
  <si>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</si>
  <si>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</si>
  <si>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</si>
  <si>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</si>
  <si>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</si>
  <si>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</si>
  <si>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</si>
  <si>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</si>
  <si>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</si>
  <si>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</si>
  <si>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</si>
  <si>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</si>
  <si>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Androscoggin County</t>
  </si>
  <si>
    <t>Maine</t>
  </si>
  <si>
    <t>Aroostook County</t>
  </si>
  <si>
    <t>Kennebec County</t>
  </si>
  <si>
    <t>Oxford County</t>
  </si>
  <si>
    <t>Penobscot County</t>
  </si>
  <si>
    <t>Piscataquis County</t>
  </si>
  <si>
    <t>Sagadahoc County</t>
  </si>
  <si>
    <t>Somerset County</t>
  </si>
  <si>
    <t>Waldo County</t>
  </si>
  <si>
    <t>York County</t>
  </si>
  <si>
    <t>Allegany County</t>
  </si>
  <si>
    <t>Maryland</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</si>
  <si>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</si>
  <si>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</si>
  <si>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</si>
  <si>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</si>
  <si>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</si>
  <si>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</si>
  <si>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</si>
  <si>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</si>
  <si>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</si>
  <si>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</si>
  <si>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</si>
  <si>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</si>
  <si>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</si>
  <si>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</si>
  <si>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</si>
  <si>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</si>
  <si>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Washington, D.C.</t>
  </si>
  <si>
    <t>Washington</t>
  </si>
  <si>
    <t>Barnstable County</t>
  </si>
  <si>
    <t>Massachusetts</t>
  </si>
  <si>
    <t>Berkshire County</t>
  </si>
  <si>
    <t>Bristol County</t>
  </si>
  <si>
    <t>Dukes County</t>
  </si>
  <si>
    <t>Essex County</t>
  </si>
  <si>
    <t>Hampden County</t>
  </si>
  <si>
    <t>Hampshire County</t>
  </si>
  <si>
    <t>Nantucket County</t>
  </si>
  <si>
    <t>Norfolk County</t>
  </si>
  <si>
    <t>Suffolk County</t>
  </si>
  <si>
    <t>Alcona County</t>
  </si>
  <si>
    <t>Michigan</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</si>
  <si>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</si>
  <si>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</si>
  <si>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</si>
  <si>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</si>
  <si>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</si>
  <si>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</si>
  <si>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</si>
  <si>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</si>
  <si>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</si>
  <si>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</si>
  <si>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</si>
  <si>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</si>
  <si>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</si>
  <si>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</si>
  <si>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</si>
  <si>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</si>
  <si>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</si>
  <si>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</si>
  <si>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</si>
  <si>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</si>
  <si>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</si>
  <si>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</si>
  <si>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</si>
  <si>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</si>
  <si>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</si>
  <si>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</si>
  <si>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</si>
  <si>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</si>
  <si>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</si>
  <si>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</si>
  <si>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</si>
  <si>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</si>
  <si>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</si>
  <si>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</si>
  <si>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</si>
  <si>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</si>
  <si>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</si>
  <si>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</si>
  <si>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</si>
  <si>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</si>
  <si>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</si>
  <si>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</si>
  <si>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</si>
  <si>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</si>
  <si>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</si>
  <si>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</si>
  <si>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</si>
  <si>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</si>
  <si>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</si>
  <si>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</si>
  <si>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</si>
  <si>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</si>
  <si>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</si>
  <si>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</si>
  <si>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</si>
  <si>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</si>
  <si>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</si>
  <si>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</si>
  <si>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</si>
  <si>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</si>
  <si>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</si>
  <si>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Aitkin County</t>
  </si>
  <si>
    <t>Minnesota</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</si>
  <si>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</si>
  <si>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</si>
  <si>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</si>
  <si>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</si>
  <si>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</si>
  <si>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</si>
  <si>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</si>
  <si>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</si>
  <si>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</si>
  <si>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</si>
  <si>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</si>
  <si>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</si>
  <si>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</si>
  <si>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</si>
  <si>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</si>
  <si>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</si>
  <si>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</si>
  <si>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</si>
  <si>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</si>
  <si>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</si>
  <si>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</si>
  <si>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</si>
  <si>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</si>
  <si>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</si>
  <si>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</si>
  <si>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</si>
  <si>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</si>
  <si>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</si>
  <si>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</si>
  <si>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</si>
  <si>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</si>
  <si>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</si>
  <si>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</si>
  <si>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</si>
  <si>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</si>
  <si>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</si>
  <si>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</si>
  <si>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</si>
  <si>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</si>
  <si>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</si>
  <si>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</si>
  <si>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</si>
  <si>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</si>
  <si>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</si>
  <si>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</si>
  <si>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</si>
  <si>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</si>
  <si>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</si>
  <si>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</si>
  <si>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</si>
  <si>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</si>
  <si>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</si>
  <si>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</si>
  <si>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</si>
  <si>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</si>
  <si>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</si>
  <si>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</si>
  <si>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</si>
  <si>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</si>
  <si>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</si>
  <si>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Mississippi</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</si>
  <si>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</si>
  <si>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</si>
  <si>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</si>
  <si>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</si>
  <si>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</si>
  <si>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</si>
  <si>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</si>
  <si>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</si>
  <si>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</si>
  <si>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</si>
  <si>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</si>
  <si>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</si>
  <si>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</si>
  <si>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</si>
  <si>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</si>
  <si>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</si>
  <si>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</si>
  <si>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</si>
  <si>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</si>
  <si>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</si>
  <si>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</si>
  <si>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</si>
  <si>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</si>
  <si>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</si>
  <si>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</si>
  <si>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</si>
  <si>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</si>
  <si>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</si>
  <si>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</si>
  <si>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</si>
  <si>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</si>
  <si>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</si>
  <si>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</si>
  <si>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</si>
  <si>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</si>
  <si>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</si>
  <si>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Missouri</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</si>
  <si>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</si>
  <si>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</si>
  <si>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</si>
  <si>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</si>
  <si>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</si>
  <si>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</si>
  <si>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</si>
  <si>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</si>
  <si>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</si>
  <si>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</si>
  <si>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</si>
  <si>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</si>
  <si>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</si>
  <si>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</si>
  <si>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</si>
  <si>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</si>
  <si>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</si>
  <si>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</si>
  <si>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</si>
  <si>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</si>
  <si>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</si>
  <si>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</si>
  <si>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</si>
  <si>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</si>
  <si>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</si>
  <si>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</si>
  <si>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</si>
  <si>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</si>
  <si>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</si>
  <si>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</si>
  <si>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</si>
  <si>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</si>
  <si>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</si>
  <si>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</si>
  <si>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</si>
  <si>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</si>
  <si>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</si>
  <si>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</si>
  <si>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</si>
  <si>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</si>
  <si>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</si>
  <si>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Beaverhead County</t>
  </si>
  <si>
    <t>Montana</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</si>
  <si>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</si>
  <si>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</si>
  <si>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</si>
  <si>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</si>
  <si>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</si>
  <si>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</si>
  <si>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</si>
  <si>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</si>
  <si>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</si>
  <si>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</si>
  <si>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</si>
  <si>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</si>
  <si>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</si>
  <si>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</si>
  <si>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</si>
  <si>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</si>
  <si>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</si>
  <si>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</si>
  <si>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</si>
  <si>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</si>
  <si>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</si>
  <si>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</si>
  <si>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</si>
  <si>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</si>
  <si>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</si>
  <si>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</si>
  <si>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</si>
  <si>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</si>
  <si>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</si>
  <si>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</si>
  <si>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</si>
  <si>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</si>
  <si>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</si>
  <si>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</si>
  <si>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</si>
  <si>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Nebraska</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</si>
  <si>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</si>
  <si>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</si>
  <si>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</si>
  <si>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</si>
  <si>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</si>
  <si>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</si>
  <si>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</si>
  <si>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</si>
  <si>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</si>
  <si>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</si>
  <si>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</si>
  <si>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</si>
  <si>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</si>
  <si>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</si>
  <si>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</si>
  <si>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</si>
  <si>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</si>
  <si>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</si>
  <si>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</si>
  <si>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</si>
  <si>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</si>
  <si>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</si>
  <si>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</si>
  <si>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</si>
  <si>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</si>
  <si>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</si>
  <si>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</si>
  <si>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</si>
  <si>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</si>
  <si>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</si>
  <si>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</si>
  <si>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</si>
  <si>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</si>
  <si>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</si>
  <si>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</si>
  <si>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</si>
  <si>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</si>
  <si>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</si>
  <si>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</si>
  <si>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</si>
  <si>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Churchill County</t>
  </si>
  <si>
    <t>Nevada</t>
  </si>
  <si>
    <t>Elko County</t>
  </si>
  <si>
    <t>Esmeralda County</t>
  </si>
  <si>
    <t>Eureka County</t>
  </si>
  <si>
    <t>Lander County</t>
  </si>
  <si>
    <t>Nye County</t>
  </si>
  <si>
    <t>Pershing County</t>
  </si>
  <si>
    <t>Storey County</t>
  </si>
  <si>
    <t>Washoe County</t>
  </si>
  <si>
    <t>White Pine County</t>
  </si>
  <si>
    <t>Carson City</t>
  </si>
  <si>
    <t>Belknap County</t>
  </si>
  <si>
    <t>New Hampshire</t>
  </si>
  <si>
    <t>Cheshire County</t>
  </si>
  <si>
    <t>Coos County</t>
  </si>
  <si>
    <t>Grafton County</t>
  </si>
  <si>
    <t>Merrimack County</t>
  </si>
  <si>
    <t>Rockingham County</t>
  </si>
  <si>
    <t>Strafford County</t>
  </si>
  <si>
    <t>Atlantic County</t>
  </si>
  <si>
    <t>New Jersey</t>
  </si>
  <si>
    <t>Bergen County</t>
  </si>
  <si>
    <t>Burlington County</t>
  </si>
  <si>
    <t>Cape May County</t>
  </si>
  <si>
    <t>Gloucester County</t>
  </si>
  <si>
    <t>Hudson County</t>
  </si>
  <si>
    <t>Hunterdon County</t>
  </si>
  <si>
    <t>Monmouth County</t>
  </si>
  <si>
    <t>Ocean County</t>
  </si>
  <si>
    <t>Passaic County</t>
  </si>
  <si>
    <t>Salem County</t>
  </si>
  <si>
    <t>Bernalillo County</t>
  </si>
  <si>
    <t>New Mexico</t>
  </si>
  <si>
    <t>Catron County</t>
  </si>
  <si>
    <t>Chaves County</t>
  </si>
  <si>
    <t>Cibola County</t>
  </si>
  <si>
    <t>Curry County</t>
  </si>
  <si>
    <t>De Baca County</t>
  </si>
  <si>
    <t>Dona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</si>
  <si>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</si>
  <si>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</si>
  <si>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</si>
  <si>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</si>
  <si>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</si>
  <si>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</si>
  <si>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</si>
  <si>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</si>
  <si>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</si>
  <si>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</si>
  <si>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</si>
  <si>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</si>
  <si>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</si>
  <si>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</si>
  <si>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</si>
  <si>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</si>
  <si>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</si>
  <si>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Albany County</t>
  </si>
  <si>
    <t>New York</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</si>
  <si>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</si>
  <si>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</si>
  <si>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</si>
  <si>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</si>
  <si>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</si>
  <si>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</si>
  <si>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</si>
  <si>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</si>
  <si>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</si>
  <si>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</si>
  <si>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</si>
  <si>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</si>
  <si>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</si>
  <si>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</si>
  <si>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</si>
  <si>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</si>
  <si>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</si>
  <si>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</si>
  <si>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</si>
  <si>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</si>
  <si>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</si>
  <si>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</si>
  <si>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</si>
  <si>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</si>
  <si>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</si>
  <si>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</si>
  <si>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</si>
  <si>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</si>
  <si>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</si>
  <si>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</si>
  <si>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Alamance County</t>
  </si>
  <si>
    <t>North Carolina</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</si>
  <si>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</si>
  <si>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</si>
  <si>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</si>
  <si>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</si>
  <si>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</si>
  <si>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</si>
  <si>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</si>
  <si>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</si>
  <si>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</si>
  <si>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</si>
  <si>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</si>
  <si>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</si>
  <si>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</si>
  <si>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</si>
  <si>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</si>
  <si>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</si>
  <si>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</si>
  <si>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</si>
  <si>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</si>
  <si>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</si>
  <si>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</si>
  <si>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</si>
  <si>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</si>
  <si>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</si>
  <si>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</si>
  <si>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</si>
  <si>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</si>
  <si>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</si>
  <si>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</si>
  <si>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</si>
  <si>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</si>
  <si>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</si>
  <si>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</si>
  <si>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</si>
  <si>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</si>
  <si>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</si>
  <si>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</si>
  <si>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</si>
  <si>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</si>
  <si>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</si>
  <si>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</si>
  <si>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</si>
  <si>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</si>
  <si>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</si>
  <si>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</si>
  <si>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</si>
  <si>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</si>
  <si>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</si>
  <si>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</si>
  <si>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</si>
  <si>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</si>
  <si>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</si>
  <si>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</si>
  <si>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</si>
  <si>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</si>
  <si>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</si>
  <si>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</si>
  <si>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</si>
  <si>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</si>
  <si>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</si>
  <si>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</si>
  <si>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</si>
  <si>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</si>
  <si>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North Dakota</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</si>
  <si>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</si>
  <si>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</si>
  <si>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</si>
  <si>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</si>
  <si>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</si>
  <si>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</si>
  <si>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</si>
  <si>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</si>
  <si>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</si>
  <si>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</si>
  <si>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</si>
  <si>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</si>
  <si>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</si>
  <si>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</si>
  <si>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</si>
  <si>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</si>
  <si>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</si>
  <si>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</si>
  <si>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</si>
  <si>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</si>
  <si>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</si>
  <si>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</si>
  <si>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</si>
  <si>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</si>
  <si>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</si>
  <si>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</si>
  <si>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</si>
  <si>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</si>
  <si>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</si>
  <si>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</si>
  <si>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</si>
  <si>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Ohio</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</si>
  <si>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</si>
  <si>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</si>
  <si>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</si>
  <si>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</si>
  <si>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</si>
  <si>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</si>
  <si>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</si>
  <si>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</si>
  <si>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</si>
  <si>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</si>
  <si>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</si>
  <si>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</si>
  <si>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</si>
  <si>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</si>
  <si>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</si>
  <si>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</si>
  <si>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</si>
  <si>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</si>
  <si>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</si>
  <si>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</si>
  <si>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</si>
  <si>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</si>
  <si>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</si>
  <si>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</si>
  <si>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</si>
  <si>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</si>
  <si>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</si>
  <si>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</si>
  <si>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</si>
  <si>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</si>
  <si>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</si>
  <si>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</si>
  <si>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</si>
  <si>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</si>
  <si>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</si>
  <si>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Oklahoma</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</si>
  <si>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</si>
  <si>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</si>
  <si>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</si>
  <si>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</si>
  <si>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</si>
  <si>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</si>
  <si>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</si>
  <si>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</si>
  <si>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</si>
  <si>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</si>
  <si>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</si>
  <si>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</si>
  <si>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</si>
  <si>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</si>
  <si>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</si>
  <si>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</si>
  <si>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</si>
  <si>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</si>
  <si>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</si>
  <si>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</si>
  <si>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</si>
  <si>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</si>
  <si>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</si>
  <si>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</si>
  <si>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</si>
  <si>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</si>
  <si>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</si>
  <si>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</si>
  <si>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</si>
  <si>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</si>
  <si>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</si>
  <si>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</si>
  <si>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</si>
  <si>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</si>
  <si>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</si>
  <si>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</si>
  <si>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</si>
  <si>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</si>
  <si>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</si>
  <si>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</si>
  <si>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</si>
  <si>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</si>
  <si>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Oregon</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</si>
  <si>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</si>
  <si>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</si>
  <si>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</si>
  <si>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</si>
  <si>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</si>
  <si>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</si>
  <si>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</si>
  <si>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</si>
  <si>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</si>
  <si>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</si>
  <si>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</si>
  <si>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</si>
  <si>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</si>
  <si>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</si>
  <si>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</si>
  <si>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</si>
  <si>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Pennsylvania</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</si>
  <si>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</si>
  <si>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</si>
  <si>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</si>
  <si>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</si>
  <si>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</si>
  <si>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</si>
  <si>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</si>
  <si>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</si>
  <si>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</si>
  <si>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</si>
  <si>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</si>
  <si>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</si>
  <si>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</si>
  <si>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</si>
  <si>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</si>
  <si>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</si>
  <si>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</si>
  <si>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</si>
  <si>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</si>
  <si>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</si>
  <si>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</si>
  <si>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</si>
  <si>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</si>
  <si>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</si>
  <si>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</si>
  <si>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</si>
  <si>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</si>
  <si>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</si>
  <si>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</si>
  <si>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</si>
  <si>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</si>
  <si>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</si>
  <si>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</si>
  <si>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Rhode Island</t>
  </si>
  <si>
    <t>Newport County</t>
  </si>
  <si>
    <t>Providence County</t>
  </si>
  <si>
    <t>Abbeville County</t>
  </si>
  <si>
    <t>South Carolina</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</si>
  <si>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</si>
  <si>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</si>
  <si>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</si>
  <si>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</si>
  <si>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</si>
  <si>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</si>
  <si>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</si>
  <si>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</si>
  <si>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</si>
  <si>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</si>
  <si>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</si>
  <si>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</si>
  <si>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</si>
  <si>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</si>
  <si>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</si>
  <si>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</si>
  <si>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</si>
  <si>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</si>
  <si>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</si>
  <si>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</si>
  <si>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</si>
  <si>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</si>
  <si>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</si>
  <si>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</si>
  <si>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</si>
  <si>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</si>
  <si>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Aurora County</t>
  </si>
  <si>
    <t>South Dakota</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</si>
  <si>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</si>
  <si>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</si>
  <si>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</si>
  <si>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</si>
  <si>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</si>
  <si>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</si>
  <si>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</si>
  <si>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</si>
  <si>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</si>
  <si>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</si>
  <si>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</si>
  <si>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</si>
  <si>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</si>
  <si>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</si>
  <si>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</si>
  <si>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</si>
  <si>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</si>
  <si>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</si>
  <si>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</si>
  <si>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</si>
  <si>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</si>
  <si>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</si>
  <si>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</si>
  <si>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</si>
  <si>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</si>
  <si>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</si>
  <si>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</si>
  <si>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Oglala Lakota County</t>
  </si>
  <si>
    <t>Roberts County</t>
  </si>
  <si>
    <t>Sanborn County</t>
  </si>
  <si>
    <t>Spink County</t>
  </si>
  <si>
    <t>Stanley County</t>
  </si>
  <si>
    <t>Sully County</t>
  </si>
  <si>
    <t>Tripp County</t>
  </si>
  <si>
    <t>Walworth County</t>
  </si>
  <si>
    <t>Yankton County</t>
  </si>
  <si>
    <t>Ziebach County</t>
  </si>
  <si>
    <t>Tennessee</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</si>
  <si>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</si>
  <si>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</si>
  <si>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</si>
  <si>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</si>
  <si>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</si>
  <si>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</si>
  <si>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</si>
  <si>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</si>
  <si>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</si>
  <si>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</si>
  <si>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</si>
  <si>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</si>
  <si>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</si>
  <si>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</si>
  <si>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</si>
  <si>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</si>
  <si>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</si>
  <si>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</si>
  <si>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</si>
  <si>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</si>
  <si>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</si>
  <si>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</si>
  <si>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</si>
  <si>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</si>
  <si>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</si>
  <si>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</si>
  <si>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Texas</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</si>
  <si>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</si>
  <si>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</si>
  <si>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</si>
  <si>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</si>
  <si>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</si>
  <si>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</si>
  <si>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</si>
  <si>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</si>
  <si>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</si>
  <si>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</si>
  <si>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</si>
  <si>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</si>
  <si>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</si>
  <si>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</si>
  <si>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</si>
  <si>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</si>
  <si>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</si>
  <si>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</si>
  <si>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</si>
  <si>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</si>
  <si>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</si>
  <si>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</si>
  <si>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</si>
  <si>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</si>
  <si>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</si>
  <si>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</si>
  <si>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</si>
  <si>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</si>
  <si>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</si>
  <si>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</si>
  <si>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</si>
  <si>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</si>
  <si>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</si>
  <si>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</si>
  <si>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</si>
  <si>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</si>
  <si>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</si>
  <si>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</si>
  <si>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</si>
  <si>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</si>
  <si>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</si>
  <si>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</si>
  <si>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</si>
  <si>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</si>
  <si>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</si>
  <si>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</si>
  <si>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</si>
  <si>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</si>
  <si>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</si>
  <si>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</si>
  <si>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</si>
  <si>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</si>
  <si>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</si>
  <si>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</si>
  <si>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</si>
  <si>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</si>
  <si>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</si>
  <si>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</si>
  <si>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</si>
  <si>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</si>
  <si>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</si>
  <si>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</si>
  <si>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</si>
  <si>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</si>
  <si>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</si>
  <si>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</si>
  <si>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</si>
  <si>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</si>
  <si>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</si>
  <si>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</si>
  <si>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</si>
  <si>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</si>
  <si>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</si>
  <si>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</si>
  <si>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</si>
  <si>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</si>
  <si>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</si>
  <si>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</si>
  <si>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</si>
  <si>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</si>
  <si>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</si>
  <si>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</si>
  <si>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</si>
  <si>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</si>
  <si>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</si>
  <si>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</si>
  <si>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</si>
  <si>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</si>
  <si>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</si>
  <si>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</si>
  <si>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</si>
  <si>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</si>
  <si>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</si>
  <si>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</si>
  <si>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</si>
  <si>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</si>
  <si>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</si>
  <si>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</si>
  <si>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</si>
  <si>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</si>
  <si>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</si>
  <si>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</si>
  <si>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</si>
  <si>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</si>
  <si>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</si>
  <si>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</si>
  <si>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</si>
  <si>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</si>
  <si>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</si>
  <si>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</si>
  <si>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</si>
  <si>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</si>
  <si>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</si>
  <si>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</si>
  <si>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</si>
  <si>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</si>
  <si>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</si>
  <si>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</si>
  <si>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</si>
  <si>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</si>
  <si>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</si>
  <si>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</si>
  <si>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</si>
  <si>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</si>
  <si>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</si>
  <si>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</si>
  <si>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</si>
  <si>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</si>
  <si>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</si>
  <si>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</si>
  <si>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</si>
  <si>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</si>
  <si>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</si>
  <si>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</si>
  <si>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</si>
  <si>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</si>
  <si>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</si>
  <si>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</si>
  <si>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</si>
  <si>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</si>
  <si>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</si>
  <si>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</si>
  <si>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</si>
  <si>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</si>
  <si>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</si>
  <si>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</si>
  <si>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</si>
  <si>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</si>
  <si>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</si>
  <si>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</si>
  <si>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</si>
  <si>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</si>
  <si>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</si>
  <si>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</si>
  <si>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</si>
  <si>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</si>
  <si>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</si>
  <si>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</si>
  <si>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</si>
  <si>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</si>
  <si>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</si>
  <si>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</si>
  <si>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Utah</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</si>
  <si>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</si>
  <si>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</si>
  <si>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</si>
  <si>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</si>
  <si>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</si>
  <si>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</si>
  <si>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</si>
  <si>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</si>
  <si>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</si>
  <si>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</si>
  <si>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</si>
  <si>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</si>
  <si>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</si>
  <si>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</si>
  <si>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</si>
  <si>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</si>
  <si>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Addison County</t>
  </si>
  <si>
    <t>Vermont</t>
  </si>
  <si>
    <t>Bennington County</t>
  </si>
  <si>
    <t>Caledonia County</t>
  </si>
  <si>
    <t>Chittenden County</t>
  </si>
  <si>
    <t>Grand Isle County</t>
  </si>
  <si>
    <t>Lamoille County</t>
  </si>
  <si>
    <t>Rutland County</t>
  </si>
  <si>
    <t>Windsor County</t>
  </si>
  <si>
    <t>Accomack County</t>
  </si>
  <si>
    <t>Virginia</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</si>
  <si>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</si>
  <si>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</si>
  <si>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</si>
  <si>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</si>
  <si>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</si>
  <si>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</si>
  <si>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</si>
  <si>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</si>
  <si>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</si>
  <si>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</si>
  <si>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</si>
  <si>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</si>
  <si>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</si>
  <si>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</si>
  <si>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</si>
  <si>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</si>
  <si>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</si>
  <si>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</si>
  <si>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</si>
  <si>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</si>
  <si>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</si>
  <si>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</si>
  <si>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</si>
  <si>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</si>
  <si>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</si>
  <si>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</si>
  <si>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</si>
  <si>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</si>
  <si>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</si>
  <si>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</si>
  <si>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</si>
  <si>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</si>
  <si>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</si>
  <si>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</si>
  <si>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</si>
  <si>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</si>
  <si>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</si>
  <si>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</si>
  <si>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</si>
  <si>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</si>
  <si>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</si>
  <si>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</si>
  <si>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</si>
  <si>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</si>
  <si>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Alexandria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</si>
  <si>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</si>
  <si>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</si>
  <si>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</si>
  <si>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</si>
  <si>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</si>
  <si>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</si>
  <si>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</si>
  <si>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</si>
  <si>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</si>
  <si>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</si>
  <si>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</si>
  <si>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</si>
  <si>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</si>
  <si>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</si>
  <si>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</si>
  <si>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</si>
  <si>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</si>
  <si>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</si>
  <si>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</si>
  <si>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</si>
  <si>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</si>
  <si>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</si>
  <si>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</si>
  <si>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</si>
  <si>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</si>
  <si>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</si>
  <si>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</si>
  <si>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</si>
  <si>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</si>
  <si>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</si>
  <si>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</si>
  <si>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</si>
  <si>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</si>
  <si>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</si>
  <si>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</si>
  <si>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</si>
  <si>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</si>
  <si>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</si>
  <si>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</si>
  <si>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</si>
  <si>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</si>
  <si>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</si>
  <si>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</si>
  <si>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</si>
  <si>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</si>
  <si>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</si>
  <si>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</si>
  <si>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</si>
  <si>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</si>
  <si>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</si>
  <si>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</si>
  <si>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</si>
  <si>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</si>
  <si>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</si>
  <si>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</si>
  <si>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</si>
  <si>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</si>
  <si>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</si>
  <si>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West Virginia</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</si>
  <si>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</si>
  <si>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</si>
  <si>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</si>
  <si>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</si>
  <si>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</si>
  <si>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</si>
  <si>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</si>
  <si>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</si>
  <si>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</si>
  <si>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</si>
  <si>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</si>
  <si>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</si>
  <si>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</si>
  <si>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</si>
  <si>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</si>
  <si>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</si>
  <si>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</si>
  <si>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Wisconsin</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</si>
  <si>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</si>
  <si>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</si>
  <si>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</si>
  <si>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</si>
  <si>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</si>
  <si>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</si>
  <si>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</si>
  <si>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</si>
  <si>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</si>
  <si>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</si>
  <si>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</si>
  <si>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</si>
  <si>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</si>
  <si>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</si>
  <si>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</si>
  <si>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</si>
  <si>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</si>
  <si>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</si>
  <si>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</si>
  <si>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</si>
  <si>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</si>
  <si>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</si>
  <si>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</si>
  <si>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</si>
  <si>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</si>
  <si>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</si>
  <si>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</si>
  <si>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</si>
  <si>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</si>
  <si>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</si>
  <si>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</si>
  <si>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</si>
  <si>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</si>
  <si>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</si>
  <si>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</si>
  <si>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Wyoming</t>
  </si>
  <si>
    <t>Converse County</t>
  </si>
  <si>
    <t>Goshen County</t>
  </si>
  <si>
    <t>Hot Springs County</t>
  </si>
  <si>
    <t>Laramie County</t>
  </si>
  <si>
    <t>Natrona County</t>
  </si>
  <si>
    <t>Niobrara County</t>
  </si>
  <si>
    <t>Sublette County</t>
  </si>
  <si>
    <t>Sweetwater County</t>
  </si>
  <si>
    <t>Uinta County</t>
  </si>
  <si>
    <t>Washakie County</t>
  </si>
  <si>
    <t>Weston County</t>
  </si>
  <si>
    <t>Autauga</t>
  </si>
  <si>
    <t>Baldwin</t>
  </si>
  <si>
    <t>Barbour</t>
  </si>
  <si>
    <t>Bibb</t>
  </si>
  <si>
    <t>Blount</t>
  </si>
  <si>
    <t>Bullock</t>
  </si>
  <si>
    <t>Butler</t>
  </si>
  <si>
    <t>Calhoun</t>
  </si>
  <si>
    <t>Chambers</t>
  </si>
  <si>
    <t>Cherokee</t>
  </si>
  <si>
    <t>Chilton</t>
  </si>
  <si>
    <t>Choctaw</t>
  </si>
  <si>
    <t>Clarke</t>
  </si>
  <si>
    <t>Clay</t>
  </si>
  <si>
    <t>Cleburne</t>
  </si>
  <si>
    <t>Coffee</t>
  </si>
  <si>
    <t>Colbert</t>
  </si>
  <si>
    <t>Conecuh</t>
  </si>
  <si>
    <t>Coosa</t>
  </si>
  <si>
    <t>Covington</t>
  </si>
  <si>
    <t>Crenshaw</t>
  </si>
  <si>
    <t>Cullman</t>
  </si>
  <si>
    <t>Dale</t>
  </si>
  <si>
    <t>Dallas</t>
  </si>
  <si>
    <t>DeKalb</t>
  </si>
  <si>
    <t>Elmore</t>
  </si>
  <si>
    <t>Escambia</t>
  </si>
  <si>
    <t>Etowah</t>
  </si>
  <si>
    <t>Fayette</t>
  </si>
  <si>
    <t>Franklin</t>
  </si>
  <si>
    <t>Greene</t>
  </si>
  <si>
    <t>Hale</t>
  </si>
  <si>
    <t>Henry</t>
  </si>
  <si>
    <t>Jackson</t>
  </si>
  <si>
    <t>Jefferson</t>
  </si>
  <si>
    <t>Lamar</t>
  </si>
  <si>
    <t>Lauderdale</t>
  </si>
  <si>
    <t>Lawrence</t>
  </si>
  <si>
    <t>Lee</t>
  </si>
  <si>
    <t>Limestone</t>
  </si>
  <si>
    <t>Lowndes</t>
  </si>
  <si>
    <t>Macon</t>
  </si>
  <si>
    <t>Marengo</t>
  </si>
  <si>
    <t>Marion</t>
  </si>
  <si>
    <t>Marshall</t>
  </si>
  <si>
    <t>Mobile</t>
  </si>
  <si>
    <t>Monroe</t>
  </si>
  <si>
    <t>Montgomery</t>
  </si>
  <si>
    <t>Morgan</t>
  </si>
  <si>
    <t>Perry</t>
  </si>
  <si>
    <t>Pickens</t>
  </si>
  <si>
    <t>Pike</t>
  </si>
  <si>
    <t>Randolph</t>
  </si>
  <si>
    <t>Russell</t>
  </si>
  <si>
    <t>St. Clair</t>
  </si>
  <si>
    <t>Shelby</t>
  </si>
  <si>
    <t>Sumter</t>
  </si>
  <si>
    <t>Talladega</t>
  </si>
  <si>
    <t>Tallapoosa</t>
  </si>
  <si>
    <t>Tuscaloosa</t>
  </si>
  <si>
    <t>Walker</t>
  </si>
  <si>
    <t>Wilcox</t>
  </si>
  <si>
    <t>Winston</t>
  </si>
  <si>
    <t>Aleutians East</t>
  </si>
  <si>
    <t>Aleutians West</t>
  </si>
  <si>
    <t>Anchorage</t>
  </si>
  <si>
    <t>Bethel</t>
  </si>
  <si>
    <t>Bristol Bay</t>
  </si>
  <si>
    <t>Denali</t>
  </si>
  <si>
    <t>Dillingham</t>
  </si>
  <si>
    <t>Fairbanks North Star</t>
  </si>
  <si>
    <t>Haines</t>
  </si>
  <si>
    <t>Hoonah-Angoon</t>
  </si>
  <si>
    <t>Juneau</t>
  </si>
  <si>
    <t>Kenai Peninsula</t>
  </si>
  <si>
    <t>Ketchikan Gateway</t>
  </si>
  <si>
    <t>Kodiak Island</t>
  </si>
  <si>
    <t>Lake and Peninsula</t>
  </si>
  <si>
    <t>Matanuska-Susitna</t>
  </si>
  <si>
    <t>Nome</t>
  </si>
  <si>
    <t>North Slope</t>
  </si>
  <si>
    <t>Northwest Arctic</t>
  </si>
  <si>
    <t>Petersburg</t>
  </si>
  <si>
    <t>Prince of Wales-Hyder</t>
  </si>
  <si>
    <t>Sitka</t>
  </si>
  <si>
    <t>Skagway</t>
  </si>
  <si>
    <t>Southeast Fairbanks</t>
  </si>
  <si>
    <t>Valdez-Cordova</t>
  </si>
  <si>
    <t>Wade Hampton</t>
  </si>
  <si>
    <t>Wrangell</t>
  </si>
  <si>
    <t>Yakutat</t>
  </si>
  <si>
    <t>Yukon-Koyukuk</t>
  </si>
  <si>
    <t>Apache</t>
  </si>
  <si>
    <t>Cochise</t>
  </si>
  <si>
    <t>Coconino</t>
  </si>
  <si>
    <t>Gila</t>
  </si>
  <si>
    <t>Graham</t>
  </si>
  <si>
    <t>Greenlee</t>
  </si>
  <si>
    <t>La Paz</t>
  </si>
  <si>
    <t>Maricopa</t>
  </si>
  <si>
    <t>Mohave</t>
  </si>
  <si>
    <t>Navajo</t>
  </si>
  <si>
    <t>Pima</t>
  </si>
  <si>
    <t>Pinal</t>
  </si>
  <si>
    <t>Santa Cruz</t>
  </si>
  <si>
    <t>Yavapai</t>
  </si>
  <si>
    <t>Yuma</t>
  </si>
  <si>
    <t>Ashley</t>
  </si>
  <si>
    <t>Baxter</t>
  </si>
  <si>
    <t>Benton</t>
  </si>
  <si>
    <t>Boone</t>
  </si>
  <si>
    <t>Bradley</t>
  </si>
  <si>
    <t>Carroll</t>
  </si>
  <si>
    <t>Chicot</t>
  </si>
  <si>
    <t>Clark</t>
  </si>
  <si>
    <t>Columbia</t>
  </si>
  <si>
    <t>Conway</t>
  </si>
  <si>
    <t>Craighead</t>
  </si>
  <si>
    <t>Crawford</t>
  </si>
  <si>
    <t>Crittenden</t>
  </si>
  <si>
    <t>Cross</t>
  </si>
  <si>
    <t>Desha</t>
  </si>
  <si>
    <t>Drew</t>
  </si>
  <si>
    <t>Faulkner</t>
  </si>
  <si>
    <t>Fulton</t>
  </si>
  <si>
    <t>Garland</t>
  </si>
  <si>
    <t>Grant</t>
  </si>
  <si>
    <t>Hempstead</t>
  </si>
  <si>
    <t>Hot Spring</t>
  </si>
  <si>
    <t>Howard</t>
  </si>
  <si>
    <t>Independence</t>
  </si>
  <si>
    <t>Izard</t>
  </si>
  <si>
    <t>Johnson</t>
  </si>
  <si>
    <t>Lafayette</t>
  </si>
  <si>
    <t>Lincoln</t>
  </si>
  <si>
    <t>Little River</t>
  </si>
  <si>
    <t>Logan</t>
  </si>
  <si>
    <t>Lonoke</t>
  </si>
  <si>
    <t>Miller</t>
  </si>
  <si>
    <t>Newton</t>
  </si>
  <si>
    <t>Ouachita</t>
  </si>
  <si>
    <t>Phillips</t>
  </si>
  <si>
    <t>Poinsett</t>
  </si>
  <si>
    <t>Polk</t>
  </si>
  <si>
    <t>Pope</t>
  </si>
  <si>
    <t>Prairie</t>
  </si>
  <si>
    <t>Pulaski</t>
  </si>
  <si>
    <t>St. Francis</t>
  </si>
  <si>
    <t>Saline</t>
  </si>
  <si>
    <t>Scott</t>
  </si>
  <si>
    <t>Searcy</t>
  </si>
  <si>
    <t>Sebastian</t>
  </si>
  <si>
    <t>Sevier</t>
  </si>
  <si>
    <t>Sharp</t>
  </si>
  <si>
    <t>Stone</t>
  </si>
  <si>
    <t>Union</t>
  </si>
  <si>
    <t>Van Buren</t>
  </si>
  <si>
    <t>White</t>
  </si>
  <si>
    <t>Woodruff</t>
  </si>
  <si>
    <t>Yell</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</si>
  <si>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</si>
  <si>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</si>
  <si>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</si>
  <si>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</si>
  <si>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</si>
  <si>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</si>
  <si>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</si>
  <si>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</si>
  <si>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</si>
  <si>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</si>
  <si>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</si>
  <si>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</si>
  <si>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</si>
  <si>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</si>
  <si>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</si>
  <si>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</si>
  <si>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</si>
  <si>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</si>
  <si>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</si>
  <si>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</si>
  <si>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</si>
  <si>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</si>
  <si>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</si>
  <si>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</si>
  <si>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</si>
  <si>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</si>
  <si>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</si>
  <si>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</si>
  <si>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Orange</t>
  </si>
  <si>
    <t>Placer</t>
  </si>
  <si>
    <t>Plumas</t>
  </si>
  <si>
    <t>Riverside</t>
  </si>
  <si>
    <t>Sacramento</t>
  </si>
  <si>
    <t>San Benito</t>
  </si>
  <si>
    <t>San Bernardino</t>
  </si>
  <si>
    <t>San Francisco</t>
  </si>
  <si>
    <t>San Joaquin</t>
  </si>
  <si>
    <t>San Luis Obispo</t>
  </si>
  <si>
    <t>San Mateo</t>
  </si>
  <si>
    <t>Santa Barbara</t>
  </si>
  <si>
    <t>Santa Clara</t>
  </si>
  <si>
    <t>Shasta</t>
  </si>
  <si>
    <t>Sierra</t>
  </si>
  <si>
    <t>Siskiyou</t>
  </si>
  <si>
    <t>Solano</t>
  </si>
  <si>
    <t>Sonoma</t>
  </si>
  <si>
    <t>Stanislaus</t>
  </si>
  <si>
    <t>Sutter</t>
  </si>
  <si>
    <t>Tehama</t>
  </si>
  <si>
    <t>Trinity</t>
  </si>
  <si>
    <t>Tulare</t>
  </si>
  <si>
    <t>Tuolumne</t>
  </si>
  <si>
    <t>Ventura</t>
  </si>
  <si>
    <t>Yolo</t>
  </si>
  <si>
    <t>Yuba</t>
  </si>
  <si>
    <t>Adams</t>
  </si>
  <si>
    <t>Alamosa</t>
  </si>
  <si>
    <t>Arapahoe</t>
  </si>
  <si>
    <t>Archuleta</t>
  </si>
  <si>
    <t>Baca</t>
  </si>
  <si>
    <t>Bent</t>
  </si>
  <si>
    <t>Boulder</t>
  </si>
  <si>
    <t>Broomfield</t>
  </si>
  <si>
    <t>Chaffee</t>
  </si>
  <si>
    <t>Cheyenne</t>
  </si>
  <si>
    <t>Clear Creek</t>
  </si>
  <si>
    <t>Conejos</t>
  </si>
  <si>
    <t>Costilla</t>
  </si>
  <si>
    <t>Crowley</t>
  </si>
  <si>
    <t>Custer</t>
  </si>
  <si>
    <t>Delta</t>
  </si>
  <si>
    <t>Denver</t>
  </si>
  <si>
    <t>Dolores</t>
  </si>
  <si>
    <t>Douglas</t>
  </si>
  <si>
    <t>Eagle</t>
  </si>
  <si>
    <t>Elbert</t>
  </si>
  <si>
    <t>El Paso</t>
  </si>
  <si>
    <t>Fremont</t>
  </si>
  <si>
    <t>Garfield</t>
  </si>
  <si>
    <t>Gilpin</t>
  </si>
  <si>
    <t>Grand</t>
  </si>
  <si>
    <t>Gunnison</t>
  </si>
  <si>
    <t>Hinsdale</t>
  </si>
  <si>
    <t>Huerfano</t>
  </si>
  <si>
    <t>Kiowa</t>
  </si>
  <si>
    <t>Kit Carson</t>
  </si>
  <si>
    <t>La Plata</t>
  </si>
  <si>
    <t>Larimer</t>
  </si>
  <si>
    <t>Las Animas</t>
  </si>
  <si>
    <t>Mesa</t>
  </si>
  <si>
    <t>Mineral</t>
  </si>
  <si>
    <t>Moffat</t>
  </si>
  <si>
    <t>Montezuma</t>
  </si>
  <si>
    <t>Montrose</t>
  </si>
  <si>
    <t>Otero</t>
  </si>
  <si>
    <t>Ouray</t>
  </si>
  <si>
    <t>Park</t>
  </si>
  <si>
    <t>Pitkin</t>
  </si>
  <si>
    <t>Prowers</t>
  </si>
  <si>
    <t>Pueblo</t>
  </si>
  <si>
    <t>Rio Blanco</t>
  </si>
  <si>
    <t>Rio Grande</t>
  </si>
  <si>
    <t>Routt</t>
  </si>
  <si>
    <t>Saguache</t>
  </si>
  <si>
    <t>San Juan</t>
  </si>
  <si>
    <t>San Miguel</t>
  </si>
  <si>
    <t>Sedgwick</t>
  </si>
  <si>
    <t>Summit</t>
  </si>
  <si>
    <t>Teller</t>
  </si>
  <si>
    <t>Weld</t>
  </si>
  <si>
    <t>Fairfield</t>
  </si>
  <si>
    <t>Hartford</t>
  </si>
  <si>
    <t>Litchfield</t>
  </si>
  <si>
    <t>Middlesex</t>
  </si>
  <si>
    <t>New Haven</t>
  </si>
  <si>
    <t>New London</t>
  </si>
  <si>
    <t>Tolland</t>
  </si>
  <si>
    <t>Windham</t>
  </si>
  <si>
    <t>Kent</t>
  </si>
  <si>
    <t>New Castle</t>
  </si>
  <si>
    <t>Sussex</t>
  </si>
  <si>
    <t>District of Columbia</t>
  </si>
  <si>
    <t>Alachua</t>
  </si>
  <si>
    <t>Baker</t>
  </si>
  <si>
    <t>Bay</t>
  </si>
  <si>
    <t>Bradford</t>
  </si>
  <si>
    <t>Brevard</t>
  </si>
  <si>
    <t>Broward</t>
  </si>
  <si>
    <t>Charlotte</t>
  </si>
  <si>
    <t>Citrus</t>
  </si>
  <si>
    <t>Collier</t>
  </si>
  <si>
    <t>DeSoto</t>
  </si>
  <si>
    <t>Dixie</t>
  </si>
  <si>
    <t>Duval</t>
  </si>
  <si>
    <t>Flagler</t>
  </si>
  <si>
    <t>Gadsden</t>
  </si>
  <si>
    <t>Gilchrist</t>
  </si>
  <si>
    <t>Glades</t>
  </si>
  <si>
    <t>Gulf</t>
  </si>
  <si>
    <t>Hardee</t>
  </si>
  <si>
    <t>Hendry</t>
  </si>
  <si>
    <t>Hernando</t>
  </si>
  <si>
    <t>Highlands</t>
  </si>
  <si>
    <t>Hillsborough</t>
  </si>
  <si>
    <t>Holmes</t>
  </si>
  <si>
    <t>Indian River</t>
  </si>
  <si>
    <t>Leon</t>
  </si>
  <si>
    <t>Levy</t>
  </si>
  <si>
    <t>Liberty</t>
  </si>
  <si>
    <t>Manatee</t>
  </si>
  <si>
    <t>Martin</t>
  </si>
  <si>
    <t>Miami-Dade</t>
  </si>
  <si>
    <t>Nassau</t>
  </si>
  <si>
    <t>Okaloosa</t>
  </si>
  <si>
    <t>Okeechobee</t>
  </si>
  <si>
    <t>Osceola</t>
  </si>
  <si>
    <t>Palm Beach</t>
  </si>
  <si>
    <t>Pasco</t>
  </si>
  <si>
    <t>Pinellas</t>
  </si>
  <si>
    <t>Putnam</t>
  </si>
  <si>
    <t>St. Johns</t>
  </si>
  <si>
    <t>St. Lucie</t>
  </si>
  <si>
    <t>Santa Rosa</t>
  </si>
  <si>
    <t>Sarasota</t>
  </si>
  <si>
    <t>Seminole</t>
  </si>
  <si>
    <t>Suwannee</t>
  </si>
  <si>
    <t>Taylor</t>
  </si>
  <si>
    <t>Volusia</t>
  </si>
  <si>
    <t>Wakulla</t>
  </si>
  <si>
    <t>Walton</t>
  </si>
  <si>
    <t>Appling</t>
  </si>
  <si>
    <t>Atkinson</t>
  </si>
  <si>
    <t>Bacon</t>
  </si>
  <si>
    <t>Banks</t>
  </si>
  <si>
    <t>Barrow</t>
  </si>
  <si>
    <t>Bartow</t>
  </si>
  <si>
    <t>Ben Hill</t>
  </si>
  <si>
    <t>Berrien</t>
  </si>
  <si>
    <t>Bleckley</t>
  </si>
  <si>
    <t>Brantley</t>
  </si>
  <si>
    <t>Brooks</t>
  </si>
  <si>
    <t>Bryan</t>
  </si>
  <si>
    <t>Bulloch</t>
  </si>
  <si>
    <t>Burke</t>
  </si>
  <si>
    <t>Butts</t>
  </si>
  <si>
    <t>Camden</t>
  </si>
  <si>
    <t>Candler</t>
  </si>
  <si>
    <t>Catoosa</t>
  </si>
  <si>
    <t>Charlton</t>
  </si>
  <si>
    <t>Chatham</t>
  </si>
  <si>
    <t>Chattahoochee</t>
  </si>
  <si>
    <t>Chattooga</t>
  </si>
  <si>
    <t>Clayton</t>
  </si>
  <si>
    <t>Clinch</t>
  </si>
  <si>
    <t>Cobb</t>
  </si>
  <si>
    <t>Colquitt</t>
  </si>
  <si>
    <t>Cook</t>
  </si>
  <si>
    <t>Coweta</t>
  </si>
  <si>
    <t>Crisp</t>
  </si>
  <si>
    <t>Dade</t>
  </si>
  <si>
    <t>Dawson</t>
  </si>
  <si>
    <t>Decatur</t>
  </si>
  <si>
    <t>Dodge</t>
  </si>
  <si>
    <t>Dooly</t>
  </si>
  <si>
    <t>Dougherty</t>
  </si>
  <si>
    <t>Early</t>
  </si>
  <si>
    <t>Echols</t>
  </si>
  <si>
    <t>Effingham</t>
  </si>
  <si>
    <t>Emanuel</t>
  </si>
  <si>
    <t>Evans</t>
  </si>
  <si>
    <t>Fannin</t>
  </si>
  <si>
    <t>Floyd</t>
  </si>
  <si>
    <t>Forsyth</t>
  </si>
  <si>
    <t>Gilmer</t>
  </si>
  <si>
    <t>Glascock</t>
  </si>
  <si>
    <t>Glynn</t>
  </si>
  <si>
    <t>Gordon</t>
  </si>
  <si>
    <t>Grady</t>
  </si>
  <si>
    <t>Gwinnett</t>
  </si>
  <si>
    <t>Habersham</t>
  </si>
  <si>
    <t>Hall</t>
  </si>
  <si>
    <t>Hancock</t>
  </si>
  <si>
    <t>Haralson</t>
  </si>
  <si>
    <t>Harris</t>
  </si>
  <si>
    <t>Hart</t>
  </si>
  <si>
    <t>Heard</t>
  </si>
  <si>
    <t>Irwin</t>
  </si>
  <si>
    <t>Jasper</t>
  </si>
  <si>
    <t>Jeff Davis</t>
  </si>
  <si>
    <t>Jenkins</t>
  </si>
  <si>
    <t>Jones</t>
  </si>
  <si>
    <t>Lanier</t>
  </si>
  <si>
    <t>Laurens</t>
  </si>
  <si>
    <t>Long</t>
  </si>
  <si>
    <t>Lumpkin</t>
  </si>
  <si>
    <t>McDuffie</t>
  </si>
  <si>
    <t>McIntosh</t>
  </si>
  <si>
    <t>Meriwether</t>
  </si>
  <si>
    <t>Mitchell</t>
  </si>
  <si>
    <t>Murray</t>
  </si>
  <si>
    <t>Muscogee</t>
  </si>
  <si>
    <t>Oconee</t>
  </si>
  <si>
    <t>Oglethorpe</t>
  </si>
  <si>
    <t>Paulding</t>
  </si>
  <si>
    <t>Peach</t>
  </si>
  <si>
    <t>Pierce</t>
  </si>
  <si>
    <t>Quitman</t>
  </si>
  <si>
    <t>Rabun</t>
  </si>
  <si>
    <t>Richmond</t>
  </si>
  <si>
    <t>Rockdale</t>
  </si>
  <si>
    <t>Schley</t>
  </si>
  <si>
    <t>Screven</t>
  </si>
  <si>
    <t>Spalding</t>
  </si>
  <si>
    <t>Stephens</t>
  </si>
  <si>
    <t>Stewart</t>
  </si>
  <si>
    <t>Talbot</t>
  </si>
  <si>
    <t>Taliaferro</t>
  </si>
  <si>
    <t>Tattnall</t>
  </si>
  <si>
    <t>Telfair</t>
  </si>
  <si>
    <t>Terrell</t>
  </si>
  <si>
    <t>Thomas</t>
  </si>
  <si>
    <t>Tift</t>
  </si>
  <si>
    <t>Toombs</t>
  </si>
  <si>
    <t>Towns</t>
  </si>
  <si>
    <t>Treutlen</t>
  </si>
  <si>
    <t>Troup</t>
  </si>
  <si>
    <t>Turner</t>
  </si>
  <si>
    <t>Twiggs</t>
  </si>
  <si>
    <t>Upson</t>
  </si>
  <si>
    <t>Ware</t>
  </si>
  <si>
    <t>Warren</t>
  </si>
  <si>
    <t>Wayne</t>
  </si>
  <si>
    <t>Webster</t>
  </si>
  <si>
    <t>Wheeler</t>
  </si>
  <si>
    <t>Whitfield</t>
  </si>
  <si>
    <t>Wilkes</t>
  </si>
  <si>
    <t>Wilkinson</t>
  </si>
  <si>
    <t>Worth</t>
  </si>
  <si>
    <t>Hawaii</t>
  </si>
  <si>
    <t>Honolulu</t>
  </si>
  <si>
    <t>Kalawao</t>
  </si>
  <si>
    <t>Kauai</t>
  </si>
  <si>
    <t>Maui</t>
  </si>
  <si>
    <t>Ada</t>
  </si>
  <si>
    <t>Bannock</t>
  </si>
  <si>
    <t>Bear Lake</t>
  </si>
  <si>
    <t>Benewah</t>
  </si>
  <si>
    <t>Bingham</t>
  </si>
  <si>
    <t>Blaine</t>
  </si>
  <si>
    <t>Boise</t>
  </si>
  <si>
    <t>Bonner</t>
  </si>
  <si>
    <t>Bonneville</t>
  </si>
  <si>
    <t>Boundary</t>
  </si>
  <si>
    <t>Camas</t>
  </si>
  <si>
    <t>Canyon</t>
  </si>
  <si>
    <t>Caribou</t>
  </si>
  <si>
    <t>Cassia</t>
  </si>
  <si>
    <t>Clearwater</t>
  </si>
  <si>
    <t>Gem</t>
  </si>
  <si>
    <t>Gooding</t>
  </si>
  <si>
    <t>Jerome</t>
  </si>
  <si>
    <t>Kootenai</t>
  </si>
  <si>
    <t>Latah</t>
  </si>
  <si>
    <t>Lemhi</t>
  </si>
  <si>
    <t>Lewis</t>
  </si>
  <si>
    <t>Minidoka</t>
  </si>
  <si>
    <t>Nez Perce</t>
  </si>
  <si>
    <t>Oneida</t>
  </si>
  <si>
    <t>Owyhee</t>
  </si>
  <si>
    <t>Payette</t>
  </si>
  <si>
    <t>Power</t>
  </si>
  <si>
    <t>Shoshone</t>
  </si>
  <si>
    <t>Teton</t>
  </si>
  <si>
    <t>Twin Falls</t>
  </si>
  <si>
    <t>Valley</t>
  </si>
  <si>
    <t>Alexander</t>
  </si>
  <si>
    <t>Bond</t>
  </si>
  <si>
    <t>Brown</t>
  </si>
  <si>
    <t>Bureau</t>
  </si>
  <si>
    <t>Cass</t>
  </si>
  <si>
    <t>Champaign</t>
  </si>
  <si>
    <t>Christian</t>
  </si>
  <si>
    <t>Clinton</t>
  </si>
  <si>
    <t>Coles</t>
  </si>
  <si>
    <t>Cumberland</t>
  </si>
  <si>
    <t>De Witt</t>
  </si>
  <si>
    <t>DuPage</t>
  </si>
  <si>
    <t>Edgar</t>
  </si>
  <si>
    <t>Edwards</t>
  </si>
  <si>
    <t>Ford</t>
  </si>
  <si>
    <t>Gallatin</t>
  </si>
  <si>
    <t>Grundy</t>
  </si>
  <si>
    <t>Hardin</t>
  </si>
  <si>
    <t>Henderson</t>
  </si>
  <si>
    <t>Iroquois</t>
  </si>
  <si>
    <t>Jersey</t>
  </si>
  <si>
    <t>Jo Daviess</t>
  </si>
  <si>
    <t>Kane</t>
  </si>
  <si>
    <t>Kankakee</t>
  </si>
  <si>
    <t>Kendall</t>
  </si>
  <si>
    <t>Knox</t>
  </si>
  <si>
    <t>LaSalle</t>
  </si>
  <si>
    <t>Livingston</t>
  </si>
  <si>
    <t>McDonough</t>
  </si>
  <si>
    <t>McHenry</t>
  </si>
  <si>
    <t>McLean</t>
  </si>
  <si>
    <t>Macoupin</t>
  </si>
  <si>
    <t>Mason</t>
  </si>
  <si>
    <t>Massac</t>
  </si>
  <si>
    <t>Menard</t>
  </si>
  <si>
    <t>Mercer</t>
  </si>
  <si>
    <t>Moultrie</t>
  </si>
  <si>
    <t>Ogle</t>
  </si>
  <si>
    <t>Peoria</t>
  </si>
  <si>
    <t>Piatt</t>
  </si>
  <si>
    <t>Richland</t>
  </si>
  <si>
    <t>Rock Island</t>
  </si>
  <si>
    <t>Sangamon</t>
  </si>
  <si>
    <t>Schuyler</t>
  </si>
  <si>
    <t>Stark</t>
  </si>
  <si>
    <t>Stephenson</t>
  </si>
  <si>
    <t>Tazewell</t>
  </si>
  <si>
    <t>Vermilion</t>
  </si>
  <si>
    <t>Wabash</t>
  </si>
  <si>
    <t>Whiteside</t>
  </si>
  <si>
    <t>Will</t>
  </si>
  <si>
    <t>Williamson</t>
  </si>
  <si>
    <t>Winnebago</t>
  </si>
  <si>
    <t>Woodford</t>
  </si>
  <si>
    <t>Allen</t>
  </si>
  <si>
    <t>Bartholomew</t>
  </si>
  <si>
    <t>Blackford</t>
  </si>
  <si>
    <t>Daviess</t>
  </si>
  <si>
    <t>Dearborn</t>
  </si>
  <si>
    <t>Dubois</t>
  </si>
  <si>
    <t>Elkhart</t>
  </si>
  <si>
    <t>Fountain</t>
  </si>
  <si>
    <t>Gibson</t>
  </si>
  <si>
    <t>Harrison</t>
  </si>
  <si>
    <t>Hendricks</t>
  </si>
  <si>
    <t>Huntington</t>
  </si>
  <si>
    <t>Jay</t>
  </si>
  <si>
    <t>Jennings</t>
  </si>
  <si>
    <t>Kosciusko</t>
  </si>
  <si>
    <t>LaGrange</t>
  </si>
  <si>
    <t>LaPorte</t>
  </si>
  <si>
    <t>Noble</t>
  </si>
  <si>
    <t>Owen</t>
  </si>
  <si>
    <t>Parke</t>
  </si>
  <si>
    <t>Porter</t>
  </si>
  <si>
    <t>Posey</t>
  </si>
  <si>
    <t>Ripley</t>
  </si>
  <si>
    <t>Rush</t>
  </si>
  <si>
    <t>St. Joseph</t>
  </si>
  <si>
    <t>Spencer</t>
  </si>
  <si>
    <t>Starke</t>
  </si>
  <si>
    <t>Steuben</t>
  </si>
  <si>
    <t>Sullivan</t>
  </si>
  <si>
    <t>Switzerland</t>
  </si>
  <si>
    <t>Tippecanoe</t>
  </si>
  <si>
    <t>Tipton</t>
  </si>
  <si>
    <t>Vanderburgh</t>
  </si>
  <si>
    <t>Vermillion</t>
  </si>
  <si>
    <t>Vigo</t>
  </si>
  <si>
    <t>Warrick</t>
  </si>
  <si>
    <t>Wells</t>
  </si>
  <si>
    <t>Whitley</t>
  </si>
  <si>
    <t>Adair</t>
  </si>
  <si>
    <t>Allamakee</t>
  </si>
  <si>
    <t>Appanoose</t>
  </si>
  <si>
    <t>Audubon</t>
  </si>
  <si>
    <t>Black Hawk</t>
  </si>
  <si>
    <t>Bremer</t>
  </si>
  <si>
    <t>Buchanan</t>
  </si>
  <si>
    <t>Buena Vista</t>
  </si>
  <si>
    <t>Cedar</t>
  </si>
  <si>
    <t>Cerro Gordo</t>
  </si>
  <si>
    <t>Chickasaw</t>
  </si>
  <si>
    <t>Davis</t>
  </si>
  <si>
    <t>Des Moines</t>
  </si>
  <si>
    <t>Dickinson</t>
  </si>
  <si>
    <t>Dubuque</t>
  </si>
  <si>
    <t>Emmet</t>
  </si>
  <si>
    <t>Guthrie</t>
  </si>
  <si>
    <t>Ida</t>
  </si>
  <si>
    <t>Keokuk</t>
  </si>
  <si>
    <t>Kossuth</t>
  </si>
  <si>
    <t>Linn</t>
  </si>
  <si>
    <t>Louisa</t>
  </si>
  <si>
    <t>Lucas</t>
  </si>
  <si>
    <t>Lyon</t>
  </si>
  <si>
    <t>Mahaska</t>
  </si>
  <si>
    <t>Mills</t>
  </si>
  <si>
    <t>Monona</t>
  </si>
  <si>
    <t>Muscatine</t>
  </si>
  <si>
    <t>O'Brien</t>
  </si>
  <si>
    <t>Page</t>
  </si>
  <si>
    <t>Palo Alto</t>
  </si>
  <si>
    <t>Plymouth</t>
  </si>
  <si>
    <t>Pocahontas</t>
  </si>
  <si>
    <t>Pottawattamie</t>
  </si>
  <si>
    <t>Poweshiek</t>
  </si>
  <si>
    <t>Ringgold</t>
  </si>
  <si>
    <t>Sac</t>
  </si>
  <si>
    <t>Sioux</t>
  </si>
  <si>
    <t>Story</t>
  </si>
  <si>
    <t>Tama</t>
  </si>
  <si>
    <t>Wapello</t>
  </si>
  <si>
    <t>Winneshiek</t>
  </si>
  <si>
    <t>Woodbury</t>
  </si>
  <si>
    <t>Wright</t>
  </si>
  <si>
    <t>Anderson</t>
  </si>
  <si>
    <t>Atchison</t>
  </si>
  <si>
    <t>Barber</t>
  </si>
  <si>
    <t>Barton</t>
  </si>
  <si>
    <t>Bourbon</t>
  </si>
  <si>
    <t>Chase</t>
  </si>
  <si>
    <t>Chautauqua</t>
  </si>
  <si>
    <t>Cloud</t>
  </si>
  <si>
    <t>Coffey</t>
  </si>
  <si>
    <t>Comanche</t>
  </si>
  <si>
    <t>Cowley</t>
  </si>
  <si>
    <t>Doniphan</t>
  </si>
  <si>
    <t>Elk</t>
  </si>
  <si>
    <t>Ellis</t>
  </si>
  <si>
    <t>Ellsworth</t>
  </si>
  <si>
    <t>Finney</t>
  </si>
  <si>
    <t>Geary</t>
  </si>
  <si>
    <t>Gove</t>
  </si>
  <si>
    <t>Gray</t>
  </si>
  <si>
    <t>Greeley</t>
  </si>
  <si>
    <t>Greenwood</t>
  </si>
  <si>
    <t>Harper</t>
  </si>
  <si>
    <t>Harvey</t>
  </si>
  <si>
    <t>Haskell</t>
  </si>
  <si>
    <t>Hodgeman</t>
  </si>
  <si>
    <t>Jewell</t>
  </si>
  <si>
    <t>Kearny</t>
  </si>
  <si>
    <t>Kingman</t>
  </si>
  <si>
    <t>Labette</t>
  </si>
  <si>
    <t>Lane</t>
  </si>
  <si>
    <t>Leavenworth</t>
  </si>
  <si>
    <t>McPherson</t>
  </si>
  <si>
    <t>Meade</t>
  </si>
  <si>
    <t>Morris</t>
  </si>
  <si>
    <t>Morton</t>
  </si>
  <si>
    <t>Nemaha</t>
  </si>
  <si>
    <t>Neosho</t>
  </si>
  <si>
    <t>Ness</t>
  </si>
  <si>
    <t>Norton</t>
  </si>
  <si>
    <t>Osage</t>
  </si>
  <si>
    <t>Osborne</t>
  </si>
  <si>
    <t>Ottawa</t>
  </si>
  <si>
    <t>Pawnee</t>
  </si>
  <si>
    <t>Pottawatomie</t>
  </si>
  <si>
    <t>Pratt</t>
  </si>
  <si>
    <t>Rawlins</t>
  </si>
  <si>
    <t>Reno</t>
  </si>
  <si>
    <t>Republic</t>
  </si>
  <si>
    <t>Rice</t>
  </si>
  <si>
    <t>Riley</t>
  </si>
  <si>
    <t>Rooks</t>
  </si>
  <si>
    <t>Seward</t>
  </si>
  <si>
    <t>Shawnee</t>
  </si>
  <si>
    <t>Sheridan</t>
  </si>
  <si>
    <t>Sherman</t>
  </si>
  <si>
    <t>Smith</t>
  </si>
  <si>
    <t>Stanton</t>
  </si>
  <si>
    <t>Stevens</t>
  </si>
  <si>
    <t>Sumner</t>
  </si>
  <si>
    <t>Trego</t>
  </si>
  <si>
    <t>Wabaunsee</t>
  </si>
  <si>
    <t>Wallace</t>
  </si>
  <si>
    <t>Wichita</t>
  </si>
  <si>
    <t>Wilson</t>
  </si>
  <si>
    <t>Woodson</t>
  </si>
  <si>
    <t>Wyandotte</t>
  </si>
  <si>
    <t>Ballard</t>
  </si>
  <si>
    <t>Barren</t>
  </si>
  <si>
    <t>Bath</t>
  </si>
  <si>
    <t>Bell</t>
  </si>
  <si>
    <t>Boyd</t>
  </si>
  <si>
    <t>Boyle</t>
  </si>
  <si>
    <t>Bracken</t>
  </si>
  <si>
    <t>Breathitt</t>
  </si>
  <si>
    <t>Breckinridge</t>
  </si>
  <si>
    <t>Bullitt</t>
  </si>
  <si>
    <t>Caldwell</t>
  </si>
  <si>
    <t>Calloway</t>
  </si>
  <si>
    <t>Campbell</t>
  </si>
  <si>
    <t>Carlisle</t>
  </si>
  <si>
    <t>Carter</t>
  </si>
  <si>
    <t>Casey</t>
  </si>
  <si>
    <t>Edmonson</t>
  </si>
  <si>
    <t>Elliott</t>
  </si>
  <si>
    <t>Estill</t>
  </si>
  <si>
    <t>Fleming</t>
  </si>
  <si>
    <t>Garrard</t>
  </si>
  <si>
    <t>Graves</t>
  </si>
  <si>
    <t>Grayson</t>
  </si>
  <si>
    <t>Green</t>
  </si>
  <si>
    <t>Greenup</t>
  </si>
  <si>
    <t>Harlan</t>
  </si>
  <si>
    <t>Hickman</t>
  </si>
  <si>
    <t>Hopkins</t>
  </si>
  <si>
    <t>Jessamine</t>
  </si>
  <si>
    <t>Kenton</t>
  </si>
  <si>
    <t>Knott</t>
  </si>
  <si>
    <t>Larue</t>
  </si>
  <si>
    <t>Laurel</t>
  </si>
  <si>
    <t>Leslie</t>
  </si>
  <si>
    <t>Letcher</t>
  </si>
  <si>
    <t>McCracken</t>
  </si>
  <si>
    <t>McCreary</t>
  </si>
  <si>
    <t>Magoffin</t>
  </si>
  <si>
    <t>Menifee</t>
  </si>
  <si>
    <t>Metcalfe</t>
  </si>
  <si>
    <t>Muhlenberg</t>
  </si>
  <si>
    <t>Nelson</t>
  </si>
  <si>
    <t>Nicholas</t>
  </si>
  <si>
    <t>Oldham</t>
  </si>
  <si>
    <t>Owsley</t>
  </si>
  <si>
    <t>Pendleton</t>
  </si>
  <si>
    <t>Powell</t>
  </si>
  <si>
    <t>Robertson</t>
  </si>
  <si>
    <t>Rockcastle</t>
  </si>
  <si>
    <t>Rowan</t>
  </si>
  <si>
    <t>Simpson</t>
  </si>
  <si>
    <t>Todd</t>
  </si>
  <si>
    <t>Trigg</t>
  </si>
  <si>
    <t>Trimble</t>
  </si>
  <si>
    <t>Wolfe</t>
  </si>
  <si>
    <t>Acadia</t>
  </si>
  <si>
    <t>Ascension</t>
  </si>
  <si>
    <t>Assumption</t>
  </si>
  <si>
    <t>Avoyelles</t>
  </si>
  <si>
    <t>Beauregard</t>
  </si>
  <si>
    <t>Bienville</t>
  </si>
  <si>
    <t>Bossier</t>
  </si>
  <si>
    <t>Caddo</t>
  </si>
  <si>
    <t>Calcasieu</t>
  </si>
  <si>
    <t>Cameron</t>
  </si>
  <si>
    <t>Catahoula</t>
  </si>
  <si>
    <t>Claiborne</t>
  </si>
  <si>
    <t>Concordia</t>
  </si>
  <si>
    <t>De Soto</t>
  </si>
  <si>
    <t>East Baton Rouge</t>
  </si>
  <si>
    <t>East Carroll</t>
  </si>
  <si>
    <t>East Feliciana</t>
  </si>
  <si>
    <t>Evangeline</t>
  </si>
  <si>
    <t>Iberia</t>
  </si>
  <si>
    <t>Iberville</t>
  </si>
  <si>
    <t>Jefferson Davis</t>
  </si>
  <si>
    <t>Lafourche</t>
  </si>
  <si>
    <t>Morehouse</t>
  </si>
  <si>
    <t>Natchitoches</t>
  </si>
  <si>
    <t>Orleans</t>
  </si>
  <si>
    <t>Plaquemines</t>
  </si>
  <si>
    <t>Pointe Coupee</t>
  </si>
  <si>
    <t>Rapides</t>
  </si>
  <si>
    <t>Red River</t>
  </si>
  <si>
    <t>Sabine</t>
  </si>
  <si>
    <t>St. Bernard</t>
  </si>
  <si>
    <t>St. Charles</t>
  </si>
  <si>
    <t>St. Helena</t>
  </si>
  <si>
    <t>St. James</t>
  </si>
  <si>
    <t>St. John the Baptist</t>
  </si>
  <si>
    <t>St. Landry</t>
  </si>
  <si>
    <t>St. Martin</t>
  </si>
  <si>
    <t>St. Mary</t>
  </si>
  <si>
    <t>St. Tammany</t>
  </si>
  <si>
    <t>Tangipahoa</t>
  </si>
  <si>
    <t>Tensas</t>
  </si>
  <si>
    <t>Terrebonne</t>
  </si>
  <si>
    <t>Vernon</t>
  </si>
  <si>
    <t>West Baton Rouge</t>
  </si>
  <si>
    <t>West Carroll</t>
  </si>
  <si>
    <t>West Feliciana</t>
  </si>
  <si>
    <t>Winn</t>
  </si>
  <si>
    <t>Androscoggin</t>
  </si>
  <si>
    <t>Aroostook</t>
  </si>
  <si>
    <t>Kennebec</t>
  </si>
  <si>
    <t>Penobscot</t>
  </si>
  <si>
    <t>Piscataquis</t>
  </si>
  <si>
    <t>Sagadahoc</t>
  </si>
  <si>
    <t>Somerset</t>
  </si>
  <si>
    <t>Waldo</t>
  </si>
  <si>
    <t>York</t>
  </si>
  <si>
    <t>Allegany</t>
  </si>
  <si>
    <t>Anne Arundel</t>
  </si>
  <si>
    <t>Baltimore</t>
  </si>
  <si>
    <t>Calvert</t>
  </si>
  <si>
    <t>Caroline</t>
  </si>
  <si>
    <t>Cecil</t>
  </si>
  <si>
    <t>Charles</t>
  </si>
  <si>
    <t>Dorchester</t>
  </si>
  <si>
    <t>Frederick</t>
  </si>
  <si>
    <t>Garrett</t>
  </si>
  <si>
    <t>Harford</t>
  </si>
  <si>
    <t>Prince George's</t>
  </si>
  <si>
    <t>Queen Anne's</t>
  </si>
  <si>
    <t>St. Mary's</t>
  </si>
  <si>
    <t>Wicomico</t>
  </si>
  <si>
    <t>Worcester</t>
  </si>
  <si>
    <t>Barnstable</t>
  </si>
  <si>
    <t>Berkshire</t>
  </si>
  <si>
    <t>Bristol</t>
  </si>
  <si>
    <t>Dukes</t>
  </si>
  <si>
    <t>Essex</t>
  </si>
  <si>
    <t>Hampden</t>
  </si>
  <si>
    <t>Hampshire</t>
  </si>
  <si>
    <t>Nantucket</t>
  </si>
  <si>
    <t>Norfolk</t>
  </si>
  <si>
    <t>Suffolk</t>
  </si>
  <si>
    <t>Alcona</t>
  </si>
  <si>
    <t>Alger</t>
  </si>
  <si>
    <t>Allegan</t>
  </si>
  <si>
    <t>Alpena</t>
  </si>
  <si>
    <t>Antrim</t>
  </si>
  <si>
    <t>Arenac</t>
  </si>
  <si>
    <t>Baraga</t>
  </si>
  <si>
    <t>Barry</t>
  </si>
  <si>
    <t>Benzie</t>
  </si>
  <si>
    <t>Branch</t>
  </si>
  <si>
    <t>Charlevoix</t>
  </si>
  <si>
    <t>Cheboygan</t>
  </si>
  <si>
    <t>Chippewa</t>
  </si>
  <si>
    <t>Clare</t>
  </si>
  <si>
    <t>Eaton</t>
  </si>
  <si>
    <t>Genesee</t>
  </si>
  <si>
    <t>Gladwin</t>
  </si>
  <si>
    <t>Gogebic</t>
  </si>
  <si>
    <t>Grand Traverse</t>
  </si>
  <si>
    <t>Gratiot</t>
  </si>
  <si>
    <t>Hillsdale</t>
  </si>
  <si>
    <t>Houghton</t>
  </si>
  <si>
    <t>Huron</t>
  </si>
  <si>
    <t>Ingham</t>
  </si>
  <si>
    <t>Ionia</t>
  </si>
  <si>
    <t>Iosco</t>
  </si>
  <si>
    <t>Iron</t>
  </si>
  <si>
    <t>Isabella</t>
  </si>
  <si>
    <t>Kalamazoo</t>
  </si>
  <si>
    <t>Kalkaska</t>
  </si>
  <si>
    <t>Keweenaw</t>
  </si>
  <si>
    <t>Lapeer</t>
  </si>
  <si>
    <t>Leelanau</t>
  </si>
  <si>
    <t>Lenawee</t>
  </si>
  <si>
    <t>Luce</t>
  </si>
  <si>
    <t>Mackinac</t>
  </si>
  <si>
    <t>Macomb</t>
  </si>
  <si>
    <t>Manistee</t>
  </si>
  <si>
    <t>Marquette</t>
  </si>
  <si>
    <t>Mecosta</t>
  </si>
  <si>
    <t>Menominee</t>
  </si>
  <si>
    <t>Midland</t>
  </si>
  <si>
    <t>Missaukee</t>
  </si>
  <si>
    <t>Montcalm</t>
  </si>
  <si>
    <t>Montmorency</t>
  </si>
  <si>
    <t>Muskegon</t>
  </si>
  <si>
    <t>Newaygo</t>
  </si>
  <si>
    <t>Oakland</t>
  </si>
  <si>
    <t>Oceana</t>
  </si>
  <si>
    <t>Ogemaw</t>
  </si>
  <si>
    <t>Ontonagon</t>
  </si>
  <si>
    <t>Oscoda</t>
  </si>
  <si>
    <t>Otsego</t>
  </si>
  <si>
    <t>Presque Isle</t>
  </si>
  <si>
    <t>Roscommon</t>
  </si>
  <si>
    <t>Saginaw</t>
  </si>
  <si>
    <t>Sanilac</t>
  </si>
  <si>
    <t>Schoolcraft</t>
  </si>
  <si>
    <t>Shiawassee</t>
  </si>
  <si>
    <t>Tuscola</t>
  </si>
  <si>
    <t>Washtenaw</t>
  </si>
  <si>
    <t>Wexford</t>
  </si>
  <si>
    <t>Aitkin</t>
  </si>
  <si>
    <t>Anoka</t>
  </si>
  <si>
    <t>Becker</t>
  </si>
  <si>
    <t>Beltrami</t>
  </si>
  <si>
    <t>Big Stone</t>
  </si>
  <si>
    <t>Blue Earth</t>
  </si>
  <si>
    <t>Carlton</t>
  </si>
  <si>
    <t>Carver</t>
  </si>
  <si>
    <t>Chisago</t>
  </si>
  <si>
    <t>Cottonwood</t>
  </si>
  <si>
    <t>Crow Wing</t>
  </si>
  <si>
    <t>Dakota</t>
  </si>
  <si>
    <t>Faribault</t>
  </si>
  <si>
    <t>Fillmore</t>
  </si>
  <si>
    <t>Freeborn</t>
  </si>
  <si>
    <t>Goodhue</t>
  </si>
  <si>
    <t>Hennepin</t>
  </si>
  <si>
    <t>Hubbard</t>
  </si>
  <si>
    <t>Isanti</t>
  </si>
  <si>
    <t>Itasca</t>
  </si>
  <si>
    <t>Kanabec</t>
  </si>
  <si>
    <t>Kandiyohi</t>
  </si>
  <si>
    <t>Kittson</t>
  </si>
  <si>
    <t>Koochiching</t>
  </si>
  <si>
    <t>Lac qui Parle</t>
  </si>
  <si>
    <t>Lake of the Woods</t>
  </si>
  <si>
    <t>Le Sueur</t>
  </si>
  <si>
    <t>McLeod</t>
  </si>
  <si>
    <t>Mahnomen</t>
  </si>
  <si>
    <t>Meeker</t>
  </si>
  <si>
    <t>Mille Lacs</t>
  </si>
  <si>
    <t>Morrison</t>
  </si>
  <si>
    <t>Mower</t>
  </si>
  <si>
    <t>Nicollet</t>
  </si>
  <si>
    <t>Nobles</t>
  </si>
  <si>
    <t>Norman</t>
  </si>
  <si>
    <t>Olmsted</t>
  </si>
  <si>
    <t>Otter Tail</t>
  </si>
  <si>
    <t>Pennington</t>
  </si>
  <si>
    <t>Pine</t>
  </si>
  <si>
    <t>Pipestone</t>
  </si>
  <si>
    <t>Ramsey</t>
  </si>
  <si>
    <t>Red Lake</t>
  </si>
  <si>
    <t>Redwood</t>
  </si>
  <si>
    <t>Renville</t>
  </si>
  <si>
    <t>Rock</t>
  </si>
  <si>
    <t>Roseau</t>
  </si>
  <si>
    <t>Sherburne</t>
  </si>
  <si>
    <t>Sibley</t>
  </si>
  <si>
    <t>Stearns</t>
  </si>
  <si>
    <t>Steele</t>
  </si>
  <si>
    <t>Swift</t>
  </si>
  <si>
    <t>Traverse</t>
  </si>
  <si>
    <t>Wabasha</t>
  </si>
  <si>
    <t>Wadena</t>
  </si>
  <si>
    <t>Waseca</t>
  </si>
  <si>
    <t>Watonwan</t>
  </si>
  <si>
    <t>Wilkin</t>
  </si>
  <si>
    <t>Winona</t>
  </si>
  <si>
    <t>Yellow Medicine</t>
  </si>
  <si>
    <t>Alcorn</t>
  </si>
  <si>
    <t>Amite</t>
  </si>
  <si>
    <t>Attala</t>
  </si>
  <si>
    <t>Bolivar</t>
  </si>
  <si>
    <t>Coahoma</t>
  </si>
  <si>
    <t>Copiah</t>
  </si>
  <si>
    <t>Forrest</t>
  </si>
  <si>
    <t>George</t>
  </si>
  <si>
    <t>Grenada</t>
  </si>
  <si>
    <t>Hinds</t>
  </si>
  <si>
    <t>Humphreys</t>
  </si>
  <si>
    <t>Issaquena</t>
  </si>
  <si>
    <t>Itawamba</t>
  </si>
  <si>
    <t>Kemper</t>
  </si>
  <si>
    <t>Leake</t>
  </si>
  <si>
    <t>Leflore</t>
  </si>
  <si>
    <t>Neshoba</t>
  </si>
  <si>
    <t>Noxubee</t>
  </si>
  <si>
    <t>Oktibbeha</t>
  </si>
  <si>
    <t>Panola</t>
  </si>
  <si>
    <t>Pearl River</t>
  </si>
  <si>
    <t>Pontotoc</t>
  </si>
  <si>
    <t>Prentiss</t>
  </si>
  <si>
    <t>Rankin</t>
  </si>
  <si>
    <t>Sharkey</t>
  </si>
  <si>
    <t>Tallahatchie</t>
  </si>
  <si>
    <t>Tate</t>
  </si>
  <si>
    <t>Tippah</t>
  </si>
  <si>
    <t>Tishomingo</t>
  </si>
  <si>
    <t>Tunica</t>
  </si>
  <si>
    <t>Walthall</t>
  </si>
  <si>
    <t>Yalobusha</t>
  </si>
  <si>
    <t>Yazoo</t>
  </si>
  <si>
    <t>Andrew</t>
  </si>
  <si>
    <t>Audrain</t>
  </si>
  <si>
    <t>Bates</t>
  </si>
  <si>
    <t>Bollinger</t>
  </si>
  <si>
    <t>Callaway</t>
  </si>
  <si>
    <t>Cape Girardeau</t>
  </si>
  <si>
    <t>Chariton</t>
  </si>
  <si>
    <t>Cole</t>
  </si>
  <si>
    <t>Cooper</t>
  </si>
  <si>
    <t>Dent</t>
  </si>
  <si>
    <t>Dunklin</t>
  </si>
  <si>
    <t>Gasconade</t>
  </si>
  <si>
    <t>Gentry</t>
  </si>
  <si>
    <t>Hickory</t>
  </si>
  <si>
    <t>Holt</t>
  </si>
  <si>
    <t>Howell</t>
  </si>
  <si>
    <t>Laclede</t>
  </si>
  <si>
    <t>McDonald</t>
  </si>
  <si>
    <t>Maries</t>
  </si>
  <si>
    <t>Moniteau</t>
  </si>
  <si>
    <t>New Madrid</t>
  </si>
  <si>
    <t>Nodaway</t>
  </si>
  <si>
    <t>Ozark</t>
  </si>
  <si>
    <t>Pemiscot</t>
  </si>
  <si>
    <t>Pettis</t>
  </si>
  <si>
    <t>Phelps</t>
  </si>
  <si>
    <t>Platte</t>
  </si>
  <si>
    <t>Ralls</t>
  </si>
  <si>
    <t>Ray</t>
  </si>
  <si>
    <t>Reynolds</t>
  </si>
  <si>
    <t>Ste. Genevieve</t>
  </si>
  <si>
    <t>St. Francois</t>
  </si>
  <si>
    <t>Scotland</t>
  </si>
  <si>
    <t>Shannon</t>
  </si>
  <si>
    <t>Stoddard</t>
  </si>
  <si>
    <t>Taney</t>
  </si>
  <si>
    <t>Beaverhead</t>
  </si>
  <si>
    <t>Big Horn</t>
  </si>
  <si>
    <t>Broadwater</t>
  </si>
  <si>
    <t>Carbon</t>
  </si>
  <si>
    <t>Cascade</t>
  </si>
  <si>
    <t>Chouteau</t>
  </si>
  <si>
    <t>Daniels</t>
  </si>
  <si>
    <t>Deer Lodge</t>
  </si>
  <si>
    <t>Fallon</t>
  </si>
  <si>
    <t>Fergus</t>
  </si>
  <si>
    <t>Flathead</t>
  </si>
  <si>
    <t>Glacier</t>
  </si>
  <si>
    <t>Golden Valley</t>
  </si>
  <si>
    <t>Granite</t>
  </si>
  <si>
    <t>Hill</t>
  </si>
  <si>
    <t>Judith Basin</t>
  </si>
  <si>
    <t>Lewis and Clark</t>
  </si>
  <si>
    <t>McCone</t>
  </si>
  <si>
    <t>Meagher</t>
  </si>
  <si>
    <t>Missoula</t>
  </si>
  <si>
    <t>Musselshell</t>
  </si>
  <si>
    <t>Petroleum</t>
  </si>
  <si>
    <t>Pondera</t>
  </si>
  <si>
    <t>Powder River</t>
  </si>
  <si>
    <t>Ravalli</t>
  </si>
  <si>
    <t>Roosevelt</t>
  </si>
  <si>
    <t>Rosebud</t>
  </si>
  <si>
    <t>Sanders</t>
  </si>
  <si>
    <t>Silver Bow</t>
  </si>
  <si>
    <t>Sweet Grass</t>
  </si>
  <si>
    <t>Toole</t>
  </si>
  <si>
    <t>Treasure</t>
  </si>
  <si>
    <t>Wheatland</t>
  </si>
  <si>
    <t>Wibaux</t>
  </si>
  <si>
    <t>Yellowstone</t>
  </si>
  <si>
    <t>Antelope</t>
  </si>
  <si>
    <t>Arthur</t>
  </si>
  <si>
    <t>Banner</t>
  </si>
  <si>
    <t>Box Butte</t>
  </si>
  <si>
    <t>Buffalo</t>
  </si>
  <si>
    <t>Burt</t>
  </si>
  <si>
    <t>Cherry</t>
  </si>
  <si>
    <t>Colfax</t>
  </si>
  <si>
    <t>Cuming</t>
  </si>
  <si>
    <t>Dawes</t>
  </si>
  <si>
    <t>Deuel</t>
  </si>
  <si>
    <t>Dixon</t>
  </si>
  <si>
    <t>Dundy</t>
  </si>
  <si>
    <t>Frontier</t>
  </si>
  <si>
    <t>Furnas</t>
  </si>
  <si>
    <t>Gage</t>
  </si>
  <si>
    <t>Garden</t>
  </si>
  <si>
    <t>Gosper</t>
  </si>
  <si>
    <t>Hayes</t>
  </si>
  <si>
    <t>Hitchcock</t>
  </si>
  <si>
    <t>Hooker</t>
  </si>
  <si>
    <t>Kearney</t>
  </si>
  <si>
    <t>Keith</t>
  </si>
  <si>
    <t>Keya Paha</t>
  </si>
  <si>
    <t>Kimball</t>
  </si>
  <si>
    <t>Lancaster</t>
  </si>
  <si>
    <t>Loup</t>
  </si>
  <si>
    <t>Merrick</t>
  </si>
  <si>
    <t>Morrill</t>
  </si>
  <si>
    <t>Nance</t>
  </si>
  <si>
    <t>Nuckolls</t>
  </si>
  <si>
    <t>Otoe</t>
  </si>
  <si>
    <t>Perkins</t>
  </si>
  <si>
    <t>Red Willow</t>
  </si>
  <si>
    <t>Richardson</t>
  </si>
  <si>
    <t>Sarpy</t>
  </si>
  <si>
    <t>Saunders</t>
  </si>
  <si>
    <t>Scotts Bluff</t>
  </si>
  <si>
    <t>Thayer</t>
  </si>
  <si>
    <t>Thurston</t>
  </si>
  <si>
    <t>Churchill</t>
  </si>
  <si>
    <t>Elko</t>
  </si>
  <si>
    <t>Esmeralda</t>
  </si>
  <si>
    <t>Eureka</t>
  </si>
  <si>
    <t>Lander</t>
  </si>
  <si>
    <t>Nye</t>
  </si>
  <si>
    <t>Pershing</t>
  </si>
  <si>
    <t>Storey</t>
  </si>
  <si>
    <t>Washoe</t>
  </si>
  <si>
    <t>White Pine</t>
  </si>
  <si>
    <t>Belknap</t>
  </si>
  <si>
    <t>Cheshire</t>
  </si>
  <si>
    <t>Coos</t>
  </si>
  <si>
    <t>Grafton</t>
  </si>
  <si>
    <t>Merrimack</t>
  </si>
  <si>
    <t>Rockingham</t>
  </si>
  <si>
    <t>Strafford</t>
  </si>
  <si>
    <t>Atlantic</t>
  </si>
  <si>
    <t>Bergen</t>
  </si>
  <si>
    <t>Burlington</t>
  </si>
  <si>
    <t>Cape May</t>
  </si>
  <si>
    <t>Gloucester</t>
  </si>
  <si>
    <t>Hudson</t>
  </si>
  <si>
    <t>Hunterdon</t>
  </si>
  <si>
    <t>Monmouth</t>
  </si>
  <si>
    <t>Ocean</t>
  </si>
  <si>
    <t>Passaic</t>
  </si>
  <si>
    <t>Salem</t>
  </si>
  <si>
    <t>Bernalillo</t>
  </si>
  <si>
    <t>Catron</t>
  </si>
  <si>
    <t>Chaves</t>
  </si>
  <si>
    <t>Cibola</t>
  </si>
  <si>
    <t>Curry</t>
  </si>
  <si>
    <t>De Baca</t>
  </si>
  <si>
    <t>Doa Ana</t>
  </si>
  <si>
    <t>Eddy</t>
  </si>
  <si>
    <t>Guadalupe</t>
  </si>
  <si>
    <t>Harding</t>
  </si>
  <si>
    <t>Hidalgo</t>
  </si>
  <si>
    <t>Lea</t>
  </si>
  <si>
    <t>Luna</t>
  </si>
  <si>
    <t>McKinley</t>
  </si>
  <si>
    <t>Mora</t>
  </si>
  <si>
    <t>Quay</t>
  </si>
  <si>
    <t>Rio Arriba</t>
  </si>
  <si>
    <t>Sandoval</t>
  </si>
  <si>
    <t>Santa Fe</t>
  </si>
  <si>
    <t>Socorro</t>
  </si>
  <si>
    <t>Taos</t>
  </si>
  <si>
    <t>Torrance</t>
  </si>
  <si>
    <t>Valencia</t>
  </si>
  <si>
    <t>Albany</t>
  </si>
  <si>
    <t>Bronx</t>
  </si>
  <si>
    <t>Broome</t>
  </si>
  <si>
    <t>Cattaraugus</t>
  </si>
  <si>
    <t>Cayuga</t>
  </si>
  <si>
    <t>Chemung</t>
  </si>
  <si>
    <t>Chenango</t>
  </si>
  <si>
    <t>Cortland</t>
  </si>
  <si>
    <t>Dutchess</t>
  </si>
  <si>
    <t>Erie</t>
  </si>
  <si>
    <t>Herkimer</t>
  </si>
  <si>
    <t>Niagara</t>
  </si>
  <si>
    <t>Onondaga</t>
  </si>
  <si>
    <t>Oswego</t>
  </si>
  <si>
    <t>Queens</t>
  </si>
  <si>
    <t>Rensselaer</t>
  </si>
  <si>
    <t>Rockland</t>
  </si>
  <si>
    <t>St. Lawrence</t>
  </si>
  <si>
    <t>Saratoga</t>
  </si>
  <si>
    <t>Schenectady</t>
  </si>
  <si>
    <t>Schoharie</t>
  </si>
  <si>
    <t>Seneca</t>
  </si>
  <si>
    <t>Tioga</t>
  </si>
  <si>
    <t>Tompkins</t>
  </si>
  <si>
    <t>Ulster</t>
  </si>
  <si>
    <t>Westchester</t>
  </si>
  <si>
    <t>Yates</t>
  </si>
  <si>
    <t>Alamance</t>
  </si>
  <si>
    <t>Alleghany</t>
  </si>
  <si>
    <t>Anson</t>
  </si>
  <si>
    <t>Ashe</t>
  </si>
  <si>
    <t>Avery</t>
  </si>
  <si>
    <t>Beaufort</t>
  </si>
  <si>
    <t>Bertie</t>
  </si>
  <si>
    <t>Bladen</t>
  </si>
  <si>
    <t>Brunswick</t>
  </si>
  <si>
    <t>Buncombe</t>
  </si>
  <si>
    <t>Cabarrus</t>
  </si>
  <si>
    <t>Carteret</t>
  </si>
  <si>
    <t>Caswell</t>
  </si>
  <si>
    <t>Catawba</t>
  </si>
  <si>
    <t>Chowan</t>
  </si>
  <si>
    <t>Craven</t>
  </si>
  <si>
    <t>Currituck</t>
  </si>
  <si>
    <t>Dare</t>
  </si>
  <si>
    <t>Davidson</t>
  </si>
  <si>
    <t>Davie</t>
  </si>
  <si>
    <t>Duplin</t>
  </si>
  <si>
    <t>Durham</t>
  </si>
  <si>
    <t>Edgecombe</t>
  </si>
  <si>
    <t>Gaston</t>
  </si>
  <si>
    <t>Gates</t>
  </si>
  <si>
    <t>Granville</t>
  </si>
  <si>
    <t>Guilford</t>
  </si>
  <si>
    <t>Halifax</t>
  </si>
  <si>
    <t>Harnett</t>
  </si>
  <si>
    <t>Haywood</t>
  </si>
  <si>
    <t>Hertford</t>
  </si>
  <si>
    <t>Hoke</t>
  </si>
  <si>
    <t>Hyde</t>
  </si>
  <si>
    <t>Iredell</t>
  </si>
  <si>
    <t>Johnston</t>
  </si>
  <si>
    <t>Lenoir</t>
  </si>
  <si>
    <t>McDowell</t>
  </si>
  <si>
    <t>Mecklenburg</t>
  </si>
  <si>
    <t>Moore</t>
  </si>
  <si>
    <t>Nash</t>
  </si>
  <si>
    <t>New Hanover</t>
  </si>
  <si>
    <t>Northampton</t>
  </si>
  <si>
    <t>Onslow</t>
  </si>
  <si>
    <t>Pamlico</t>
  </si>
  <si>
    <t>Pasquotank</t>
  </si>
  <si>
    <t>Pender</t>
  </si>
  <si>
    <t>Perquimans</t>
  </si>
  <si>
    <t>Person</t>
  </si>
  <si>
    <t>Pitt</t>
  </si>
  <si>
    <t>Robeson</t>
  </si>
  <si>
    <t>Rutherford</t>
  </si>
  <si>
    <t>Sampson</t>
  </si>
  <si>
    <t>Stanly</t>
  </si>
  <si>
    <t>Stokes</t>
  </si>
  <si>
    <t>Surry</t>
  </si>
  <si>
    <t>Swain</t>
  </si>
  <si>
    <t>Transylvania</t>
  </si>
  <si>
    <t>Tyrrell</t>
  </si>
  <si>
    <t>Vance</t>
  </si>
  <si>
    <t>Wake</t>
  </si>
  <si>
    <t>Watauga</t>
  </si>
  <si>
    <t>Yadkin</t>
  </si>
  <si>
    <t>Yancey</t>
  </si>
  <si>
    <t>Barnes</t>
  </si>
  <si>
    <t>Benson</t>
  </si>
  <si>
    <t>Billings</t>
  </si>
  <si>
    <t>Bottineau</t>
  </si>
  <si>
    <t>Bowman</t>
  </si>
  <si>
    <t>Burleigh</t>
  </si>
  <si>
    <t>Cavalier</t>
  </si>
  <si>
    <t>Dickey</t>
  </si>
  <si>
    <t>Divide</t>
  </si>
  <si>
    <t>Dunn</t>
  </si>
  <si>
    <t>Emmons</t>
  </si>
  <si>
    <t>Foster</t>
  </si>
  <si>
    <t>Grand Forks</t>
  </si>
  <si>
    <t>Griggs</t>
  </si>
  <si>
    <t>Hettinger</t>
  </si>
  <si>
    <t>Kidder</t>
  </si>
  <si>
    <t>LaMoure</t>
  </si>
  <si>
    <t>McKenzie</t>
  </si>
  <si>
    <t>Mountrail</t>
  </si>
  <si>
    <t>Oliver</t>
  </si>
  <si>
    <t>Pembina</t>
  </si>
  <si>
    <t>Ransom</t>
  </si>
  <si>
    <t>Rolette</t>
  </si>
  <si>
    <t>Sargent</t>
  </si>
  <si>
    <t>Slope</t>
  </si>
  <si>
    <t>Stutsman</t>
  </si>
  <si>
    <t>Towner</t>
  </si>
  <si>
    <t>Traill</t>
  </si>
  <si>
    <t>Walsh</t>
  </si>
  <si>
    <t>Ward</t>
  </si>
  <si>
    <t>Williams</t>
  </si>
  <si>
    <t>Ashland</t>
  </si>
  <si>
    <t>Ashtabula</t>
  </si>
  <si>
    <t>Athens</t>
  </si>
  <si>
    <t>Auglaize</t>
  </si>
  <si>
    <t>Belmont</t>
  </si>
  <si>
    <t>Clermont</t>
  </si>
  <si>
    <t>Columbiana</t>
  </si>
  <si>
    <t>Coshocton</t>
  </si>
  <si>
    <t>Cuyahoga</t>
  </si>
  <si>
    <t>Darke</t>
  </si>
  <si>
    <t>Defiance</t>
  </si>
  <si>
    <t>Gallia</t>
  </si>
  <si>
    <t>Geauga</t>
  </si>
  <si>
    <t>Guernsey</t>
  </si>
  <si>
    <t>Highland</t>
  </si>
  <si>
    <t>Hocking</t>
  </si>
  <si>
    <t>Licking</t>
  </si>
  <si>
    <t>Lorain</t>
  </si>
  <si>
    <t>Mahoning</t>
  </si>
  <si>
    <t>Medina</t>
  </si>
  <si>
    <t>Meigs</t>
  </si>
  <si>
    <t>Morrow</t>
  </si>
  <si>
    <t>Muskingum</t>
  </si>
  <si>
    <t>Pickaway</t>
  </si>
  <si>
    <t>Portage</t>
  </si>
  <si>
    <t>Preble</t>
  </si>
  <si>
    <t>Ross</t>
  </si>
  <si>
    <t>Sandusky</t>
  </si>
  <si>
    <t>Scioto</t>
  </si>
  <si>
    <t>Trumbull</t>
  </si>
  <si>
    <t>Tuscarawas</t>
  </si>
  <si>
    <t>Van Wert</t>
  </si>
  <si>
    <t>Vinton</t>
  </si>
  <si>
    <t>Wood</t>
  </si>
  <si>
    <t>Wyandot</t>
  </si>
  <si>
    <t>Alfalfa</t>
  </si>
  <si>
    <t>Atoka</t>
  </si>
  <si>
    <t>Beaver</t>
  </si>
  <si>
    <t>Beckham</t>
  </si>
  <si>
    <t>Canadian</t>
  </si>
  <si>
    <t>Cimarron</t>
  </si>
  <si>
    <t>Coal</t>
  </si>
  <si>
    <t>Cotton</t>
  </si>
  <si>
    <t>Craig</t>
  </si>
  <si>
    <t>Creek</t>
  </si>
  <si>
    <t>Dewey</t>
  </si>
  <si>
    <t>Garvin</t>
  </si>
  <si>
    <t>Greer</t>
  </si>
  <si>
    <t>Harmon</t>
  </si>
  <si>
    <t>Hughes</t>
  </si>
  <si>
    <t>Kay</t>
  </si>
  <si>
    <t>Kingfisher</t>
  </si>
  <si>
    <t>Latimer</t>
  </si>
  <si>
    <t>Le Flore</t>
  </si>
  <si>
    <t>Love</t>
  </si>
  <si>
    <t>McClain</t>
  </si>
  <si>
    <t>McCurtain</t>
  </si>
  <si>
    <t>Major</t>
  </si>
  <si>
    <t>Mayes</t>
  </si>
  <si>
    <t>Muskogee</t>
  </si>
  <si>
    <t>Nowata</t>
  </si>
  <si>
    <t>Okfuskee</t>
  </si>
  <si>
    <t>Okmulgee</t>
  </si>
  <si>
    <t>Payne</t>
  </si>
  <si>
    <t>Pittsburg</t>
  </si>
  <si>
    <t>Pushmataha</t>
  </si>
  <si>
    <t>Roger Mills</t>
  </si>
  <si>
    <t>Rogers</t>
  </si>
  <si>
    <t>Sequoyah</t>
  </si>
  <si>
    <t>Tillman</t>
  </si>
  <si>
    <t>Tulsa</t>
  </si>
  <si>
    <t>Wagoner</t>
  </si>
  <si>
    <t>Washita</t>
  </si>
  <si>
    <t>Woods</t>
  </si>
  <si>
    <t>Woodward</t>
  </si>
  <si>
    <t>Clackamas</t>
  </si>
  <si>
    <t>Clatsop</t>
  </si>
  <si>
    <t>Crook</t>
  </si>
  <si>
    <t>Deschutes</t>
  </si>
  <si>
    <t>Gilliam</t>
  </si>
  <si>
    <t>Harney</t>
  </si>
  <si>
    <t>Hood River</t>
  </si>
  <si>
    <t>Josephine</t>
  </si>
  <si>
    <t>Klamath</t>
  </si>
  <si>
    <t>Malheur</t>
  </si>
  <si>
    <t>Multnomah</t>
  </si>
  <si>
    <t>Tillamook</t>
  </si>
  <si>
    <t>Umatilla</t>
  </si>
  <si>
    <t>Wallowa</t>
  </si>
  <si>
    <t>Wasco</t>
  </si>
  <si>
    <t>Yamhill</t>
  </si>
  <si>
    <t>Allegheny</t>
  </si>
  <si>
    <t>Armstrong</t>
  </si>
  <si>
    <t>Bedford</t>
  </si>
  <si>
    <t>Berks</t>
  </si>
  <si>
    <t>Blair</t>
  </si>
  <si>
    <t>Bucks</t>
  </si>
  <si>
    <t>Cambria</t>
  </si>
  <si>
    <t>Centre</t>
  </si>
  <si>
    <t>Chester</t>
  </si>
  <si>
    <t>Clarion</t>
  </si>
  <si>
    <t>Clearfield</t>
  </si>
  <si>
    <t>Dauphin</t>
  </si>
  <si>
    <t>Forest</t>
  </si>
  <si>
    <t>Huntingdon</t>
  </si>
  <si>
    <t>Juniata</t>
  </si>
  <si>
    <t>Lackawanna</t>
  </si>
  <si>
    <t>Lebanon</t>
  </si>
  <si>
    <t>Lehigh</t>
  </si>
  <si>
    <t>Luzerne</t>
  </si>
  <si>
    <t>Lycoming</t>
  </si>
  <si>
    <t>McKean</t>
  </si>
  <si>
    <t>Mifflin</t>
  </si>
  <si>
    <t>Montour</t>
  </si>
  <si>
    <t>Northumberland</t>
  </si>
  <si>
    <t>Potter</t>
  </si>
  <si>
    <t>Schuylkill</t>
  </si>
  <si>
    <t>Snyder</t>
  </si>
  <si>
    <t>Susquehanna</t>
  </si>
  <si>
    <t>Venango</t>
  </si>
  <si>
    <t>Westmoreland</t>
  </si>
  <si>
    <t>Newport</t>
  </si>
  <si>
    <t>Providence</t>
  </si>
  <si>
    <t>Abbeville</t>
  </si>
  <si>
    <t>Aiken</t>
  </si>
  <si>
    <t>Allendale</t>
  </si>
  <si>
    <t>Bamberg</t>
  </si>
  <si>
    <t>Barnwell</t>
  </si>
  <si>
    <t>Berkeley</t>
  </si>
  <si>
    <t>Charleston</t>
  </si>
  <si>
    <t>Chesterfield</t>
  </si>
  <si>
    <t>Clarendon</t>
  </si>
  <si>
    <t>Colleton</t>
  </si>
  <si>
    <t>Darlington</t>
  </si>
  <si>
    <t>Dillon</t>
  </si>
  <si>
    <t>Edgefield</t>
  </si>
  <si>
    <t>Florence</t>
  </si>
  <si>
    <t>Georgetown</t>
  </si>
  <si>
    <t>Greenville</t>
  </si>
  <si>
    <t>Hampton</t>
  </si>
  <si>
    <t>Horry</t>
  </si>
  <si>
    <t>Kershaw</t>
  </si>
  <si>
    <t>Lexington</t>
  </si>
  <si>
    <t>McCormick</t>
  </si>
  <si>
    <t>Marlboro</t>
  </si>
  <si>
    <t>Newberry</t>
  </si>
  <si>
    <t>Orangeburg</t>
  </si>
  <si>
    <t>Saluda</t>
  </si>
  <si>
    <t>Spartanburg</t>
  </si>
  <si>
    <t>Williamsburg</t>
  </si>
  <si>
    <t>Aurora</t>
  </si>
  <si>
    <t>Beadle</t>
  </si>
  <si>
    <t>Bennett</t>
  </si>
  <si>
    <t>Bon Homme</t>
  </si>
  <si>
    <t>Brookings</t>
  </si>
  <si>
    <t>Brule</t>
  </si>
  <si>
    <t>Charles Mix</t>
  </si>
  <si>
    <t>Codington</t>
  </si>
  <si>
    <t>Corson</t>
  </si>
  <si>
    <t>Davison</t>
  </si>
  <si>
    <t>Day</t>
  </si>
  <si>
    <t>Edmunds</t>
  </si>
  <si>
    <t>Fall River</t>
  </si>
  <si>
    <t>Faulk</t>
  </si>
  <si>
    <t>Gregory</t>
  </si>
  <si>
    <t>Haakon</t>
  </si>
  <si>
    <t>Hamlin</t>
  </si>
  <si>
    <t>Hand</t>
  </si>
  <si>
    <t>Hanson</t>
  </si>
  <si>
    <t>Hutchinson</t>
  </si>
  <si>
    <t>Jerauld</t>
  </si>
  <si>
    <t>Kingsbury</t>
  </si>
  <si>
    <t>Lyman</t>
  </si>
  <si>
    <t>McCook</t>
  </si>
  <si>
    <t>Mellette</t>
  </si>
  <si>
    <t>Miner</t>
  </si>
  <si>
    <t>Minnehaha</t>
  </si>
  <si>
    <t>Moody</t>
  </si>
  <si>
    <t>Roberts</t>
  </si>
  <si>
    <t>Sanborn</t>
  </si>
  <si>
    <t>Spink</t>
  </si>
  <si>
    <t>Stanley</t>
  </si>
  <si>
    <t>Sully</t>
  </si>
  <si>
    <t>Tripp</t>
  </si>
  <si>
    <t>Walworth</t>
  </si>
  <si>
    <t>Yankton</t>
  </si>
  <si>
    <t>Ziebach</t>
  </si>
  <si>
    <t>Bledsoe</t>
  </si>
  <si>
    <t>Cannon</t>
  </si>
  <si>
    <t>Cheatham</t>
  </si>
  <si>
    <t>Cocke</t>
  </si>
  <si>
    <t>Crockett</t>
  </si>
  <si>
    <t>Dickson</t>
  </si>
  <si>
    <t>Dyer</t>
  </si>
  <si>
    <t>Fentress</t>
  </si>
  <si>
    <t>Giles</t>
  </si>
  <si>
    <t>Grainger</t>
  </si>
  <si>
    <t>Hamblen</t>
  </si>
  <si>
    <t>Hardeman</t>
  </si>
  <si>
    <t>Hawkins</t>
  </si>
  <si>
    <t>Loudon</t>
  </si>
  <si>
    <t>McMinn</t>
  </si>
  <si>
    <t>McNairy</t>
  </si>
  <si>
    <t>Maury</t>
  </si>
  <si>
    <t>Obion</t>
  </si>
  <si>
    <t>Overton</t>
  </si>
  <si>
    <t>Pickett</t>
  </si>
  <si>
    <t>Rhea</t>
  </si>
  <si>
    <t>Roane</t>
  </si>
  <si>
    <t>Sequatchie</t>
  </si>
  <si>
    <t>Trousdale</t>
  </si>
  <si>
    <t>Unicoi</t>
  </si>
  <si>
    <t>Weakley</t>
  </si>
  <si>
    <t>Andrews</t>
  </si>
  <si>
    <t>Angelina</t>
  </si>
  <si>
    <t>Aransas</t>
  </si>
  <si>
    <t>Archer</t>
  </si>
  <si>
    <t>Atascosa</t>
  </si>
  <si>
    <t>Austin</t>
  </si>
  <si>
    <t>Bailey</t>
  </si>
  <si>
    <t>Bandera</t>
  </si>
  <si>
    <t>Bastrop</t>
  </si>
  <si>
    <t>Baylor</t>
  </si>
  <si>
    <t>Bee</t>
  </si>
  <si>
    <t>Bexar</t>
  </si>
  <si>
    <t>Blanco</t>
  </si>
  <si>
    <t>Borden</t>
  </si>
  <si>
    <t>Bosque</t>
  </si>
  <si>
    <t>Bowie</t>
  </si>
  <si>
    <t>Brazoria</t>
  </si>
  <si>
    <t>Brazos</t>
  </si>
  <si>
    <t>Brewster</t>
  </si>
  <si>
    <t>Briscoe</t>
  </si>
  <si>
    <t>Burleson</t>
  </si>
  <si>
    <t>Burnet</t>
  </si>
  <si>
    <t>Callahan</t>
  </si>
  <si>
    <t>Camp</t>
  </si>
  <si>
    <t>Carson</t>
  </si>
  <si>
    <t>Castro</t>
  </si>
  <si>
    <t>Childress</t>
  </si>
  <si>
    <t>Cochran</t>
  </si>
  <si>
    <t>Coke</t>
  </si>
  <si>
    <t>Coleman</t>
  </si>
  <si>
    <t>Collin</t>
  </si>
  <si>
    <t>Collingsworth</t>
  </si>
  <si>
    <t>Comal</t>
  </si>
  <si>
    <t>Concho</t>
  </si>
  <si>
    <t>Cooke</t>
  </si>
  <si>
    <t>Coryell</t>
  </si>
  <si>
    <t>Cottle</t>
  </si>
  <si>
    <t>Crane</t>
  </si>
  <si>
    <t>Crosby</t>
  </si>
  <si>
    <t>Culberson</t>
  </si>
  <si>
    <t>Dallam</t>
  </si>
  <si>
    <t>Deaf Smith</t>
  </si>
  <si>
    <t>DeWitt</t>
  </si>
  <si>
    <t>Dickens</t>
  </si>
  <si>
    <t>Dimmit</t>
  </si>
  <si>
    <t>Donley</t>
  </si>
  <si>
    <t>Eastland</t>
  </si>
  <si>
    <t>Ector</t>
  </si>
  <si>
    <t>Erath</t>
  </si>
  <si>
    <t>Falls</t>
  </si>
  <si>
    <t>Fisher</t>
  </si>
  <si>
    <t>Foard</t>
  </si>
  <si>
    <t>Fort Bend</t>
  </si>
  <si>
    <t>Freestone</t>
  </si>
  <si>
    <t>Frio</t>
  </si>
  <si>
    <t>Gaines</t>
  </si>
  <si>
    <t>Galveston</t>
  </si>
  <si>
    <t>Garza</t>
  </si>
  <si>
    <t>Gillespie</t>
  </si>
  <si>
    <t>Glasscock</t>
  </si>
  <si>
    <t>Goliad</t>
  </si>
  <si>
    <t>Gonzales</t>
  </si>
  <si>
    <t>Gregg</t>
  </si>
  <si>
    <t>Grimes</t>
  </si>
  <si>
    <t>Hansford</t>
  </si>
  <si>
    <t>Hartley</t>
  </si>
  <si>
    <t>Hays</t>
  </si>
  <si>
    <t>Hemphill</t>
  </si>
  <si>
    <t>Hockley</t>
  </si>
  <si>
    <t>Hood</t>
  </si>
  <si>
    <t>Hudspeth</t>
  </si>
  <si>
    <t>Hunt</t>
  </si>
  <si>
    <t>Irion</t>
  </si>
  <si>
    <t>Jack</t>
  </si>
  <si>
    <t>Jim Hogg</t>
  </si>
  <si>
    <t>Jim Wells</t>
  </si>
  <si>
    <t>Karnes</t>
  </si>
  <si>
    <t>Kaufman</t>
  </si>
  <si>
    <t>Kenedy</t>
  </si>
  <si>
    <t>Kerr</t>
  </si>
  <si>
    <t>Kimble</t>
  </si>
  <si>
    <t>King</t>
  </si>
  <si>
    <t>Kinney</t>
  </si>
  <si>
    <t>Kleberg</t>
  </si>
  <si>
    <t>Lamb</t>
  </si>
  <si>
    <t>Lampasas</t>
  </si>
  <si>
    <t>La Salle</t>
  </si>
  <si>
    <t>Lavaca</t>
  </si>
  <si>
    <t>Lipscomb</t>
  </si>
  <si>
    <t>Live Oak</t>
  </si>
  <si>
    <t>Llano</t>
  </si>
  <si>
    <t>Loving</t>
  </si>
  <si>
    <t>Lubbock</t>
  </si>
  <si>
    <t>Lynn</t>
  </si>
  <si>
    <t>McCulloch</t>
  </si>
  <si>
    <t>McLennan</t>
  </si>
  <si>
    <t>McMullen</t>
  </si>
  <si>
    <t>Matagorda</t>
  </si>
  <si>
    <t>Maverick</t>
  </si>
  <si>
    <t>Milam</t>
  </si>
  <si>
    <t>Montague</t>
  </si>
  <si>
    <t>Motley</t>
  </si>
  <si>
    <t>Nacogdoches</t>
  </si>
  <si>
    <t>Navarro</t>
  </si>
  <si>
    <t>Nolan</t>
  </si>
  <si>
    <t>Nueces</t>
  </si>
  <si>
    <t>Ochiltree</t>
  </si>
  <si>
    <t>Palo Pinto</t>
  </si>
  <si>
    <t>Parker</t>
  </si>
  <si>
    <t>Parmer</t>
  </si>
  <si>
    <t>Pecos</t>
  </si>
  <si>
    <t>Presidio</t>
  </si>
  <si>
    <t>Rains</t>
  </si>
  <si>
    <t>Randall</t>
  </si>
  <si>
    <t>Reagan</t>
  </si>
  <si>
    <t>Real</t>
  </si>
  <si>
    <t>Reeves</t>
  </si>
  <si>
    <t>Refugio</t>
  </si>
  <si>
    <t>Rockwall</t>
  </si>
  <si>
    <t>Runnels</t>
  </si>
  <si>
    <t>Rusk</t>
  </si>
  <si>
    <t>San Augustine</t>
  </si>
  <si>
    <t>San Jacinto</t>
  </si>
  <si>
    <t>San Patricio</t>
  </si>
  <si>
    <t>San Saba</t>
  </si>
  <si>
    <t>Schleicher</t>
  </si>
  <si>
    <t>Scurry</t>
  </si>
  <si>
    <t>Shackelford</t>
  </si>
  <si>
    <t>Somervell</t>
  </si>
  <si>
    <t>Starr</t>
  </si>
  <si>
    <t>Sterling</t>
  </si>
  <si>
    <t>Stonewall</t>
  </si>
  <si>
    <t>Sutton</t>
  </si>
  <si>
    <t>Swisher</t>
  </si>
  <si>
    <t>Tarrant</t>
  </si>
  <si>
    <t>Terry</t>
  </si>
  <si>
    <t>Throckmorton</t>
  </si>
  <si>
    <t>Titus</t>
  </si>
  <si>
    <t>Tom Green</t>
  </si>
  <si>
    <t>Travis</t>
  </si>
  <si>
    <t>Tyler</t>
  </si>
  <si>
    <t>Upshur</t>
  </si>
  <si>
    <t>Upton</t>
  </si>
  <si>
    <t>Uvalde</t>
  </si>
  <si>
    <t>Val Verde</t>
  </si>
  <si>
    <t>Van Zandt</t>
  </si>
  <si>
    <t>Victoria</t>
  </si>
  <si>
    <t>Waller</t>
  </si>
  <si>
    <t>Webb</t>
  </si>
  <si>
    <t>Wharton</t>
  </si>
  <si>
    <t>Wilbarger</t>
  </si>
  <si>
    <t>Willacy</t>
  </si>
  <si>
    <t>Winkler</t>
  </si>
  <si>
    <t>Wise</t>
  </si>
  <si>
    <t>Yoakum</t>
  </si>
  <si>
    <t>Young</t>
  </si>
  <si>
    <t>Zapata</t>
  </si>
  <si>
    <t>Zavala</t>
  </si>
  <si>
    <t>Box Elder</t>
  </si>
  <si>
    <t>Cache</t>
  </si>
  <si>
    <t>Daggett</t>
  </si>
  <si>
    <t>Duchesne</t>
  </si>
  <si>
    <t>Emery</t>
  </si>
  <si>
    <t>Juab</t>
  </si>
  <si>
    <t>Millard</t>
  </si>
  <si>
    <t>Piute</t>
  </si>
  <si>
    <t>Rich</t>
  </si>
  <si>
    <t>Salt Lake</t>
  </si>
  <si>
    <t>Sanpete</t>
  </si>
  <si>
    <t>Tooele</t>
  </si>
  <si>
    <t>Uintah</t>
  </si>
  <si>
    <t>Wasatch</t>
  </si>
  <si>
    <t>Weber</t>
  </si>
  <si>
    <t>Addison</t>
  </si>
  <si>
    <t>Bennington</t>
  </si>
  <si>
    <t>Caledonia</t>
  </si>
  <si>
    <t>Chittenden</t>
  </si>
  <si>
    <t>Grand Isle</t>
  </si>
  <si>
    <t>Lamoille</t>
  </si>
  <si>
    <t>Rutland</t>
  </si>
  <si>
    <t>Windsor</t>
  </si>
  <si>
    <t>Accomack</t>
  </si>
  <si>
    <t>Albemarle</t>
  </si>
  <si>
    <t>Amelia</t>
  </si>
  <si>
    <t>Amherst</t>
  </si>
  <si>
    <t>Appomattox</t>
  </si>
  <si>
    <t>Arlington</t>
  </si>
  <si>
    <t>Augusta</t>
  </si>
  <si>
    <t>Bland</t>
  </si>
  <si>
    <t>Botetourt</t>
  </si>
  <si>
    <t>Buckingham</t>
  </si>
  <si>
    <t>Charles City</t>
  </si>
  <si>
    <t>Culpeper</t>
  </si>
  <si>
    <t>Dickenson</t>
  </si>
  <si>
    <t>Dinwiddie</t>
  </si>
  <si>
    <t>Fairfax</t>
  </si>
  <si>
    <t>Fauquier</t>
  </si>
  <si>
    <t>Fluvanna</t>
  </si>
  <si>
    <t>Goochland</t>
  </si>
  <si>
    <t>Greensville</t>
  </si>
  <si>
    <t>Hanover</t>
  </si>
  <si>
    <t>Henrico</t>
  </si>
  <si>
    <t>Isle of Wight</t>
  </si>
  <si>
    <t>James City</t>
  </si>
  <si>
    <t>King and Queen</t>
  </si>
  <si>
    <t>King George</t>
  </si>
  <si>
    <t>King William</t>
  </si>
  <si>
    <t>Loudoun</t>
  </si>
  <si>
    <t>Lunenburg</t>
  </si>
  <si>
    <t>Mathews</t>
  </si>
  <si>
    <t>New Kent</t>
  </si>
  <si>
    <t>Nottoway</t>
  </si>
  <si>
    <t>Patrick</t>
  </si>
  <si>
    <t>Pittsylvania</t>
  </si>
  <si>
    <t>Powhatan</t>
  </si>
  <si>
    <t>Prince Edward</t>
  </si>
  <si>
    <t>Prince George</t>
  </si>
  <si>
    <t>Prince William</t>
  </si>
  <si>
    <t>Rappahannock</t>
  </si>
  <si>
    <t>Roanoke</t>
  </si>
  <si>
    <t>Rockbridge</t>
  </si>
  <si>
    <t>Shenandoah</t>
  </si>
  <si>
    <t>Smyth</t>
  </si>
  <si>
    <t>Southampton</t>
  </si>
  <si>
    <t>Spotsylvania</t>
  </si>
  <si>
    <t>Wythe</t>
  </si>
  <si>
    <t>Alexandria</t>
  </si>
  <si>
    <t>Charlottesville</t>
  </si>
  <si>
    <t>Chesapeake</t>
  </si>
  <si>
    <t>Colonial Heights</t>
  </si>
  <si>
    <t>Danville</t>
  </si>
  <si>
    <t>Emporia</t>
  </si>
  <si>
    <t>Falls Church</t>
  </si>
  <si>
    <t>Fredericksburg</t>
  </si>
  <si>
    <t>Galax</t>
  </si>
  <si>
    <t>Harrisonburg</t>
  </si>
  <si>
    <t>Hopewell</t>
  </si>
  <si>
    <t>Lynchburg</t>
  </si>
  <si>
    <t>Manassas</t>
  </si>
  <si>
    <t>Manassas Park</t>
  </si>
  <si>
    <t>Martinsville</t>
  </si>
  <si>
    <t>Newport News</t>
  </si>
  <si>
    <t>Poquoson</t>
  </si>
  <si>
    <t>Portsmouth</t>
  </si>
  <si>
    <t>Radford</t>
  </si>
  <si>
    <t>Staunton</t>
  </si>
  <si>
    <t>Virginia Beach</t>
  </si>
  <si>
    <t>Waynesboro</t>
  </si>
  <si>
    <t>Winchester</t>
  </si>
  <si>
    <t>Asotin</t>
  </si>
  <si>
    <t>Chelan</t>
  </si>
  <si>
    <t>Clallam</t>
  </si>
  <si>
    <t>Cowlitz</t>
  </si>
  <si>
    <t>Ferry</t>
  </si>
  <si>
    <t>Grays Harbor</t>
  </si>
  <si>
    <t>Island</t>
  </si>
  <si>
    <t>Kitsap</t>
  </si>
  <si>
    <t>Kittitas</t>
  </si>
  <si>
    <t>Klickitat</t>
  </si>
  <si>
    <t>Okanogan</t>
  </si>
  <si>
    <t>Pacific</t>
  </si>
  <si>
    <t>Pend Oreille</t>
  </si>
  <si>
    <t>Skagit</t>
  </si>
  <si>
    <t>Skamania</t>
  </si>
  <si>
    <t>Snohomish</t>
  </si>
  <si>
    <t>Spokane</t>
  </si>
  <si>
    <t>Wahkiakum</t>
  </si>
  <si>
    <t>Walla Walla</t>
  </si>
  <si>
    <t>Whatcom</t>
  </si>
  <si>
    <t>Whitman</t>
  </si>
  <si>
    <t>Yakima</t>
  </si>
  <si>
    <t>Braxton</t>
  </si>
  <si>
    <t>Brooke</t>
  </si>
  <si>
    <t>Cabell</t>
  </si>
  <si>
    <t>Doddridge</t>
  </si>
  <si>
    <t>Greenbrier</t>
  </si>
  <si>
    <t>Hardy</t>
  </si>
  <si>
    <t>Kanawha</t>
  </si>
  <si>
    <t>Mingo</t>
  </si>
  <si>
    <t>Monongalia</t>
  </si>
  <si>
    <t>Pleasants</t>
  </si>
  <si>
    <t>Preston</t>
  </si>
  <si>
    <t>Raleigh</t>
  </si>
  <si>
    <t>Ritchie</t>
  </si>
  <si>
    <t>Summers</t>
  </si>
  <si>
    <t>Tucker</t>
  </si>
  <si>
    <t>Wetzel</t>
  </si>
  <si>
    <t>Wirt</t>
  </si>
  <si>
    <t>Barron</t>
  </si>
  <si>
    <t>Bayfield</t>
  </si>
  <si>
    <t>Burnett</t>
  </si>
  <si>
    <t>Calumet</t>
  </si>
  <si>
    <t>Dane</t>
  </si>
  <si>
    <t>Door</t>
  </si>
  <si>
    <t>Eau Claire</t>
  </si>
  <si>
    <t>Fond du Lac</t>
  </si>
  <si>
    <t>Green Lake</t>
  </si>
  <si>
    <t>Kenosha</t>
  </si>
  <si>
    <t>Kewaunee</t>
  </si>
  <si>
    <t>La Crosse</t>
  </si>
  <si>
    <t>Langlade</t>
  </si>
  <si>
    <t>Manitowoc</t>
  </si>
  <si>
    <t>Marathon</t>
  </si>
  <si>
    <t>Marinette</t>
  </si>
  <si>
    <t>Milwaukee</t>
  </si>
  <si>
    <t>Oconto</t>
  </si>
  <si>
    <t>Outagamie</t>
  </si>
  <si>
    <t>Ozaukee</t>
  </si>
  <si>
    <t>Pepin</t>
  </si>
  <si>
    <t>Price</t>
  </si>
  <si>
    <t>Racine</t>
  </si>
  <si>
    <t>St. Croix</t>
  </si>
  <si>
    <t>Sauk</t>
  </si>
  <si>
    <t>Sawyer</t>
  </si>
  <si>
    <t>Shawano</t>
  </si>
  <si>
    <t>Sheboygan</t>
  </si>
  <si>
    <t>Trempealeau</t>
  </si>
  <si>
    <t>Vilas</t>
  </si>
  <si>
    <t>Washburn</t>
  </si>
  <si>
    <t>Waukesha</t>
  </si>
  <si>
    <t>Waupaca</t>
  </si>
  <si>
    <t>Waushara</t>
  </si>
  <si>
    <t>Converse</t>
  </si>
  <si>
    <t>Goshen</t>
  </si>
  <si>
    <t>Hot Springs</t>
  </si>
  <si>
    <t>Laramie</t>
  </si>
  <si>
    <t>Natrona</t>
  </si>
  <si>
    <t>Niobrara</t>
  </si>
  <si>
    <t>Sublette</t>
  </si>
  <si>
    <t>Sweetwater</t>
  </si>
  <si>
    <t>Uinta</t>
  </si>
  <si>
    <t>Washakie</t>
  </si>
  <si>
    <t>Weston</t>
  </si>
  <si>
    <t>Eastern</t>
  </si>
  <si>
    <t>Manu'a</t>
  </si>
  <si>
    <t>Rose Island</t>
  </si>
  <si>
    <t>Swains Island</t>
  </si>
  <si>
    <t>Western</t>
  </si>
  <si>
    <t>Guam</t>
  </si>
  <si>
    <t>Northern Islands</t>
  </si>
  <si>
    <t>Rota</t>
  </si>
  <si>
    <t>Saipan</t>
  </si>
  <si>
    <t>Tinian</t>
  </si>
  <si>
    <t>Adjuntas</t>
  </si>
  <si>
    <t>Aguada</t>
  </si>
  <si>
    <t>Aguadilla</t>
  </si>
  <si>
    <t>Aguas Buenas</t>
  </si>
  <si>
    <t>Aibonito</t>
  </si>
  <si>
    <t>Aasco</t>
  </si>
  <si>
    <t>Arecibo</t>
  </si>
  <si>
    <t>Arroyo</t>
  </si>
  <si>
    <t>Barceloneta</t>
  </si>
  <si>
    <t>Barranquitas</t>
  </si>
  <si>
    <t>Bayamn</t>
  </si>
  <si>
    <t>Cabo Rojo</t>
  </si>
  <si>
    <t>Caguas</t>
  </si>
  <si>
    <t>Camuy</t>
  </si>
  <si>
    <t>Canvanas</t>
  </si>
  <si>
    <t>Carolina</t>
  </si>
  <si>
    <t>Catao</t>
  </si>
  <si>
    <t>Cayey</t>
  </si>
  <si>
    <t>Ceiba</t>
  </si>
  <si>
    <t>Ciales</t>
  </si>
  <si>
    <t>Cidra</t>
  </si>
  <si>
    <t>Coamo</t>
  </si>
  <si>
    <t>Comero</t>
  </si>
  <si>
    <t>Corozal</t>
  </si>
  <si>
    <t>Culebra</t>
  </si>
  <si>
    <t>Dorado</t>
  </si>
  <si>
    <t>Fajardo</t>
  </si>
  <si>
    <t>Gunica</t>
  </si>
  <si>
    <t>Guayama</t>
  </si>
  <si>
    <t>Guayanilla</t>
  </si>
  <si>
    <t>Guaynabo</t>
  </si>
  <si>
    <t>Gurabo</t>
  </si>
  <si>
    <t>Hatillo</t>
  </si>
  <si>
    <t>Hormigueros</t>
  </si>
  <si>
    <t>Humacao</t>
  </si>
  <si>
    <t>Isabela</t>
  </si>
  <si>
    <t>Jayuya</t>
  </si>
  <si>
    <t>Juana Daz</t>
  </si>
  <si>
    <t>Juncos</t>
  </si>
  <si>
    <t>Lajas</t>
  </si>
  <si>
    <t>Lares</t>
  </si>
  <si>
    <t>Las Maras</t>
  </si>
  <si>
    <t>Las Piedras</t>
  </si>
  <si>
    <t>Loza</t>
  </si>
  <si>
    <t>Luquillo</t>
  </si>
  <si>
    <t>Manat</t>
  </si>
  <si>
    <t>Maricao</t>
  </si>
  <si>
    <t>Maunabo</t>
  </si>
  <si>
    <t>Mayagez</t>
  </si>
  <si>
    <t>Moca</t>
  </si>
  <si>
    <t>Morovis</t>
  </si>
  <si>
    <t>Naguabo</t>
  </si>
  <si>
    <t>Naranjito</t>
  </si>
  <si>
    <t>Orocovis</t>
  </si>
  <si>
    <t>Patillas</t>
  </si>
  <si>
    <t>Peuelas</t>
  </si>
  <si>
    <t>Ponce</t>
  </si>
  <si>
    <t>Quebradillas</t>
  </si>
  <si>
    <t>Rincn</t>
  </si>
  <si>
    <t>Ro Grande</t>
  </si>
  <si>
    <t>Sabana Grande</t>
  </si>
  <si>
    <t>Salinas</t>
  </si>
  <si>
    <t>San Germn</t>
  </si>
  <si>
    <t>San Lorenzo</t>
  </si>
  <si>
    <t>San Sebastin</t>
  </si>
  <si>
    <t>Santa Isabel</t>
  </si>
  <si>
    <t>Toa Alta</t>
  </si>
  <si>
    <t>Toa Baja</t>
  </si>
  <si>
    <t>Trujillo Alto</t>
  </si>
  <si>
    <t>Utuado</t>
  </si>
  <si>
    <t>Vega Alta</t>
  </si>
  <si>
    <t>Vega Baja</t>
  </si>
  <si>
    <t>Vieques</t>
  </si>
  <si>
    <t>Villalba</t>
  </si>
  <si>
    <t>Yabucoa</t>
  </si>
  <si>
    <t>Yauco</t>
  </si>
  <si>
    <t>St. John</t>
  </si>
  <si>
    <t>St. Thomas</t>
  </si>
  <si>
    <t>Unknown Liquid</t>
  </si>
  <si>
    <t>LCA Value</t>
  </si>
  <si>
    <t>SAF Gallons per Acre</t>
  </si>
  <si>
    <t>Soybean</t>
  </si>
  <si>
    <t>Total Fuel Volume</t>
  </si>
  <si>
    <t>Generic</t>
  </si>
  <si>
    <t>Abbreviation</t>
  </si>
  <si>
    <t>LCO</t>
  </si>
  <si>
    <t>LMO</t>
  </si>
  <si>
    <t>NMC</t>
  </si>
  <si>
    <t>NCA</t>
  </si>
  <si>
    <t>NCO</t>
  </si>
  <si>
    <t>LFP</t>
  </si>
  <si>
    <t>LS</t>
  </si>
  <si>
    <t>-</t>
  </si>
  <si>
    <t>Production Process</t>
  </si>
  <si>
    <t>Color</t>
  </si>
  <si>
    <t>Production Technology</t>
  </si>
  <si>
    <t>Direct GHG emissions [kg CO2e/kg H2]</t>
  </si>
  <si>
    <t>Electricity</t>
  </si>
  <si>
    <t>green</t>
  </si>
  <si>
    <t>Renewable electricity</t>
  </si>
  <si>
    <t>Electrolysis</t>
  </si>
  <si>
    <t>Water</t>
  </si>
  <si>
    <t>Steam</t>
  </si>
  <si>
    <t>Thermolysis</t>
  </si>
  <si>
    <t>yellow</t>
  </si>
  <si>
    <t>Grid electricity</t>
  </si>
  <si>
    <t>pink</t>
  </si>
  <si>
    <t>Nuclear electricity</t>
  </si>
  <si>
    <t>Fossil fuels</t>
  </si>
  <si>
    <t>grey</t>
  </si>
  <si>
    <t>Natural Gas</t>
  </si>
  <si>
    <t>Methane reforming</t>
  </si>
  <si>
    <t>brown</t>
  </si>
  <si>
    <t>Lignite</t>
  </si>
  <si>
    <t>Gasification</t>
  </si>
  <si>
    <t>black</t>
  </si>
  <si>
    <t>Black coal</t>
  </si>
  <si>
    <t>blue</t>
  </si>
  <si>
    <t>Natural gas</t>
  </si>
  <si>
    <t>Methane reforming with CCS</t>
  </si>
  <si>
    <t>Gasification with CCS</t>
  </si>
  <si>
    <t>turquoise</t>
  </si>
  <si>
    <t>Pyrolysis</t>
  </si>
  <si>
    <t>Biogas</t>
  </si>
  <si>
    <t>Reforming with CCS</t>
  </si>
  <si>
    <t>Reforming without CCS</t>
  </si>
  <si>
    <t>Biomass</t>
  </si>
  <si>
    <t>Other</t>
  </si>
  <si>
    <t>red</t>
  </si>
  <si>
    <t>Nuclear heat</t>
  </si>
  <si>
    <t>purple</t>
  </si>
  <si>
    <t>Heat</t>
  </si>
  <si>
    <t>orange</t>
  </si>
  <si>
    <t>Solar irradiance</t>
  </si>
  <si>
    <t>Photolysis</t>
  </si>
  <si>
    <t>Waste wood</t>
  </si>
  <si>
    <t>Thermochemical</t>
  </si>
  <si>
    <t>Plastic</t>
  </si>
  <si>
    <t>Municipal solid waste</t>
  </si>
  <si>
    <t>DATABASE</t>
  </si>
  <si>
    <t>Ref</t>
  </si>
  <si>
    <t>Project name</t>
  </si>
  <si>
    <t>Date online</t>
  </si>
  <si>
    <t>Decomission date</t>
  </si>
  <si>
    <t>Status</t>
  </si>
  <si>
    <t>Technology</t>
  </si>
  <si>
    <t>Product</t>
  </si>
  <si>
    <t>End use</t>
  </si>
  <si>
    <t>Announced Size</t>
  </si>
  <si>
    <t>Normalised capacity</t>
  </si>
  <si>
    <t>IEA zero-carbon estimated normalised capacity
 [Nm³ H₂/hour]</t>
  </si>
  <si>
    <t>Refs</t>
  </si>
  <si>
    <t>Technology Comments</t>
  </si>
  <si>
    <t>Type of electricity (for electrolysis projects)</t>
  </si>
  <si>
    <t>If dedicated renewables, type of renewable</t>
  </si>
  <si>
    <t>Refining</t>
  </si>
  <si>
    <t>Ammonia</t>
  </si>
  <si>
    <t>Methanol</t>
  </si>
  <si>
    <t>Iron&amp;Steel</t>
  </si>
  <si>
    <t>Other Ind</t>
  </si>
  <si>
    <t>Mobility</t>
  </si>
  <si>
    <t>Grid inj.</t>
  </si>
  <si>
    <t>CHP</t>
  </si>
  <si>
    <t>Domestic heat</t>
  </si>
  <si>
    <t>Biofuels</t>
  </si>
  <si>
    <t>Synfuels</t>
  </si>
  <si>
    <t>CH4 grid inj.</t>
  </si>
  <si>
    <t>CH4 mobility</t>
  </si>
  <si>
    <t>MWel</t>
  </si>
  <si>
    <t>Nm³ H₂/h</t>
  </si>
  <si>
    <t>kt H2/y</t>
  </si>
  <si>
    <t>t CO₂ captured/y</t>
  </si>
  <si>
    <t>Technology_details</t>
  </si>
  <si>
    <t>Technology_electricity</t>
  </si>
  <si>
    <t>Technology_electricity_details</t>
  </si>
  <si>
    <t>EndUse_Refining</t>
  </si>
  <si>
    <t>EndUse_Ammonia</t>
  </si>
  <si>
    <t>EndUse_Methanol</t>
  </si>
  <si>
    <t>EndUse_Iron&amp;Steel</t>
  </si>
  <si>
    <t>EndUse_Other Ind</t>
  </si>
  <si>
    <t>EndUse_Mobility</t>
  </si>
  <si>
    <t>EndUse_Power</t>
  </si>
  <si>
    <t>EndUse_Grid inj.</t>
  </si>
  <si>
    <t>EndUse_CHP</t>
  </si>
  <si>
    <t>EndUse_Domestic heat</t>
  </si>
  <si>
    <t>EndUse_Biofuels</t>
  </si>
  <si>
    <t>EndUse_Synfuels</t>
  </si>
  <si>
    <t>EndUse_CH4 grid inj.</t>
  </si>
  <si>
    <t>EndUse_CH4 mobility</t>
  </si>
  <si>
    <t>Capacity_MWel</t>
  </si>
  <si>
    <t>Capacity_Nm³ H₂/h</t>
  </si>
  <si>
    <t>Capacity_kt H2/y</t>
  </si>
  <si>
    <t>Capacity_t CO₂ captured/y</t>
  </si>
  <si>
    <t>IEA zero-carbon estimated normalized capacity
 [Nm³ H₂/hour]</t>
  </si>
  <si>
    <t>References</t>
  </si>
  <si>
    <t>Other projects from confidential sources (post-2023)</t>
  </si>
  <si>
    <t>NG w CCUS</t>
  </si>
  <si>
    <t>2756 kt H2/y</t>
  </si>
  <si>
    <t>Various types</t>
  </si>
  <si>
    <t>488 kt H2/y</t>
  </si>
  <si>
    <t>Other Electrolysis</t>
  </si>
  <si>
    <t>16.4GW</t>
  </si>
  <si>
    <t>Other projects from confidential sources (2000-2023)</t>
  </si>
  <si>
    <t>Operational</t>
  </si>
  <si>
    <t>PEM</t>
  </si>
  <si>
    <t>7MW</t>
  </si>
  <si>
    <t>ALK</t>
  </si>
  <si>
    <t>58.7MW</t>
  </si>
  <si>
    <t>Non-energy related projects (2000-2023)</t>
  </si>
  <si>
    <t>78MW</t>
  </si>
  <si>
    <t>Non-energy related projects (post-2023)</t>
  </si>
  <si>
    <t>0MW</t>
  </si>
  <si>
    <t>Solar PV Plant port of Sines</t>
  </si>
  <si>
    <t>PRT</t>
  </si>
  <si>
    <t>Feasibility study</t>
  </si>
  <si>
    <t>Unknown PtX</t>
  </si>
  <si>
    <t>Dedicated renewable</t>
  </si>
  <si>
    <t>Offshore wind</t>
  </si>
  <si>
    <t>H2</t>
  </si>
  <si>
    <t>1GW</t>
  </si>
  <si>
    <t>[495][607][608][1064]</t>
  </si>
  <si>
    <t>H2GO Energy Park Oude-Tonge - 1st phase</t>
  </si>
  <si>
    <t>NLD</t>
  </si>
  <si>
    <t>FID/Construction</t>
  </si>
  <si>
    <t>Others/Various</t>
  </si>
  <si>
    <t>2.5MW</t>
  </si>
  <si>
    <t>[503][630][609]</t>
  </si>
  <si>
    <t>H2GO Energy Park Oude-Tonge - 2nd phase</t>
  </si>
  <si>
    <t>Concept</t>
  </si>
  <si>
    <t>26MW</t>
  </si>
  <si>
    <t>NortH2, phase 1</t>
  </si>
  <si>
    <t>4GW</t>
  </si>
  <si>
    <t>[379]</t>
  </si>
  <si>
    <t>Norsk e-Fuel Phase 1</t>
  </si>
  <si>
    <t>NOR</t>
  </si>
  <si>
    <t>SOEC</t>
  </si>
  <si>
    <t>12.5 million litres of synthetic kerosene per year production</t>
  </si>
  <si>
    <t>[414] [521][1288][1449] [1693]</t>
  </si>
  <si>
    <t>Norsk e-Fuel Phase 2</t>
  </si>
  <si>
    <t>25 million litres of synthetic kerosene per year production</t>
  </si>
  <si>
    <t>[414] [521][1288]</t>
  </si>
  <si>
    <t>HYBRIT pilot</t>
  </si>
  <si>
    <t>SWE</t>
  </si>
  <si>
    <t>Grid</t>
  </si>
  <si>
    <t>4.5MW</t>
  </si>
  <si>
    <t>[299] [340] [434] [576]</t>
  </si>
  <si>
    <t>HYBRIT demo</t>
  </si>
  <si>
    <t>500 MW - 1.3 Mt DRI</t>
  </si>
  <si>
    <t>[299] [340][1108]</t>
  </si>
  <si>
    <t>Iberdrola - Puertollano I</t>
  </si>
  <si>
    <t>ESP</t>
  </si>
  <si>
    <t>Solar PV</t>
  </si>
  <si>
    <t>20 MW</t>
  </si>
  <si>
    <t>[567] [572][620][631]</t>
  </si>
  <si>
    <t>Green Hysland Mallorca - Phase 1</t>
  </si>
  <si>
    <t>2.5 MW</t>
  </si>
  <si>
    <t>[317] [319] [594] [682] [691] [692][1239]</t>
  </si>
  <si>
    <t>Power to Green H2 Mallorca (GREEN HYSLAND) - Phase 2</t>
  </si>
  <si>
    <t>[317] [319] [612] [682] [691]</t>
  </si>
  <si>
    <t>CRI project in Norway</t>
  </si>
  <si>
    <t>MeOH</t>
  </si>
  <si>
    <t>100000 t MeOH/y production</t>
  </si>
  <si>
    <t>[413]</t>
  </si>
  <si>
    <t>ARIES project</t>
  </si>
  <si>
    <t>USA</t>
  </si>
  <si>
    <t>DEMO</t>
  </si>
  <si>
    <t>Other/unknown</t>
  </si>
  <si>
    <t>1 MW</t>
  </si>
  <si>
    <t>[613] [614] [1618]</t>
  </si>
  <si>
    <t>Fukushima Hydrogen Energy Research Field</t>
  </si>
  <si>
    <t>JPN</t>
  </si>
  <si>
    <t>10 MW</t>
  </si>
  <si>
    <t>[58] [135] [326] [327] [328]</t>
  </si>
  <si>
    <t>Hydrospider - St Gallen</t>
  </si>
  <si>
    <t>CHE</t>
  </si>
  <si>
    <t>Hydropower</t>
  </si>
  <si>
    <t>2 MW</t>
  </si>
  <si>
    <t>[239] [354] [546]</t>
  </si>
  <si>
    <t>Apex Energy, Rostock-Laage</t>
  </si>
  <si>
    <t>DEU</t>
  </si>
  <si>
    <t>[577][578]</t>
  </si>
  <si>
    <t>Leuchtturmprojekt Power-to-Gas Baden-Württemberg</t>
  </si>
  <si>
    <t>1.3 MW</t>
  </si>
  <si>
    <t>[435] [545]</t>
  </si>
  <si>
    <t>eFarm (5 production sites in North Frisia)</t>
  </si>
  <si>
    <t>Onshore wind</t>
  </si>
  <si>
    <t>1.125 MW</t>
  </si>
  <si>
    <t>[236] [355][585]</t>
  </si>
  <si>
    <t>Hydrogen plant - Orkney Islands - BIG HIT 2n phase</t>
  </si>
  <si>
    <t>GBR</t>
  </si>
  <si>
    <t>[383] [547]</t>
  </si>
  <si>
    <t>Wyhlen hydroelectric power plant</t>
  </si>
  <si>
    <t>[239] [354] [546] [737]</t>
  </si>
  <si>
    <t>GrInHy2.0</t>
  </si>
  <si>
    <t>0.7 MW - 200 Nm3 H2/h</t>
  </si>
  <si>
    <t>[298] [333] [586] [672] [2082]</t>
  </si>
  <si>
    <t>Power2Met</t>
  </si>
  <si>
    <t>DNK</t>
  </si>
  <si>
    <t>0.25 MW - 50 Nm3 H2/h</t>
  </si>
  <si>
    <t>[565]</t>
  </si>
  <si>
    <t>REMOTE - Norway</t>
  </si>
  <si>
    <t>Decommisioned</t>
  </si>
  <si>
    <t>50 kW</t>
  </si>
  <si>
    <t>[423]</t>
  </si>
  <si>
    <t>H2One - Toranomon Hills Business Tower</t>
  </si>
  <si>
    <t>1 Nm3/h</t>
  </si>
  <si>
    <t>[548]</t>
  </si>
  <si>
    <t>H2One - Toyama City Environment Center</t>
  </si>
  <si>
    <t>[549]</t>
  </si>
  <si>
    <t>H2One - Tsuruga City</t>
  </si>
  <si>
    <t>[550]</t>
  </si>
  <si>
    <t>H2FUTURE</t>
  </si>
  <si>
    <t>AUT</t>
  </si>
  <si>
    <t>6 MW</t>
  </si>
  <si>
    <t>[342]</t>
  </si>
  <si>
    <t>Guangdong Synergy Hydrogen Power Technology Co. 1st phase</t>
  </si>
  <si>
    <t>CHN</t>
  </si>
  <si>
    <t>Unknown</t>
  </si>
  <si>
    <t>4 MW</t>
  </si>
  <si>
    <t>[352]</t>
  </si>
  <si>
    <t>Markham Energy Storage, Ontario</t>
  </si>
  <si>
    <t>CAN</t>
  </si>
  <si>
    <t>[394]</t>
  </si>
  <si>
    <t>PFI - Pirmasens-Winzeln</t>
  </si>
  <si>
    <t>CH4</t>
  </si>
  <si>
    <t>[604]</t>
  </si>
  <si>
    <t>MEFCO2</t>
  </si>
  <si>
    <t>1 MW - 200m3 H2/h - 1t MeOH/d</t>
  </si>
  <si>
    <t>[2], [4], [8], [50], [51] [408]</t>
  </si>
  <si>
    <t>Windgas Haurup, 2nd phase</t>
  </si>
  <si>
    <t>[440] [737][1002][1198]</t>
  </si>
  <si>
    <t>Parnu refuelling station</t>
  </si>
  <si>
    <t>EST</t>
  </si>
  <si>
    <t>1 MW - 200m3 H2/h</t>
  </si>
  <si>
    <t>H2Nodes, Riga</t>
  </si>
  <si>
    <t>140 Nm3 H2/h</t>
  </si>
  <si>
    <t>[390] [391] [437]</t>
  </si>
  <si>
    <t>Houdain bus station HRS (TADAO/Bulle 6 SMTAG)</t>
  </si>
  <si>
    <t>FRA</t>
  </si>
  <si>
    <t>0.5 MW</t>
  </si>
  <si>
    <t>HyDeploy</t>
  </si>
  <si>
    <t>[269] [302] [436]</t>
  </si>
  <si>
    <t>Quebec Great Toronto Area East</t>
  </si>
  <si>
    <t>0.5 MW - 100m3 H2/h</t>
  </si>
  <si>
    <t>[458]</t>
  </si>
  <si>
    <t>Fébus Pau bus station HRS</t>
  </si>
  <si>
    <t>0.75 MW</t>
  </si>
  <si>
    <t>[547]</t>
  </si>
  <si>
    <t>Solothurn, STORE&amp;GO</t>
  </si>
  <si>
    <t>0.35 MW</t>
  </si>
  <si>
    <t>[372]</t>
  </si>
  <si>
    <t>Sarawak Energy</t>
  </si>
  <si>
    <t>MYS</t>
  </si>
  <si>
    <t>60 Nm3/h</t>
  </si>
  <si>
    <t>[240] [357]</t>
  </si>
  <si>
    <t>Vårgårda Bostäder housing complex</t>
  </si>
  <si>
    <t>SoCalGas-NREL</t>
  </si>
  <si>
    <t>0.25 MW</t>
  </si>
  <si>
    <t>[3] [109]</t>
  </si>
  <si>
    <t>Stromlückenfüller 2nd phase</t>
  </si>
  <si>
    <t>0.2 MW</t>
  </si>
  <si>
    <t>[427]</t>
  </si>
  <si>
    <t>ATCO clean energy innovation hub</t>
  </si>
  <si>
    <t>AUS</t>
  </si>
  <si>
    <t>0.15MW</t>
  </si>
  <si>
    <t>[306] [307]</t>
  </si>
  <si>
    <t>Tauron CO2-SNG</t>
  </si>
  <si>
    <t>POL</t>
  </si>
  <si>
    <t>18 Nm3/h</t>
  </si>
  <si>
    <t>[3], [92], [93]</t>
  </si>
  <si>
    <t>Methane Synthesis test facility in Koshijihara Plant of INPEX’s - Nagaoa</t>
  </si>
  <si>
    <t>Other/Unknown</t>
  </si>
  <si>
    <t>VTT Bio economy+</t>
  </si>
  <si>
    <t>FIN</t>
  </si>
  <si>
    <t>0.025MW</t>
  </si>
  <si>
    <t>[234] [389]</t>
  </si>
  <si>
    <t>Kopernikus</t>
  </si>
  <si>
    <t>0.01 MW - 10m3 H2/h</t>
  </si>
  <si>
    <t>[445]</t>
  </si>
  <si>
    <t>Rozenburg Power2Gas Phase 2</t>
  </si>
  <si>
    <t>0.007 MW</t>
  </si>
  <si>
    <t>[7], [9], [148] [464]</t>
  </si>
  <si>
    <t>Balance project</t>
  </si>
  <si>
    <t>Various</t>
  </si>
  <si>
    <t>0.006MW</t>
  </si>
  <si>
    <t>[215]</t>
  </si>
  <si>
    <t>H2One - SP Group</t>
  </si>
  <si>
    <t>SGP</t>
  </si>
  <si>
    <t>1 Nm3 H2/h</t>
  </si>
  <si>
    <t>[556]</t>
  </si>
  <si>
    <t>Falkenhagen STORE&amp;GO</t>
  </si>
  <si>
    <t>1 MW - 180 Nm3 H2/h</t>
  </si>
  <si>
    <t>[372] [737]</t>
  </si>
  <si>
    <t>NEDO kofu city, Yamanashi Prefecture</t>
  </si>
  <si>
    <t>1.5 MW</t>
  </si>
  <si>
    <t>[109], [201], [705]</t>
  </si>
  <si>
    <t>Semakau island microgrid Engie (SPORE)</t>
  </si>
  <si>
    <t>[244], [707]</t>
  </si>
  <si>
    <t>H2PLAZA - Toyota Industries Corporation’s Takahama</t>
  </si>
  <si>
    <t>10 Nm³ H₂/h</t>
  </si>
  <si>
    <t>[554], [708]</t>
  </si>
  <si>
    <t>Localhy</t>
  </si>
  <si>
    <t>[601][602]</t>
  </si>
  <si>
    <t>Wind to Gas Südermarsch</t>
  </si>
  <si>
    <t>2.4 MW - 450m3 H2/h</t>
  </si>
  <si>
    <t>[222] [431] [737]</t>
  </si>
  <si>
    <t>Carbon2Chem</t>
  </si>
  <si>
    <t>[459]</t>
  </si>
  <si>
    <t>SunLine Transit Agency</t>
  </si>
  <si>
    <t>1.5MW</t>
  </si>
  <si>
    <t>[405]</t>
  </si>
  <si>
    <t>HyBALANCE</t>
  </si>
  <si>
    <t>[2], [4], [8], [48], [49]</t>
  </si>
  <si>
    <t>Aberdeen Conference Center</t>
  </si>
  <si>
    <t>1MW - 200m3 H2/h</t>
  </si>
  <si>
    <t>[460]</t>
  </si>
  <si>
    <t>Lam Takhong Wind Hydrogen Hybrid Project- EGAT</t>
  </si>
  <si>
    <t>THA</t>
  </si>
  <si>
    <t>[407]</t>
  </si>
  <si>
    <t>H2ORIZON</t>
  </si>
  <si>
    <t>0.8 MW</t>
  </si>
  <si>
    <t>[31], [137], [138] [409]</t>
  </si>
  <si>
    <t>ASKO Midt-Norge</t>
  </si>
  <si>
    <t>0.7Mw or 150m3 H2/h</t>
  </si>
  <si>
    <t>[476]</t>
  </si>
  <si>
    <t>Underground Sun Storage</t>
  </si>
  <si>
    <t>0.6MW</t>
  </si>
  <si>
    <t>[399]</t>
  </si>
  <si>
    <t>Hydrogen plant - Orkney Islands - BIG HIT 1st phase</t>
  </si>
  <si>
    <t>0.7 MW</t>
  </si>
  <si>
    <t>[371] [383]</t>
  </si>
  <si>
    <t>Windgas Haurup, 1st phase</t>
  </si>
  <si>
    <t>0.225 MW</t>
  </si>
  <si>
    <t>[440]</t>
  </si>
  <si>
    <t>Troia, STORE&amp;GO</t>
  </si>
  <si>
    <t>ITA</t>
  </si>
  <si>
    <t>0.2MW</t>
  </si>
  <si>
    <t>GNVert H2</t>
  </si>
  <si>
    <t>37 Nm3 H2/h</t>
  </si>
  <si>
    <t>[392]</t>
  </si>
  <si>
    <t>Tongji solar hybrid hydrogen refueling station</t>
  </si>
  <si>
    <t>25 Nm3 H2/h</t>
  </si>
  <si>
    <t>Methanation at Eichhof</t>
  </si>
  <si>
    <t>0.05 MW</t>
  </si>
  <si>
    <t>CoSin: Synthetic Natural Gas from Sewage, Barcelona</t>
  </si>
  <si>
    <t>20m3 CH4/h</t>
  </si>
  <si>
    <t>[120], [202], [203] [402]</t>
  </si>
  <si>
    <t>REFLEX</t>
  </si>
  <si>
    <t>10m3 H2/h</t>
  </si>
  <si>
    <t>[401]</t>
  </si>
  <si>
    <t>Sendai City</t>
  </si>
  <si>
    <t>[403]</t>
  </si>
  <si>
    <t>Rostock, Exytron Demonstrationsanlage</t>
  </si>
  <si>
    <t>4m3 H2/h</t>
  </si>
  <si>
    <t>[2], [165] [373]</t>
  </si>
  <si>
    <t>Tokyu Construction Institute of Technology</t>
  </si>
  <si>
    <t>1m3 H2/h</t>
  </si>
  <si>
    <t>[543]</t>
  </si>
  <si>
    <t>Rakuten Seimei Park Miyagi</t>
  </si>
  <si>
    <t>MicroPyros, Altenstant</t>
  </si>
  <si>
    <t>0.25 Nm3 H2/h</t>
  </si>
  <si>
    <t>[384]</t>
  </si>
  <si>
    <t>Oxelösund Forklifts</t>
  </si>
  <si>
    <t>[404]</t>
  </si>
  <si>
    <t>H21 Leeds City Gate - Teesside hydrogen</t>
  </si>
  <si>
    <t>ATR+CCUS</t>
  </si>
  <si>
    <t>1GW H2 - 1.5Mt CO2/y</t>
  </si>
  <si>
    <t>[269] [302] [1121]</t>
  </si>
  <si>
    <t>Hynet Northwest, phase 1 (Essar Stanlow refinery)</t>
  </si>
  <si>
    <t>3 TWh H2/y - 0.81Mt CO2/y</t>
  </si>
  <si>
    <t>[300], [709]</t>
  </si>
  <si>
    <t>Baicheng, Jilin wind-solar project</t>
  </si>
  <si>
    <t>1 Mt H2/y production</t>
  </si>
  <si>
    <t>[773]</t>
  </si>
  <si>
    <t>Alzey, Exytron Null-E</t>
  </si>
  <si>
    <t>0.0625MW</t>
  </si>
  <si>
    <t>[2], [166], [167] [409]</t>
  </si>
  <si>
    <t>Energy observer</t>
  </si>
  <si>
    <t>9 Nm3/h</t>
  </si>
  <si>
    <t>[250] [365]</t>
  </si>
  <si>
    <t>Haldor Topsoe - El-Opgraderet Biogas II</t>
  </si>
  <si>
    <t>10 Nm3/h</t>
  </si>
  <si>
    <t>[126]</t>
  </si>
  <si>
    <t>Musashi-Mizonokuchi Station</t>
  </si>
  <si>
    <t>[282]</t>
  </si>
  <si>
    <t>H2One - Hydrogen Application Center, Fuchu Complex</t>
  </si>
  <si>
    <t>[553]</t>
  </si>
  <si>
    <t>H2One - Asahi Breweries in Ibaraki</t>
  </si>
  <si>
    <t>[555]</t>
  </si>
  <si>
    <t>Costa Rica Transportation Ecosystem Project</t>
  </si>
  <si>
    <t>CRI</t>
  </si>
  <si>
    <t>Cerro Pabellón Microgrid 450 kWh Hydrogen ESS</t>
  </si>
  <si>
    <t>CHL</t>
  </si>
  <si>
    <t>[108], [199] [410]</t>
  </si>
  <si>
    <t>Energy in the Container, Fraunhofer IISB, Erlangen, Leistungszentren Elektroniksysteme (LZE)</t>
  </si>
  <si>
    <t>Hassfurt</t>
  </si>
  <si>
    <t>1.25MW</t>
  </si>
  <si>
    <t>[2] [7] [380] [737]</t>
  </si>
  <si>
    <t>GreenHydroChem Central German Chemical Triangle</t>
  </si>
  <si>
    <t>120MW</t>
  </si>
  <si>
    <t>[473]</t>
  </si>
  <si>
    <t>HPEM2GAS (R&amp;D)</t>
  </si>
  <si>
    <t>[119][200]</t>
  </si>
  <si>
    <t>Hamburg - Schnackenburgallee</t>
  </si>
  <si>
    <t>0.185 MW</t>
  </si>
  <si>
    <t>[2][7][45]</t>
  </si>
  <si>
    <t>smart grid solar - arzberg</t>
  </si>
  <si>
    <t>0.075MW</t>
  </si>
  <si>
    <t>[242]</t>
  </si>
  <si>
    <t>Naval Facilities Engineering Command, Engineering and Expeditionary Warfare Center</t>
  </si>
  <si>
    <t>0.05MW</t>
  </si>
  <si>
    <t>[477]</t>
  </si>
  <si>
    <t>Laboratory System at IFE Kjeller Pahse 2</t>
  </si>
  <si>
    <t>2m3 H2/h</t>
  </si>
  <si>
    <t>[1], [5] [468]</t>
  </si>
  <si>
    <t>H2One - Kyushu Resort Hotel, Huis Ten Bosch</t>
  </si>
  <si>
    <t>[551]</t>
  </si>
  <si>
    <t>H2One - Yokohama Cargo Center</t>
  </si>
  <si>
    <t>[552]</t>
  </si>
  <si>
    <t>WindGas Hamburg-Reitbrook</t>
  </si>
  <si>
    <t>[1] [2] [4] [7] [8] [9] [34]</t>
  </si>
  <si>
    <t>RH2 Grapzow, Mecklenburg Vorpommern</t>
  </si>
  <si>
    <t>[386] [737]</t>
  </si>
  <si>
    <t>P2G-Biocat - Continued (Ref 508)</t>
  </si>
  <si>
    <t>0.5 MW - 100 Nm3H2/h</t>
  </si>
  <si>
    <t>[3] [4] [7]</t>
  </si>
  <si>
    <t>Raglan Nickel mine</t>
  </si>
  <si>
    <t>[4], [109], [214]</t>
  </si>
  <si>
    <t>Don Quichote</t>
  </si>
  <si>
    <t>BEL</t>
  </si>
  <si>
    <t>0.3 MW - 60 Nm3 H2/h</t>
  </si>
  <si>
    <t>[4] [388]</t>
  </si>
  <si>
    <t>Regio Energie Solothurn/Aarmat hybrid plant</t>
  </si>
  <si>
    <t>0.7MW - 60m3 H2/h</t>
  </si>
  <si>
    <t>[2], [109], [110] [469]</t>
  </si>
  <si>
    <t>RWE PtG plant Ibbenbüren</t>
  </si>
  <si>
    <t>[1], [2], [7], [9], [82] [385]</t>
  </si>
  <si>
    <t>DemoSNG</t>
  </si>
  <si>
    <t>28 Nm3/h</t>
  </si>
  <si>
    <t>[387]</t>
  </si>
  <si>
    <t>Stromlückenfüller 1st phase</t>
  </si>
  <si>
    <t>0.02MW</t>
  </si>
  <si>
    <t>Higashi-Ogishima-Naga-Park</t>
  </si>
  <si>
    <t>[280]</t>
  </si>
  <si>
    <t>Emden II Upscaling</t>
  </si>
  <si>
    <t>[2] [3] [121]</t>
  </si>
  <si>
    <t>SYNFUEL</t>
  </si>
  <si>
    <t>[3] [192]</t>
  </si>
  <si>
    <t>Hydrogen Valley South Tyrol - Bolzano, CHIC</t>
  </si>
  <si>
    <t>1.5MW - 180m3 H2/h</t>
  </si>
  <si>
    <t>[864] [865]</t>
  </si>
  <si>
    <t>H2BER (Berlin airport)</t>
  </si>
  <si>
    <t>[2], [7], [97] [409]</t>
  </si>
  <si>
    <t>Westkuste 100 (Phase 1) - HyScale 100, Heide</t>
  </si>
  <si>
    <t>30MW</t>
  </si>
  <si>
    <t>[453] [454] [573] [580]</t>
  </si>
  <si>
    <t>Hanau, Wolfgang Industrial Park</t>
  </si>
  <si>
    <t>[2], [177], [178]</t>
  </si>
  <si>
    <t>MicroPyros, Staubing</t>
  </si>
  <si>
    <t>[7] [143] [144]</t>
  </si>
  <si>
    <t>ETOGAS, Solar Fuel Beta-plant AUDI, Werlte (Audi e-gas)</t>
  </si>
  <si>
    <t>6.3 MW</t>
  </si>
  <si>
    <t>[1] [3] [5] [7] [9] [737]</t>
  </si>
  <si>
    <t>H2 Logic HRS with onsite electrolysis Aalborg</t>
  </si>
  <si>
    <t>200 kg H2/d</t>
  </si>
  <si>
    <t>[484]</t>
  </si>
  <si>
    <t>WindGas Falkenhagen</t>
  </si>
  <si>
    <t>P2G plant Erdgas Schwaben</t>
  </si>
  <si>
    <t>[1]</t>
  </si>
  <si>
    <t>Oslo, CHIC</t>
  </si>
  <si>
    <t>0.6MW - 120 Nm3 H2/h</t>
  </si>
  <si>
    <t>HySynergy, phase 1</t>
  </si>
  <si>
    <t>20MW</t>
  </si>
  <si>
    <t>[288] [331]</t>
  </si>
  <si>
    <t>CO2RRECT-Niederaussem</t>
  </si>
  <si>
    <t>50 Nm3 H2/h</t>
  </si>
  <si>
    <t>[1], [2], [7], [12], [18], [122], [123]</t>
  </si>
  <si>
    <t>Sir Samuel building Griffith Center, Brisbane, Australia</t>
  </si>
  <si>
    <t>0.2MW - 30 Nm3 H2/h</t>
  </si>
  <si>
    <t>[5] [179] [180]</t>
  </si>
  <si>
    <t>MicrobEnergy GmbH, Schwandorf</t>
  </si>
  <si>
    <t>0.18 MW</t>
  </si>
  <si>
    <t>[2] [3] [7] [94]</t>
  </si>
  <si>
    <t>H2Move, Fraunhofer ISE</t>
  </si>
  <si>
    <t>0.04MW</t>
  </si>
  <si>
    <t>[1], [2], [7], [59]</t>
  </si>
  <si>
    <t>Hazira, Reliance, back-up hydrogen supply</t>
  </si>
  <si>
    <t>IND</t>
  </si>
  <si>
    <t>[248] [485] [710]</t>
  </si>
  <si>
    <t>El Tubo - ACTA EL500</t>
  </si>
  <si>
    <t>0.6m3 H2/h</t>
  </si>
  <si>
    <t>[7], [185], [186] [465]</t>
  </si>
  <si>
    <t>Refhyne</t>
  </si>
  <si>
    <t>[76] [104] [129]</t>
  </si>
  <si>
    <t>H&amp;R Ölwerke Hamburg-Neuhof</t>
  </si>
  <si>
    <t>5 MW</t>
  </si>
  <si>
    <t>[229] [737]</t>
  </si>
  <si>
    <t>H2Herten</t>
  </si>
  <si>
    <t>0.165MW</t>
  </si>
  <si>
    <t>[1] [2] [5] [7] [41]</t>
  </si>
  <si>
    <t>H2 research center BTU Cottbus</t>
  </si>
  <si>
    <t>0.14MW</t>
  </si>
  <si>
    <t>[1], [2], [5], [7], [46]</t>
  </si>
  <si>
    <t>Cotbus</t>
  </si>
  <si>
    <t>0.12 MW - 30 Nm3 H2/h</t>
  </si>
  <si>
    <t>Eucolino Schwandorf</t>
  </si>
  <si>
    <t>24 Nm3 H2/h</t>
  </si>
  <si>
    <t>[1], [2], [3], [9], [36]</t>
  </si>
  <si>
    <t>Agios Efstratios</t>
  </si>
  <si>
    <t>GRC</t>
  </si>
  <si>
    <t>0.1MW</t>
  </si>
  <si>
    <t>[409]</t>
  </si>
  <si>
    <t>Hydrogen mini grid system Yorkshire (Rotherham)</t>
  </si>
  <si>
    <t>0.03MW</t>
  </si>
  <si>
    <t>[1], [2], [5], [7]</t>
  </si>
  <si>
    <t>Fronius Energy Cell, self-sufficient house</t>
  </si>
  <si>
    <t>1.7m3 H2/h</t>
  </si>
  <si>
    <t>[1], [5], [39]</t>
  </si>
  <si>
    <t>Hitachi Zosen - PTTEP CO2 Conversion to Methane Project R&amp;D)</t>
  </si>
  <si>
    <t>[3], [196]</t>
  </si>
  <si>
    <t>Commercial Plant Svartsengi/George Olah plant</t>
  </si>
  <si>
    <t>ISL</t>
  </si>
  <si>
    <t>6MW - 1200m3 H2/h</t>
  </si>
  <si>
    <t>[1] [5] [7] [11] [19] [20]</t>
  </si>
  <si>
    <t>Hamburg Hafen City, CEP</t>
  </si>
  <si>
    <t>[1], [7], [65], [66]</t>
  </si>
  <si>
    <t>Hybrid Power Plant Enertrag, Prenzlau</t>
  </si>
  <si>
    <t>0.5MW - 120 Nm3 H2/h</t>
  </si>
  <si>
    <t>[1], [2], [5], [7], [9], [71] [526]</t>
  </si>
  <si>
    <t>EnBW H2 station, Stuttgart</t>
  </si>
  <si>
    <t>0.3MW - 60 Nm3 H2/h</t>
  </si>
  <si>
    <t>[1], [2]</t>
  </si>
  <si>
    <t>Ramea Wind-Hydrogen-Diesel Project</t>
  </si>
  <si>
    <t>27m3 H2/h</t>
  </si>
  <si>
    <t>[1], [5], [160]</t>
  </si>
  <si>
    <t>Hydrogen Island Bozcaada</t>
  </si>
  <si>
    <t>TUR</t>
  </si>
  <si>
    <t>11m3 H2/h</t>
  </si>
  <si>
    <t>DNV Kema/DNV GL</t>
  </si>
  <si>
    <t>0.01MW</t>
  </si>
  <si>
    <t>[1], [3],[22]</t>
  </si>
  <si>
    <t>HARP System, Bella Coola</t>
  </si>
  <si>
    <t>[1], [5], [69]</t>
  </si>
  <si>
    <t>H2KT - Hydrogen Energy Storage in Nuuk</t>
  </si>
  <si>
    <t>19m3 H2/h</t>
  </si>
  <si>
    <t>[1], [5] [409]</t>
  </si>
  <si>
    <t>ITHER</t>
  </si>
  <si>
    <t>0.065MW</t>
  </si>
  <si>
    <t>[1] [2] [7] [64]</t>
  </si>
  <si>
    <t>H2SusBuild</t>
  </si>
  <si>
    <t>0.022MW</t>
  </si>
  <si>
    <t>[461]</t>
  </si>
  <si>
    <t>Hybrid energy storage system NFCRC, California</t>
  </si>
  <si>
    <t>0.007MW</t>
  </si>
  <si>
    <t>[1], [5], [70]</t>
  </si>
  <si>
    <t>Nukissiorfiit Nuuk Hydrogen Plant</t>
  </si>
  <si>
    <t>Centre of Fuel Cell Technology, Chennai</t>
  </si>
  <si>
    <t>2 Nm3/h</t>
  </si>
  <si>
    <t>[247][488]</t>
  </si>
  <si>
    <t>Hychico, Comodoro Rivadavia</t>
  </si>
  <si>
    <t>ARG</t>
  </si>
  <si>
    <t>120+60m3 H2/h</t>
  </si>
  <si>
    <t>[1] [5] [7] [9] [47]</t>
  </si>
  <si>
    <t>Taleghan solar hydrogen energy system</t>
  </si>
  <si>
    <t>IRN</t>
  </si>
  <si>
    <t>[485] [486]</t>
  </si>
  <si>
    <t>Istanbul</t>
  </si>
  <si>
    <t>0.16MW - 30m3 H2/h</t>
  </si>
  <si>
    <t>AltHytude</t>
  </si>
  <si>
    <t>0.08MW</t>
  </si>
  <si>
    <t>Regenerativer Energipark Ostfalia/hybrid renewable energy park (HREP)</t>
  </si>
  <si>
    <t>[1], [161], [162]</t>
  </si>
  <si>
    <t>DRI CO2 recycling</t>
  </si>
  <si>
    <t>0.005MW</t>
  </si>
  <si>
    <t>[3], [193]</t>
  </si>
  <si>
    <t>Neo Olvio of Xanthi</t>
  </si>
  <si>
    <t>0.004MW</t>
  </si>
  <si>
    <t>[462]</t>
  </si>
  <si>
    <t>HYLINK Totara</t>
  </si>
  <si>
    <t>NZL</t>
  </si>
  <si>
    <t>0.0025MW</t>
  </si>
  <si>
    <t>[471]</t>
  </si>
  <si>
    <t>Baglan Energy Park Wales</t>
  </si>
  <si>
    <t>[1], [5], [17]</t>
  </si>
  <si>
    <t>Synthetic Energy, Idaho</t>
  </si>
  <si>
    <t>7m3 H2/h</t>
  </si>
  <si>
    <t>Hydepark</t>
  </si>
  <si>
    <t>[1], [5], [54]</t>
  </si>
  <si>
    <t>Stand-alone power system, Neo Olvio of Xanthi</t>
  </si>
  <si>
    <t>0.7m3 H2/h</t>
  </si>
  <si>
    <t>[1], [5], [171]</t>
  </si>
  <si>
    <t>HYLINK, Totara Valley</t>
  </si>
  <si>
    <t>0.09m3 H2/h</t>
  </si>
  <si>
    <t>[1], [5], [7], [55], [63]</t>
  </si>
  <si>
    <t>RES2H2 Gran Canaria</t>
  </si>
  <si>
    <t>0.055MW</t>
  </si>
  <si>
    <t>[1], [5], [55], [62]</t>
  </si>
  <si>
    <t>H2 from the sun, Brunate</t>
  </si>
  <si>
    <t>[1], [5], [55], [56]</t>
  </si>
  <si>
    <t>CEC Denizli Turkey</t>
  </si>
  <si>
    <t>[87] [409]</t>
  </si>
  <si>
    <t>CUTE and HyFLEET:CUTE, Barcelona</t>
  </si>
  <si>
    <t>[7], [133]</t>
  </si>
  <si>
    <t>Savli wind-hydrogen demo project</t>
  </si>
  <si>
    <t>Dahej, Reliance, back-up hydrogen supply</t>
  </si>
  <si>
    <t>444m3 H2/h</t>
  </si>
  <si>
    <t>[483]</t>
  </si>
  <si>
    <t>HARI project, West Beacon Farm</t>
  </si>
  <si>
    <t>0.034MW</t>
  </si>
  <si>
    <t>[1], [2], [5], [7], [67], [68]</t>
  </si>
  <si>
    <t>Porto, CUTE</t>
  </si>
  <si>
    <t>Energiepark Mainz</t>
  </si>
  <si>
    <t>[2] [7] [11] [42] [381] [737]</t>
  </si>
  <si>
    <t>INGRID</t>
  </si>
  <si>
    <t>1.2 MW</t>
  </si>
  <si>
    <t>[509]</t>
  </si>
  <si>
    <t>Tohoku pilot plant in 2003</t>
  </si>
  <si>
    <t>[3] [7]</t>
  </si>
  <si>
    <t>Gwalpahari Solar-Hydrogen demonstration</t>
  </si>
  <si>
    <t>0.12MW</t>
  </si>
  <si>
    <t>[249] [409]</t>
  </si>
  <si>
    <t>Solar Energy Centre SmartFuel hydrogen station</t>
  </si>
  <si>
    <t>FaHyence</t>
  </si>
  <si>
    <t>30 Nm3/h</t>
  </si>
  <si>
    <t>[411]</t>
  </si>
  <si>
    <t>CPI Zaoquan thermal power plant in China's Ningxia region</t>
  </si>
  <si>
    <t>20 Nm3/h</t>
  </si>
  <si>
    <t>Laboratory Plant HRI Quebec</t>
  </si>
  <si>
    <t>0.005MW - 1 Nm3 H2/h</t>
  </si>
  <si>
    <t>[1], [5], [87], [89], [90]</t>
  </si>
  <si>
    <t>Power plant in Lebanon for a Power Plant Cooling application</t>
  </si>
  <si>
    <t>LBN</t>
  </si>
  <si>
    <t>0.114MW</t>
  </si>
  <si>
    <t>Minatec's semiconductor labs in Grenoble</t>
  </si>
  <si>
    <t>12 Nm3 H2/h</t>
  </si>
  <si>
    <t>Grimstad Renewable Energy Park</t>
  </si>
  <si>
    <t>[1], [5], [53]</t>
  </si>
  <si>
    <t>Hypos - Sunfire</t>
  </si>
  <si>
    <t>0.18MW - 50 Nm3 H2/h</t>
  </si>
  <si>
    <t>[448]</t>
  </si>
  <si>
    <t>Electrochaea: Biological methanation in Avedøre</t>
  </si>
  <si>
    <t>1.2MW - 2000 Nm3 H2/h</t>
  </si>
  <si>
    <t>[491]</t>
  </si>
  <si>
    <t>REMOTE - Agkistro (Greece</t>
  </si>
  <si>
    <t>[615] [730]</t>
  </si>
  <si>
    <t>REMOTE - Spain, Canary Islands</t>
  </si>
  <si>
    <t>0.080MW</t>
  </si>
  <si>
    <t>Aman - Green Hydrogen Project - phase 1</t>
  </si>
  <si>
    <t>MRT</t>
  </si>
  <si>
    <t>[929][980][1001][1120][1205]</t>
  </si>
  <si>
    <t>HRS CMB Port of Antwerp</t>
  </si>
  <si>
    <t>[616] [829][966]</t>
  </si>
  <si>
    <t>Haldor Topsoe - El-Opgraderet Biogas I</t>
  </si>
  <si>
    <t>[2], [3], [9], [125]</t>
  </si>
  <si>
    <t>P2G-Biocat - Decommisioned</t>
  </si>
  <si>
    <t>[3], [4], [7]</t>
  </si>
  <si>
    <t>H2 Logic HRS with onsite electrolysis in Vejle</t>
  </si>
  <si>
    <t>H2 Logic HRS with onsite electrolysis Holstebro</t>
  </si>
  <si>
    <t>H2 Logic 3 HRS with onsite electrolysis in Copenhagen</t>
  </si>
  <si>
    <t>3x200 kg H2/d</t>
  </si>
  <si>
    <t>Iberdrola - Puertollano II (extension from Ref10)</t>
  </si>
  <si>
    <t>210MW (in addition to the 20MW included in Ref 10)</t>
  </si>
  <si>
    <t>[620][631]</t>
  </si>
  <si>
    <t>Hyoffwind Zeebrugge</t>
  </si>
  <si>
    <t>25MW</t>
  </si>
  <si>
    <t>"Waste-to-wheels" Charleroi</t>
  </si>
  <si>
    <t>[530][656][1616]</t>
  </si>
  <si>
    <t>Power-to-Methanol, Antwerp, phase 1</t>
  </si>
  <si>
    <t>10MW - 8kt MeO/y</t>
  </si>
  <si>
    <t>[430] [507]</t>
  </si>
  <si>
    <t>Green Fuels for Denmark - Phase 1</t>
  </si>
  <si>
    <t>10MW</t>
  </si>
  <si>
    <t>[512] [515][1258]</t>
  </si>
  <si>
    <t>Hystock (EnergyStock)</t>
  </si>
  <si>
    <t>1 MW - 220m3 H2/h</t>
  </si>
  <si>
    <t>[2], [7], [103], [127] [395] [396] [547] [784]</t>
  </si>
  <si>
    <t>HAEOLUS</t>
  </si>
  <si>
    <t>2.5MW - 500m3 H2/h</t>
  </si>
  <si>
    <t>[369]</t>
  </si>
  <si>
    <t>FUTURECEM</t>
  </si>
  <si>
    <t>100 MW</t>
  </si>
  <si>
    <t>Primolyzer (R&amp;D)</t>
  </si>
  <si>
    <t>[1], [155]</t>
  </si>
  <si>
    <t>PROCON (R&amp;D)</t>
  </si>
  <si>
    <t>[1], [2], [3], [7], [9], [38]</t>
  </si>
  <si>
    <t>Foulum Demonstration plant</t>
  </si>
  <si>
    <t>[438]</t>
  </si>
  <si>
    <t>Green Natural Gas</t>
  </si>
  <si>
    <t>[3], [9]</t>
  </si>
  <si>
    <t>“Towards the Methane Society”</t>
  </si>
  <si>
    <t>MEDLYS, Medium temperature water electrolysis (R&amp;D)</t>
  </si>
  <si>
    <t>MeGa-stoRE</t>
  </si>
  <si>
    <t>1.4 Nm3 H2/h</t>
  </si>
  <si>
    <t>[3], [7], [9], [98] [478]</t>
  </si>
  <si>
    <t>MeGa-stoRE Optimising and Upscaling</t>
  </si>
  <si>
    <t>0.25MW</t>
  </si>
  <si>
    <t>[3], [7], [9], [98]</t>
  </si>
  <si>
    <t>Vestenskov/ Nakskov Industrial and Environmental Park, Lolland</t>
  </si>
  <si>
    <t>16 Nm3 H2/h</t>
  </si>
  <si>
    <t>[1], [2], [5], [7], [9], [55], [57] [409[</t>
  </si>
  <si>
    <t>H2RES - Orsted offshore wind</t>
  </si>
  <si>
    <t>2MW</t>
  </si>
  <si>
    <t>[696] [918] [919][1248]</t>
  </si>
  <si>
    <t>Samsø</t>
  </si>
  <si>
    <t>[2]</t>
  </si>
  <si>
    <t>Høst - Esbjerg green ammonia plant</t>
  </si>
  <si>
    <t>[734]</t>
  </si>
  <si>
    <t>HRS Aalborg</t>
  </si>
  <si>
    <t>0.25MW - 60m3 H2/h</t>
  </si>
  <si>
    <t>[583]</t>
  </si>
  <si>
    <t>eSMR Methanol demo plant in Aarhus University</t>
  </si>
  <si>
    <t>10kg MeOH/h</t>
  </si>
  <si>
    <t>[490] [1617]</t>
  </si>
  <si>
    <t>HyCycle - Center for renewable H2 (R&amp;D)</t>
  </si>
  <si>
    <t>NEXPEL (R&amp;D)</t>
  </si>
  <si>
    <t>[1], [152], [153]</t>
  </si>
  <si>
    <t>Glomfjord Hydrogen AS</t>
  </si>
  <si>
    <t>[496]</t>
  </si>
  <si>
    <t>HyNor Lillestrøm, Akershus Energy Park</t>
  </si>
  <si>
    <t>Statkraft-CELSA-Mo green H2 for steel production</t>
  </si>
  <si>
    <t>40-50MW</t>
  </si>
  <si>
    <t>[527][619]</t>
  </si>
  <si>
    <t>Utsira Island</t>
  </si>
  <si>
    <t>0.048MW - 10m3 H2/h</t>
  </si>
  <si>
    <t>[1], [2], [5], [7], [87], [88]</t>
  </si>
  <si>
    <t>Acorn H2</t>
  </si>
  <si>
    <t>200MW - 0.4Mt CO2/y</t>
  </si>
  <si>
    <t>[475] [721]</t>
  </si>
  <si>
    <t>Laboratory System at IFE Kjeller Phase 1</t>
  </si>
  <si>
    <t>0.7 Nm3 H2/h</t>
  </si>
  <si>
    <t>[1], [5]</t>
  </si>
  <si>
    <t>Green fertilizer project Porsgrunn-Heroya, phase 1 - SKREI</t>
  </si>
  <si>
    <t>24MW</t>
  </si>
  <si>
    <t>[415][664][1197][1215]</t>
  </si>
  <si>
    <t>4Kvinnherad Power-to-Gas</t>
  </si>
  <si>
    <t>30-60MW - 10-20t H2/d</t>
  </si>
  <si>
    <t>Gigastack-Hornsea 2, phase I</t>
  </si>
  <si>
    <t>[492][1124]</t>
  </si>
  <si>
    <t>The Hydrogen office</t>
  </si>
  <si>
    <t>5.3 Nm3 H2/h</t>
  </si>
  <si>
    <t>[1], [5], [173], [174]</t>
  </si>
  <si>
    <t>RABH2</t>
  </si>
  <si>
    <t>[1], [5], [136]</t>
  </si>
  <si>
    <t>Air Fuel Synthesis pilot plant</t>
  </si>
  <si>
    <t>[1], [5], [15]</t>
  </si>
  <si>
    <t>Aberdeen Kittybrewster, Hydrogen bus project</t>
  </si>
  <si>
    <t>1MW - 180m3 H2/h</t>
  </si>
  <si>
    <t>[2], [4], [187], [188]</t>
  </si>
  <si>
    <t>Fife, Levenmouth Community Energy Project</t>
  </si>
  <si>
    <t>0.37MW</t>
  </si>
  <si>
    <t>[2], [4], [189], [190], [191] [409]</t>
  </si>
  <si>
    <t>PURE Project, Unst</t>
  </si>
  <si>
    <t>0.015MW</t>
  </si>
  <si>
    <t>[1], [5], [86], [87]</t>
  </si>
  <si>
    <t>Tyseley Energy Park refuelling hub Birmingham</t>
  </si>
  <si>
    <t>3MW</t>
  </si>
  <si>
    <t>[592] [593][1199]</t>
  </si>
  <si>
    <t>H2H Saltend, phase 1</t>
  </si>
  <si>
    <t>1Mt CO2/y - 600 MW H2</t>
  </si>
  <si>
    <t>[540] [541]</t>
  </si>
  <si>
    <t>Green Fuels for Denmark - Phase 2</t>
  </si>
  <si>
    <t>100MW</t>
  </si>
  <si>
    <t>[512] [515][725][1258]</t>
  </si>
  <si>
    <t>Green Fuels for Denmark - Phase 3</t>
  </si>
  <si>
    <t>250MW</t>
  </si>
  <si>
    <t>Green Hydrogen for Scotland</t>
  </si>
  <si>
    <t>[581] [854][1514]</t>
  </si>
  <si>
    <t>CF Industries - Donaldsonville Nitrogen Complex</t>
  </si>
  <si>
    <t>20 kt NH3/y - 20MW</t>
  </si>
  <si>
    <t>[621] [622] [884] [885] [1672]</t>
  </si>
  <si>
    <t>Linde - Ontario (California)</t>
  </si>
  <si>
    <t>[623] [1836]</t>
  </si>
  <si>
    <t>Westkuste 100 (Phase 2)</t>
  </si>
  <si>
    <t>700MW</t>
  </si>
  <si>
    <t>[580]</t>
  </si>
  <si>
    <t>H2 Pilotanlage Lingen, phase 1</t>
  </si>
  <si>
    <t>[314][945][1180][1212] [1551]</t>
  </si>
  <si>
    <t>HySynGas</t>
  </si>
  <si>
    <t>50MW</t>
  </si>
  <si>
    <t>[264] [473]</t>
  </si>
  <si>
    <t>Northern Irish hydrogen project - Ballymena Hydrogen</t>
  </si>
  <si>
    <t>[624][625]</t>
  </si>
  <si>
    <t>Liquid Wind, FlagshipONE</t>
  </si>
  <si>
    <t>70MW - 50kt MeOH/y</t>
  </si>
  <si>
    <t>[449] [450] [626][1595]</t>
  </si>
  <si>
    <t>Eyre Peninsula Gateway Hydrogen Project, phase 1</t>
  </si>
  <si>
    <t>100 MW - 15 kt H2/y, 40 kt NH3/y</t>
  </si>
  <si>
    <t>[628][658][1533]</t>
  </si>
  <si>
    <t>North CCU HUB, phase 1. North C Hydrogen</t>
  </si>
  <si>
    <t>65MW-45kt MeOH</t>
  </si>
  <si>
    <t>[444] [654]</t>
  </si>
  <si>
    <t>Centurion</t>
  </si>
  <si>
    <t>[232] [473]</t>
  </si>
  <si>
    <t>Asian Renewable Energy Hub, first phase</t>
  </si>
  <si>
    <t>[493][618][660][889]</t>
  </si>
  <si>
    <t>IPCEI SilverFrog</t>
  </si>
  <si>
    <t>1000MW</t>
  </si>
  <si>
    <t>[419]</t>
  </si>
  <si>
    <t>IPCEI New Green Flamingo</t>
  </si>
  <si>
    <t>PRT
 ESP</t>
  </si>
  <si>
    <t>5000MW</t>
  </si>
  <si>
    <t>[416]</t>
  </si>
  <si>
    <t>Murchison</t>
  </si>
  <si>
    <t>3000MW</t>
  </si>
  <si>
    <t>[291] [377] [494] [520] [660] [676][889]</t>
  </si>
  <si>
    <t>NEOM Green Hydrogen Project</t>
  </si>
  <si>
    <t>SAU</t>
  </si>
  <si>
    <t>2GW - 650t H2/d - 1.2Mt NH3/y</t>
  </si>
  <si>
    <t>[562][1186] [1297] [1666]</t>
  </si>
  <si>
    <t>IPCEI Blue Danube</t>
  </si>
  <si>
    <t>ROM
 DEU
 AUT</t>
  </si>
  <si>
    <t>1500-2115MW</t>
  </si>
  <si>
    <t>Project GERI</t>
  </si>
  <si>
    <t>[1026]</t>
  </si>
  <si>
    <t>IPCEI Black Horse (40 electrolysis production sites)</t>
  </si>
  <si>
    <t>POL
 CZE
 SVK
 HUN</t>
  </si>
  <si>
    <t>320 t H2/d</t>
  </si>
  <si>
    <t>Project NEO</t>
  </si>
  <si>
    <t>[520]</t>
  </si>
  <si>
    <t>NEL - Nikola Agreement H2 refuelling stations in USA (total)</t>
  </si>
  <si>
    <t>[270]</t>
  </si>
  <si>
    <t>HyEx - phase 1</t>
  </si>
  <si>
    <t>Grid+Renewables</t>
  </si>
  <si>
    <t>[537] [579][892][1044][1210]</t>
  </si>
  <si>
    <t>HyEx - phase 2</t>
  </si>
  <si>
    <t>2000MW</t>
  </si>
  <si>
    <t>[537] [579][995][1044][1210]</t>
  </si>
  <si>
    <t>HyNetherlands, 1st phase</t>
  </si>
  <si>
    <t>[275] [630] [920] [1662]</t>
  </si>
  <si>
    <t>HyNetherlands 2nd phase</t>
  </si>
  <si>
    <t>[275] [630]</t>
  </si>
  <si>
    <t>HyGreen Provence (Phase 1)</t>
  </si>
  <si>
    <t>1MW</t>
  </si>
  <si>
    <t>[337] [338]</t>
  </si>
  <si>
    <t>HyGreen Provence (Phase 2)</t>
  </si>
  <si>
    <t>130MW</t>
  </si>
  <si>
    <t>HyGreen Provence (Phase 3)</t>
  </si>
  <si>
    <t>470MW</t>
  </si>
  <si>
    <t>Sundance Hydrogen</t>
  </si>
  <si>
    <t>60t H2/d production</t>
  </si>
  <si>
    <t>[522] [523]</t>
  </si>
  <si>
    <t>Port of Rotterdam BP refinery - H2-Fifty</t>
  </si>
  <si>
    <t>[266][630]</t>
  </si>
  <si>
    <t>Hysencia, Phase I</t>
  </si>
  <si>
    <t>40MW</t>
  </si>
  <si>
    <t>[560] [800]</t>
  </si>
  <si>
    <t>Ningxia Solar Hydrogen Project, Phase 1</t>
  </si>
  <si>
    <t>[479] [830][1244]</t>
  </si>
  <si>
    <t>Dyno Nobel Renewable Hydrogen Project</t>
  </si>
  <si>
    <t>160MW</t>
  </si>
  <si>
    <t>[287]</t>
  </si>
  <si>
    <t>Green Crane Pais Vasco Hub</t>
  </si>
  <si>
    <t>150MW</t>
  </si>
  <si>
    <t>[319]</t>
  </si>
  <si>
    <t>Green Crane - La Robla, Phase 1</t>
  </si>
  <si>
    <t>60MW</t>
  </si>
  <si>
    <t>Green Crane, Aragon Hub</t>
  </si>
  <si>
    <t>Hydrogen Plant for Westereems Wind Farm (RWE Eemshydrogen)</t>
  </si>
  <si>
    <t>[286] [503][630][920] [1662]</t>
  </si>
  <si>
    <t>Queensland Nitrates Renewable Hydrogen and Ammonia</t>
  </si>
  <si>
    <t>[376]</t>
  </si>
  <si>
    <t>Hemweg hub Amsterdam - Hy4Am</t>
  </si>
  <si>
    <t>[503][630] [1662]</t>
  </si>
  <si>
    <t>Weifang Binhai Photovoltaic 100MW Hydrogen Generation Project</t>
  </si>
  <si>
    <t>[595] [769]</t>
  </si>
  <si>
    <t>GreenH2UB (10 hubs of 3-10MW, the first one Ref786)</t>
  </si>
  <si>
    <t>[503][630]</t>
  </si>
  <si>
    <t>Vallée Hydrogène Grand Ouest (VHyGO) - H2 Ouest (Phase 1)</t>
  </si>
  <si>
    <t>750kW - 300kg H2/d</t>
  </si>
  <si>
    <t>[857] [858][1014], Platts European Gas Daily 08-09-2021</t>
  </si>
  <si>
    <t>Vallée Hydrogène Grand Ouest (VHyGO) - EffiH2</t>
  </si>
  <si>
    <t>1MW or 300 kg H2/d</t>
  </si>
  <si>
    <t>[857] [858] [1609] [1610]</t>
  </si>
  <si>
    <t>H2SusBuild / RES-H2</t>
  </si>
  <si>
    <t>[1], [60], [61]</t>
  </si>
  <si>
    <t>Ferrolterra plant, pahse 1</t>
  </si>
  <si>
    <t>[598][1398]</t>
  </si>
  <si>
    <t>ELYGRID (R&amp;D)</t>
  </si>
  <si>
    <t>2.6MW</t>
  </si>
  <si>
    <t>[1], [29] [409]</t>
  </si>
  <si>
    <t>Aviation synfuels</t>
  </si>
  <si>
    <t>10000t synthetic kerosene/y production</t>
  </si>
  <si>
    <t>[534]</t>
  </si>
  <si>
    <t>Tapada do Outeiro natural gas power plant</t>
  </si>
  <si>
    <t>15MW</t>
  </si>
  <si>
    <t>Lingen Green Hydrogen (LGH2) Phase 1</t>
  </si>
  <si>
    <t>[272][638]</t>
  </si>
  <si>
    <t>Wunsiedel Energy Park (Phase 1)</t>
  </si>
  <si>
    <t>8.8MW</t>
  </si>
  <si>
    <t>[582][1022][1593]</t>
  </si>
  <si>
    <t>Wunsiedel Energy Park (Phase 2)</t>
  </si>
  <si>
    <t>2kt H2/y production</t>
  </si>
  <si>
    <t>[582]</t>
  </si>
  <si>
    <t>Repsol Basque Hydrogen Corrido Bilbao, phase 1</t>
  </si>
  <si>
    <t>[531] [532] [739] [757][1392]</t>
  </si>
  <si>
    <t>16m3 H2/h</t>
  </si>
  <si>
    <t>[489]</t>
  </si>
  <si>
    <t>Hydrogen Island Aitutaki</t>
  </si>
  <si>
    <t>COK</t>
  </si>
  <si>
    <t>[1], [5], [72], [73] [409]</t>
  </si>
  <si>
    <t>[1], [5], [72], [73]</t>
  </si>
  <si>
    <t>E-Thor</t>
  </si>
  <si>
    <t>5MW</t>
  </si>
  <si>
    <t>[503][630] [630]</t>
  </si>
  <si>
    <t>H₂ Air Base Leeuwarden</t>
  </si>
  <si>
    <t>[503][630] [630][1662]</t>
  </si>
  <si>
    <t>SEE / Storage of electric energy</t>
  </si>
  <si>
    <t>[1] [3]</t>
  </si>
  <si>
    <t>New zealand Matiu/Somes Island</t>
  </si>
  <si>
    <t>0.0012MW</t>
  </si>
  <si>
    <t>[63]</t>
  </si>
  <si>
    <t>Vendée hydrogène</t>
  </si>
  <si>
    <t>3.4MW</t>
  </si>
  <si>
    <t>RESelyser (R&amp;D)</t>
  </si>
  <si>
    <t>0.001MW</t>
  </si>
  <si>
    <t>[1], [158], [159], [206]</t>
  </si>
  <si>
    <t>DVGW-EBI KIT - Demo-SNG</t>
  </si>
  <si>
    <t>[3], [194]</t>
  </si>
  <si>
    <t>Multiphly</t>
  </si>
  <si>
    <t>[1669]</t>
  </si>
  <si>
    <t>[244]</t>
  </si>
  <si>
    <t>PostBus Hydrogen bus, Brugg, aargau CHIC</t>
  </si>
  <si>
    <t>60m3 H2/h</t>
  </si>
  <si>
    <t>[2], [149], [150]</t>
  </si>
  <si>
    <t>Emden I Biogas upgrading</t>
  </si>
  <si>
    <t>0.312MW</t>
  </si>
  <si>
    <t>[2], [3] [409]</t>
  </si>
  <si>
    <t>PtG Switzerland</t>
  </si>
  <si>
    <t>[425][1591]</t>
  </si>
  <si>
    <t>MYRTE</t>
  </si>
  <si>
    <t>0.11MW</t>
  </si>
  <si>
    <t>[1], [2], [5], [7], [9], [83] [466]</t>
  </si>
  <si>
    <t>H2OzBus Project</t>
  </si>
  <si>
    <t>[514]</t>
  </si>
  <si>
    <t>Sunfire PtL demo "Fuel1"</t>
  </si>
  <si>
    <t>[7], [211]</t>
  </si>
  <si>
    <t>Hyport - Toulouse-Blagnac Airport</t>
  </si>
  <si>
    <t>[528] [754][1200][1611]</t>
  </si>
  <si>
    <t>DEMETER</t>
  </si>
  <si>
    <t>[7], [181]</t>
  </si>
  <si>
    <t>Ekolyser (R&amp;D)</t>
  </si>
  <si>
    <t>[1], [27], [28]</t>
  </si>
  <si>
    <t>LastEISys (R&amp;D)</t>
  </si>
  <si>
    <t>[1], [116]</t>
  </si>
  <si>
    <t>PtG-Elektrolyse im MW-Maßstab (R&amp;D)</t>
  </si>
  <si>
    <t>0.3MW</t>
  </si>
  <si>
    <t>[1], [156], [157</t>
  </si>
  <si>
    <t>BioPower2Gas, Allendorf, Eder</t>
  </si>
  <si>
    <t>[2], [3], [7]</t>
  </si>
  <si>
    <t>Rozenburg Power2Gas Phase 1</t>
  </si>
  <si>
    <t>Greenhouse heating, solar-H2</t>
  </si>
  <si>
    <t>[100], [198]</t>
  </si>
  <si>
    <t>EE-Methan aus CO2 (R&amp;D)</t>
  </si>
  <si>
    <t>[1], [3]</t>
  </si>
  <si>
    <t>OptFuel (R&amp;D)</t>
  </si>
  <si>
    <t>[1], [3], [117]</t>
  </si>
  <si>
    <t>Thüga PtG plant Frankfurt/Main</t>
  </si>
  <si>
    <t>[1], [2], [7], [9], [81] [470]</t>
  </si>
  <si>
    <t>RENOVAGAS</t>
  </si>
  <si>
    <t>[207] [323]</t>
  </si>
  <si>
    <t>HyFLEET:CUTE, Hamburg</t>
  </si>
  <si>
    <t>Reduction and Reuse of CO2: Renewable Fuels for Electricity Production- ZHAW</t>
  </si>
  <si>
    <t>0.3m3 H2/h</t>
  </si>
  <si>
    <t>CHOCHCO</t>
  </si>
  <si>
    <t>[141], [142]</t>
  </si>
  <si>
    <t>Hydrogen Wind Farm Sotavento</t>
  </si>
  <si>
    <t>0.3MW - 60m3 H2/h</t>
  </si>
  <si>
    <t>[1], [2], [5], [7], [9], [52]</t>
  </si>
  <si>
    <t>CUTE, Stockholm</t>
  </si>
  <si>
    <t>HyFLEET:CUTE, Amesterdam</t>
  </si>
  <si>
    <t>Wind2Hydrogen, HyCentA</t>
  </si>
  <si>
    <t>[113], [114], [213] [456] [481]</t>
  </si>
  <si>
    <t>BOEING (rSOC Demonstrator)</t>
  </si>
  <si>
    <t>Pilot &amp; Demo PtM HSR</t>
  </si>
  <si>
    <t>[3]</t>
  </si>
  <si>
    <t>Dresden</t>
  </si>
  <si>
    <t>Rapperswil</t>
  </si>
  <si>
    <t>[7], [151]</t>
  </si>
  <si>
    <t>RegEnKibo, Kirchheimbolanden (R&amp;D)</t>
  </si>
  <si>
    <t>[2], [163]</t>
  </si>
  <si>
    <t>ECTOS</t>
  </si>
  <si>
    <t>[7] [182] [183] [184]</t>
  </si>
  <si>
    <t>ETOGAS, Solar Fuel Alpha-plant 250 kW, ZSW</t>
  </si>
  <si>
    <t>[1], [2], [3], [5], [7], [9]</t>
  </si>
  <si>
    <t>Shoro Dam in Shiranuka-cho, Shiranuka-gun, Hokkaido</t>
  </si>
  <si>
    <t>35m3 H2/h</t>
  </si>
  <si>
    <t>[281]</t>
  </si>
  <si>
    <t>SoCalGas and University of California Irvine 1</t>
  </si>
  <si>
    <t>13m3 H2/h</t>
  </si>
  <si>
    <t>[480]</t>
  </si>
  <si>
    <t>HELMETH (R&amp;D)</t>
  </si>
  <si>
    <t>[3], [124]</t>
  </si>
  <si>
    <t>SoCalGas and University of California Irvine 2</t>
  </si>
  <si>
    <t>Tomakomai</t>
  </si>
  <si>
    <t>SMR+CCUS</t>
  </si>
  <si>
    <t>100kt CO2/y</t>
  </si>
  <si>
    <t>[279]</t>
  </si>
  <si>
    <t>GrInHy</t>
  </si>
  <si>
    <t>0.15MW - 37.5m3 H2/h</t>
  </si>
  <si>
    <t>[298]</t>
  </si>
  <si>
    <t>Tomamae Town, Hokkaido</t>
  </si>
  <si>
    <t>0.135MW</t>
  </si>
  <si>
    <t>[278]</t>
  </si>
  <si>
    <t>Yokohama City Wind Power Plant (Hama Wing)</t>
  </si>
  <si>
    <t>[362]</t>
  </si>
  <si>
    <t>GRHYD</t>
  </si>
  <si>
    <t>[1] [7] [9] [99]</t>
  </si>
  <si>
    <t>ELY4OFF</t>
  </si>
  <si>
    <t>[510}</t>
  </si>
  <si>
    <t>Hidrolica, Tahivilla</t>
  </si>
  <si>
    <t>0.041MW</t>
  </si>
  <si>
    <t>[1], [2], [5], [7], [64]</t>
  </si>
  <si>
    <t>GenHyPEM (R&amp;D)</t>
  </si>
  <si>
    <t>6.3 Nm3 H2/h</t>
  </si>
  <si>
    <t>[1] [5] [463]</t>
  </si>
  <si>
    <t>Jupiter 1000</t>
  </si>
  <si>
    <t>[370]</t>
  </si>
  <si>
    <t>Hawaii Hydrogen Power Park (phase 2)</t>
  </si>
  <si>
    <t>[1], [5], [87], [111], [112]</t>
  </si>
  <si>
    <t>PVFCSYS Sophia Antipolis</t>
  </si>
  <si>
    <t>0.0036MW</t>
  </si>
  <si>
    <t>[1], [5], [85], [86], [87]</t>
  </si>
  <si>
    <t>PVFCSYS Agrate</t>
  </si>
  <si>
    <t>0.0034MW</t>
  </si>
  <si>
    <t>THEUS H2 Energy Storage, Takasago (R&amp;D)</t>
  </si>
  <si>
    <t>[1], [5], [106]</t>
  </si>
  <si>
    <t>Aeropila</t>
  </si>
  <si>
    <t>0.5 Nm3 H2/h</t>
  </si>
  <si>
    <t>[1], [14]</t>
  </si>
  <si>
    <t>PosHYdon</t>
  </si>
  <si>
    <t>[500] [501]</t>
  </si>
  <si>
    <t>FIRST - Showcase II</t>
  </si>
  <si>
    <t>[1], [5], [37], [106]</t>
  </si>
  <si>
    <t>IHAVU</t>
  </si>
  <si>
    <t>0.05m3 H2/h</t>
  </si>
  <si>
    <t>[472]</t>
  </si>
  <si>
    <t>WELTEMP, Water electrolysis at elevated temperature</t>
  </si>
  <si>
    <t>[1], [102]</t>
  </si>
  <si>
    <t>Ameland</t>
  </si>
  <si>
    <t>[7], [9], [147]</t>
  </si>
  <si>
    <t>Wind-H2 Village Prince Edward Island</t>
  </si>
  <si>
    <t>[1], [5], [164]</t>
  </si>
  <si>
    <t>DTE Energy Hydrogen Technoly Park, Southfield Michigan</t>
  </si>
  <si>
    <t>0.099MW</t>
  </si>
  <si>
    <t>[1], [5], [25], [26]</t>
  </si>
  <si>
    <t>Wind2H2 Project NREL</t>
  </si>
  <si>
    <t>[1], [5], [7], [87]</t>
  </si>
  <si>
    <t>Small Scale Renewable Power System DRI (Desert Research Institute)</t>
  </si>
  <si>
    <t>0.0065MW</t>
  </si>
  <si>
    <t>[1], [5], [169], [170]</t>
  </si>
  <si>
    <t>IRENE System</t>
  </si>
  <si>
    <t>[1], [5], [79]</t>
  </si>
  <si>
    <t>Bio SNG Güssing</t>
  </si>
  <si>
    <t>[1], [9], [23], [24]</t>
  </si>
  <si>
    <t>Fine Chemical Industry Park of Lanzhou</t>
  </si>
  <si>
    <t>1000m3 H2/h - 1440t MeOH</t>
  </si>
  <si>
    <t>[361] [768]</t>
  </si>
  <si>
    <t>GldH2</t>
  </si>
  <si>
    <t>[503][630][920][1662]</t>
  </si>
  <si>
    <t>P2P IPKW</t>
  </si>
  <si>
    <t>1-10MW</t>
  </si>
  <si>
    <t>AuxHYGen (Phase 1)</t>
  </si>
  <si>
    <t>[570]</t>
  </si>
  <si>
    <t>MethFuel</t>
  </si>
  <si>
    <t>[605]</t>
  </si>
  <si>
    <t>Coffeyville fertilizer plant</t>
  </si>
  <si>
    <t>Oil w CCUS</t>
  </si>
  <si>
    <t>Coke gasification with CCUS</t>
  </si>
  <si>
    <t>900000 t CO2/y</t>
  </si>
  <si>
    <t>PCS Nitrogen-Geismar plant (LA)</t>
  </si>
  <si>
    <t>200000-300000 t CO2/y</t>
  </si>
  <si>
    <t>Port Arthur</t>
  </si>
  <si>
    <t>900000t CO2/y - 151000m3 H2/h</t>
  </si>
  <si>
    <t>[345]</t>
  </si>
  <si>
    <t>MCRC bio-hydrogen facility Chennai</t>
  </si>
  <si>
    <t>Microbial fermentation</t>
  </si>
  <si>
    <t>12m3 H2/h</t>
  </si>
  <si>
    <t>[487]</t>
  </si>
  <si>
    <t>Port Jerome</t>
  </si>
  <si>
    <t>100000t CO2/y - 4500kg H2/h</t>
  </si>
  <si>
    <t>[335] [336]</t>
  </si>
  <si>
    <t>Quest</t>
  </si>
  <si>
    <t>1100000t CO2/y - 300 kt H2/y</t>
  </si>
  <si>
    <t>[349] [703]</t>
  </si>
  <si>
    <t>ElectroHgena</t>
  </si>
  <si>
    <t>[9], Cap. network</t>
  </si>
  <si>
    <t>Power to flex (several pilot projects)</t>
  </si>
  <si>
    <t>[118], [205]</t>
  </si>
  <si>
    <t>Minerve, Nantes</t>
  </si>
  <si>
    <t>[7], [9], [139] [467]</t>
  </si>
  <si>
    <t>HYPOS (several projects)</t>
  </si>
  <si>
    <t>PEM+ALK+SOEC</t>
  </si>
  <si>
    <t>1.3MW</t>
  </si>
  <si>
    <t>[2], [7], [95], [96]</t>
  </si>
  <si>
    <t>Air Liquide Becancour</t>
  </si>
  <si>
    <t>20MW - 8t H2/d</t>
  </si>
  <si>
    <t>[241][665]</t>
  </si>
  <si>
    <t>Hebei Jiantou Guyuan wind project - 2nd phase</t>
  </si>
  <si>
    <t>[360][587] [771]</t>
  </si>
  <si>
    <t>Blue but better (ALB) (Canada Net-zero Hydrogen Energy Complex), phase 1</t>
  </si>
  <si>
    <t>140kt H2/y - 0.77 Mt CO2/y</t>
  </si>
  <si>
    <t>[947][1993]</t>
  </si>
  <si>
    <t>Hyper Hydrogen Energy Zhangjiakou Wind Power Hebei - first phase</t>
  </si>
  <si>
    <t>4.3 t H2/d</t>
  </si>
  <si>
    <t>[360]</t>
  </si>
  <si>
    <t>MPREIS Hydrogen (within "Demo4Grid")</t>
  </si>
  <si>
    <t>3.1MW</t>
  </si>
  <si>
    <t>[216][1242]</t>
  </si>
  <si>
    <t>Anglo-American Mogalakwena mine</t>
  </si>
  <si>
    <t>ZAF</t>
  </si>
  <si>
    <t>3.5MW</t>
  </si>
  <si>
    <t>[452]</t>
  </si>
  <si>
    <t>Wally - Walmart Quilicura forklifts</t>
  </si>
  <si>
    <t>56t H2/y - 600kW</t>
  </si>
  <si>
    <t>[958] [1322] [1976]</t>
  </si>
  <si>
    <t>Wuppertal refuelling station</t>
  </si>
  <si>
    <t>[231] [356] [732]</t>
  </si>
  <si>
    <t>SALCOS - WindH2 Windwasserstoff Salzgitter</t>
  </si>
  <si>
    <t>2 x 1.25MW - 450m3 H2/h</t>
  </si>
  <si>
    <t>[294][672] [774]</t>
  </si>
  <si>
    <t>Hebei Jiantou Guyuan wind project - 1st phase</t>
  </si>
  <si>
    <t>[360] [771]</t>
  </si>
  <si>
    <t>Green hydrogen Project, Mohammad Bin Rashid Solar Park</t>
  </si>
  <si>
    <t>ARE</t>
  </si>
  <si>
    <t>[339][921]</t>
  </si>
  <si>
    <t>Hydrogen Park South Australia - HyPSA</t>
  </si>
  <si>
    <t>[296] [311]</t>
  </si>
  <si>
    <t>NEL-Champaign-Urbana Mass Transit District</t>
  </si>
  <si>
    <t>[329][1020]</t>
  </si>
  <si>
    <t>Cyrus Smith</t>
  </si>
  <si>
    <t>Jemena Western Sydney - H2GO project</t>
  </si>
  <si>
    <t>0.5MW</t>
  </si>
  <si>
    <t>[224] [308][1227]</t>
  </si>
  <si>
    <t>Queensland Government HRS</t>
  </si>
  <si>
    <t>0.22MW</t>
  </si>
  <si>
    <t>[535] [1612]</t>
  </si>
  <si>
    <t>Seafuel project</t>
  </si>
  <si>
    <t>12kg H2/d</t>
  </si>
  <si>
    <t>[511] [1699] [1701]</t>
  </si>
  <si>
    <t>Obayashi geothermal hydrogen</t>
  </si>
  <si>
    <t>[566]</t>
  </si>
  <si>
    <t>Hydrogen village Burgenland</t>
  </si>
  <si>
    <t>[1], [115] [456]</t>
  </si>
  <si>
    <t>Unisa, Mawson Lakes campus</t>
  </si>
  <si>
    <t>[323]</t>
  </si>
  <si>
    <t>North West Sturgeon refinery</t>
  </si>
  <si>
    <t>Bitumen gasification+CCUS</t>
  </si>
  <si>
    <t>1300000t CO2/y</t>
  </si>
  <si>
    <t>[348] [544]</t>
  </si>
  <si>
    <t>WCS Redwater CO2 Recovery Unit (formerly nutrien) (ACTL) (ALB) phase 1</t>
  </si>
  <si>
    <t>300000t CO2/y</t>
  </si>
  <si>
    <t>[346] [347] [544]</t>
  </si>
  <si>
    <t>Kidman Park in Adelaide depot</t>
  </si>
  <si>
    <t>[221]</t>
  </si>
  <si>
    <t>SPHYNX, R&amp;D</t>
  </si>
  <si>
    <t>[140], [208] [393]</t>
  </si>
  <si>
    <t>[1] [5] [87] [89] [90]</t>
  </si>
  <si>
    <t>Fronius HyLOG-Fleet (Hydrogen powered Logistic System)</t>
  </si>
  <si>
    <t>HyWindBalance, Oldenburg</t>
  </si>
  <si>
    <t>Vallée Hydrogène Grand Ouest (VHyGO) - Brest</t>
  </si>
  <si>
    <t>[857] [858]</t>
  </si>
  <si>
    <t>Hyport@Duqm, phase 1</t>
  </si>
  <si>
    <t>OMN</t>
  </si>
  <si>
    <t>500MW</t>
  </si>
  <si>
    <t>[359], [1527]</t>
  </si>
  <si>
    <t>Engie - Yara Pilbara test, phase I</t>
  </si>
  <si>
    <t>[266] [309] [310] [664] [882] [910] [1679]</t>
  </si>
  <si>
    <t>Hyper Hydrogen Energy Zhangjiakou Wind Power Hebei - second phase</t>
  </si>
  <si>
    <t>10 kt H2/y - production</t>
  </si>
  <si>
    <t>[360] [771][2073]</t>
  </si>
  <si>
    <t>Crystal Brook Energy Park, South Australia</t>
  </si>
  <si>
    <t>[232] [322] [606] [860]</t>
  </si>
  <si>
    <t>Origin Energy - Kawasaki Heavy Industries Townsville project</t>
  </si>
  <si>
    <t>300MW</t>
  </si>
  <si>
    <t>[873]</t>
  </si>
  <si>
    <t>H2-hub Gladstone (Queensland) - phase 1</t>
  </si>
  <si>
    <t>150W</t>
  </si>
  <si>
    <t>[679] [680][1033]</t>
  </si>
  <si>
    <t>Demonstration plant Kuala Terengganu, Malaysia</t>
  </si>
  <si>
    <t>[5], [105]</t>
  </si>
  <si>
    <t>Demo Plant Agricultural University Athens</t>
  </si>
  <si>
    <t>[1], [5], [21]</t>
  </si>
  <si>
    <t>The Hydrogen house</t>
  </si>
  <si>
    <t>[1], [5], [172]</t>
  </si>
  <si>
    <t>Fenosa Canberra hydrogen demo project</t>
  </si>
  <si>
    <t>Alliander Oosterwolde - solar park of GroenLeven</t>
  </si>
  <si>
    <t>1.4MW</t>
  </si>
  <si>
    <t>[591][597] [1613]</t>
  </si>
  <si>
    <t>Siemens Energy and Beijing Green Hydrogen Technology Development HRS</t>
  </si>
  <si>
    <t>[575]</t>
  </si>
  <si>
    <t>Ribatejo natural gas power plant</t>
  </si>
  <si>
    <t>[533][1125] [1619]</t>
  </si>
  <si>
    <t>Air Liquide liquid hydrogen production plant</t>
  </si>
  <si>
    <t>Biogas reforming</t>
  </si>
  <si>
    <t>30t H2/d (only part from biogas, but at least 1/3)</t>
  </si>
  <si>
    <t>[559] [561][639]</t>
  </si>
  <si>
    <t>Haru Oni, phase 1</t>
  </si>
  <si>
    <t>1 MW - 750000 l MeOH/y</t>
  </si>
  <si>
    <t>[589][645] [870] [871] [1076] [1078][1518] [1597]</t>
  </si>
  <si>
    <t>Holland Hydrogen - phase 1</t>
  </si>
  <si>
    <t>200MW</t>
  </si>
  <si>
    <t>[505][920][968][1219][1435][1437]</t>
  </si>
  <si>
    <t>Sun Metals Zinc Refinery, phase I</t>
  </si>
  <si>
    <t>[538] [539][1038][1336][1620]</t>
  </si>
  <si>
    <t>HRS TMB Zona Franca de Barcelona</t>
  </si>
  <si>
    <t>[563] [1323]</t>
  </si>
  <si>
    <t>HRS Charleroi</t>
  </si>
  <si>
    <t>[564]</t>
  </si>
  <si>
    <t>HRS CNH2 Puertollano</t>
  </si>
  <si>
    <t>0.06MW</t>
  </si>
  <si>
    <t>Iberdrola - Palos de la Frontera I</t>
  </si>
  <si>
    <t>[588][620][631]</t>
  </si>
  <si>
    <t>Hyflexpower</t>
  </si>
  <si>
    <t>1.6 MW - 185 Nm3/h</t>
  </si>
  <si>
    <t>[518] [519] [557][1621]</t>
  </si>
  <si>
    <t>HydroHub-Fenne</t>
  </si>
  <si>
    <t>53 MW</t>
  </si>
  <si>
    <t>[600] [1347] [1348]</t>
  </si>
  <si>
    <t>Solena Group Plasma enhanced gasification</t>
  </si>
  <si>
    <t>Biomass plasma-enhanced gasification</t>
  </si>
  <si>
    <t>12000kg H2/d</t>
  </si>
  <si>
    <t>[513] [1694]</t>
  </si>
  <si>
    <t>H24U project (former Proyecto Verne)</t>
  </si>
  <si>
    <t>URY</t>
  </si>
  <si>
    <t>[610]</t>
  </si>
  <si>
    <t>Olive Creek 1</t>
  </si>
  <si>
    <t>Methane pyrolysis</t>
  </si>
  <si>
    <t>5kt H2/y</t>
  </si>
  <si>
    <t>[611][1189]</t>
  </si>
  <si>
    <t>Olive Creek 2</t>
  </si>
  <si>
    <t>275kt NH3/y</t>
  </si>
  <si>
    <t>Iberdrola - Palos de la Frontera II</t>
  </si>
  <si>
    <t>360MW (in addition to the 230MW included in Ref 776)</t>
  </si>
  <si>
    <t>Douglas County PUD - industrial area north of East Wenatchee</t>
  </si>
  <si>
    <t>[502], [596], [667] [1324] [1603]</t>
  </si>
  <si>
    <t>Chongli wind-solar Hydrogen Project - first phase</t>
  </si>
  <si>
    <t>1.7t H2/d</t>
  </si>
  <si>
    <t>GreenH2UB (1st hub, Noord Brabant)</t>
  </si>
  <si>
    <t>5-10MW</t>
  </si>
  <si>
    <t>[503][630] [504] [920] [1662]</t>
  </si>
  <si>
    <t>Duwaal</t>
  </si>
  <si>
    <t>[242] [353] [503][630] [508][1662]</t>
  </si>
  <si>
    <t>Chongli wind-solar Hydrogen Project - second phase</t>
  </si>
  <si>
    <t>1475 t/yr H2</t>
  </si>
  <si>
    <t>[771] [1707] [1708]</t>
  </si>
  <si>
    <t>Hysolar Green on Road - Nieuwegein</t>
  </si>
  <si>
    <t>[499][1154] [1604] [1662]</t>
  </si>
  <si>
    <t>Halcyon Power</t>
  </si>
  <si>
    <t>1.5MW - 250m3 H2/h</t>
  </si>
  <si>
    <t>[529][1226]</t>
  </si>
  <si>
    <t>Hydrogenpilot Oosterwolde</t>
  </si>
  <si>
    <t>[503][630] [1325]</t>
  </si>
  <si>
    <t>Kopernikus 2.0</t>
  </si>
  <si>
    <t>[445][599]</t>
  </si>
  <si>
    <t>E-CO2MET Raffinerie Mitteldeutschland</t>
  </si>
  <si>
    <t>[290] [446][1024]</t>
  </si>
  <si>
    <t>HySTRA- HESC</t>
  </si>
  <si>
    <t>Coal w CCUS</t>
  </si>
  <si>
    <t>Coal gasification with CCUS</t>
  </si>
  <si>
    <t>4.39 Mt CO2/y - 770 tH2/d</t>
  </si>
  <si>
    <t>[297]</t>
  </si>
  <si>
    <t>H-Vision (phase 1)</t>
  </si>
  <si>
    <t>1300000t CO2/y - 100 kt H2/y</t>
  </si>
  <si>
    <t>[268]</t>
  </si>
  <si>
    <t>Preem CCS at Lysekil refinery</t>
  </si>
  <si>
    <t>600000t CO2/y</t>
  </si>
  <si>
    <t>[516][517]</t>
  </si>
  <si>
    <t>METHYCENTRE</t>
  </si>
  <si>
    <t>[103] [130]</t>
  </si>
  <si>
    <t>Hydrogen Park Gladstone</t>
  </si>
  <si>
    <t>0.175MW</t>
  </si>
  <si>
    <t>[375]</t>
  </si>
  <si>
    <t>Toyota Hydrogen Centre, Altona, Victoria</t>
  </si>
  <si>
    <t>[261] [262] [264] [321][358][632][786] [809]</t>
  </si>
  <si>
    <t>GZI Next</t>
  </si>
  <si>
    <t>[421]</t>
  </si>
  <si>
    <t>Yanchang Integrated Carbon Capture and Storage Demonstration</t>
  </si>
  <si>
    <t>[334]</t>
  </si>
  <si>
    <t>Hazer group CH4 pyrolysis</t>
  </si>
  <si>
    <t>100t H2/y</t>
  </si>
  <si>
    <t>[324] [325] [574] [946][1037] [1605]</t>
  </si>
  <si>
    <t>ECB Omega Green biofuel project</t>
  </si>
  <si>
    <t>PRY</t>
  </si>
  <si>
    <t>310MW</t>
  </si>
  <si>
    <t>[259] [474] [880]</t>
  </si>
  <si>
    <t>Normand’Hy - Air Liquide</t>
  </si>
  <si>
    <t>[1668]</t>
  </si>
  <si>
    <t>H2V 59, 1st phase</t>
  </si>
  <si>
    <t>[304] [131] [715] [1315]</t>
  </si>
  <si>
    <t>Arrowsmith Hydrogen Project, phase 1</t>
  </si>
  <si>
    <t>23t H2/d - 55MW</t>
  </si>
  <si>
    <t>[497][1035][1169][1170][1728]</t>
  </si>
  <si>
    <t>Bad Lauchstädt energy park</t>
  </si>
  <si>
    <t>[318] [853] [1354], Platts European Gas Daily 10-09-2021</t>
  </si>
  <si>
    <t>DJEWELS Chemiepark - Delfzijl, Phase 1</t>
  </si>
  <si>
    <t>[378] [397] [422] [457] [853] [1606]</t>
  </si>
  <si>
    <t>UpHy</t>
  </si>
  <si>
    <t>[424] [1607] [2025]</t>
  </si>
  <si>
    <t>Lake Charles Methanol</t>
  </si>
  <si>
    <t>Petroleum coke+CCUS</t>
  </si>
  <si>
    <t>4200000t CO2/y</t>
  </si>
  <si>
    <t>[273] [350]</t>
  </si>
  <si>
    <t>DJEWELS Chemiepark - Delfzijl, Phase 2</t>
  </si>
  <si>
    <t>[630] [853]</t>
  </si>
  <si>
    <t>H2ermes</t>
  </si>
  <si>
    <t>[226] [366]</t>
  </si>
  <si>
    <t>H2V 59, 2nd phase</t>
  </si>
  <si>
    <t>[305] [131] [1315]</t>
  </si>
  <si>
    <t>Hydrogen 2 Magnum (H2M)</t>
  </si>
  <si>
    <t>[283]</t>
  </si>
  <si>
    <t>Wabash Valley Resources</t>
  </si>
  <si>
    <t>Petcoke+biomass gasification with CCUS</t>
  </si>
  <si>
    <t>1650000t CO2/y - 336 tH2/d</t>
  </si>
  <si>
    <t>[277] [341] [863]</t>
  </si>
  <si>
    <t>Etzel, Salt caverns</t>
  </si>
  <si>
    <t>[2] [175] [209]</t>
  </si>
  <si>
    <t>Shell heavy residue gasification CCU - Pernis refinery (in 2024, the CCU project will become CCUS - ref1323 - once Porhtos project is available)</t>
  </si>
  <si>
    <t>Heavy oil residue gasification+CCUS</t>
  </si>
  <si>
    <t>1000000t CO2/y - 100 kt/y</t>
  </si>
  <si>
    <t>[343] [344]</t>
  </si>
  <si>
    <t>Bio Energy Netherlands</t>
  </si>
  <si>
    <t>Biomass gasification</t>
  </si>
  <si>
    <t>Blue Hydrogen Den Helder</t>
  </si>
  <si>
    <t>Combination of electrolysis and NG w CCUS</t>
  </si>
  <si>
    <t>Nemo Hydrogen Project</t>
  </si>
  <si>
    <t>Baicheng City Bus Company - Songyuan City</t>
  </si>
  <si>
    <t>ALK+PEM</t>
  </si>
  <si>
    <t>6 MW, 1000 Nm3/h ALK + 200 Nm3/h PEM</t>
  </si>
  <si>
    <t>[831]</t>
  </si>
  <si>
    <t>Repsol Cartagena, phase 1</t>
  </si>
  <si>
    <t>[617]</t>
  </si>
  <si>
    <t>H2-based residential area in Van der Veen</t>
  </si>
  <si>
    <t>[312]</t>
  </si>
  <si>
    <t>H2Gas</t>
  </si>
  <si>
    <t>15kW</t>
  </si>
  <si>
    <t>[316]</t>
  </si>
  <si>
    <t>Long Beach Fuel Cell plant</t>
  </si>
  <si>
    <t>1.2 kg H2/d</t>
  </si>
  <si>
    <t>[320]</t>
  </si>
  <si>
    <t>Producing Hydrogen by Gasification of Biomass in 'het Groene Hart' - GH2</t>
  </si>
  <si>
    <t>1.2MW</t>
  </si>
  <si>
    <t>Ramboll study for an e-fuel plant in Greenland</t>
  </si>
  <si>
    <t>[313]</t>
  </si>
  <si>
    <t>Armor Hydrogène</t>
  </si>
  <si>
    <t>4MW</t>
  </si>
  <si>
    <t>[633] [1689]</t>
  </si>
  <si>
    <t>Giner ELX, H2@Scale (Florida)</t>
  </si>
  <si>
    <t>[1020][1021]</t>
  </si>
  <si>
    <t>Frontier Energy, H2@Scale - electrolysis</t>
  </si>
  <si>
    <t>20kg H2/d</t>
  </si>
  <si>
    <t>[636][637][1021]</t>
  </si>
  <si>
    <t>DJEWELS Chemiepark - Delfzijl, Phase 3</t>
  </si>
  <si>
    <t>Curthyl</t>
  </si>
  <si>
    <t>[630] [1662]</t>
  </si>
  <si>
    <t>Deltaurus 1</t>
  </si>
  <si>
    <t>150MW - 1GW</t>
  </si>
  <si>
    <t>[640]</t>
  </si>
  <si>
    <t>Deltaurus 3</t>
  </si>
  <si>
    <t>North CCU HUB, phase 3 (Deltaurus 4)</t>
  </si>
  <si>
    <t>600MW</t>
  </si>
  <si>
    <t>Vlissingen - VoltH2 - phase I</t>
  </si>
  <si>
    <t>[653][1083] [1671] [1662]</t>
  </si>
  <si>
    <t>HySynergy, phase 2</t>
  </si>
  <si>
    <t>300 MW</t>
  </si>
  <si>
    <t>[288] [331][930]</t>
  </si>
  <si>
    <t>Green lab skive (Phase I)</t>
  </si>
  <si>
    <t>6MW</t>
  </si>
  <si>
    <t>[641][924][926][1249]</t>
  </si>
  <si>
    <t>Shell China - Zhangjiakou, phase 1</t>
  </si>
  <si>
    <t>[642] [772][1216]</t>
  </si>
  <si>
    <t>Aberdeen Hydrogen Hub, phase I</t>
  </si>
  <si>
    <t>800 kg H2/day</t>
  </si>
  <si>
    <t>[644][979], Platts European Gas Daily 27-10-2021</t>
  </si>
  <si>
    <t>Fortescue Metals Group - Bell Bay, Tasmania</t>
  </si>
  <si>
    <t>250MW - 250kt NH3/y</t>
  </si>
  <si>
    <t>[646]</t>
  </si>
  <si>
    <t>H2HUB</t>
  </si>
  <si>
    <t>[647]</t>
  </si>
  <si>
    <t>Meirama plant, phase 1</t>
  </si>
  <si>
    <t>[648], Platts European Gas Daily 29-07-2021</t>
  </si>
  <si>
    <t>EMEC tidal-battery-hydrogen demo</t>
  </si>
  <si>
    <t>0.67MW</t>
  </si>
  <si>
    <t>[649], Platts European Gas Daily 15-07-2021</t>
  </si>
  <si>
    <t>Orange-BAT Puerto Valencia</t>
  </si>
  <si>
    <t>[651] [1309]</t>
  </si>
  <si>
    <t>Huaneng electrolysis plant in Western Sichuan</t>
  </si>
  <si>
    <t>6000m3 H2/h</t>
  </si>
  <si>
    <t>[650] [772]</t>
  </si>
  <si>
    <t>H-Vision (phase 2)</t>
  </si>
  <si>
    <t>2600000t CO2/y - 300 kt H2/y</t>
  </si>
  <si>
    <t>HaYrport</t>
  </si>
  <si>
    <t>0.75MW</t>
  </si>
  <si>
    <t>[652] [897] [1622]</t>
  </si>
  <si>
    <t>Power-to-Methanol, Antwerp, phase 2</t>
  </si>
  <si>
    <t>IPCEI Green Crane, Italy Hubs</t>
  </si>
  <si>
    <t>769MW</t>
  </si>
  <si>
    <t>White Dragon</t>
  </si>
  <si>
    <t>250kt H2/y production</t>
  </si>
  <si>
    <t>[936]</t>
  </si>
  <si>
    <t>North CCU HUB, phase 2. North-C -full scale</t>
  </si>
  <si>
    <t>HRS Halle (Continued as Ref148)</t>
  </si>
  <si>
    <t>[655]</t>
  </si>
  <si>
    <t>Origin Energy Tasmania’s Bell Bay</t>
  </si>
  <si>
    <t>500MW-420 ktnNH3/y</t>
  </si>
  <si>
    <t>[657][1034]</t>
  </si>
  <si>
    <t>H2One Multistation- Tsuruga City</t>
  </si>
  <si>
    <t>[659]</t>
  </si>
  <si>
    <t>H100 Fife Project, Levenmouth</t>
  </si>
  <si>
    <t>[1079] [1080]</t>
  </si>
  <si>
    <t>Steag-Thyssenkrupp Duisburg steel plant (HydrOxy Hub Walsum)</t>
  </si>
  <si>
    <t>520MW</t>
  </si>
  <si>
    <t>[661] [779]</t>
  </si>
  <si>
    <t>Gela refinery</t>
  </si>
  <si>
    <t>[662] [1675]</t>
  </si>
  <si>
    <t>Taranto Sustainable Refinery</t>
  </si>
  <si>
    <t>BENORTH2 (Amorebieta-Boroa power plant), phase 1</t>
  </si>
  <si>
    <t>N/A</t>
  </si>
  <si>
    <t>[666] [690]</t>
  </si>
  <si>
    <t>BENORTH2 (Amorebieta-Boroa power plant), phase 2</t>
  </si>
  <si>
    <t>Camberra HRS</t>
  </si>
  <si>
    <t>[810] [811]</t>
  </si>
  <si>
    <t>Recycle Carbone Varennes biofuels plant</t>
  </si>
  <si>
    <t>88MW</t>
  </si>
  <si>
    <t>[668] [669] [695]</t>
  </si>
  <si>
    <t>Beijing Jingneng Power Company</t>
  </si>
  <si>
    <t>500kt H2/y</t>
  </si>
  <si>
    <t>[670]</t>
  </si>
  <si>
    <t>REDDAP - REnewable Distributed &amp; Dynamic Ammonia Plant</t>
  </si>
  <si>
    <t>[671][982][1249][1455] [1678]</t>
  </si>
  <si>
    <t>Wallonia e-methane project</t>
  </si>
  <si>
    <t>75MW</t>
  </si>
  <si>
    <t>[673]</t>
  </si>
  <si>
    <t>Get H2 Lingen, phase 2</t>
  </si>
  <si>
    <t>[674] [675][1212]</t>
  </si>
  <si>
    <t>NortH2, phase 2</t>
  </si>
  <si>
    <t>10GW</t>
  </si>
  <si>
    <t>AquaPrimus (AquaVentus, phase 1), Heligoland</t>
  </si>
  <si>
    <t>28MW</t>
  </si>
  <si>
    <t>[677][945][980]</t>
  </si>
  <si>
    <t>Pacific Solar Hydrogen</t>
  </si>
  <si>
    <t>200kt H2/y</t>
  </si>
  <si>
    <t>[678]</t>
  </si>
  <si>
    <t>H2-hub Gladstone (Queensland) - phases 2-3</t>
  </si>
  <si>
    <t>3GW</t>
  </si>
  <si>
    <t>Brande Hydrogen project</t>
  </si>
  <si>
    <t>0.4MW</t>
  </si>
  <si>
    <t>[681] [689]</t>
  </si>
  <si>
    <t>Hydrogen trial in Dalmine steel mill</t>
  </si>
  <si>
    <t>[683]</t>
  </si>
  <si>
    <t>Horizeo project</t>
  </si>
  <si>
    <t>[684]</t>
  </si>
  <si>
    <t>Deep Purple</t>
  </si>
  <si>
    <t>[685] [686] [687]</t>
  </si>
  <si>
    <t>Pinto waste water plant</t>
  </si>
  <si>
    <t>80t H2/y</t>
  </si>
  <si>
    <t>[688] [748][1738]</t>
  </si>
  <si>
    <t>Linde Leuna Chemical Complex</t>
  </si>
  <si>
    <t>[693]</t>
  </si>
  <si>
    <t>Project Haber, phase 1</t>
  </si>
  <si>
    <t>[695][1172][1173]</t>
  </si>
  <si>
    <t>Grupa Lotos refinery</t>
  </si>
  <si>
    <t>[698]</t>
  </si>
  <si>
    <t>Hamburg Green Hydrogen Hub (HGHH) project - old Moorburg plant</t>
  </si>
  <si>
    <t>[699] [2141] Data from Platts S&amp;P Global Hydrogen Daily 21/09/2023</t>
  </si>
  <si>
    <t>Sumitomo Queensland</t>
  </si>
  <si>
    <t>0.25-0.3 kt H2/y</t>
  </si>
  <si>
    <t>[701][1167]</t>
  </si>
  <si>
    <t>Sumitomo Oman</t>
  </si>
  <si>
    <t>Unknown technology</t>
  </si>
  <si>
    <t>0.3-0.4 kt H2/y</t>
  </si>
  <si>
    <t>[701] [912]</t>
  </si>
  <si>
    <t>Sumitomo Malaysia</t>
  </si>
  <si>
    <t>[701]</t>
  </si>
  <si>
    <t>As Pontes power plant</t>
  </si>
  <si>
    <t>[706]</t>
  </si>
  <si>
    <t>Green Hydrogen Esslingen (P2G2P)</t>
  </si>
  <si>
    <t>[711] [712] [1326]</t>
  </si>
  <si>
    <t>Compostilla - Endesa</t>
  </si>
  <si>
    <t>[713] [714]</t>
  </si>
  <si>
    <t>Seseña - Endesa</t>
  </si>
  <si>
    <t>Huelva - Endesa</t>
  </si>
  <si>
    <t>Hidrogeno El Cierzo</t>
  </si>
  <si>
    <t>7.2MW</t>
  </si>
  <si>
    <t>Tarragona - Endesa</t>
  </si>
  <si>
    <t>Teruel - Endesa</t>
  </si>
  <si>
    <t>Almeria - Endesa</t>
  </si>
  <si>
    <t>Barranco de Tirajana - Endesa</t>
  </si>
  <si>
    <t>Granadilla - Endesa</t>
  </si>
  <si>
    <t>Alcudia - Endesa</t>
  </si>
  <si>
    <t>8MW</t>
  </si>
  <si>
    <t>Green Crane, Asturias Hub, Phase I</t>
  </si>
  <si>
    <t>[319] [715] [729]</t>
  </si>
  <si>
    <t>Green Crane, Asturias Hub, Phase II</t>
  </si>
  <si>
    <t>105MW</t>
  </si>
  <si>
    <t>Hynet Northwest, phase 2 (Essar Stanlow refinery)</t>
  </si>
  <si>
    <t>30 TWh H2/y - 8.1Mt CO2/y</t>
  </si>
  <si>
    <t>Zero Emission Valley (ZEV) - Clermont Ferrand</t>
  </si>
  <si>
    <t>[716] [866] [1690]</t>
  </si>
  <si>
    <t>Bahia H2 Offshore</t>
  </si>
  <si>
    <t>[717]</t>
  </si>
  <si>
    <t>Liberty South - Port Anthony</t>
  </si>
  <si>
    <t>20 t H2/d</t>
  </si>
  <si>
    <t>[718][905][906]</t>
  </si>
  <si>
    <t>KOGAN HYDROGEN DEMONSTRATION PROJECT</t>
  </si>
  <si>
    <t>0.7MW</t>
  </si>
  <si>
    <t>[719] [1301]</t>
  </si>
  <si>
    <t>Masdar City green H2</t>
  </si>
  <si>
    <t>1000t H2/y</t>
  </si>
  <si>
    <t>[720] [903]</t>
  </si>
  <si>
    <t>Lysekil refinery (phase 1)</t>
  </si>
  <si>
    <t>Uniper Maasvlakte, phase I</t>
  </si>
  <si>
    <t>[723]</t>
  </si>
  <si>
    <t>Uniper Maasvlakte, phase II</t>
  </si>
  <si>
    <t>[723] [1662]</t>
  </si>
  <si>
    <t>Hydrogen Park Murray Valley, Victoria</t>
  </si>
  <si>
    <t>[724] [910]</t>
  </si>
  <si>
    <t>ORANGE.BAT Castellon</t>
  </si>
  <si>
    <t>[726]</t>
  </si>
  <si>
    <t>Saras Sardinia refinery - IPCEI</t>
  </si>
  <si>
    <t>[727] [1676]</t>
  </si>
  <si>
    <t>H2 Creteil</t>
  </si>
  <si>
    <t>2.5 M</t>
  </si>
  <si>
    <t>[728]</t>
  </si>
  <si>
    <t>SunLine Palms Springs</t>
  </si>
  <si>
    <t>[73]</t>
  </si>
  <si>
    <t>H2 Green Steel (H2GS)</t>
  </si>
  <si>
    <t>800MW - 2.5 Mt steel</t>
  </si>
  <si>
    <t>[735] [736][1400][1439]</t>
  </si>
  <si>
    <t>New York Science, Technology and Advanced Manufacturing Park</t>
  </si>
  <si>
    <t>[738][1020][1136]</t>
  </si>
  <si>
    <t>Abanto Technology Park</t>
  </si>
  <si>
    <t>ALk</t>
  </si>
  <si>
    <t>[739] [757]</t>
  </si>
  <si>
    <t>HyDeal Ambition</t>
  </si>
  <si>
    <t>ESP
 FRA</t>
  </si>
  <si>
    <t>67GW</t>
  </si>
  <si>
    <t>[758]</t>
  </si>
  <si>
    <t>Boryeong LNG Terminal</t>
  </si>
  <si>
    <t>KOR</t>
  </si>
  <si>
    <t>250 kt H2/y - 0.15 Mt CO2/</t>
  </si>
  <si>
    <t>[741] [742]</t>
  </si>
  <si>
    <t>Cavendish NextGen Hydrogen Hub</t>
  </si>
  <si>
    <t>[743]</t>
  </si>
  <si>
    <t>Refhyne II</t>
  </si>
  <si>
    <t>[745] [746]</t>
  </si>
  <si>
    <t>H2-Login</t>
  </si>
  <si>
    <t>6 kg H2/d</t>
  </si>
  <si>
    <t>[747] [1328][1583]</t>
  </si>
  <si>
    <t>Changwon Industrial complex</t>
  </si>
  <si>
    <t>[749]</t>
  </si>
  <si>
    <t>Wilhelmshaven , phase 1</t>
  </si>
  <si>
    <t>70MW</t>
  </si>
  <si>
    <t>[750], [1270]</t>
  </si>
  <si>
    <t>Sinopec Qilu Petrochemical CCS</t>
  </si>
  <si>
    <t>1000kt CO2/y</t>
  </si>
  <si>
    <t>[753] [953][998] [1327]</t>
  </si>
  <si>
    <t>Karamay Dunhua Oil Technology CCUS EOR Project</t>
  </si>
  <si>
    <t>100000t CO2/y</t>
  </si>
  <si>
    <t>[751]</t>
  </si>
  <si>
    <t>Great Plains Synfuel Plant and Weyburn-Midale</t>
  </si>
  <si>
    <t>3000000 t CO2/y</t>
  </si>
  <si>
    <t>[753][1059]</t>
  </si>
  <si>
    <t>Abu Dhabi CCS Phase 1: Emirates Steel Industries - Al Reyadah CCUS</t>
  </si>
  <si>
    <t>800000 t CO2/y</t>
  </si>
  <si>
    <t>[752]</t>
  </si>
  <si>
    <t>Leeds Bradford Airport hub</t>
  </si>
  <si>
    <t>[756]</t>
  </si>
  <si>
    <t>Northwest Natural Holding synthetic methane plant</t>
  </si>
  <si>
    <t>2-10MW</t>
  </si>
  <si>
    <t>[759]</t>
  </si>
  <si>
    <t>Centre Point Energy Minnesota</t>
  </si>
  <si>
    <t>[760]</t>
  </si>
  <si>
    <t>New Jersey Resources Howell</t>
  </si>
  <si>
    <t>175 kW</t>
  </si>
  <si>
    <t>[761] [859] [1329]</t>
  </si>
  <si>
    <t>Vantaa-Wartsila methanation</t>
  </si>
  <si>
    <t>[762] [763]</t>
  </si>
  <si>
    <t>AES Andes Power to Ammonia project</t>
  </si>
  <si>
    <t>50kt H2/y production</t>
  </si>
  <si>
    <t>[764] [954][1266]</t>
  </si>
  <si>
    <t>Huaneng Qingneng Institute demo plant</t>
  </si>
  <si>
    <t>[767]</t>
  </si>
  <si>
    <t>CNNC HTGR P2G demo</t>
  </si>
  <si>
    <t>Nuclear</t>
  </si>
  <si>
    <t>0.1m3 H2/h</t>
  </si>
  <si>
    <t>[769]</t>
  </si>
  <si>
    <t>CNNC 600MW HTGR P2G for steel</t>
  </si>
  <si>
    <t>50000m3 H2/h</t>
  </si>
  <si>
    <t>Datong City solar plant, phase 1</t>
  </si>
  <si>
    <t>[770] [836]</t>
  </si>
  <si>
    <t>Eco Energy World Quensland project</t>
  </si>
  <si>
    <t>200 MW</t>
  </si>
  <si>
    <t>[775] [1696]</t>
  </si>
  <si>
    <t>National grid green H2 storage in New York</t>
  </si>
  <si>
    <t>[776]</t>
  </si>
  <si>
    <t>DH2Green Port of Malaga</t>
  </si>
  <si>
    <t>[777]</t>
  </si>
  <si>
    <t>Saipem and Alboran Hydrogen (2 plants, Taranto and Cerignola)</t>
  </si>
  <si>
    <t>220MW</t>
  </si>
  <si>
    <t>[778], Platts European Gas Daily 16-09-2021</t>
  </si>
  <si>
    <t>Saipem and Alboran Hydrogen (1 plant)</t>
  </si>
  <si>
    <t>MAR</t>
  </si>
  <si>
    <t>[778]</t>
  </si>
  <si>
    <t>ALB</t>
  </si>
  <si>
    <t>Optimal-ITM agreement</t>
  </si>
  <si>
    <t>[780]</t>
  </si>
  <si>
    <t>Giga Stack - Green Hydrogen for Humberside</t>
  </si>
  <si>
    <t>[782]</t>
  </si>
  <si>
    <t>HRS Gatwick airport</t>
  </si>
  <si>
    <t>[783]</t>
  </si>
  <si>
    <t>4 projects of ITM in Australia</t>
  </si>
  <si>
    <t>4 x 0.25MW</t>
  </si>
  <si>
    <t>[785] [786]</t>
  </si>
  <si>
    <t>HRS Swindon</t>
  </si>
  <si>
    <t>[787]</t>
  </si>
  <si>
    <t>HRS Beaconsfield</t>
  </si>
  <si>
    <t>[788]</t>
  </si>
  <si>
    <t>QEM Julia Creek - Queensland</t>
  </si>
  <si>
    <t>[789]</t>
  </si>
  <si>
    <t>Rafnes chemical plants</t>
  </si>
  <si>
    <t>[790][1152]</t>
  </si>
  <si>
    <t>Synkero synfuels project</t>
  </si>
  <si>
    <t>[791][1448]</t>
  </si>
  <si>
    <t>Zenid Initiative</t>
  </si>
  <si>
    <t>[791]</t>
  </si>
  <si>
    <t>H2Teesside 1st phase</t>
  </si>
  <si>
    <t>600MW - 1 million t CO2/y</t>
  </si>
  <si>
    <t>[792] [1390]</t>
  </si>
  <si>
    <t>H2Teesside 2nd phase</t>
  </si>
  <si>
    <t>1.2GW - 2 million t CO2/y</t>
  </si>
  <si>
    <t>ITM-Sumitomo Coorp</t>
  </si>
  <si>
    <t>1.4 MW</t>
  </si>
  <si>
    <t>[793] [1330]</t>
  </si>
  <si>
    <t>PT Panca Amara Utama (PAU) Banggai ammonia plant, Luwuk Central Sulawesi</t>
  </si>
  <si>
    <t>IDN</t>
  </si>
  <si>
    <t>0.7 Mt NH3/y - 0.95Mt CO2/y</t>
  </si>
  <si>
    <t>[794]</t>
  </si>
  <si>
    <t>Barents Blue ammonia plant, phase 1</t>
  </si>
  <si>
    <t>1Mt NH3/y - 2 Mt CO2/y</t>
  </si>
  <si>
    <t>[797][798][799][944][1100], Platts European Gas Daily 17-08-2021</t>
  </si>
  <si>
    <t>Hysencia, Phase II</t>
  </si>
  <si>
    <t>Renewstable</t>
  </si>
  <si>
    <t>BRB</t>
  </si>
  <si>
    <t>[1290]</t>
  </si>
  <si>
    <t>Centrale Electrique de l’Ouest Guyanais (CEOG)</t>
  </si>
  <si>
    <t>[862][1089][1153], Platts European Gas Daily 01-10-2021</t>
  </si>
  <si>
    <t>NewGen</t>
  </si>
  <si>
    <t>TTO</t>
  </si>
  <si>
    <t>170-185MW</t>
  </si>
  <si>
    <t>[806]</t>
  </si>
  <si>
    <t>Nauticol Blue Methanol facility in Grande Prairie, Alberta</t>
  </si>
  <si>
    <t>3.4 Mt MeOH/y - 0.9 Mt CO2/y captured</t>
  </si>
  <si>
    <t>[801] [802]</t>
  </si>
  <si>
    <t>Evolugen H2 injection project</t>
  </si>
  <si>
    <t>[803]</t>
  </si>
  <si>
    <t>Bangladesh Council of Scientific and Industrial Research demo</t>
  </si>
  <si>
    <t>BGD</t>
  </si>
  <si>
    <t>[804]</t>
  </si>
  <si>
    <t>Port of Pecem - Base One</t>
  </si>
  <si>
    <t>BRA</t>
  </si>
  <si>
    <t>600 kt H2/y production</t>
  </si>
  <si>
    <t>[805]</t>
  </si>
  <si>
    <t>Aquamarine</t>
  </si>
  <si>
    <t>HUN</t>
  </si>
  <si>
    <t>[807] [1685]</t>
  </si>
  <si>
    <t>Herrenhausen sewage works</t>
  </si>
  <si>
    <t>17MW</t>
  </si>
  <si>
    <t>[812]</t>
  </si>
  <si>
    <t>Prince George refinery</t>
  </si>
  <si>
    <t>10 million cubic feet H2/d</t>
  </si>
  <si>
    <t>[818]</t>
  </si>
  <si>
    <t>Science Parks of Tainan and Hsinchu</t>
  </si>
  <si>
    <t>TWN</t>
  </si>
  <si>
    <t>[819][1594]</t>
  </si>
  <si>
    <t>SeaH2Land</t>
  </si>
  <si>
    <t>[820] [1662]</t>
  </si>
  <si>
    <t>HRS Bremervörde - trains</t>
  </si>
  <si>
    <t>1.6 t H2/d</t>
  </si>
  <si>
    <t>[821] [1608]</t>
  </si>
  <si>
    <t>ArcelorMittal Bremen - HyBit</t>
  </si>
  <si>
    <t>[822][1742]</t>
  </si>
  <si>
    <t>Rossello paper factory</t>
  </si>
  <si>
    <t>[823]</t>
  </si>
  <si>
    <t>DG Fuels</t>
  </si>
  <si>
    <t>839 MW</t>
  </si>
  <si>
    <t>[824]</t>
  </si>
  <si>
    <t>Energía Los Cabos</t>
  </si>
  <si>
    <t>MEX</t>
  </si>
  <si>
    <t>[915]</t>
  </si>
  <si>
    <t>GICON - Vietnam Petroleum Institute MoU</t>
  </si>
  <si>
    <t>VNM</t>
  </si>
  <si>
    <t>[825]</t>
  </si>
  <si>
    <t>Heritage Gas - Ottawa</t>
  </si>
  <si>
    <t>[826]</t>
  </si>
  <si>
    <t>RHYME</t>
  </si>
  <si>
    <t>20MW - 15kt MeOH/y</t>
  </si>
  <si>
    <t>[828] [1344] [1345]</t>
  </si>
  <si>
    <t>Yanqing Hydrogen Energy Industrial Park</t>
  </si>
  <si>
    <t>2.8t H2/d</t>
  </si>
  <si>
    <t>[874] [875] [876] [1634] [1698]</t>
  </si>
  <si>
    <t>Cangzhou Bohai New District Hydrogen</t>
  </si>
  <si>
    <t>Hydrogen Energy Equipment Industrial Cluster Project in Handan Economic and Technological Development Zone</t>
  </si>
  <si>
    <t>Zhangjiakou Yangyuan Jingxi New Energy Base Project</t>
  </si>
  <si>
    <t>CGN Baicheng Hydrogen Production Project - Jilin</t>
  </si>
  <si>
    <t>50m3 H2/h</t>
  </si>
  <si>
    <t>[832]</t>
  </si>
  <si>
    <t>Shanxi Jinzhong</t>
  </si>
  <si>
    <t>[833] [834]</t>
  </si>
  <si>
    <t>Shanxi Changzhi</t>
  </si>
  <si>
    <t>Jilin Yushu</t>
  </si>
  <si>
    <t>[834] [835]</t>
  </si>
  <si>
    <t>Datong City solar plant, phase 2</t>
  </si>
  <si>
    <t>H2Pioneer - H2 Carinthia</t>
  </si>
  <si>
    <t>[837][1061]</t>
  </si>
  <si>
    <t>WIVA P&amp;G Hydrogen Region</t>
  </si>
  <si>
    <t>PEM &amp; SOEC</t>
  </si>
  <si>
    <t>10t H2/d</t>
  </si>
  <si>
    <t>[838]</t>
  </si>
  <si>
    <t>Matra power pant</t>
  </si>
  <si>
    <t>[845]</t>
  </si>
  <si>
    <t>Konin Power Plant, phase 1 - ZE PAK</t>
  </si>
  <si>
    <t>[846], Platts European Gas Daily 23-07-2021, [1635]</t>
  </si>
  <si>
    <t>Project AIR (Perstorp - Stenungsund)</t>
  </si>
  <si>
    <t>30 MW - 50kt MeOH/y</t>
  </si>
  <si>
    <t>[847] [1363][1437][1899]</t>
  </si>
  <si>
    <t>Birsfelden power plant</t>
  </si>
  <si>
    <t>[1645]</t>
  </si>
  <si>
    <t>Steklarna Hrastnik glass manufactuing plant</t>
  </si>
  <si>
    <t>SVN</t>
  </si>
  <si>
    <t>[848]</t>
  </si>
  <si>
    <t>Solar Global group headquarters</t>
  </si>
  <si>
    <t>CZE</t>
  </si>
  <si>
    <t>[842]</t>
  </si>
  <si>
    <t>Greening of Gas (GoG) - Net4Gas DEMO</t>
  </si>
  <si>
    <t>50m3 CH4/h</t>
  </si>
  <si>
    <t>[843] [853]</t>
  </si>
  <si>
    <t>Lingen Green Hydrogen (LGH2) Phase 2</t>
  </si>
  <si>
    <t>[272][638], Platts European Gas Daily 08-12-2021</t>
  </si>
  <si>
    <t>HyMAT SH</t>
  </si>
  <si>
    <t>[844]</t>
  </si>
  <si>
    <t>We-4-PUR</t>
  </si>
  <si>
    <t>H2 in the Ketzin energy transition laborator</t>
  </si>
  <si>
    <t>Green Energy Hub Helmstedt</t>
  </si>
  <si>
    <t>Speicherstadt Kerpen</t>
  </si>
  <si>
    <t>SLOP2G Project</t>
  </si>
  <si>
    <t>[849]</t>
  </si>
  <si>
    <t>Thermal Power Plant Sostanj</t>
  </si>
  <si>
    <t>TPJ Jesenice</t>
  </si>
  <si>
    <t>0.35MW</t>
  </si>
  <si>
    <t>Dolphyn 1, phase 1</t>
  </si>
  <si>
    <t>[850]</t>
  </si>
  <si>
    <t>Dolphyn 1, phase 2</t>
  </si>
  <si>
    <t>PTG Bilsthorpe, Nottinghamshire</t>
  </si>
  <si>
    <t>[851]</t>
  </si>
  <si>
    <t>Uniper Killingholme site</t>
  </si>
  <si>
    <t>[852]</t>
  </si>
  <si>
    <t>North Sea Wind Power Hub</t>
  </si>
  <si>
    <t>30 GWh H2/d</t>
  </si>
  <si>
    <t>[853]</t>
  </si>
  <si>
    <t>P2G Velke Kapusany</t>
  </si>
  <si>
    <t>SVK</t>
  </si>
  <si>
    <t>Element One (Element Eins), phase 2</t>
  </si>
  <si>
    <t>1.08 GWh H2/d production</t>
  </si>
  <si>
    <t>[382]</t>
  </si>
  <si>
    <t>Element One (Element Eins), phase 3</t>
  </si>
  <si>
    <t>1.8 GWh H2/d production</t>
  </si>
  <si>
    <t>Green Hydrogen Hub, phase 1</t>
  </si>
  <si>
    <t>DEU
 DNK</t>
  </si>
  <si>
    <t>Green Hydrogen Hub, phase 2</t>
  </si>
  <si>
    <t>HyGéo</t>
  </si>
  <si>
    <t>Pegasus</t>
  </si>
  <si>
    <t>23MW</t>
  </si>
  <si>
    <t>[853] [855]</t>
  </si>
  <si>
    <t>Electrolyzers with "network related function" in Apulia - Phase 1</t>
  </si>
  <si>
    <t>90MW</t>
  </si>
  <si>
    <t>[853], Data from Snam</t>
  </si>
  <si>
    <t>Hydrogen injection into the gas network in Lithuania</t>
  </si>
  <si>
    <t>LTU</t>
  </si>
  <si>
    <t>[853][1003]</t>
  </si>
  <si>
    <t>Power to Gas Production with infrastructure building/enhacement in Latvia</t>
  </si>
  <si>
    <t>LVA</t>
  </si>
  <si>
    <t>G2F - Gas to Future, phase 1</t>
  </si>
  <si>
    <t>84MW</t>
  </si>
  <si>
    <t>G2F - Gas to Future, phase 2</t>
  </si>
  <si>
    <t>332MW</t>
  </si>
  <si>
    <t>Herten HRS</t>
  </si>
  <si>
    <t>0.44kt H2/y</t>
  </si>
  <si>
    <t>[856] [869]</t>
  </si>
  <si>
    <t>Vallée Hydrogène Grand Ouest (VHyGO) - Saint-Nazaire</t>
  </si>
  <si>
    <t>[857] [858] [1628]</t>
  </si>
  <si>
    <t>Vallée Hydrogène Grand Ouest (VHyGO) - Dieppe</t>
  </si>
  <si>
    <t>NEL-Lhyfe Agreement</t>
  </si>
  <si>
    <t>McDermott - CB&amp;I 2nd project</t>
  </si>
  <si>
    <t>[761] [859]</t>
  </si>
  <si>
    <t>Hy-Fi</t>
  </si>
  <si>
    <t>650t H2/d production</t>
  </si>
  <si>
    <t>[861]</t>
  </si>
  <si>
    <t>HYBAYERN</t>
  </si>
  <si>
    <t>1.18t H2/d</t>
  </si>
  <si>
    <t>[867]</t>
  </si>
  <si>
    <t>Hyways for future, total</t>
  </si>
  <si>
    <t>3t H2/d</t>
  </si>
  <si>
    <t>[868]</t>
  </si>
  <si>
    <t>Norddeutsches Reallabor - Living Lab Northern Germany</t>
  </si>
  <si>
    <t>10t H2/d production</t>
  </si>
  <si>
    <t>Haru Oni, phase 2</t>
  </si>
  <si>
    <t>75 million liter synfuel/y production</t>
  </si>
  <si>
    <t>[589][645] [870] [871] [1078][1518]</t>
  </si>
  <si>
    <t>Haru Oni, phase 3</t>
  </si>
  <si>
    <t>2 GW - 550 million liter synfuel/y</t>
  </si>
  <si>
    <t>[589][645] [870] [871] [1078]</t>
  </si>
  <si>
    <t>Hydrogen Fuels Australia refuelling station - H2FA</t>
  </si>
  <si>
    <t>60-90kg H2/d</t>
  </si>
  <si>
    <t>[872]</t>
  </si>
  <si>
    <t>Pertamina Ulubelu geothermal plant</t>
  </si>
  <si>
    <t>100 kg H2/d</t>
  </si>
  <si>
    <t>[878] [879] [1332] [1636]</t>
  </si>
  <si>
    <t>P2X Harjavalta project</t>
  </si>
  <si>
    <t>[881][1228][1475] [1614]</t>
  </si>
  <si>
    <t>Ercros - Sabinanigo</t>
  </si>
  <si>
    <t>0.9MW</t>
  </si>
  <si>
    <t>[882][1644]</t>
  </si>
  <si>
    <t>OMNI CT - California</t>
  </si>
  <si>
    <t>Waste gasification</t>
  </si>
  <si>
    <t>[886]</t>
  </si>
  <si>
    <t>Sapio - Mantova</t>
  </si>
  <si>
    <t>1500 Nm3 H2/h</t>
  </si>
  <si>
    <t>Woikoski Kokkola H2 plant</t>
  </si>
  <si>
    <t>9MW</t>
  </si>
  <si>
    <t>[888]</t>
  </si>
  <si>
    <t>HyEnergy Zero Carbon Hydrogen</t>
  </si>
  <si>
    <t>8000MW</t>
  </si>
  <si>
    <t>[889][890][1202][1468]</t>
  </si>
  <si>
    <t>Yellow Sea</t>
  </si>
  <si>
    <t>[889]</t>
  </si>
  <si>
    <t>HNH</t>
  </si>
  <si>
    <t>1300MW</t>
  </si>
  <si>
    <t>[889][891][1220]</t>
  </si>
  <si>
    <t>Rostock - RWE - (HyTechHafen-Rostock)</t>
  </si>
  <si>
    <t>[889][945][1988]</t>
  </si>
  <si>
    <t>CRS4-Italgas Sardinia</t>
  </si>
  <si>
    <t>[893]</t>
  </si>
  <si>
    <t>Gen2 Energy Suldal in Ryfylke, 1st phase</t>
  </si>
  <si>
    <t>[894][1500]</t>
  </si>
  <si>
    <t>Gen2 Energy Suldal in Ryfylke, 2nd phase</t>
  </si>
  <si>
    <t>BP Castellon refinery, phase 1</t>
  </si>
  <si>
    <t>[895]</t>
  </si>
  <si>
    <t>SmartQuart project - Kaisersesch</t>
  </si>
  <si>
    <t>[896] [1343] [1688]</t>
  </si>
  <si>
    <t>Canary Islands Hub, phase 1</t>
  </si>
  <si>
    <t>1kt H2/y</t>
  </si>
  <si>
    <t>[900]</t>
  </si>
  <si>
    <t>Canary Islands Hub, phase 2</t>
  </si>
  <si>
    <t>Suncor Edmonton Refinery</t>
  </si>
  <si>
    <t>300 kt H2/y - 2Mt CO2/y</t>
  </si>
  <si>
    <t>[901]</t>
  </si>
  <si>
    <t>Donghae 1 offshore wind plant</t>
  </si>
  <si>
    <t>[904]</t>
  </si>
  <si>
    <t>Project Jupiter (Gladstone)</t>
  </si>
  <si>
    <t>400t H2/d</t>
  </si>
  <si>
    <t>[906][907]</t>
  </si>
  <si>
    <t>Project Mars (Mackay)</t>
  </si>
  <si>
    <t>[906]</t>
  </si>
  <si>
    <t>Liberty North (Newcastle)</t>
  </si>
  <si>
    <t>BayoTech - St Louis Hub</t>
  </si>
  <si>
    <t>350t H2/y</t>
  </si>
  <si>
    <t>[908][1652]</t>
  </si>
  <si>
    <t>ZEHUS</t>
  </si>
  <si>
    <t>FUTURA</t>
  </si>
  <si>
    <t>Sicilian Sustainable Steel</t>
  </si>
  <si>
    <t>Green H2 for Chemical Application - North</t>
  </si>
  <si>
    <t>Green H2 for Chemical Application - South</t>
  </si>
  <si>
    <t>La Spezia Green Hydrogen</t>
  </si>
  <si>
    <t>Road Runner</t>
  </si>
  <si>
    <t>Green Hydrogen Oman (GEO), phase 1 (former Oman-Al Wusta green H2 project)</t>
  </si>
  <si>
    <t>150 kt H2/y production</t>
  </si>
  <si>
    <t>[913] [928][980]</t>
  </si>
  <si>
    <t>Plug Power - Fort Worth</t>
  </si>
  <si>
    <t>45 t H2/d production</t>
  </si>
  <si>
    <t>[914][1663]</t>
  </si>
  <si>
    <t>HyDeal LA</t>
  </si>
  <si>
    <t>[917]</t>
  </si>
  <si>
    <t>Energiepark Eemshaven West (phase I)</t>
  </si>
  <si>
    <t>[920] [1662]</t>
  </si>
  <si>
    <t>Energiepark Eemshaven West (phase II)</t>
  </si>
  <si>
    <t>ELYgator</t>
  </si>
  <si>
    <t>[920] [1437] [1662]</t>
  </si>
  <si>
    <t>Central Queensland Hydrogen CQ-H2, phase 1</t>
  </si>
  <si>
    <t>200 t H2/d production</t>
  </si>
  <si>
    <t>[969][970][1146][1165]</t>
  </si>
  <si>
    <t>Zeeland Refinery - H2ero</t>
  </si>
  <si>
    <t>[920]</t>
  </si>
  <si>
    <t>FUREC</t>
  </si>
  <si>
    <t>54 kt H2/y</t>
  </si>
  <si>
    <t>BrigH2</t>
  </si>
  <si>
    <t>50MW H2</t>
  </si>
  <si>
    <t>Hydrogen Wind Turbine</t>
  </si>
  <si>
    <t>2.3MW</t>
  </si>
  <si>
    <t>H2-gateway</t>
  </si>
  <si>
    <t>Unknown Technology</t>
  </si>
  <si>
    <t>0.2Mt H2/y</t>
  </si>
  <si>
    <t>Sinopec - Ordos</t>
  </si>
  <si>
    <t>30kt H2/y production</t>
  </si>
  <si>
    <t>[922] [972] [1302][1653][1857]</t>
  </si>
  <si>
    <t>Sinopec - Kuqa</t>
  </si>
  <si>
    <t>260MW</t>
  </si>
  <si>
    <t>[922][972][1148][1876][1990]</t>
  </si>
  <si>
    <t>Pecos County Ultra Clean Fuels Refining (TX)</t>
  </si>
  <si>
    <t>[923]</t>
  </si>
  <si>
    <t>GreenHyScale</t>
  </si>
  <si>
    <t>[924][1101][1231]</t>
  </si>
  <si>
    <t>EI-H2 - Aghada (phase 1)</t>
  </si>
  <si>
    <t>IRL</t>
  </si>
  <si>
    <t>[925][981]</t>
  </si>
  <si>
    <t>Green lab skive (Phase II)</t>
  </si>
  <si>
    <t>Khalifa Industrial Zone Abu Dhabi (KIZAD) - phase 1</t>
  </si>
  <si>
    <t>35kt NH3/y production</t>
  </si>
  <si>
    <t>[927]</t>
  </si>
  <si>
    <t>HySynergy, phase 3</t>
  </si>
  <si>
    <t>1000W</t>
  </si>
  <si>
    <t>Green H2 New Zealand - Taranaki</t>
  </si>
  <si>
    <t>2t H2/d</t>
  </si>
  <si>
    <t>[932]</t>
  </si>
  <si>
    <t>Horizon H2 capture tailings CCS (ALB)</t>
  </si>
  <si>
    <t>438000t CO2/y</t>
  </si>
  <si>
    <t>[933-934]</t>
  </si>
  <si>
    <t>Hyundai Oilbank - Blue H2 Ecosystem</t>
  </si>
  <si>
    <t>100kt H2/y</t>
  </si>
  <si>
    <t>[937]</t>
  </si>
  <si>
    <t>Forestal del Atlántico</t>
  </si>
  <si>
    <t>[938]</t>
  </si>
  <si>
    <t>SoHyCal</t>
  </si>
  <si>
    <t>7.5MW</t>
  </si>
  <si>
    <t>[939][940]</t>
  </si>
  <si>
    <t>Bee’ah waste-to-hydrogen</t>
  </si>
  <si>
    <t>[941]</t>
  </si>
  <si>
    <t>Industrial Cachimayo</t>
  </si>
  <si>
    <t>PER</t>
  </si>
  <si>
    <t>25MW or 50t NH3/d</t>
  </si>
  <si>
    <t>[942]</t>
  </si>
  <si>
    <t>Dos Bocas refinery</t>
  </si>
  <si>
    <t>Sirea - Castres site</t>
  </si>
  <si>
    <t>0.43MW</t>
  </si>
  <si>
    <t>[943]</t>
  </si>
  <si>
    <t>Rostock - RWE (future phases)</t>
  </si>
  <si>
    <t>[889][945][1998]</t>
  </si>
  <si>
    <t>BASF Ludwigshafen</t>
  </si>
  <si>
    <t>54MW</t>
  </si>
  <si>
    <t>[945]</t>
  </si>
  <si>
    <t>Davis-Besse Nuclear Power Station</t>
  </si>
  <si>
    <t>Prairie Island</t>
  </si>
  <si>
    <t>200kW</t>
  </si>
  <si>
    <t>Bruce Nuclear Generating Station</t>
  </si>
  <si>
    <t>1-5MW</t>
  </si>
  <si>
    <t>Heysham demonstrator 1</t>
  </si>
  <si>
    <t>Kola Nuclear Power Plant demo</t>
  </si>
  <si>
    <t>RUS</t>
  </si>
  <si>
    <t>[1598-1599]</t>
  </si>
  <si>
    <t>Hydrogen Lab Bremerhaven (phase 1)</t>
  </si>
  <si>
    <t>[948][949]</t>
  </si>
  <si>
    <t>Hydrogen Lab Bremerhaven (phase 2)</t>
  </si>
  <si>
    <t>Hydrogen Lab Leuna (phase 1)</t>
  </si>
  <si>
    <t>Hydrogen Lab Gorlitz</t>
  </si>
  <si>
    <t>[948][949][950]</t>
  </si>
  <si>
    <t>Hydrogen Eagle (various hubs)</t>
  </si>
  <si>
    <t>[951]</t>
  </si>
  <si>
    <t>15kt H2/y</t>
  </si>
  <si>
    <t>Hydrogen Eagle (Litvínov)</t>
  </si>
  <si>
    <t>Hydrogen Eagle (Spolana)</t>
  </si>
  <si>
    <t>18MW</t>
  </si>
  <si>
    <t>Hydrogen Eagle (Spolana), phase 1</t>
  </si>
  <si>
    <t>Sines refinery (phase 1)</t>
  </si>
  <si>
    <t>[952]</t>
  </si>
  <si>
    <t>Sines refinery (phase 2)</t>
  </si>
  <si>
    <t>102MW</t>
  </si>
  <si>
    <t>[952] [2117]</t>
  </si>
  <si>
    <t>Porto do Acu Fortescue Ammonia Project</t>
  </si>
  <si>
    <t>[955] [956]</t>
  </si>
  <si>
    <t>Hoasis (TCP Gecomp)</t>
  </si>
  <si>
    <t>2100MW or 102 kt H2/y production</t>
  </si>
  <si>
    <t>[959]</t>
  </si>
  <si>
    <t>Ecopetrol 50kW electrolyser</t>
  </si>
  <si>
    <t>COL</t>
  </si>
  <si>
    <t>50kW</t>
  </si>
  <si>
    <t>[960][1299]</t>
  </si>
  <si>
    <t>HValleSur</t>
  </si>
  <si>
    <t>[961]</t>
  </si>
  <si>
    <t>METH2 Atacama</t>
  </si>
  <si>
    <t>Villa Lisa</t>
  </si>
  <si>
    <t>200kgH2/day</t>
  </si>
  <si>
    <t>[962][963][964]</t>
  </si>
  <si>
    <t>Ciudad del Este</t>
  </si>
  <si>
    <t>[963]</t>
  </si>
  <si>
    <t>Encarnacion</t>
  </si>
  <si>
    <t>TA’ZIZ blue ammonia</t>
  </si>
  <si>
    <t>1000 kt NH3/y</t>
  </si>
  <si>
    <t>[965]</t>
  </si>
  <si>
    <t>BHP Nickel West Green Hydrogen</t>
  </si>
  <si>
    <t>[967]</t>
  </si>
  <si>
    <t>Dawson Mine</t>
  </si>
  <si>
    <t>Camden County (GA), green power plant</t>
  </si>
  <si>
    <t>15 t H2/d production</t>
  </si>
  <si>
    <t>[971]</t>
  </si>
  <si>
    <t>Pego coal plant transition</t>
  </si>
  <si>
    <t>0.5MW or 1.5t H2/y</t>
  </si>
  <si>
    <t>[973]</t>
  </si>
  <si>
    <t>Sealhyfe</t>
  </si>
  <si>
    <t>1MW, 400 kg H2/d</t>
  </si>
  <si>
    <t>[974],[1584]</t>
  </si>
  <si>
    <t>Rajasthan pilot plant</t>
  </si>
  <si>
    <t>5t NH3/day - 5MW</t>
  </si>
  <si>
    <t>[975][1196]</t>
  </si>
  <si>
    <t>OCP Group demo project</t>
  </si>
  <si>
    <t>4t NH3/day production</t>
  </si>
  <si>
    <t>[976][994][1126]</t>
  </si>
  <si>
    <t>Hofors rolling project</t>
  </si>
  <si>
    <t>[978][1118] [1677] [1999] [2081]</t>
  </si>
  <si>
    <t>Hyrasia one</t>
  </si>
  <si>
    <t>KAZ</t>
  </si>
  <si>
    <t>20GW</t>
  </si>
  <si>
    <t>[980][990] [1088][1484][1804] [2142]</t>
  </si>
  <si>
    <t>Manilla Solar &amp; Renewable Energy Storage Project</t>
  </si>
  <si>
    <t>[1030] [1637]</t>
  </si>
  <si>
    <t>Green Hydrogen Oman (GEO), phase 2 (former Oman-Al Wusta green H2 project)</t>
  </si>
  <si>
    <t>14GW</t>
  </si>
  <si>
    <t>AquaVentus (completion)</t>
  </si>
  <si>
    <t>[677] [980]</t>
  </si>
  <si>
    <t>EI-H2 - Aghada (phase 2)</t>
  </si>
  <si>
    <t>2.7GW</t>
  </si>
  <si>
    <t>[981]</t>
  </si>
  <si>
    <t>EI-H2 - Aghada (phase 3)</t>
  </si>
  <si>
    <t>New Jersey Offshore Wind plant</t>
  </si>
  <si>
    <t>[984]</t>
  </si>
  <si>
    <t>Delicias Solar</t>
  </si>
  <si>
    <t>35MW</t>
  </si>
  <si>
    <t>[985]</t>
  </si>
  <si>
    <t>Pico Truncado</t>
  </si>
  <si>
    <t>[986]</t>
  </si>
  <si>
    <t>Dhamma Energy Guanajuato</t>
  </si>
  <si>
    <t>Mexican Green Hydrogen Hub, phase 1</t>
  </si>
  <si>
    <t>69MW</t>
  </si>
  <si>
    <t>[987][1817]</t>
  </si>
  <si>
    <t>Algeciras Bay</t>
  </si>
  <si>
    <t>237MW</t>
  </si>
  <si>
    <t>[988][991]</t>
  </si>
  <si>
    <t>Gazifere grid injection</t>
  </si>
  <si>
    <t>[989]</t>
  </si>
  <si>
    <t>GREEN H2 Langosteira</t>
  </si>
  <si>
    <t>[992]</t>
  </si>
  <si>
    <t>Pouakai - Taranaki - NH3</t>
  </si>
  <si>
    <t>Allam Cycle</t>
  </si>
  <si>
    <t>3400t NH3/d - 0.5 Mt CO2/y</t>
  </si>
  <si>
    <t>[996][997]</t>
  </si>
  <si>
    <t>Pouakai - Taranaki - H2</t>
  </si>
  <si>
    <t>600t H2/d - 0.5 Mt CO2/y</t>
  </si>
  <si>
    <t>Jintongling Biomass Gasification</t>
  </si>
  <si>
    <t>200 million Nm3 H2/y</t>
  </si>
  <si>
    <t>Khalifa Industrial Zone Abu Dhabi (KIZAD) - phase 2</t>
  </si>
  <si>
    <t>200kt NH3/y production</t>
  </si>
  <si>
    <t>Veolia wastewater sludge plant</t>
  </si>
  <si>
    <t>[999]</t>
  </si>
  <si>
    <t>Egypt Ministry of Electricity and Renewable Energy</t>
  </si>
  <si>
    <t>EGY</t>
  </si>
  <si>
    <t>[1000]</t>
  </si>
  <si>
    <t>IPCEI Blue Danube - first project</t>
  </si>
  <si>
    <t>[1004]</t>
  </si>
  <si>
    <t>BayH2</t>
  </si>
  <si>
    <t>Enid fertiliser</t>
  </si>
  <si>
    <t>0.68 Mt CO2/y</t>
  </si>
  <si>
    <t>[1005]</t>
  </si>
  <si>
    <t>Ervia CCS - Irving refinery</t>
  </si>
  <si>
    <t>[1006]</t>
  </si>
  <si>
    <t>Energean Prinos oil field</t>
  </si>
  <si>
    <t>2.5 Mt CO2/y</t>
  </si>
  <si>
    <t>[1007]</t>
  </si>
  <si>
    <t>Sinopec Zhongyuan Oilfield EOR</t>
  </si>
  <si>
    <t>Changqing Oil Field EOR</t>
  </si>
  <si>
    <t>50kt CO2/y</t>
  </si>
  <si>
    <t>Fortescue Future Industries - Port of Pecem</t>
  </si>
  <si>
    <t>305kt H2/y (production)</t>
  </si>
  <si>
    <t>[1010][1011][2094][2105]</t>
  </si>
  <si>
    <t>Marítimo Dragão - Qair</t>
  </si>
  <si>
    <t>5 MW - 296 kt H2/y</t>
  </si>
  <si>
    <t>[1010][1011][2156]</t>
  </si>
  <si>
    <t>RIST Hydrogen Research Centre - nuclear Hydrogen project</t>
  </si>
  <si>
    <t>[1012]</t>
  </si>
  <si>
    <t>Rhode Green Energy Park</t>
  </si>
  <si>
    <t>[1013]</t>
  </si>
  <si>
    <t>Lysekil refinery (phase 2)</t>
  </si>
  <si>
    <t>200-500MW</t>
  </si>
  <si>
    <t>[722]</t>
  </si>
  <si>
    <t>KIMA - Aswan electrolyser</t>
  </si>
  <si>
    <t>165MW</t>
  </si>
  <si>
    <t>[1015][1016]</t>
  </si>
  <si>
    <t>Zimbabwe NH3 plant</t>
  </si>
  <si>
    <t>ZWE</t>
  </si>
  <si>
    <t>[1015]</t>
  </si>
  <si>
    <t>Polaris CCS - Scotford refinery</t>
  </si>
  <si>
    <t>380000t CO2/y</t>
  </si>
  <si>
    <t>[1017]</t>
  </si>
  <si>
    <t>Aukra CCS</t>
  </si>
  <si>
    <t>200-1200 t H2/d</t>
  </si>
  <si>
    <t>[1018] [1705]</t>
  </si>
  <si>
    <t>APEX-Plug Power H2 plamt</t>
  </si>
  <si>
    <t>30 t H2/d production</t>
  </si>
  <si>
    <t>[1019]</t>
  </si>
  <si>
    <t>3 x 1250 kW projects in USA</t>
  </si>
  <si>
    <t>3 x 1250kw</t>
  </si>
  <si>
    <t>[1020]</t>
  </si>
  <si>
    <t>1 x 500 kW projects in USA</t>
  </si>
  <si>
    <t>500kw</t>
  </si>
  <si>
    <t>18x180 kW projects in USA</t>
  </si>
  <si>
    <t>18x180kw</t>
  </si>
  <si>
    <t>4x180 kW projects in USA</t>
  </si>
  <si>
    <t>4x180kw</t>
  </si>
  <si>
    <t>12 x 120 kW projects in USA</t>
  </si>
  <si>
    <t>12x120kw</t>
  </si>
  <si>
    <t>2 x 120 kW projects in USA</t>
  </si>
  <si>
    <t>2x120kw</t>
  </si>
  <si>
    <t>Frontier Energy, H2@Scale - gasification</t>
  </si>
  <si>
    <t>75kg H2/d</t>
  </si>
  <si>
    <t>Iberdrola-Foresa Green Methanol (phase 1)</t>
  </si>
  <si>
    <t>[1023]</t>
  </si>
  <si>
    <t>Iberdrola-Foresa Green Methanol (phase 2)</t>
  </si>
  <si>
    <t>Danskammer Energy - Newburgh</t>
  </si>
  <si>
    <t>[1025]</t>
  </si>
  <si>
    <t>Balico - Virginia</t>
  </si>
  <si>
    <t>Harrison Power Project in Cadiz, Ohio</t>
  </si>
  <si>
    <t>Western Green Energy Hub</t>
  </si>
  <si>
    <t>20Mt NH3/y production</t>
  </si>
  <si>
    <t>[1027]</t>
  </si>
  <si>
    <t>APA Renewable Methane Demonstration Project</t>
  </si>
  <si>
    <t>[1029]</t>
  </si>
  <si>
    <t>Bio-Hydrogen Demonstration Plant</t>
  </si>
  <si>
    <t>Waste gases from biofuels production</t>
  </si>
  <si>
    <t>200-400kW</t>
  </si>
  <si>
    <t>[1028]</t>
  </si>
  <si>
    <t>Bundaberg Hydrogen Hub</t>
  </si>
  <si>
    <t>80MW</t>
  </si>
  <si>
    <t>[1031]</t>
  </si>
  <si>
    <t>Daintree Microgrid Project</t>
  </si>
  <si>
    <t>[1032]</t>
  </si>
  <si>
    <t>Christmas Creek Renewable Hydrogen Mobility Project</t>
  </si>
  <si>
    <t>[1036]</t>
  </si>
  <si>
    <t>ABEL Energy Bell Bay Powerfuels Project - phase 1</t>
  </si>
  <si>
    <t>240 MW - 300kt MeOH/y production</t>
  </si>
  <si>
    <t>[1039][1765]</t>
  </si>
  <si>
    <t>Grange Resources Renewable Hydrogen</t>
  </si>
  <si>
    <t>90-100MW</t>
  </si>
  <si>
    <t>[1040]</t>
  </si>
  <si>
    <t>Melbourne Hydrogen Hub</t>
  </si>
  <si>
    <t>[1041]</t>
  </si>
  <si>
    <t>Portland Renewable Hydrogen Project</t>
  </si>
  <si>
    <t>[1042]</t>
  </si>
  <si>
    <t>Swinburne University of Technology Victorian Hydrogen Hub – CSIRO Hydrogen Refuelling Station</t>
  </si>
  <si>
    <t>20 kg H2/d</t>
  </si>
  <si>
    <t>[1043] [1639]</t>
  </si>
  <si>
    <t>Agnes Energy Hub</t>
  </si>
  <si>
    <t>[1556]</t>
  </si>
  <si>
    <t>Konin Power Plant, phase 2 - ZE PAK</t>
  </si>
  <si>
    <t>Konin Power Plant, phase 3</t>
  </si>
  <si>
    <t>AquaSector</t>
  </si>
  <si>
    <t>Platts European Gas Daily 26-07-2021</t>
  </si>
  <si>
    <t>H2Mare</t>
  </si>
  <si>
    <t>14MW</t>
  </si>
  <si>
    <t>[1046], Platts European Gas Daily 26-07-2021</t>
  </si>
  <si>
    <t>Green Crane - La Robla, Phase 2</t>
  </si>
  <si>
    <t>280MW</t>
  </si>
  <si>
    <t>[647][648][697], Platts European Gas Daily 29-07-2021</t>
  </si>
  <si>
    <t>Meirama plant, phase 2</t>
  </si>
  <si>
    <t>Freienbach plant</t>
  </si>
  <si>
    <t>[1559]</t>
  </si>
  <si>
    <t>Trailblazer - Siemens-Air Liquide Oberhausen, Phase 1</t>
  </si>
  <si>
    <t>[1560]</t>
  </si>
  <si>
    <t>Trailblazer - Siemens-Air Liquide Oberhausen, Phase 2</t>
  </si>
  <si>
    <t>Trafford Low Carbon Energy Park - phase 1</t>
  </si>
  <si>
    <t>[1561][1562]</t>
  </si>
  <si>
    <t>Hidrógeno Verde Bahía Quintero</t>
  </si>
  <si>
    <t>[1563]</t>
  </si>
  <si>
    <t>Wintershall Dea - VNG Turquoise H2 project</t>
  </si>
  <si>
    <t>400kg H2/d</t>
  </si>
  <si>
    <t>[1564]</t>
  </si>
  <si>
    <t>Green fertilizer project Porsgrunn-Heroya, phase 2 - HEGRA</t>
  </si>
  <si>
    <t>480 MW - 400kt NH3/y</t>
  </si>
  <si>
    <t>[1565][1566]</t>
  </si>
  <si>
    <t>Finnmark green NH3</t>
  </si>
  <si>
    <t>Electrolysis + Biomass/Biomethane</t>
  </si>
  <si>
    <t>[1567]</t>
  </si>
  <si>
    <t>Yarwun alumina refinery</t>
  </si>
  <si>
    <t>[1047]</t>
  </si>
  <si>
    <t>Hydrogen Generation Unit - H2V Las Tortolas</t>
  </si>
  <si>
    <t>2kg H2/d</t>
  </si>
  <si>
    <t>[1048[]1049]</t>
  </si>
  <si>
    <t>Sonam Nurboo Memorial Hopsital</t>
  </si>
  <si>
    <t>[1050]</t>
  </si>
  <si>
    <t>Hokkaido green hydrogen plant</t>
  </si>
  <si>
    <t>550 t H2/y</t>
  </si>
  <si>
    <t>[1052]</t>
  </si>
  <si>
    <t>MMEX - Pecos, Texas</t>
  </si>
  <si>
    <t>50t H2/d production</t>
  </si>
  <si>
    <t>[1054]</t>
  </si>
  <si>
    <t>Energy-Norweigian Catapult Centre</t>
  </si>
  <si>
    <t>[1055] [1629]</t>
  </si>
  <si>
    <t>Raven - Republic Services H2 from waste plant</t>
  </si>
  <si>
    <t>Waste gasification CCUS</t>
  </si>
  <si>
    <t>2kt H2/y</t>
  </si>
  <si>
    <t>[1056] [1638]</t>
  </si>
  <si>
    <t>Javelina refinery</t>
  </si>
  <si>
    <t>[1058]</t>
  </si>
  <si>
    <t>Cromarty Firth Hydrogen Project, phase 1</t>
  </si>
  <si>
    <t>[1059][1547][1858]</t>
  </si>
  <si>
    <t>North Dakota Hydrogen Hub (former Great Plains Synfuel Plant)</t>
  </si>
  <si>
    <t>310000t H2/y</t>
  </si>
  <si>
    <t>[1059]</t>
  </si>
  <si>
    <t>Octopus Hydrogen - MIRA Technology Park</t>
  </si>
  <si>
    <t>[1660]</t>
  </si>
  <si>
    <t>HEVO-Sul</t>
  </si>
  <si>
    <t>4.3 MW or 418 t H2/y</t>
  </si>
  <si>
    <t>[1063] [1064]</t>
  </si>
  <si>
    <t>NEL - Nikola Agreement H2 refuelling stations in USA (1st phase)</t>
  </si>
  <si>
    <t>85MW</t>
  </si>
  <si>
    <t>[1062]</t>
  </si>
  <si>
    <t>HYVALUE</t>
  </si>
  <si>
    <t>1600 t H2/y</t>
  </si>
  <si>
    <t>[1626]</t>
  </si>
  <si>
    <t>H2 Valcamonica, phase 1</t>
  </si>
  <si>
    <t>[1627]</t>
  </si>
  <si>
    <t>H2 Évora - GreenGas I</t>
  </si>
  <si>
    <t>15t H2/y</t>
  </si>
  <si>
    <t>[1064][1587]</t>
  </si>
  <si>
    <t>H2 Évora - GreenGas II</t>
  </si>
  <si>
    <t>60t H2/y</t>
  </si>
  <si>
    <t>[1064] [1640]</t>
  </si>
  <si>
    <t>PRIO ENERGY</t>
  </si>
  <si>
    <t>140t H2/y</t>
  </si>
  <si>
    <t>[1064]</t>
  </si>
  <si>
    <t>KEME ENERGY</t>
  </si>
  <si>
    <t>HEVO-Sines</t>
  </si>
  <si>
    <t>91MW</t>
  </si>
  <si>
    <t>HEVO-Morocco</t>
  </si>
  <si>
    <t>31kt H2/y production</t>
  </si>
  <si>
    <t>[1064][1163]</t>
  </si>
  <si>
    <t>OceanH2</t>
  </si>
  <si>
    <t>[1065]</t>
  </si>
  <si>
    <t>TAQA-Emirates Steel Green H2</t>
  </si>
  <si>
    <t>[1066]</t>
  </si>
  <si>
    <t>Salamander</t>
  </si>
  <si>
    <t>[1067]</t>
  </si>
  <si>
    <t>Votalia - Taqa Arabia</t>
  </si>
  <si>
    <t>[1872]</t>
  </si>
  <si>
    <t>Tokyo Sewage-to-H2 plant</t>
  </si>
  <si>
    <t>40-50 kg H2/d</t>
  </si>
  <si>
    <t>[1070]</t>
  </si>
  <si>
    <t>Inner Mongolia green hydrogen</t>
  </si>
  <si>
    <t>&gt;465MW - 66.9 kt H2/y (production)</t>
  </si>
  <si>
    <t>[1071]</t>
  </si>
  <si>
    <t>Heroya Industrial Park</t>
  </si>
  <si>
    <t>5.5 MW or 1100 Nm3 H2/hour</t>
  </si>
  <si>
    <t>[1568][1569]</t>
  </si>
  <si>
    <t>H2 Energy Europe Esbjerg green hydrogen</t>
  </si>
  <si>
    <t>[1249][1510]</t>
  </si>
  <si>
    <t>HBIS DRI in Zhangxuan Technology of Hesteel Group</t>
  </si>
  <si>
    <t>1.2Mt steel</t>
  </si>
  <si>
    <t>[1073]</t>
  </si>
  <si>
    <t>Itochu/Petronas ammonia project</t>
  </si>
  <si>
    <t>1Mt NH3/y</t>
  </si>
  <si>
    <t>[1074]</t>
  </si>
  <si>
    <t>Prax Lindsey Oil Refinery Phase 1</t>
  </si>
  <si>
    <t>0.55Mt CO2/y</t>
  </si>
  <si>
    <t>[1570]</t>
  </si>
  <si>
    <t>ArcelorMittal Hamburg</t>
  </si>
  <si>
    <t>Platts European Gas Daily 08-09-2021</t>
  </si>
  <si>
    <t>H2GN - Power-to-gas Coquimbo</t>
  </si>
  <si>
    <t>150kW</t>
  </si>
  <si>
    <t>[1075] [1630]</t>
  </si>
  <si>
    <t>Shell heavy residue gasification CCUS - Pernis refinery</t>
  </si>
  <si>
    <t>1000000t CO2/y - 1000 kt H2/y</t>
  </si>
  <si>
    <t>Southland green hydrogen project</t>
  </si>
  <si>
    <t>[1081][1287]</t>
  </si>
  <si>
    <t>Gonfreville Raffinerie</t>
  </si>
  <si>
    <t>255 tH2/d - 650 ktCO2/y by 2030</t>
  </si>
  <si>
    <t>[1082]</t>
  </si>
  <si>
    <t>Vlissingen - VoltH2 - phase II</t>
  </si>
  <si>
    <t>[1083] [1662]</t>
  </si>
  <si>
    <t>Terneuzen - VoltH2 - phase I</t>
  </si>
  <si>
    <t>[1083] [1115] [1671]</t>
  </si>
  <si>
    <t>Green Wolverine</t>
  </si>
  <si>
    <t>[1084]</t>
  </si>
  <si>
    <t>Fairfuel Atmosfair</t>
  </si>
  <si>
    <t>]1085][1086][1585]</t>
  </si>
  <si>
    <t>PYROCO2</t>
  </si>
  <si>
    <t>9100 t acetone/y</t>
  </si>
  <si>
    <t>[1087]</t>
  </si>
  <si>
    <t>Wartsila - Vaasan</t>
  </si>
  <si>
    <t>[1090] [2026]</t>
  </si>
  <si>
    <t>Project Nour</t>
  </si>
  <si>
    <t>1.2 MtH2/year capacity</t>
  </si>
  <si>
    <t>[1091] [2102]</t>
  </si>
  <si>
    <t>Concrete Chemicals - I</t>
  </si>
  <si>
    <t>[1092]</t>
  </si>
  <si>
    <t>Concrete Chemicals - II</t>
  </si>
  <si>
    <t>H2Perth electrolysis - I</t>
  </si>
  <si>
    <t>[1093]</t>
  </si>
  <si>
    <t>H2Perth electrolysis - II</t>
  </si>
  <si>
    <t>H2Perth NG with CCUS - I</t>
  </si>
  <si>
    <t>40TJ of natural gas/day</t>
  </si>
  <si>
    <t>DelpHYnus hydrogen production Theddlethorpe</t>
  </si>
  <si>
    <t>1.8 GW - 5 to 8 Mt CO2/y</t>
  </si>
  <si>
    <t>[1094] [1110]</t>
  </si>
  <si>
    <t>Flotta Hydrogen Hub</t>
  </si>
  <si>
    <t>[1095], Platts European Gas Daily 13-10-2021</t>
  </si>
  <si>
    <t>Eastern Louisiana Clean Hydrogen Complex (LA)</t>
  </si>
  <si>
    <t>5 Mt CO2/y - 750 millin scfd</t>
  </si>
  <si>
    <t>[1097][1098]</t>
  </si>
  <si>
    <t>Hypster</t>
  </si>
  <si>
    <t>[1102] [2101]</t>
  </si>
  <si>
    <t>Hyphen Hydrogen Energy - phase I</t>
  </si>
  <si>
    <t>NAM</t>
  </si>
  <si>
    <t>0.7 Mt NH3/y - 120 kt H2/y - 1 GW</t>
  </si>
  <si>
    <t>[1104][1206][1525]</t>
  </si>
  <si>
    <t>Hyphen Hydrogen Energy - phase II</t>
  </si>
  <si>
    <t>2 Mt NH3/y - 350 kt H2/y - 3GW</t>
  </si>
  <si>
    <t>H2TAS - phase I</t>
  </si>
  <si>
    <t>350 MW</t>
  </si>
  <si>
    <t>[1106] [1680]</t>
  </si>
  <si>
    <t>H2TAS - phase II</t>
  </si>
  <si>
    <t>750MW</t>
  </si>
  <si>
    <t>Hynovi - Vicat Montalieu-Vercieu cement plant</t>
  </si>
  <si>
    <t>180MW</t>
  </si>
  <si>
    <t>[1107]</t>
  </si>
  <si>
    <t>Axpo Brugg</t>
  </si>
  <si>
    <t>15 MW</t>
  </si>
  <si>
    <t>[1571]</t>
  </si>
  <si>
    <t>H2 Green - Shoreham port - phase I</t>
  </si>
  <si>
    <t>[1572]</t>
  </si>
  <si>
    <t>H2 Green - Shoreham port - phase II</t>
  </si>
  <si>
    <t>Port of Gothenburg - Statkraft</t>
  </si>
  <si>
    <t>[1109]</t>
  </si>
  <si>
    <t>H2opZee</t>
  </si>
  <si>
    <t>[1267]</t>
  </si>
  <si>
    <t>SK Ulsan Complex</t>
  </si>
  <si>
    <t>400 kt CO2/y</t>
  </si>
  <si>
    <t>Edmonton Blue Hydrogen plant (ALB) (Shell Polaris)</t>
  </si>
  <si>
    <t>165 kt H2/y</t>
  </si>
  <si>
    <t>[1112]</t>
  </si>
  <si>
    <t>ArcelorMittal and AirLiquide Dunkirk low-carbon steel</t>
  </si>
  <si>
    <t>2.85 Mt CO2/y</t>
  </si>
  <si>
    <t>[1008]</t>
  </si>
  <si>
    <t>Northern Horizons wind project</t>
  </si>
  <si>
    <t>[1114]</t>
  </si>
  <si>
    <t>Terneuzen - VoltH2 - phase II</t>
  </si>
  <si>
    <t>[1115]</t>
  </si>
  <si>
    <t>Atome - Itaipu - phase I</t>
  </si>
  <si>
    <t>[1433]</t>
  </si>
  <si>
    <t>Atome - Itaipu - phase II</t>
  </si>
  <si>
    <t>Green Fuel Iceland - phase I</t>
  </si>
  <si>
    <t>[1573]</t>
  </si>
  <si>
    <t>Green Fuel Iceland - phase II</t>
  </si>
  <si>
    <t>Kenya Private Sector Alliance - FFI MoU, phase 1</t>
  </si>
  <si>
    <t>KEN</t>
  </si>
  <si>
    <t>[1116]</t>
  </si>
  <si>
    <t>EBIC - Ammonia plant</t>
  </si>
  <si>
    <t>[1117][1123]</t>
  </si>
  <si>
    <t>E.ON H2.Ruhr wind exports from Italy</t>
  </si>
  <si>
    <t>[1574]</t>
  </si>
  <si>
    <t>Sun Metals Zinc Refinery, phase II</t>
  </si>
  <si>
    <t>HyGreen Teesside, phase I</t>
  </si>
  <si>
    <t>[1122] [1390]</t>
  </si>
  <si>
    <t>HyGreen Teesside, phase II</t>
  </si>
  <si>
    <t>Gigastack-Hornsea 2, phase II</t>
  </si>
  <si>
    <t>1 GW</t>
  </si>
  <si>
    <t>[1124]</t>
  </si>
  <si>
    <t>Lesedi Power Project</t>
  </si>
  <si>
    <t>BWA</t>
  </si>
  <si>
    <t>[1127]</t>
  </si>
  <si>
    <t>Sinopec - Ulanqab</t>
  </si>
  <si>
    <t>100kt H2/y production</t>
  </si>
  <si>
    <t>[1128]</t>
  </si>
  <si>
    <t>Sinopec - Zhangzhou</t>
  </si>
  <si>
    <t>Port of Newcastle</t>
  </si>
  <si>
    <t>[1129]</t>
  </si>
  <si>
    <t>Yosemite Clean Energy - Oroville</t>
  </si>
  <si>
    <t>12.2 t H2/d</t>
  </si>
  <si>
    <t>[1130]</t>
  </si>
  <si>
    <t>KazMunayGas - Linde MoU</t>
  </si>
  <si>
    <t>Unknown green/blue hydrogen</t>
  </si>
  <si>
    <t>[1131]</t>
  </si>
  <si>
    <t>Fortescue Metals - Rio Negro, phase I</t>
  </si>
  <si>
    <t>[1132]</t>
  </si>
  <si>
    <t>Fortescue Metals - Rio Negro, phase II</t>
  </si>
  <si>
    <t>2GW</t>
  </si>
  <si>
    <t>Fortescue Metals - Rio Negro, phase III</t>
  </si>
  <si>
    <t>15GW</t>
  </si>
  <si>
    <t>Tiwi Islands Green Hydrogen Project, phase I</t>
  </si>
  <si>
    <t>About a quarter of full capacity</t>
  </si>
  <si>
    <t>[1133] [1709]</t>
  </si>
  <si>
    <t>Tiwi Islands Green Hydrogen Project, phase II</t>
  </si>
  <si>
    <t>2x745 MW electrolyser, 2.8 GW PV</t>
  </si>
  <si>
    <t>[1133] [1709][2091]</t>
  </si>
  <si>
    <t>Steinbeis Innovation Center Braunschweig</t>
  </si>
  <si>
    <t>AEM</t>
  </si>
  <si>
    <t>[1134][1731]</t>
  </si>
  <si>
    <t>Aberdeen Hydrogen Hub, phase II</t>
  </si>
  <si>
    <t>1000 kg H2/day</t>
  </si>
  <si>
    <t>INEOS Köln site</t>
  </si>
  <si>
    <t>[1135][1152]</t>
  </si>
  <si>
    <t>Plug Power - Fresno County, California</t>
  </si>
  <si>
    <t>[1137][2086]</t>
  </si>
  <si>
    <t>Oracle Power - Power China International MoU, Sindh</t>
  </si>
  <si>
    <t>PAK</t>
  </si>
  <si>
    <t>400MW - 150t H/d</t>
  </si>
  <si>
    <t>[1138]</t>
  </si>
  <si>
    <t>Carlentini Energy park (Sicily)</t>
  </si>
  <si>
    <t>[1139]</t>
  </si>
  <si>
    <t>Herne Bay, Kent</t>
  </si>
  <si>
    <t>8-9t H2/d production</t>
  </si>
  <si>
    <t>[1141] [1673]</t>
  </si>
  <si>
    <t>Iberdrola - H2 Green Steel</t>
  </si>
  <si>
    <t>800MW</t>
  </si>
  <si>
    <t>[1142]</t>
  </si>
  <si>
    <t>H2PiyR Pamiers</t>
  </si>
  <si>
    <t>[1143]</t>
  </si>
  <si>
    <t>Engie - Yara Pilbara test, phase II</t>
  </si>
  <si>
    <t>66MW</t>
  </si>
  <si>
    <t>[266] [309] [310] [664] [882] [910][1144]</t>
  </si>
  <si>
    <t>H2 Magallanes</t>
  </si>
  <si>
    <t>8GW</t>
  </si>
  <si>
    <t>[1145]</t>
  </si>
  <si>
    <t>Central Queensland Hydrogen CQ-H2, phase 2</t>
  </si>
  <si>
    <t>Mathura refinery</t>
  </si>
  <si>
    <t>5 kt H2/y</t>
  </si>
  <si>
    <t>[1147]</t>
  </si>
  <si>
    <t>Panipat refinery</t>
  </si>
  <si>
    <t>2 kt H2/y</t>
  </si>
  <si>
    <t>[1147][1992]</t>
  </si>
  <si>
    <t>AuxHYGen (Phase 2)</t>
  </si>
  <si>
    <t>Port of Auckland HRS</t>
  </si>
  <si>
    <t>450 kg H2/d</t>
  </si>
  <si>
    <t>[1150]</t>
  </si>
  <si>
    <t>Budweiser - Protium Wales brewery</t>
  </si>
  <si>
    <t>[1151]</t>
  </si>
  <si>
    <t>Mississippi Clean Hydrogen Hub</t>
  </si>
  <si>
    <t>110 kt H2/y</t>
  </si>
  <si>
    <t>[1155][1156]</t>
  </si>
  <si>
    <t>Tent Mountain</t>
  </si>
  <si>
    <t>[1157]</t>
  </si>
  <si>
    <t>Protium - Wilton Universal Group Teeside</t>
  </si>
  <si>
    <t>[1575]</t>
  </si>
  <si>
    <t>Snam, Saipem, Alboran Hydrogen - Brindisi plant</t>
  </si>
  <si>
    <t>Linde Niagara Falls</t>
  </si>
  <si>
    <t>35 MW</t>
  </si>
  <si>
    <t>[1158] [1159]</t>
  </si>
  <si>
    <t>Doosan Changwon City</t>
  </si>
  <si>
    <t>5t H2/d - 48t CO2/d</t>
  </si>
  <si>
    <t>[1160]</t>
  </si>
  <si>
    <t>Sweetman Hunter Valley</t>
  </si>
  <si>
    <t>[1161]</t>
  </si>
  <si>
    <t>Wilhelmshaven , phase 2</t>
  </si>
  <si>
    <t>410MW</t>
  </si>
  <si>
    <t>HySkies</t>
  </si>
  <si>
    <t>50kt synthetic kerosene/y production</t>
  </si>
  <si>
    <t>[1162] [1437]</t>
  </si>
  <si>
    <t>SalalaH2</t>
  </si>
  <si>
    <t>400MW</t>
  </si>
  <si>
    <t>[1164]</t>
  </si>
  <si>
    <t>Project Cavendish, phase1</t>
  </si>
  <si>
    <t>700MW-1.2 Mt CO2/y</t>
  </si>
  <si>
    <t>[1577]</t>
  </si>
  <si>
    <t>NTPC-Technip-L&amp;T MeOH project, Vindhyachal</t>
  </si>
  <si>
    <t>[1167][2097]</t>
  </si>
  <si>
    <t>Denbury / Mitsubishi Gulf Coast ammonia project</t>
  </si>
  <si>
    <t>1Mt NH3/y - 1800000 t CO2/y</t>
  </si>
  <si>
    <t>[1168]</t>
  </si>
  <si>
    <t>Arrowsmith Hydrogen Project, phase 2</t>
  </si>
  <si>
    <t>42t H2/d - 45 MW</t>
  </si>
  <si>
    <t>BlueScope’s Port Kembla Steelworks, Illawarra</t>
  </si>
  <si>
    <t>[1171]</t>
  </si>
  <si>
    <t>Project Haber, phase 2</t>
  </si>
  <si>
    <t>Mid West Clean Energy Project (MWCEP)</t>
  </si>
  <si>
    <t>1.2 Mt NH3/y or 220 kt H2/y</t>
  </si>
  <si>
    <t>[1175] [1760]</t>
  </si>
  <si>
    <t>South West Blue Hydrogen</t>
  </si>
  <si>
    <t>[1175]</t>
  </si>
  <si>
    <t>INEOS / Petroineos Grangemouth refinery</t>
  </si>
  <si>
    <t>190 kt H2/y - 1000000 t CO2/y</t>
  </si>
  <si>
    <t>[1176][1214]</t>
  </si>
  <si>
    <t>Air Liquide Botlek Rotterdam refinery (Porthos CCS)</t>
  </si>
  <si>
    <t>500000 t CO2/y - 130 000 Nm3 H2/h</t>
  </si>
  <si>
    <t>[2157]</t>
  </si>
  <si>
    <t>Air Products Botlek Rotterdam refinery (Porthos CCS)</t>
  </si>
  <si>
    <t>Exxobmobil Benelux Botlek Rotterdam refinery (Porthos CCS)</t>
  </si>
  <si>
    <t>Zeeland Refinery CCS</t>
  </si>
  <si>
    <t>[1177]</t>
  </si>
  <si>
    <t>Boegoebaai green hydrogen</t>
  </si>
  <si>
    <t>400kt H2/y production</t>
  </si>
  <si>
    <t>[1178]</t>
  </si>
  <si>
    <t>H2Oman (Dhofar)</t>
  </si>
  <si>
    <t>1 Mt NH3/y production</t>
  </si>
  <si>
    <t>[1555]</t>
  </si>
  <si>
    <t>Fawley refinery</t>
  </si>
  <si>
    <t>4.3 TWh H2/y - 2Mt CO2/y</t>
  </si>
  <si>
    <t>[1578]</t>
  </si>
  <si>
    <t>Nyrstar Port Pirie, phase 1</t>
  </si>
  <si>
    <t>[1179][1218]</t>
  </si>
  <si>
    <t>Nyrstar Port Pirie, phase 2</t>
  </si>
  <si>
    <t>440MW</t>
  </si>
  <si>
    <t>Get H2 Lingen, phase 3</t>
  </si>
  <si>
    <t>[314][945][1180][1212], Platts European Gas Daily 08-12-2021, Platts European Gas Daily 21-12-2021</t>
  </si>
  <si>
    <t>Wasserstoffpark Lingen</t>
  </si>
  <si>
    <t>1.8GW</t>
  </si>
  <si>
    <t>[314][945][1180], Platts European Gas Daily 08-12-2021</t>
  </si>
  <si>
    <t>KeyState Natural Gas Synthesis &amp; CCUS</t>
  </si>
  <si>
    <t>104000 t CO2/y</t>
  </si>
  <si>
    <t>[1183][1432]</t>
  </si>
  <si>
    <t>Desert Bloom, phase 1</t>
  </si>
  <si>
    <t>400Mw</t>
  </si>
  <si>
    <t>[1184][1667]</t>
  </si>
  <si>
    <t>Desert Bloom, phase 2</t>
  </si>
  <si>
    <t>[1184]</t>
  </si>
  <si>
    <t>Hunter Energy Hub</t>
  </si>
  <si>
    <t>150-2000MW</t>
  </si>
  <si>
    <t>[1185][1481]</t>
  </si>
  <si>
    <t>Monolith Materials demo plant</t>
  </si>
  <si>
    <t>200t H2/y</t>
  </si>
  <si>
    <t>[1188]</t>
  </si>
  <si>
    <t>Simhadri micro-grid</t>
  </si>
  <si>
    <t>0.24MW</t>
  </si>
  <si>
    <t>[1190]</t>
  </si>
  <si>
    <t>Nelson Mandela Bay green ammonia plant, phase 1</t>
  </si>
  <si>
    <t>156kt NH3/y production</t>
  </si>
  <si>
    <t>[1191] [1201]</t>
  </si>
  <si>
    <t>Uljin County nuclear plant</t>
  </si>
  <si>
    <t>[1579]</t>
  </si>
  <si>
    <t>Tamil Nadu project</t>
  </si>
  <si>
    <t>[1192]</t>
  </si>
  <si>
    <t>NTPC green hydrogen mobiity project - Ladakh</t>
  </si>
  <si>
    <t>0.8MW</t>
  </si>
  <si>
    <t>[1195]</t>
  </si>
  <si>
    <t>H2BE</t>
  </si>
  <si>
    <t>1 GW H2 - 1.8 Gt CO2</t>
  </si>
  <si>
    <t>[1580][1651]</t>
  </si>
  <si>
    <t>Ningxia Solar Hydrogen Project, Phase 2</t>
  </si>
  <si>
    <t>Nelson Mandela Bay green ammonia plant, phase 2</t>
  </si>
  <si>
    <t>780kt NH3/y production</t>
  </si>
  <si>
    <t>Mote biomass-to-hydrogen plant (CA)</t>
  </si>
  <si>
    <t>Biomass w CCUS</t>
  </si>
  <si>
    <t>7 ktH2/y - 140 kt CO2/y</t>
  </si>
  <si>
    <t>[1203]</t>
  </si>
  <si>
    <t>8Rivers - Wyoming</t>
  </si>
  <si>
    <t>100 mmscf H2/d</t>
  </si>
  <si>
    <t>[1204]</t>
  </si>
  <si>
    <t>Project Phoenix</t>
  </si>
  <si>
    <t>Sasolburg green hydrogen project</t>
  </si>
  <si>
    <t>[1207] [1780]</t>
  </si>
  <si>
    <t>Masen - KfW</t>
  </si>
  <si>
    <t>[1208]</t>
  </si>
  <si>
    <t>Secunda SAF Project - Phase I</t>
  </si>
  <si>
    <t>15000 t synfuels/y production</t>
  </si>
  <si>
    <t>[1207] [1769]</t>
  </si>
  <si>
    <t>Secunda SAF Project - Phase II</t>
  </si>
  <si>
    <t>2.5 Mt synfuels/y production</t>
  </si>
  <si>
    <t>EEHC - Siemens MoU</t>
  </si>
  <si>
    <t>100-200 MW</t>
  </si>
  <si>
    <t>[1209]</t>
  </si>
  <si>
    <t>Proyecto Faro del Sur</t>
  </si>
  <si>
    <t>240MW</t>
  </si>
  <si>
    <t>[1210]</t>
  </si>
  <si>
    <t>HyPro Aconcagua</t>
  </si>
  <si>
    <t>Antofagasta Mining Energy Renewable -AMER H2</t>
  </si>
  <si>
    <t>Green Steel - H2V CAP</t>
  </si>
  <si>
    <t>12MW</t>
  </si>
  <si>
    <t>[1210][1267]</t>
  </si>
  <si>
    <t>Los Barrios coal plant, Cadiz, phase 1</t>
  </si>
  <si>
    <t>[1211]</t>
  </si>
  <si>
    <t>Grand Inga hydroelectric power project</t>
  </si>
  <si>
    <t>COD</t>
  </si>
  <si>
    <t>[1213]</t>
  </si>
  <si>
    <t>Shell China - Zhangjiakou, phase 2</t>
  </si>
  <si>
    <t>[1216]</t>
  </si>
  <si>
    <t>H2biscus, phase 1</t>
  </si>
  <si>
    <t>7 kt H2/y production</t>
  </si>
  <si>
    <t>[1217] [1428]</t>
  </si>
  <si>
    <t>H2biscus, phase 2</t>
  </si>
  <si>
    <t>630 kt NH3/y production</t>
  </si>
  <si>
    <t>H2biscus, phase 3</t>
  </si>
  <si>
    <t>460 kt MeOH/y production</t>
  </si>
  <si>
    <t>H2biscus</t>
  </si>
  <si>
    <t>600 kt NH3/y</t>
  </si>
  <si>
    <t>Engie - Masdar - Fertiglobe Abu Dhabi</t>
  </si>
  <si>
    <t>[720] [903][1488]</t>
  </si>
  <si>
    <t>Oskarshamn nuclear plant</t>
  </si>
  <si>
    <t>0.7MW or 12 kg H2/h</t>
  </si>
  <si>
    <t>[1221]</t>
  </si>
  <si>
    <t>H2V Marseille - Fos (Phase 1)</t>
  </si>
  <si>
    <t>[1222] [1316]</t>
  </si>
  <si>
    <t>H2V Marseille - Fos (Phase 6, final)</t>
  </si>
  <si>
    <t>NFC Belfort (Phase 1)</t>
  </si>
  <si>
    <t>1 MW, 400 kg H2/d</t>
  </si>
  <si>
    <t>[1223]</t>
  </si>
  <si>
    <t>SoCalGaS - Kore demo facility</t>
  </si>
  <si>
    <t>Waste pyrolysis</t>
  </si>
  <si>
    <t>1t H2/d</t>
  </si>
  <si>
    <t>[1224]</t>
  </si>
  <si>
    <t>Port of Hanstholm - hydrogen</t>
  </si>
  <si>
    <t>[1225]</t>
  </si>
  <si>
    <t>Port of Hanstholm - methanol</t>
  </si>
  <si>
    <t>Lhyfe-Enerparc Luckau project</t>
  </si>
  <si>
    <t>[1581]</t>
  </si>
  <si>
    <t>Ande - Fortescue Future Industries MoU</t>
  </si>
  <si>
    <t>[1235]</t>
  </si>
  <si>
    <t>Ande - Maire Tecnimont - FerSam</t>
  </si>
  <si>
    <t>350MW</t>
  </si>
  <si>
    <t>[1236]</t>
  </si>
  <si>
    <t>Ande - Neogreen Hydrogen, phase 1</t>
  </si>
  <si>
    <t>75 MW</t>
  </si>
  <si>
    <t>[1234]</t>
  </si>
  <si>
    <t>Ande - Neogreen Hydrogen, phase 2</t>
  </si>
  <si>
    <t>Dorset Green H2 Project</t>
  </si>
  <si>
    <t>[1229]</t>
  </si>
  <si>
    <t>GreenH2Atlantic</t>
  </si>
  <si>
    <t>[1230][1231]</t>
  </si>
  <si>
    <t>Catalina Project, Phase 1</t>
  </si>
  <si>
    <t>500MW - 40 kt H2/y</t>
  </si>
  <si>
    <t>[1232] [1703]</t>
  </si>
  <si>
    <t>Catalina Project, Phase 2</t>
  </si>
  <si>
    <t>Trzebinia refinery</t>
  </si>
  <si>
    <t>350 t H2/y</t>
  </si>
  <si>
    <t>[1446][1452]</t>
  </si>
  <si>
    <t>Baltic Power wind project</t>
  </si>
  <si>
    <t>Pembroke power station</t>
  </si>
  <si>
    <t>110MW</t>
  </si>
  <si>
    <t>[1582]</t>
  </si>
  <si>
    <t>CNPC China Northwest (Xinjiang) hub refinery hydrogen</t>
  </si>
  <si>
    <t>1.5 Mt CO2/y</t>
  </si>
  <si>
    <t>[1233]</t>
  </si>
  <si>
    <t>Geelong Hydrogen Hub</t>
  </si>
  <si>
    <t>170t H2/d production</t>
  </si>
  <si>
    <t>[1240]</t>
  </si>
  <si>
    <t>H2Enable</t>
  </si>
  <si>
    <t>40 MW</t>
  </si>
  <si>
    <t>[1241] [2027]</t>
  </si>
  <si>
    <t>Hy2gen Sauda project</t>
  </si>
  <si>
    <t>[1243][1499]</t>
  </si>
  <si>
    <t>Firlough project</t>
  </si>
  <si>
    <t>[1245]</t>
  </si>
  <si>
    <t>Alcázar de San Juan - pHYnix</t>
  </si>
  <si>
    <t>10 MW - 1.45 kt H2/y</t>
  </si>
  <si>
    <t>[1246]</t>
  </si>
  <si>
    <t>Sojitz Queensland project</t>
  </si>
  <si>
    <t>[1247]</t>
  </si>
  <si>
    <t>Green CCU Hub Aalborg</t>
  </si>
  <si>
    <t>120 MW</t>
  </si>
  <si>
    <t>[1249]</t>
  </si>
  <si>
    <t>Blue Seal</t>
  </si>
  <si>
    <t>Green lab skive (Phase III)</t>
  </si>
  <si>
    <t>European Energy, phase I</t>
  </si>
  <si>
    <t>[1249] [1684]</t>
  </si>
  <si>
    <t>European Energy, phase II</t>
  </si>
  <si>
    <t>Eurowind Mariagerfjord, phase 1</t>
  </si>
  <si>
    <t>35-50MW</t>
  </si>
  <si>
    <t>Eurowind Mariagerfjord, phase 2</t>
  </si>
  <si>
    <t>Port of Aabenraa</t>
  </si>
  <si>
    <t>Port of Aabenraa Methanol</t>
  </si>
  <si>
    <t>10 kt MeOH/y - 50MW</t>
  </si>
  <si>
    <t>[1249][1683]</t>
  </si>
  <si>
    <t>Vordingborg biofuels</t>
  </si>
  <si>
    <t>100 kt MeOH/y production</t>
  </si>
  <si>
    <t>Aalborg MeOH project</t>
  </si>
  <si>
    <t>300-400MW</t>
  </si>
  <si>
    <t>CCU biogas (11x36MW)</t>
  </si>
  <si>
    <t>11x36MW</t>
  </si>
  <si>
    <t>Fortescue Future Industries - Incitec Pivot MoU</t>
  </si>
  <si>
    <t>50 kt H2/y production</t>
  </si>
  <si>
    <t>[1250]</t>
  </si>
  <si>
    <t>Fortescue Future Industries - Refining NZ MoU</t>
  </si>
  <si>
    <t>[1251][2068]</t>
  </si>
  <si>
    <t>Enagas - CEAR MoU</t>
  </si>
  <si>
    <t>[1252]</t>
  </si>
  <si>
    <t>Sun Brilliance West Australia Project, phase 1</t>
  </si>
  <si>
    <t>800 kt NH3/y production</t>
  </si>
  <si>
    <t>[1253]</t>
  </si>
  <si>
    <t>Sun Brilliance West Australia Project, phase 2</t>
  </si>
  <si>
    <t>310 kt H2/y production</t>
  </si>
  <si>
    <t>Borealis-Hynamic MoU Green Ammonia</t>
  </si>
  <si>
    <t>[1254]</t>
  </si>
  <si>
    <t>Montana Renewables</t>
  </si>
  <si>
    <t>[1255][1256]</t>
  </si>
  <si>
    <t>Decarbonisation Network of Appalachia</t>
  </si>
  <si>
    <t>[1257]</t>
  </si>
  <si>
    <t>Fortescue Future Industries Gull Island</t>
  </si>
  <si>
    <t>[1259]</t>
  </si>
  <si>
    <t>Port of South Louisiana</t>
  </si>
  <si>
    <t>4kt NH3/d production</t>
  </si>
  <si>
    <t>[1260]</t>
  </si>
  <si>
    <t>Hive Energy green ammonia plant</t>
  </si>
  <si>
    <t>7.5kt H2/y capacity</t>
  </si>
  <si>
    <t>[1261]</t>
  </si>
  <si>
    <t>Cactus Energia Verde Port of Pecem</t>
  </si>
  <si>
    <t>10.5 kt H2/month production</t>
  </si>
  <si>
    <t>[1262]</t>
  </si>
  <si>
    <t>Ingenostrum - Total Eren MoU</t>
  </si>
  <si>
    <t>[1263]</t>
  </si>
  <si>
    <t>Reuze</t>
  </si>
  <si>
    <t>[1264]</t>
  </si>
  <si>
    <t>Octopus Hydrogen - BayWa MoU</t>
  </si>
  <si>
    <t>[1265] [1660] [1674]</t>
  </si>
  <si>
    <t>Atacama Hydrogen Hub, phase 1</t>
  </si>
  <si>
    <t>[1266]</t>
  </si>
  <si>
    <t>Atacama Hydrogen Hub, phase 2</t>
  </si>
  <si>
    <t>2000MW or 110kt H2/y production</t>
  </si>
  <si>
    <t>Faraday - ACH-MRP</t>
  </si>
  <si>
    <t>2000MW or 180kt H2/y production</t>
  </si>
  <si>
    <t>H1 Magallanes</t>
  </si>
  <si>
    <t>170kt H2/y capacity</t>
  </si>
  <si>
    <t>San Pedro de Atacama project</t>
  </si>
  <si>
    <t>Selknam</t>
  </si>
  <si>
    <t>85kt H2/y</t>
  </si>
  <si>
    <t>Aker - Berlevag</t>
  </si>
  <si>
    <t>[1553]</t>
  </si>
  <si>
    <t>Aker - Rjukan, phase 1</t>
  </si>
  <si>
    <t>[1554]</t>
  </si>
  <si>
    <t>Aker - Rjukan, phase 2</t>
  </si>
  <si>
    <t>Heliogen Arizona green H2</t>
  </si>
  <si>
    <t>20kt H3/y production</t>
  </si>
  <si>
    <t>[1268]</t>
  </si>
  <si>
    <t>BP Castellon refinery, phase 2</t>
  </si>
  <si>
    <t>175MW</t>
  </si>
  <si>
    <t>[1269]</t>
  </si>
  <si>
    <t>Wilhelmshaven , phase 3</t>
  </si>
  <si>
    <t>China Coal Ordos Energy and Chemical</t>
  </si>
  <si>
    <t>[1271]</t>
  </si>
  <si>
    <t>Nazare Green Hydrogen Valley, phase 1</t>
  </si>
  <si>
    <t>[1272]</t>
  </si>
  <si>
    <t>Nazare Green Hydrogen Valley, phase 2</t>
  </si>
  <si>
    <t>Sinopec Yanshan Petrochemical</t>
  </si>
  <si>
    <t>[1273] [1631]</t>
  </si>
  <si>
    <t>Green Crane, Murcia (part of Green Crane Gigafactory)</t>
  </si>
  <si>
    <t>25 kt H2/y</t>
  </si>
  <si>
    <t>Lacq Hydrogen</t>
  </si>
  <si>
    <t>1000 kt H2/y production</t>
  </si>
  <si>
    <t>First HyDeal hub, phase 1</t>
  </si>
  <si>
    <t>3.3 GW</t>
  </si>
  <si>
    <t>[1274] [1772] [2098]</t>
  </si>
  <si>
    <t>First HyDeal hub, completion</t>
  </si>
  <si>
    <t>7.4 GW</t>
  </si>
  <si>
    <t>[1274] [2098]</t>
  </si>
  <si>
    <t>Origin Hunter Valley hydrogen hub</t>
  </si>
  <si>
    <t>55MW</t>
  </si>
  <si>
    <t>[1275] [2134]</t>
  </si>
  <si>
    <t>O&amp;L group - CMB.TECH hydrogen hub</t>
  </si>
  <si>
    <t>[1276]</t>
  </si>
  <si>
    <t>White Martins - Rio Grande do Su MoU</t>
  </si>
  <si>
    <t>[1277]</t>
  </si>
  <si>
    <t>Hazer-Suncor-FortisBC MoU</t>
  </si>
  <si>
    <t>2.5 kt H2/y - 9 kt carbon</t>
  </si>
  <si>
    <t>[1278]</t>
  </si>
  <si>
    <t>Ballylumford energy storage demo project</t>
  </si>
  <si>
    <t>[1279] [1280]</t>
  </si>
  <si>
    <t>Freeport East Hydrogen Hub</t>
  </si>
  <si>
    <t>[1283]</t>
  </si>
  <si>
    <t>Bell Bay smelter</t>
  </si>
  <si>
    <t>[1284]</t>
  </si>
  <si>
    <t>Raahe hub</t>
  </si>
  <si>
    <t>[1285]</t>
  </si>
  <si>
    <t>ExxonMobil Baytown petrochemical site</t>
  </si>
  <si>
    <t>1 BCF H2/d - 7 Mt CO2/y</t>
  </si>
  <si>
    <t>[1286]</t>
  </si>
  <si>
    <t>New Fortress Energy green hydrogen US gulf, phase 1</t>
  </si>
  <si>
    <t>[1459] [2110]</t>
  </si>
  <si>
    <t>New Fortress Energy green hydrogen US gulf, phase 2</t>
  </si>
  <si>
    <t>Norsk e-Fuel Phase 3</t>
  </si>
  <si>
    <t>100 million litres of synthetic kerosene per year production</t>
  </si>
  <si>
    <t>Air Liquide Dunkirk</t>
  </si>
  <si>
    <t>[1291]</t>
  </si>
  <si>
    <t>Renewstable Swakopmund</t>
  </si>
  <si>
    <t>[1292] [1293]</t>
  </si>
  <si>
    <t>Sonangol</t>
  </si>
  <si>
    <t>AGO</t>
  </si>
  <si>
    <t>280 kt Nh3 production</t>
  </si>
  <si>
    <t>[1294] [1427]</t>
  </si>
  <si>
    <t>Petronas-ENEOS MoU</t>
  </si>
  <si>
    <t>LOHC</t>
  </si>
  <si>
    <t>50 Kt H2/y capacity</t>
  </si>
  <si>
    <t>[1295]</t>
  </si>
  <si>
    <t>Green Hydrogen and Chemicals SPC, phase I (former ACME-Scatec Oman)</t>
  </si>
  <si>
    <t>320MW</t>
  </si>
  <si>
    <t>[1296][1451][1972] [2080]</t>
  </si>
  <si>
    <t>Green Hydrogen and Chemicals SPC, phase II (former ACME-Scatec Oman)</t>
  </si>
  <si>
    <t>1.2Mt NH3/y production</t>
  </si>
  <si>
    <t>[1296][1451]</t>
  </si>
  <si>
    <t>H2ercules</t>
  </si>
  <si>
    <t>[1298] [1301]</t>
  </si>
  <si>
    <t>Promigas</t>
  </si>
  <si>
    <t>22kW</t>
  </si>
  <si>
    <t>[1299]</t>
  </si>
  <si>
    <t>Air Products Arizona</t>
  </si>
  <si>
    <t>10 t H2/d production</t>
  </si>
  <si>
    <t>[1300]</t>
  </si>
  <si>
    <t>H2UDF, phase I</t>
  </si>
  <si>
    <t>[1303] [1682]</t>
  </si>
  <si>
    <t>Hidroversol Castilla y León</t>
  </si>
  <si>
    <t>[1304]</t>
  </si>
  <si>
    <t>H2UDF, phase II</t>
  </si>
  <si>
    <t>[1303]</t>
  </si>
  <si>
    <t>AsturiasH2Valley, Abono</t>
  </si>
  <si>
    <t>150 MW</t>
  </si>
  <si>
    <t>[1305] [1306]</t>
  </si>
  <si>
    <t>Inspira Madrid</t>
  </si>
  <si>
    <t>[1307]</t>
  </si>
  <si>
    <t>SolarHy Cordoba</t>
  </si>
  <si>
    <t>55 MW</t>
  </si>
  <si>
    <t>[1308]</t>
  </si>
  <si>
    <t>Waste to hydrogen Boson Energy (H2-BEAM)</t>
  </si>
  <si>
    <t>15 kt H2/y</t>
  </si>
  <si>
    <t>[1310]</t>
  </si>
  <si>
    <t>Green Hydrogen Kherson region, phase 1</t>
  </si>
  <si>
    <t>UKR</t>
  </si>
  <si>
    <t>46 MW - 29.9 kt NH3/y</t>
  </si>
  <si>
    <t>[1311]</t>
  </si>
  <si>
    <t>Green Hydrogen Kherson region, phase 2</t>
  </si>
  <si>
    <t>92 MW - 75 kt NH3/y</t>
  </si>
  <si>
    <t>Green Hydrogen Kherson region, phase 3</t>
  </si>
  <si>
    <t>201 MW - 184.4 kt NH3/y</t>
  </si>
  <si>
    <t>Waste to hydrogen Boson Energy (BEH2X NO1)</t>
  </si>
  <si>
    <t>3.5 kt H2/y</t>
  </si>
  <si>
    <t>Ruse project
 (part of Green Hydrogen @ Blue Danube IPCEI)</t>
  </si>
  <si>
    <t>BGR</t>
  </si>
  <si>
    <t>[1312] [1313] [1314]</t>
  </si>
  <si>
    <t>H2V WN Warndt Naborien (Phase 1)</t>
  </si>
  <si>
    <t>[1316] [1317]</t>
  </si>
  <si>
    <t>H2V WN Warndt Naborien (Phase 2, final)</t>
  </si>
  <si>
    <t>400 MW</t>
  </si>
  <si>
    <t>H2V Vigneux (Phase 1)</t>
  </si>
  <si>
    <t>[1318]</t>
  </si>
  <si>
    <t>H2V Vigneux (Phase 3, final)</t>
  </si>
  <si>
    <t>H2 Pierre-Bénite (Phase 1)</t>
  </si>
  <si>
    <t>[1319]</t>
  </si>
  <si>
    <t>CorrHyd'Occ (Occitanie H2 Corridor)</t>
  </si>
  <si>
    <t>45 MW</t>
  </si>
  <si>
    <t>[1320]</t>
  </si>
  <si>
    <t>Val d'Hygo (Occitanie H2 Corridor)</t>
  </si>
  <si>
    <t>H2V Gandrange</t>
  </si>
  <si>
    <t>[1321]</t>
  </si>
  <si>
    <t>H2 Pilotanlage Lingen, phase 2</t>
  </si>
  <si>
    <t>[1615]</t>
  </si>
  <si>
    <t>Get H2 Lingen, phase 1</t>
  </si>
  <si>
    <t>Green Hydrogen for the City of Cockburn, phase 1</t>
  </si>
  <si>
    <t>1.25 MW</t>
  </si>
  <si>
    <t>[1334] [1335]</t>
  </si>
  <si>
    <t>Green Hydrogen for the City of Cockburn, phase 2</t>
  </si>
  <si>
    <t>Green Hydrogen for the City of Cockburn, phase 3</t>
  </si>
  <si>
    <t>Green Shepherd</t>
  </si>
  <si>
    <t>[1336]</t>
  </si>
  <si>
    <t>H2Kwinana</t>
  </si>
  <si>
    <t>[1337]</t>
  </si>
  <si>
    <t>Kwinana Energy Transformation Hub (KETH)</t>
  </si>
  <si>
    <t>[1338]</t>
  </si>
  <si>
    <t>Edify Green Hydrogen Project, Lansdown Precint</t>
  </si>
  <si>
    <t>17.5MW</t>
  </si>
  <si>
    <t>[1339][1889]</t>
  </si>
  <si>
    <t>Teesside Hydrogen CO2 Capture/H2NorthEast Phase 1</t>
  </si>
  <si>
    <t>355 MW</t>
  </si>
  <si>
    <t>[1340]</t>
  </si>
  <si>
    <t>Teesside Hydrogen CO2 Capture/H2NorthEast Phase 2</t>
  </si>
  <si>
    <t>Shell Uniper Humber Hub Blue North Killingholme</t>
  </si>
  <si>
    <t>720MW - 1.6 Mt CO2/y</t>
  </si>
  <si>
    <t>[1341]</t>
  </si>
  <si>
    <t>Wilheimshaven Energy Hub BlueHyNow</t>
  </si>
  <si>
    <t>200k cubic m H2/h</t>
  </si>
  <si>
    <t>[1342]</t>
  </si>
  <si>
    <t>Compostilla Hydrogen Project</t>
  </si>
  <si>
    <t>HydrGEN I</t>
  </si>
  <si>
    <t>[1346]</t>
  </si>
  <si>
    <t>EnZaH2</t>
  </si>
  <si>
    <t>[1349]</t>
  </si>
  <si>
    <t>HH2 Europe</t>
  </si>
  <si>
    <t>[1351]</t>
  </si>
  <si>
    <t>Goßschwechten</t>
  </si>
  <si>
    <t>30 MW</t>
  </si>
  <si>
    <t>DUSEDAU</t>
  </si>
  <si>
    <t>24 MW</t>
  </si>
  <si>
    <t>GreenMotionSteel</t>
  </si>
  <si>
    <t>[1352] [1642]</t>
  </si>
  <si>
    <t>CHESS</t>
  </si>
  <si>
    <t>[1353]</t>
  </si>
  <si>
    <t>PROMETHEAN</t>
  </si>
  <si>
    <t>54 MW</t>
  </si>
  <si>
    <t>HyKero</t>
  </si>
  <si>
    <t>[1355]</t>
  </si>
  <si>
    <t>H2Agrar</t>
  </si>
  <si>
    <t>[1357]</t>
  </si>
  <si>
    <t>Flughafen Rostock-Laage PtX</t>
  </si>
  <si>
    <t>[1358]</t>
  </si>
  <si>
    <t>Waste to hydrogen Boson Energy (BEH2X Wood SWG)</t>
  </si>
  <si>
    <t>800 t H2/y</t>
  </si>
  <si>
    <t>Waste to hydrogen Boson Energy (BEH2X DE)</t>
  </si>
  <si>
    <t>10 kt H2/y</t>
  </si>
  <si>
    <t>HEAL - Hydrogen-based Energy Systems for Arctic Logistics</t>
  </si>
  <si>
    <t>[1359]</t>
  </si>
  <si>
    <t>Vätgas Ljungby</t>
  </si>
  <si>
    <t>[1360] [1686]</t>
  </si>
  <si>
    <t>Barsebäck Hydrogen Hub</t>
  </si>
  <si>
    <t>BotnialänkenH2</t>
  </si>
  <si>
    <t>[1361]</t>
  </si>
  <si>
    <t>Rabbalshede Krafts</t>
  </si>
  <si>
    <t>50 MW</t>
  </si>
  <si>
    <t>[1362]</t>
  </si>
  <si>
    <t>Waste to hydrogen Boson Energy (BEH2X SE)</t>
  </si>
  <si>
    <t>4.5 kt H2/y</t>
  </si>
  <si>
    <t>Power2AX</t>
  </si>
  <si>
    <t>225 t H2/y</t>
  </si>
  <si>
    <t>[1364]</t>
  </si>
  <si>
    <t>SHARC - Sustainable Hydrogen and Recovery of Carbon (phase 1)</t>
  </si>
  <si>
    <t>[1365]</t>
  </si>
  <si>
    <t>SHARC - Sustainable Hydrogen and Recovery of Carbon (phase 2)</t>
  </si>
  <si>
    <t>[1365][1875]</t>
  </si>
  <si>
    <t>SHARC - Sustainable Hydrogen and Recovery of Carbon (phase 3)</t>
  </si>
  <si>
    <t>270 MW</t>
  </si>
  <si>
    <t>H2UDF, phase III</t>
  </si>
  <si>
    <t>25 MW</t>
  </si>
  <si>
    <t>Fronius Solhub - SAN Group Herzogenburg</t>
  </si>
  <si>
    <t>0.7 MW or 100 kg H2/d</t>
  </si>
  <si>
    <t>[1366] [2074]</t>
  </si>
  <si>
    <t>32 MW</t>
  </si>
  <si>
    <t>Waste to hydrogen Boson Energy (BEH2X PLGM)</t>
  </si>
  <si>
    <t>[1367]</t>
  </si>
  <si>
    <t>Waste to hydrogen Boson Energy (BEH2X PLRE)</t>
  </si>
  <si>
    <t>NeptHyne, phase 1</t>
  </si>
  <si>
    <t>[1368]</t>
  </si>
  <si>
    <t>NeptHyne, phase 2</t>
  </si>
  <si>
    <t>Dalrymple Bay</t>
  </si>
  <si>
    <t>[1369]</t>
  </si>
  <si>
    <t>Santos Port Botany, New South Wales</t>
  </si>
  <si>
    <t>2 PJ H2/y - 0.15Mt CO2y</t>
  </si>
  <si>
    <t>[1370][1789]</t>
  </si>
  <si>
    <t>South Australia renewable hydrogen hub</t>
  </si>
  <si>
    <t>[1371]</t>
  </si>
  <si>
    <t>AMpHytrite demonstrator, Port of Rotterdam, phase 1</t>
  </si>
  <si>
    <t>[1372]</t>
  </si>
  <si>
    <t>Svante capture Linde SMR plant (TX)</t>
  </si>
  <si>
    <t>1.1Mt CO2/y</t>
  </si>
  <si>
    <t>[1373]</t>
  </si>
  <si>
    <t>Ain Sokhna plant, Suez Canal Economic Zone (SCZone), phase 1</t>
  </si>
  <si>
    <t>140kt NH3/y using 25kt H2/y production</t>
  </si>
  <si>
    <t>[1374]</t>
  </si>
  <si>
    <t>Ain Sokhna plant, Suez Canal Economic Zone (SCZone), phase 2</t>
  </si>
  <si>
    <t>350kt NH3/y production</t>
  </si>
  <si>
    <t>VISION 2025</t>
  </si>
  <si>
    <t>[1375]</t>
  </si>
  <si>
    <t>600kt CO2/y</t>
  </si>
  <si>
    <t>BLUE MED</t>
  </si>
  <si>
    <t>[1376]</t>
  </si>
  <si>
    <t>Zero Emission Mobility Corridor</t>
  </si>
  <si>
    <t>34 Mw</t>
  </si>
  <si>
    <t>[1377]</t>
  </si>
  <si>
    <t>EHYTRANSP - TS Laevad &amp; H2</t>
  </si>
  <si>
    <t>[1378]</t>
  </si>
  <si>
    <t>HYEELIWTS - terminal of Muuga</t>
  </si>
  <si>
    <t>Cyprus Renewstable Tersefanou</t>
  </si>
  <si>
    <t>CYP</t>
  </si>
  <si>
    <t>[1379]</t>
  </si>
  <si>
    <t>Waste to hydrogen Boson Energy (BEH2X LUX)</t>
  </si>
  <si>
    <t>LUX</t>
  </si>
  <si>
    <t>[1380]</t>
  </si>
  <si>
    <t>AM Gent H2 consumption Hub</t>
  </si>
  <si>
    <t>90 kt H2/year</t>
  </si>
  <si>
    <t>[1381]</t>
  </si>
  <si>
    <t>Waste to hydrogen Boson Energy (BEH2X LAVNT)</t>
  </si>
  <si>
    <t>0.640 ktH2/y</t>
  </si>
  <si>
    <t>Dimdini H2 ecosystem</t>
  </si>
  <si>
    <t>Green H2 Setúbal Project</t>
  </si>
  <si>
    <t>7.5 MW</t>
  </si>
  <si>
    <t>[1383]</t>
  </si>
  <si>
    <t>Flavian superhybrid</t>
  </si>
  <si>
    <t>300 MW - 24 kt H2/y</t>
  </si>
  <si>
    <t>[1384]</t>
  </si>
  <si>
    <t>Advanced Clean Energy Storage (ACES)</t>
  </si>
  <si>
    <t>220 MW</t>
  </si>
  <si>
    <t>[1385][1440] [2140]</t>
  </si>
  <si>
    <t>Plug Power Olin green hydrogen Louisiana</t>
  </si>
  <si>
    <t>15 t H2/d capacity</t>
  </si>
  <si>
    <t>[1386]</t>
  </si>
  <si>
    <t>Szazhalombatta refinery</t>
  </si>
  <si>
    <t>[1387]</t>
  </si>
  <si>
    <t>Ain Sokhna ammonia project</t>
  </si>
  <si>
    <t>[1388] [2108]</t>
  </si>
  <si>
    <t>Masdar Hassan Allam green hydrogen, phase 1</t>
  </si>
  <si>
    <t>[1389]</t>
  </si>
  <si>
    <t>Masdar Hassan Allam green hydrogen, phase 2</t>
  </si>
  <si>
    <t>4GW electrolysis, 2.3 Mt NH3/y</t>
  </si>
  <si>
    <t>LSB Industries - Pryor green ammonia project, Phase 1</t>
  </si>
  <si>
    <t>[1391]</t>
  </si>
  <si>
    <t>Repsol Bilbao port synfuels project</t>
  </si>
  <si>
    <t>Total Eren, Enara green ammonia, phase 1</t>
  </si>
  <si>
    <t>300 kt NH3/y production</t>
  </si>
  <si>
    <t>[1393]</t>
  </si>
  <si>
    <t>Total Eren, Enara green ammonia, phase 2</t>
  </si>
  <si>
    <t>1.5 Mt NH3/y production</t>
  </si>
  <si>
    <t>Scatec Green Ammonia</t>
  </si>
  <si>
    <t>[1394]</t>
  </si>
  <si>
    <t>Ben Tre project, phase 1</t>
  </si>
  <si>
    <t>24 kt H2/y, 150 kt NH3/y, 195 kt O2/y production</t>
  </si>
  <si>
    <t>[1395]</t>
  </si>
  <si>
    <t>Ben Tre project, phase 2</t>
  </si>
  <si>
    <t>60 kt H2/y, 375 kt NH3/y, 490 kt O2/y production</t>
  </si>
  <si>
    <t>Lapis Energy El Dorado</t>
  </si>
  <si>
    <t>0.375 Mt NH3 - 450 kt CO2</t>
  </si>
  <si>
    <t>[1396]</t>
  </si>
  <si>
    <t>Ferrolterra plant</t>
  </si>
  <si>
    <t>Hydrogen Eagle (Spolana), phase 2</t>
  </si>
  <si>
    <t>36 MW</t>
  </si>
  <si>
    <t>Hyways for future, 1st hub</t>
  </si>
  <si>
    <t>Argus newsletter 01/06/2022</t>
  </si>
  <si>
    <t>HY2 Lausitz</t>
  </si>
  <si>
    <t>155 MW</t>
  </si>
  <si>
    <t>Waste-to-hydrogen East Port Said</t>
  </si>
  <si>
    <t>Waste thermolysis</t>
  </si>
  <si>
    <t>300 kt H2/y</t>
  </si>
  <si>
    <t>[1401] [1402]</t>
  </si>
  <si>
    <t>H2 Emden Electrolyzer, phase 1</t>
  </si>
  <si>
    <t>[1886]</t>
  </si>
  <si>
    <t>Referenzkraftwerk Lausitz</t>
  </si>
  <si>
    <t>1000 t/y</t>
  </si>
  <si>
    <t>[1404]</t>
  </si>
  <si>
    <t>Wenger Engineering Bremerhaven</t>
  </si>
  <si>
    <t>[1405]</t>
  </si>
  <si>
    <t>Hidroelectrica Ostrovu Mare</t>
  </si>
  <si>
    <t>ROU</t>
  </si>
  <si>
    <t>[1407]</t>
  </si>
  <si>
    <t>KEME Energy Sines</t>
  </si>
  <si>
    <t>2.52MW</t>
  </si>
  <si>
    <t>[1408]</t>
  </si>
  <si>
    <t>Hyundai Heavy Industries - HHI East Sea - Phase I</t>
  </si>
  <si>
    <t>[1409]</t>
  </si>
  <si>
    <t>Hyundai Heavy Industries - HHI East Sea- Phase II</t>
  </si>
  <si>
    <t>1200 MW</t>
  </si>
  <si>
    <t>Gron Fuel Renewable Energy Complex</t>
  </si>
  <si>
    <t>60,000 bpd low-carbon renewable diesel - 1000 MW equivalnet</t>
  </si>
  <si>
    <t>[1410]</t>
  </si>
  <si>
    <t>Woodside H2OK</t>
  </si>
  <si>
    <t>290 MW</t>
  </si>
  <si>
    <t>[1411]</t>
  </si>
  <si>
    <t>Avangrid Connecticut project</t>
  </si>
  <si>
    <t>[1412] [1413]</t>
  </si>
  <si>
    <t>Avangrid Oregon project</t>
  </si>
  <si>
    <t>GH2 Ambès (Phase 1)</t>
  </si>
  <si>
    <t>[1416]</t>
  </si>
  <si>
    <t>GH2 Ambès (Phase 2, final)</t>
  </si>
  <si>
    <t>[1415]</t>
  </si>
  <si>
    <t>Masshylia</t>
  </si>
  <si>
    <t>125 MW</t>
  </si>
  <si>
    <t>[1417]</t>
  </si>
  <si>
    <t>H2 Loire Vallée (H2LV)</t>
  </si>
  <si>
    <t>[1646]</t>
  </si>
  <si>
    <t>Dijon Métropole Smart EnergHy (DMSE) - Station 1</t>
  </si>
  <si>
    <t>[1418] [1419] [2005]</t>
  </si>
  <si>
    <t>H-Awel</t>
  </si>
  <si>
    <t>[1420]</t>
  </si>
  <si>
    <t>Mayflower Hydrogen project</t>
  </si>
  <si>
    <t>[1421]</t>
  </si>
  <si>
    <t>Eneus Energy Hammars Hill</t>
  </si>
  <si>
    <t>12.9 MW</t>
  </si>
  <si>
    <t>[1422]</t>
  </si>
  <si>
    <t>Tarragona Green Chenical complex, phase 1</t>
  </si>
  <si>
    <t>[1423]</t>
  </si>
  <si>
    <t>Tarragona Green Chenical complex, phase 2</t>
  </si>
  <si>
    <t>Tarragona Green Chenical complex, phase 3</t>
  </si>
  <si>
    <t>70 MW</t>
  </si>
  <si>
    <t>GAIL Vijaipur project</t>
  </si>
  <si>
    <t>[1424]</t>
  </si>
  <si>
    <t>Huadian Baotou City Damaoqi Hydrogen Production Electrolysis Project</t>
  </si>
  <si>
    <t>PetroChina Yumen Oilfield - Phase 1</t>
  </si>
  <si>
    <t>2100 Nm3/h</t>
  </si>
  <si>
    <t>[1647]</t>
  </si>
  <si>
    <t>Shandong Weifang Economic Development Zone</t>
  </si>
  <si>
    <t>Anil urea plant</t>
  </si>
  <si>
    <t>2 GW</t>
  </si>
  <si>
    <t>HH2E - Met Northeast Germany, phase 1</t>
  </si>
  <si>
    <t>[1426]</t>
  </si>
  <si>
    <t>HH2E - Met Northeast Germany, phase 2</t>
  </si>
  <si>
    <t>Ferrosilva fossil-free DRI</t>
  </si>
  <si>
    <t>50 kt DRI/y</t>
  </si>
  <si>
    <t>[2095]</t>
  </si>
  <si>
    <t>Porte de St Cloud HRS station</t>
  </si>
  <si>
    <t>[1429]</t>
  </si>
  <si>
    <t>Zhongyuan Oil Field MW-Scale Renewable P2G, phase 1</t>
  </si>
  <si>
    <t>4080000 Nm3/y</t>
  </si>
  <si>
    <t>[1430] [1596]</t>
  </si>
  <si>
    <t>Zhongyuan Oil Field MW-Scale Renewable P2G, phase 2</t>
  </si>
  <si>
    <t>53000000 Nm3/y</t>
  </si>
  <si>
    <t>[1430]</t>
  </si>
  <si>
    <t>Da'an Jilin Power Wind-Solar-
 Hydrogen-Ammonia Integration Project</t>
  </si>
  <si>
    <t>32000 t H2/y production</t>
  </si>
  <si>
    <t>[1968]</t>
  </si>
  <si>
    <t>Chicheng Wind-Hydrogen-Storage Energy Integration Demonstration</t>
  </si>
  <si>
    <t>2000 Nm3/h</t>
  </si>
  <si>
    <t>[1632]</t>
  </si>
  <si>
    <t>Barents Blue ammonia plant, phase 2</t>
  </si>
  <si>
    <t>2Mt NH3/y - 4 Mt CO2/y</t>
  </si>
  <si>
    <t>Barents Blue ammonia plant, phase 3</t>
  </si>
  <si>
    <t>3Mt NH3/y - 6 Mt CO2/y</t>
  </si>
  <si>
    <t>Liquid Wind, FlagshipTWO</t>
  </si>
  <si>
    <t>1000kt MeOH/y production</t>
  </si>
  <si>
    <t>[450]</t>
  </si>
  <si>
    <t>SALCOS - first expansion - phase 1</t>
  </si>
  <si>
    <t>[1436] [1720]</t>
  </si>
  <si>
    <t>Nordsee Two Offshore Wind Farm</t>
  </si>
  <si>
    <t>[1437]</t>
  </si>
  <si>
    <t>Holland Hydrogen - phase 2</t>
  </si>
  <si>
    <t>H2era</t>
  </si>
  <si>
    <t>[1438]</t>
  </si>
  <si>
    <t>Unigel, phase I</t>
  </si>
  <si>
    <t>[1441][1442]</t>
  </si>
  <si>
    <t>Unigel, phase II</t>
  </si>
  <si>
    <t>Mmex Resources Corporation</t>
  </si>
  <si>
    <t>55t H2/d capacity</t>
  </si>
  <si>
    <t>[1443]</t>
  </si>
  <si>
    <t>Tees Green Hydrogen, phase 1</t>
  </si>
  <si>
    <t>[1444]</t>
  </si>
  <si>
    <t>Tees Green Hydrogen, phase 2</t>
  </si>
  <si>
    <t>GravitHy</t>
  </si>
  <si>
    <t>700MW - 2 Mt DRI</t>
  </si>
  <si>
    <t>[1445]</t>
  </si>
  <si>
    <t>VoltH2 - Delfzijl</t>
  </si>
  <si>
    <t>[1447] [1671]</t>
  </si>
  <si>
    <t>Green Fuels hamburg</t>
  </si>
  <si>
    <t>10 kt Synthetic kerosene/y production</t>
  </si>
  <si>
    <t>[1450]</t>
  </si>
  <si>
    <t>Navigator - P2X-Europe JV</t>
  </si>
  <si>
    <t>80 kt Synthetic kerosene/y production</t>
  </si>
  <si>
    <t>[2075] [2076]</t>
  </si>
  <si>
    <t>SkyFuelH2</t>
  </si>
  <si>
    <t>[1452] [2126]</t>
  </si>
  <si>
    <t>C-Zero California project</t>
  </si>
  <si>
    <t>400 kg H2/d</t>
  </si>
  <si>
    <t>[1453] [1695]</t>
  </si>
  <si>
    <t>Viva Energy HRS</t>
  </si>
  <si>
    <t>[1454]</t>
  </si>
  <si>
    <t>ReNew Power - Egypt MoU, Hydrogen, phase 1</t>
  </si>
  <si>
    <t>20 t H2/y production</t>
  </si>
  <si>
    <t>[1456]</t>
  </si>
  <si>
    <t>ReNew Power - Egypt MoU, Hydrogen, phase 2</t>
  </si>
  <si>
    <t>200 kt H2/y production</t>
  </si>
  <si>
    <t>ReNew Power - Egypt MoU, Ammonia phase 1</t>
  </si>
  <si>
    <t>100 kt NH3/y production</t>
  </si>
  <si>
    <t>ReNew Power - Egypt MoU, Ammonia phase 2</t>
  </si>
  <si>
    <t>1.1 Mt NH3/y production</t>
  </si>
  <si>
    <t>ScottishPower - Felixtowe Port</t>
  </si>
  <si>
    <t>[1457]</t>
  </si>
  <si>
    <t>PanHy, phase 1</t>
  </si>
  <si>
    <t>60MW or 9kt H2/y</t>
  </si>
  <si>
    <t>[1458] [2077]</t>
  </si>
  <si>
    <t>PanHy, phase 2</t>
  </si>
  <si>
    <t>300MW or 40kt H2/y</t>
  </si>
  <si>
    <t>Marubeni methanation project</t>
  </si>
  <si>
    <t>60 kt e- CH4/y</t>
  </si>
  <si>
    <t>[1459] [2138]</t>
  </si>
  <si>
    <t>Saint John, New Brunswick refinery</t>
  </si>
  <si>
    <t>[1460]</t>
  </si>
  <si>
    <t>Plug Power Port of Antwerp-Bruges</t>
  </si>
  <si>
    <t>[1463]</t>
  </si>
  <si>
    <t>Ineratec PtX plant in Frankfurt</t>
  </si>
  <si>
    <t>10MW - 4.6 million litres synthetic kerosene per year</t>
  </si>
  <si>
    <t>[1461][1462]</t>
  </si>
  <si>
    <t>Hydrogen City, phase 1</t>
  </si>
  <si>
    <t>[1464]</t>
  </si>
  <si>
    <t>Hydrogen City, phase 2</t>
  </si>
  <si>
    <t>3 Mt H2/y</t>
  </si>
  <si>
    <t>Spirit of Scotia Green Hydrogen Production Hub</t>
  </si>
  <si>
    <t>43 Mt H2/y capacity</t>
  </si>
  <si>
    <t>[1465]</t>
  </si>
  <si>
    <t>Fleur-de-lys Green Hydrogen Production Hub</t>
  </si>
  <si>
    <t>[1466]</t>
  </si>
  <si>
    <t>Pau-Lescar Biofactory</t>
  </si>
  <si>
    <t>1MW electrolyzer, 13000MWh CH4/y</t>
  </si>
  <si>
    <t>[1467]</t>
  </si>
  <si>
    <t>MoU Sri Lanka-Greenstat</t>
  </si>
  <si>
    <t>LKA</t>
  </si>
  <si>
    <t>[1469]</t>
  </si>
  <si>
    <t>RENEWSTABLE SARDIDROGENO</t>
  </si>
  <si>
    <t>[1470]</t>
  </si>
  <si>
    <t>CAGOU – New Caledonia</t>
  </si>
  <si>
    <t>[1471]</t>
  </si>
  <si>
    <t>CYR – Australia - NPA RENEWSATBLE</t>
  </si>
  <si>
    <t>[1474]</t>
  </si>
  <si>
    <t>CYR – Australia - Torres Strait Renewstable RENEWSATBLE</t>
  </si>
  <si>
    <t>RENEWSTABLE SUMBA</t>
  </si>
  <si>
    <t>[1472]</t>
  </si>
  <si>
    <t>Dylan, phase 1</t>
  </si>
  <si>
    <t>[1476][1477]</t>
  </si>
  <si>
    <t>Dylan, phase 2</t>
  </si>
  <si>
    <t>WAviatER</t>
  </si>
  <si>
    <t>[1488]</t>
  </si>
  <si>
    <t>MoU GGGI, Samsung and Hyundai</t>
  </si>
  <si>
    <t>[1479]</t>
  </si>
  <si>
    <t>MoU EEC-Niger</t>
  </si>
  <si>
    <t>NER</t>
  </si>
  <si>
    <t>[1480]</t>
  </si>
  <si>
    <t>MoU Oil &amp; Natural Gas Corporation (ONGC) and Greenko</t>
  </si>
  <si>
    <t>1.3GW</t>
  </si>
  <si>
    <t>[1481]</t>
  </si>
  <si>
    <t>AGL Energy Torrens Island</t>
  </si>
  <si>
    <t>[1483]</t>
  </si>
  <si>
    <t>Tambor Green Hydrogen Hub project</t>
  </si>
  <si>
    <t>15 kt H2/y production</t>
  </si>
  <si>
    <t>[1485]</t>
  </si>
  <si>
    <t>MoU Ieasa and Fraunhofer Institute</t>
  </si>
  <si>
    <t>[1486]</t>
  </si>
  <si>
    <t>MoU Shell - Acu Port, phase 1</t>
  </si>
  <si>
    <t>[1487]</t>
  </si>
  <si>
    <t>MoU Shell - Acu Port, phase 2</t>
  </si>
  <si>
    <t>TAQA &amp; Abu Dhabi Ports</t>
  </si>
  <si>
    <t>100kt H2/y capacity</t>
  </si>
  <si>
    <t>Carlton Power hydrogen hub</t>
  </si>
  <si>
    <t>[1489]</t>
  </si>
  <si>
    <t>Sun-to-Liquid</t>
  </si>
  <si>
    <t>Concentrated solar synfuels production</t>
  </si>
  <si>
    <t>[1490]</t>
  </si>
  <si>
    <t>Synhelion</t>
  </si>
  <si>
    <t>MoU TOYO-Pupuk Indonesia Holding Company</t>
  </si>
  <si>
    <t>[1491]</t>
  </si>
  <si>
    <t>ACME Tamil Nadu plant - Chidambaranar port</t>
  </si>
  <si>
    <t>1.5GW - 3300 t NH3/d</t>
  </si>
  <si>
    <t>[1492] [2119]</t>
  </si>
  <si>
    <t>EDP Pecem pilot</t>
  </si>
  <si>
    <t>[1493]</t>
  </si>
  <si>
    <t>First Ammonia plant in Brunsbüttel</t>
  </si>
  <si>
    <t>400-1000MW</t>
  </si>
  <si>
    <t>[1494]</t>
  </si>
  <si>
    <t>Aeropuerto de Santiago</t>
  </si>
  <si>
    <t>[1497]</t>
  </si>
  <si>
    <t>CenterPoint Minneapolis grren hydrogen</t>
  </si>
  <si>
    <t>[1498] [1633]</t>
  </si>
  <si>
    <t>Gen2 Energy, Mosjøen</t>
  </si>
  <si>
    <t>[1500]</t>
  </si>
  <si>
    <t>Gen2 Energy, Åfjord</t>
  </si>
  <si>
    <t>Gen2 Energy, Meråker</t>
  </si>
  <si>
    <t>HTEC Burnaby plant</t>
  </si>
  <si>
    <t>[1501]</t>
  </si>
  <si>
    <t>Lion Energy HRS</t>
  </si>
  <si>
    <t>[1502]</t>
  </si>
  <si>
    <t>Norwegian Hydrogen, Hellesylt Hydrogen Hub 1st project</t>
  </si>
  <si>
    <t>[1503]</t>
  </si>
  <si>
    <t>MoU BP - ADNOC</t>
  </si>
  <si>
    <t>[1504]</t>
  </si>
  <si>
    <t>RIC Energy Valladolid -phase 1</t>
  </si>
  <si>
    <t>[1505] [1874]</t>
  </si>
  <si>
    <t>Ansasol - Castilla y León</t>
  </si>
  <si>
    <t>440 MW</t>
  </si>
  <si>
    <t>[1506]</t>
  </si>
  <si>
    <t>Cartagena refinery</t>
  </si>
  <si>
    <t>60MWel</t>
  </si>
  <si>
    <t>[1507]</t>
  </si>
  <si>
    <t>Barrancabermeja refinery</t>
  </si>
  <si>
    <t>Sines refinery (phase 3)</t>
  </si>
  <si>
    <t>702MW</t>
  </si>
  <si>
    <t>BrintØ - Hydrogen Island</t>
  </si>
  <si>
    <t>1Mt H2/y production</t>
  </si>
  <si>
    <t>[1508]</t>
  </si>
  <si>
    <t>University of New South Wales biomass demo</t>
  </si>
  <si>
    <t>[1509]</t>
  </si>
  <si>
    <t>Fortescue Future Industries - Industrial Park at TransAlta coal mine conversion</t>
  </si>
  <si>
    <t>[1511]</t>
  </si>
  <si>
    <t>MadoquaPower2X - Sines</t>
  </si>
  <si>
    <t>[1512] [2078] Data from Platts S&amp;P Global Hydrogen Daily 27/09/2023</t>
  </si>
  <si>
    <t>Gladstone Energy and Ammonia Project</t>
  </si>
  <si>
    <t>91kt H2/y production</t>
  </si>
  <si>
    <t>[1513]</t>
  </si>
  <si>
    <t>River Wind Ukraine, phase1</t>
  </si>
  <si>
    <t>[1515]</t>
  </si>
  <si>
    <t>River Wind Ukraine, phase 2</t>
  </si>
  <si>
    <t>1700MW</t>
  </si>
  <si>
    <t>River Wind Ukraine, phase 3</t>
  </si>
  <si>
    <t>Jangada</t>
  </si>
  <si>
    <t>[1516]</t>
  </si>
  <si>
    <t>Iverson e-fuels</t>
  </si>
  <si>
    <t>255MW</t>
  </si>
  <si>
    <t>Sunrhyse</t>
  </si>
  <si>
    <t>HYNOVERA (Phase 1)</t>
  </si>
  <si>
    <t>12.5MW</t>
  </si>
  <si>
    <t>[1516] [2004]</t>
  </si>
  <si>
    <t>COURANT</t>
  </si>
  <si>
    <t>173kt NH3/y production</t>
  </si>
  <si>
    <t>[1456] [1773]</t>
  </si>
  <si>
    <t>SSE-Gamesa green hydrogen project in Gordonbush Wind Farm</t>
  </si>
  <si>
    <t>2000t H2/y production</t>
  </si>
  <si>
    <t>[1517]</t>
  </si>
  <si>
    <t>HIF USA</t>
  </si>
  <si>
    <t>[1518]</t>
  </si>
  <si>
    <t>HIF Asia Pacific</t>
  </si>
  <si>
    <t>Great Southern Project</t>
  </si>
  <si>
    <t>7.6MW</t>
  </si>
  <si>
    <t>[1519]</t>
  </si>
  <si>
    <t>MoU Lhyfe-wpd</t>
  </si>
  <si>
    <t>[1520]</t>
  </si>
  <si>
    <t>Kogas plant in Haengwon</t>
  </si>
  <si>
    <t>[1521]</t>
  </si>
  <si>
    <t>MoU Fortescue Future Industries-Djibouti</t>
  </si>
  <si>
    <t>DJI</t>
  </si>
  <si>
    <t>[1522]</t>
  </si>
  <si>
    <t>Niagara Hydrogen Centre (NHC)</t>
  </si>
  <si>
    <t>[1523][1588] [1704]</t>
  </si>
  <si>
    <t>E-methanol plant in Singapore</t>
  </si>
  <si>
    <t>50kt MeOH/y production</t>
  </si>
  <si>
    <t>[1524]</t>
  </si>
  <si>
    <t>Eyre Peninsula Gateway Hydrogen Project, phase 2</t>
  </si>
  <si>
    <t>1.5 GW - 300 kt H2/y, 800 kt NH3/y</t>
  </si>
  <si>
    <t>[1533]</t>
  </si>
  <si>
    <t>H2U Offshore ANCAP</t>
  </si>
  <si>
    <t>[1526]</t>
  </si>
  <si>
    <t>Hyport@Duqm, phase 2</t>
  </si>
  <si>
    <t>1.5GW</t>
  </si>
  <si>
    <t>[1527]</t>
  </si>
  <si>
    <t>CF Industries blue ammonia Donaldsonville (LA)</t>
  </si>
  <si>
    <t>1.4Mt NH3/y - 2 MT CO2</t>
  </si>
  <si>
    <t>[1528]</t>
  </si>
  <si>
    <t>Maersk SCZONE</t>
  </si>
  <si>
    <t>480kt H2/y production</t>
  </si>
  <si>
    <t>[1530]</t>
  </si>
  <si>
    <t>P2X Europe - Nordic Electrofuel Porsgrunn project, phase 1</t>
  </si>
  <si>
    <t>8kt synfuels/y production</t>
  </si>
  <si>
    <t>[1531]</t>
  </si>
  <si>
    <t>800kt synfuels/y production</t>
  </si>
  <si>
    <t>MoU ADNOC, ENEOS, Mitsui, phase 1</t>
  </si>
  <si>
    <t>50kt H2/y</t>
  </si>
  <si>
    <t>[1532]</t>
  </si>
  <si>
    <t>MoU Shell - Mitsubishi, phase1</t>
  </si>
  <si>
    <t>400 kt H2/y production</t>
  </si>
  <si>
    <t>[1534]</t>
  </si>
  <si>
    <t>MoU Shell - Mitsubishi, phase2</t>
  </si>
  <si>
    <t>Liberty Biomass to ammonia (western Australia)</t>
  </si>
  <si>
    <t>100 kt NH3/y</t>
  </si>
  <si>
    <t>[1535]</t>
  </si>
  <si>
    <t>MEPAU Mid West CCUS hub</t>
  </si>
  <si>
    <t>1 Mt NH3/y</t>
  </si>
  <si>
    <t>[1536]</t>
  </si>
  <si>
    <t>H2 Industries waste to hydrogen plant</t>
  </si>
  <si>
    <t>67 kt H2/y</t>
  </si>
  <si>
    <t>[1537]</t>
  </si>
  <si>
    <t>Amun, phase 1</t>
  </si>
  <si>
    <t>[1538] [1539]</t>
  </si>
  <si>
    <t>First Hydrogen - Liverpool</t>
  </si>
  <si>
    <t>20-40 MW</t>
  </si>
  <si>
    <t>[1540]</t>
  </si>
  <si>
    <t>First Hydrogen - Manchester</t>
  </si>
  <si>
    <t>[1540] [1541]</t>
  </si>
  <si>
    <t>First Hydrogen - London</t>
  </si>
  <si>
    <t>First Hydrogen - Thames Estuary</t>
  </si>
  <si>
    <t>H2 hub Darwin</t>
  </si>
  <si>
    <t>1000 MW</t>
  </si>
  <si>
    <t>[1542]</t>
  </si>
  <si>
    <t>Hydrogen Energy Metallurgical Chemical Demonstration Zone, 1</t>
  </si>
  <si>
    <t>Total 300000 t H2/y production</t>
  </si>
  <si>
    <t>[1543]</t>
  </si>
  <si>
    <t>Hydrogen Energy Metallurgical Chemical Demonstration Zone, 2</t>
  </si>
  <si>
    <t>390kt NH3/y production</t>
  </si>
  <si>
    <t>[1543][1727]</t>
  </si>
  <si>
    <t>Prieska ammonia project, phase 1</t>
  </si>
  <si>
    <t>72 kt NH3/y - 12.9 kt H2/y production</t>
  </si>
  <si>
    <t>[1544]</t>
  </si>
  <si>
    <t>Prieska ammonia project, phase 2</t>
  </si>
  <si>
    <t>500 kt NH3/y production</t>
  </si>
  <si>
    <t>Ammonia Iowa project</t>
  </si>
  <si>
    <t>450 t NH3/d production</t>
  </si>
  <si>
    <t>[1545]</t>
  </si>
  <si>
    <t>Inverness hydrogen hub</t>
  </si>
  <si>
    <t>[1546]</t>
  </si>
  <si>
    <t>Cromarty Firth Hydrogen Project, phase 2</t>
  </si>
  <si>
    <t>Sohar Port, phase 1</t>
  </si>
  <si>
    <t>[1548]</t>
  </si>
  <si>
    <t>Sohar Port, phase 2</t>
  </si>
  <si>
    <t>ACME Odisha Plant</t>
  </si>
  <si>
    <t>[1549]</t>
  </si>
  <si>
    <t>Energy Hub at MIRA Technology Park.</t>
  </si>
  <si>
    <t>[1550]</t>
  </si>
  <si>
    <t>CF Industries and Mitsui Blue ammonia complex (LA)</t>
  </si>
  <si>
    <t>1-1.4 Mt NH3/y</t>
  </si>
  <si>
    <t>[1552]</t>
  </si>
  <si>
    <t>Asahi Kasei pilot</t>
  </si>
  <si>
    <t>3.2MW</t>
  </si>
  <si>
    <t>[1586]</t>
  </si>
  <si>
    <t>Linde Hellas - Mandra</t>
  </si>
  <si>
    <t>[1589]</t>
  </si>
  <si>
    <t>White Martins Pernambuco</t>
  </si>
  <si>
    <t>156 t/y</t>
  </si>
  <si>
    <t>[1600]</t>
  </si>
  <si>
    <t>Denham Hydrogen Demonstration Plant</t>
  </si>
  <si>
    <t>0.348mw</t>
  </si>
  <si>
    <t>[1601]</t>
  </si>
  <si>
    <t>Estación Andes</t>
  </si>
  <si>
    <t>4 kg H2/d</t>
  </si>
  <si>
    <t>[1624] [1625]</t>
  </si>
  <si>
    <t>Vallée Hydrogène Grand Ouest (VHyGO) - H2 Ouest (Phase 2)</t>
  </si>
  <si>
    <t>[1643]</t>
  </si>
  <si>
    <t>Lhyfe Bretagne - Buléon</t>
  </si>
  <si>
    <t>5MW, 2t H2/d</t>
  </si>
  <si>
    <t>PetroChina Yumen Oilfield - Phase 2</t>
  </si>
  <si>
    <t>7000 Nm3/h</t>
  </si>
  <si>
    <t>Azolla Hydrogen - Cal State demonstration</t>
  </si>
  <si>
    <t>Biomethanol steam reforming</t>
  </si>
  <si>
    <t>225 kg H2/d</t>
  </si>
  <si>
    <t>[1648]</t>
  </si>
  <si>
    <t>H2 Green City, phase 1</t>
  </si>
  <si>
    <t>[1649]</t>
  </si>
  <si>
    <t>H2 Green City, phase 2</t>
  </si>
  <si>
    <t>Jeju demostration project</t>
  </si>
  <si>
    <t>2x2MW</t>
  </si>
  <si>
    <t>[1650]</t>
  </si>
  <si>
    <t>[1654]</t>
  </si>
  <si>
    <t>Kashiwazaki Clean Hydrogen/Ammonia Project Niigata demonstration</t>
  </si>
  <si>
    <t>ATR</t>
  </si>
  <si>
    <t>700 t H2/y</t>
  </si>
  <si>
    <t>[1655]</t>
  </si>
  <si>
    <t>Kashiwazaki Clean Hydrogen/Ammonia Project Niigata scale-up</t>
  </si>
  <si>
    <t>Grandpuits biorefinery</t>
  </si>
  <si>
    <t>Mix of natural gas and biogas</t>
  </si>
  <si>
    <t>20 kt H2/y - 0.11Mt CO2/y</t>
  </si>
  <si>
    <t>[1656]</t>
  </si>
  <si>
    <t>Sur hydrogen cluster</t>
  </si>
  <si>
    <t>[1657]</t>
  </si>
  <si>
    <t>BP Alternative Energy Investments project, Duqm</t>
  </si>
  <si>
    <t>BP Alternative Energy Investments projects, Dhofar</t>
  </si>
  <si>
    <t>Plug Power Charleston, Tenesse (former United Hydrogen)</t>
  </si>
  <si>
    <t>6.5 t H2/d</t>
  </si>
  <si>
    <t>[1665]</t>
  </si>
  <si>
    <t>Plug Power Charleston, Tenesse (former United Hydrogen), expansion 1</t>
  </si>
  <si>
    <t>10 t H2/d</t>
  </si>
  <si>
    <t>[1664]</t>
  </si>
  <si>
    <t>Plug Power Charleston, Tenesse (former United Hydrogen), expansion 2</t>
  </si>
  <si>
    <t>[1663]</t>
  </si>
  <si>
    <t>Sany Heavy Energy Wind, Solar, Hydrogen, storage and Ammonia Integrated Demostration Project</t>
  </si>
  <si>
    <t>36000 t H2/y</t>
  </si>
  <si>
    <t>[1830]</t>
  </si>
  <si>
    <t>China Nuclear Wind Storage Hydrogen and Ammonia Demostration Project</t>
  </si>
  <si>
    <t>21600 t H2/y</t>
  </si>
  <si>
    <t>Chifeng Energy Internet of Things Zero Carbon Hydrogen Ammonia Demostration Project</t>
  </si>
  <si>
    <t>24200 t H2/y</t>
  </si>
  <si>
    <t>China Power Construction Chifeng Hydrogen Demonstration Project</t>
  </si>
  <si>
    <t>18600 t H2/y</t>
  </si>
  <si>
    <t>Shengyuan Energy wind-solar hydrogen production and station project</t>
  </si>
  <si>
    <t>5445 t H2/y</t>
  </si>
  <si>
    <t>Tengger Wind-solar Hydrogen Production Demostration Project</t>
  </si>
  <si>
    <t>20827 t H2/y</t>
  </si>
  <si>
    <t>Ordos Kubuqi Wind and Solar Hydrogen Production Demostration Project</t>
  </si>
  <si>
    <t>15460 t H2/y</t>
  </si>
  <si>
    <t>New energy hydrogen production and co-production carbon-free fuel demostration project</t>
  </si>
  <si>
    <t>28000 t H2/y</t>
  </si>
  <si>
    <t>Ulanqab Wind Solar Hydrogen and Ammonia Integrated Demostration project</t>
  </si>
  <si>
    <t>25700 t H2/y</t>
  </si>
  <si>
    <t>Trafford Low Carbon Energy Park - phase 2</t>
  </si>
  <si>
    <t>NTPC Green Hydrogen Blending Project (Kawas, Surat)</t>
  </si>
  <si>
    <t>6.5 kW</t>
  </si>
  <si>
    <t>NTPC Green Hydrogen Mobility Project - Delhi</t>
  </si>
  <si>
    <t>1.6 MW</t>
  </si>
  <si>
    <t>Wyhlen hydroelectric power plant, expansion</t>
  </si>
  <si>
    <t>720 t H2/y</t>
  </si>
  <si>
    <t>[1670]</t>
  </si>
  <si>
    <t>Wilhelmshaven - VoltH2</t>
  </si>
  <si>
    <t>[1671]</t>
  </si>
  <si>
    <t>Prince George HRS</t>
  </si>
  <si>
    <t>2 x 5MW</t>
  </si>
  <si>
    <t>[1691] [1692]</t>
  </si>
  <si>
    <t>Flins Plant - HYVIA</t>
  </si>
  <si>
    <t>[1697]</t>
  </si>
  <si>
    <t>Hynoca Alkmaar</t>
  </si>
  <si>
    <t>240 - 2300 t H2/year</t>
  </si>
  <si>
    <t>[1662]</t>
  </si>
  <si>
    <t>H2UB Laren</t>
  </si>
  <si>
    <t>15 kg H2/hour</t>
  </si>
  <si>
    <t>Cleanup Gas</t>
  </si>
  <si>
    <t>Supercritical water gasification (SCW) plant</t>
  </si>
  <si>
    <t>18.6 MW</t>
  </si>
  <si>
    <t>[1662] [1700]</t>
  </si>
  <si>
    <t>GROHW</t>
  </si>
  <si>
    <t>NASA’s Ames Research Center</t>
  </si>
  <si>
    <t>[1702]</t>
  </si>
  <si>
    <t>H2Stroom</t>
  </si>
  <si>
    <t>H2Agro</t>
  </si>
  <si>
    <t>H2ARVESTER</t>
  </si>
  <si>
    <t>Narvik - Ammonia project</t>
  </si>
  <si>
    <t>1-1.5 kt NH3/day capacity</t>
  </si>
  <si>
    <t>[1705]</t>
  </si>
  <si>
    <t>Constellation - Nine Mile Point Nuclear Plant</t>
  </si>
  <si>
    <t>[1706]</t>
  </si>
  <si>
    <t>Green Marlin</t>
  </si>
  <si>
    <t>3.2 GW</t>
  </si>
  <si>
    <t>[1710] [1711]</t>
  </si>
  <si>
    <t>Ammonia project in Port of Pecem</t>
  </si>
  <si>
    <t>2.4 GW</t>
  </si>
  <si>
    <t>[1712]</t>
  </si>
  <si>
    <t>Amun, phase 2</t>
  </si>
  <si>
    <t>Collinsvile Energy hub - Han Ho</t>
  </si>
  <si>
    <t>1.8 Mtpa NH3 production</t>
  </si>
  <si>
    <t>[1713]</t>
  </si>
  <si>
    <t>SEE TRADE SECTION</t>
  </si>
  <si>
    <t>Santos e-methane plant</t>
  </si>
  <si>
    <t>Production of 60 kt e-CH4/y</t>
  </si>
  <si>
    <t>[1714]</t>
  </si>
  <si>
    <t>Synthetic methane Cameron terminal to Japan</t>
  </si>
  <si>
    <t>Production of 130 kt e-CH4/y</t>
  </si>
  <si>
    <t>[1715]</t>
  </si>
  <si>
    <t>Pauna Greener Future - NH3</t>
  </si>
  <si>
    <t>[1716]</t>
  </si>
  <si>
    <t>Cepsa San Roque Energy Park (Algeciras) - Andalucian Green Hydrogen Valley
 Carteia Project</t>
  </si>
  <si>
    <t>[1717] [1764]</t>
  </si>
  <si>
    <t>Cepsa La Rábida Energy Park (Huelva) - phase 1 - Andalucian Green Hydrogen Valley
 Onuba Project</t>
  </si>
  <si>
    <t>[1718]</t>
  </si>
  <si>
    <t>Scatec e-Methanol</t>
  </si>
  <si>
    <t>60 MW electrolyser - 40 kt MeOH/y</t>
  </si>
  <si>
    <t>[1719]</t>
  </si>
  <si>
    <t>Danish nuclear in Indonesia</t>
  </si>
  <si>
    <t>[1721]</t>
  </si>
  <si>
    <t>Petrobrazi Refinery - Green H2</t>
  </si>
  <si>
    <t>[1722]</t>
  </si>
  <si>
    <t>ACWA Power - Green H2 - Phase 1</t>
  </si>
  <si>
    <t>UZB</t>
  </si>
  <si>
    <t>3000 t H2/y production</t>
  </si>
  <si>
    <t>[1723]</t>
  </si>
  <si>
    <t>ACWA Power - Green H2 - Phase 2</t>
  </si>
  <si>
    <t>500kt NH3/y production</t>
  </si>
  <si>
    <t>Hellenic Hydrogen in Western Macedonia</t>
  </si>
  <si>
    <t>[1724]</t>
  </si>
  <si>
    <t>Hycamite CSF Plant</t>
  </si>
  <si>
    <t>[1725]</t>
  </si>
  <si>
    <t>H2 Valcamonica, phase 2</t>
  </si>
  <si>
    <t>21MW</t>
  </si>
  <si>
    <t>MEG HP1</t>
  </si>
  <si>
    <t>[1728]</t>
  </si>
  <si>
    <t>Arrowsmith Hydrogen Project, phase 3</t>
  </si>
  <si>
    <t>125t H2/d - 300MW</t>
  </si>
  <si>
    <t>Arrowsmith Hydrogen Project, phase 4</t>
  </si>
  <si>
    <t>Valle Peligna Green Hydrogen Project</t>
  </si>
  <si>
    <t>Port Taranaki - Infinite Green Energy</t>
  </si>
  <si>
    <t>250t H2/d - 600MW</t>
  </si>
  <si>
    <t>Petrofac Ain Sokhna Ammonia project</t>
  </si>
  <si>
    <t>125 kt NH3/y production</t>
  </si>
  <si>
    <t>[1729]</t>
  </si>
  <si>
    <t>Proton Energy DEMO in Saskatchewan</t>
  </si>
  <si>
    <t>Underground Partial Oxidation</t>
  </si>
  <si>
    <t>[1730]</t>
  </si>
  <si>
    <t>Proton Energy Commercial stage in Saskatchewan</t>
  </si>
  <si>
    <t>500t H2/d</t>
  </si>
  <si>
    <t>Plug Power Kokkola plant</t>
  </si>
  <si>
    <t>[1732]</t>
  </si>
  <si>
    <t>Plug Power Kristinestad plant</t>
  </si>
  <si>
    <t>Plug Power Porvoo plant</t>
  </si>
  <si>
    <t>GH2SOTO, phase 1</t>
  </si>
  <si>
    <t>[1736]</t>
  </si>
  <si>
    <t>GH2SOTO, phase 2</t>
  </si>
  <si>
    <t>AIRA H2</t>
  </si>
  <si>
    <t>H2BCNHUB</t>
  </si>
  <si>
    <t>[1733]</t>
  </si>
  <si>
    <t>Industrias Quimicas Del Oxido De Etileno</t>
  </si>
  <si>
    <t>Green HyChemical Huelva</t>
  </si>
  <si>
    <t>[1734]</t>
  </si>
  <si>
    <t>H2 PILLAR, phase 1</t>
  </si>
  <si>
    <t>[1735]</t>
  </si>
  <si>
    <t>H2 PILLAR, phase 2</t>
  </si>
  <si>
    <t>Green hydrogen Projecte Alperujo/Jaen</t>
  </si>
  <si>
    <t>Tree Energy Solutions (TES) - TotalEnergies TX plant</t>
  </si>
  <si>
    <t>[1737]</t>
  </si>
  <si>
    <t>Energie Steiermark plant in Styria</t>
  </si>
  <si>
    <t>[1739]</t>
  </si>
  <si>
    <t>Energie Steiermark plant in Styrua, expansion</t>
  </si>
  <si>
    <t>Tierra del Fuego green hydrogen project</t>
  </si>
  <si>
    <t>55 t H2/d production</t>
  </si>
  <si>
    <t>[1740]</t>
  </si>
  <si>
    <t>Point Tupper green hydrogen project, phase 1</t>
  </si>
  <si>
    <t>0.2 Mt NH3/y production</t>
  </si>
  <si>
    <t>[1741] [1752] [1753] [2112]</t>
  </si>
  <si>
    <t>Greenb2e - Valencia</t>
  </si>
  <si>
    <t>13-15 kt H2/y</t>
  </si>
  <si>
    <t>[1743]</t>
  </si>
  <si>
    <t>Besaya H2</t>
  </si>
  <si>
    <t>[1744]</t>
  </si>
  <si>
    <t>Castellon Port</t>
  </si>
  <si>
    <t>850kt NH3/y production</t>
  </si>
  <si>
    <t>[1745]</t>
  </si>
  <si>
    <t>SoutH2Port</t>
  </si>
  <si>
    <t>600MW -240t H2/d production</t>
  </si>
  <si>
    <t>[1746]</t>
  </si>
  <si>
    <t>BotH2nia</t>
  </si>
  <si>
    <t>[1747]</t>
  </si>
  <si>
    <t>Ord Hydrogen Project</t>
  </si>
  <si>
    <t>15-25 MW</t>
  </si>
  <si>
    <t>[1748]</t>
  </si>
  <si>
    <t>WAH2 Blue Ammonia Project - phase 1</t>
  </si>
  <si>
    <t>250 kt NH3/y</t>
  </si>
  <si>
    <t>[1749]</t>
  </si>
  <si>
    <t>WAH2 Blue Ammonia Project - phase 2</t>
  </si>
  <si>
    <t>800 kt NH3/y</t>
  </si>
  <si>
    <t>Asian Renewable Energy Hub, completion</t>
  </si>
  <si>
    <t>14000MW</t>
  </si>
  <si>
    <t>MoU China General Nuclear Power Group - Quinto Energy</t>
  </si>
  <si>
    <t>5.4GW</t>
  </si>
  <si>
    <t>[1750]</t>
  </si>
  <si>
    <t>Ineratec Port of Amsterdam</t>
  </si>
  <si>
    <t>35 kt e-fuels (part of hydrogen supply, impoted)</t>
  </si>
  <si>
    <t>[1751]</t>
  </si>
  <si>
    <t>Point Tupper green hydrogen project, phase 2</t>
  </si>
  <si>
    <t>[1741] [1752] [1753] [2112] [2123]</t>
  </si>
  <si>
    <t>Hydrogen-Reduced Sponge Iron Production</t>
  </si>
  <si>
    <t>[1754] [2079]</t>
  </si>
  <si>
    <t>ACWA Power - Large scale H2 project</t>
  </si>
  <si>
    <t>5GW</t>
  </si>
  <si>
    <t>[1755]</t>
  </si>
  <si>
    <t>Adelaida project</t>
  </si>
  <si>
    <t>3MW or 1,000kg H2 /d</t>
  </si>
  <si>
    <t>[1756]</t>
  </si>
  <si>
    <t>H2 plant Wilbarger County</t>
  </si>
  <si>
    <t>200t H2/day production</t>
  </si>
  <si>
    <t>[1757]</t>
  </si>
  <si>
    <t>Hydrogen Power South Australia</t>
  </si>
  <si>
    <t>250 MW</t>
  </si>
  <si>
    <t>[1758]</t>
  </si>
  <si>
    <t>Bristol Springs Solar Hydrogen Project</t>
  </si>
  <si>
    <t>[1759]</t>
  </si>
  <si>
    <t>Xcel Energy's Minnesota nuclear plant</t>
  </si>
  <si>
    <t>240 kW</t>
  </si>
  <si>
    <t>[1761]</t>
  </si>
  <si>
    <t>Porto Central</t>
  </si>
  <si>
    <t>300 t H2/y + 1700 t NH3/y</t>
  </si>
  <si>
    <t>[1762]</t>
  </si>
  <si>
    <t>Unigel, phase III</t>
  </si>
  <si>
    <t>[1763]</t>
  </si>
  <si>
    <t>Pembina low carbon complex</t>
  </si>
  <si>
    <t>[1766]</t>
  </si>
  <si>
    <t>Cepsa La Rábida Energy Park (Huelva - phase 2 - Andalucian Green Hydrogen Valley
 Onuba Project</t>
  </si>
  <si>
    <t>Evergreen Project</t>
  </si>
  <si>
    <t>7GW</t>
  </si>
  <si>
    <t>[1767]</t>
  </si>
  <si>
    <t>TES’ Green Energy Hub - Wilhelmshaven Port</t>
  </si>
  <si>
    <t>[1768]</t>
  </si>
  <si>
    <t>Guelmim-Oued Noun project</t>
  </si>
  <si>
    <t>[1770]</t>
  </si>
  <si>
    <t>Madoqua E-methanol</t>
  </si>
  <si>
    <t>500 MW - 260 ktpa e-methanol</t>
  </si>
  <si>
    <t>[1771] [2133]</t>
  </si>
  <si>
    <t>Paysandu green hydrogen project</t>
  </si>
  <si>
    <t>1774][1775]</t>
  </si>
  <si>
    <t>Iberdrola - Trammo green hydrogen</t>
  </si>
  <si>
    <t>140MW or 100 kt NH3/y</t>
  </si>
  <si>
    <t>[1776]</t>
  </si>
  <si>
    <t>H2HubNS</t>
  </si>
  <si>
    <t>[1777]</t>
  </si>
  <si>
    <t>Hygenco Demonstration Plant</t>
  </si>
  <si>
    <t>100kW</t>
  </si>
  <si>
    <t>[1778]</t>
  </si>
  <si>
    <t>Hygenco JSL Plant</t>
  </si>
  <si>
    <t>[1779]</t>
  </si>
  <si>
    <t>Exxonmobil Antwerp Refinery CCS</t>
  </si>
  <si>
    <t>[1781]</t>
  </si>
  <si>
    <t>1.5Mt CO2 captured</t>
  </si>
  <si>
    <t>[1782]</t>
  </si>
  <si>
    <t>H2GE Rostock</t>
  </si>
  <si>
    <t>SHARC Neste</t>
  </si>
  <si>
    <t>Prax Lindsey Oil Refinery Phase 2</t>
  </si>
  <si>
    <t>Project Cavendish, phase2</t>
  </si>
  <si>
    <t>1.05MW-1.8 Mt CO2/y</t>
  </si>
  <si>
    <t>Centrica Equinor hydrogen hub Easington collaboration</t>
  </si>
  <si>
    <t>NG w CCUS+Electrolysis</t>
  </si>
  <si>
    <t>[1784]</t>
  </si>
  <si>
    <t>Balikpapan Refinery</t>
  </si>
  <si>
    <t>SMR + CCUS</t>
  </si>
  <si>
    <t>[1786]</t>
  </si>
  <si>
    <t>Dalstur Energy Coal India coal hydrogen</t>
  </si>
  <si>
    <t>[1787]</t>
  </si>
  <si>
    <t>Indian Oil Corporation Koyali refinery</t>
  </si>
  <si>
    <t>0.7Mt CO2/y (part for CCU)</t>
  </si>
  <si>
    <t>[1788]</t>
  </si>
  <si>
    <t>ENI Venice bio-refinery Porto Marghera (Ravenna phase 2)</t>
  </si>
  <si>
    <t>0.2Mt CO2/y - 30000 Nm3 H2/h</t>
  </si>
  <si>
    <t>[1790]</t>
  </si>
  <si>
    <t>Yara Sluiskil fertiliser</t>
  </si>
  <si>
    <t>0.8Mt CO2/y</t>
  </si>
  <si>
    <t>[1791]</t>
  </si>
  <si>
    <t>Omifco ammonia capture</t>
  </si>
  <si>
    <t>3500t NH3/d</t>
  </si>
  <si>
    <t>[1792]</t>
  </si>
  <si>
    <t>Enbridge Ingleside Energy Center Low carbon ammonia (TX)</t>
  </si>
  <si>
    <t>1.2-1.4 Mt NH3/y</t>
  </si>
  <si>
    <t>[1793]</t>
  </si>
  <si>
    <t>Northern Plains Nitrogen Blue ammonia (ND)</t>
  </si>
  <si>
    <t>0.5Mt CO2/y</t>
  </si>
  <si>
    <t>[1794]</t>
  </si>
  <si>
    <t>Linde hydrogen plant for OCI fertilizer blue ammonia Beaumont (Texas)</t>
  </si>
  <si>
    <t>2.2Mt CO2/y - 1.1 Mt NH3/y</t>
  </si>
  <si>
    <t>[1795] [1834]</t>
  </si>
  <si>
    <t>CF Industries blue ammonia Yazoo (LA)</t>
  </si>
  <si>
    <t>[1796]</t>
  </si>
  <si>
    <t>Ascension Clean Energy (ACE) complex (LA)</t>
  </si>
  <si>
    <t>12Mt CO2/y - 7.2 Mt NH3/y</t>
  </si>
  <si>
    <t>[1797]</t>
  </si>
  <si>
    <t>OCI Fertilizer plant phase 1 (IA)</t>
  </si>
  <si>
    <t>0.45Mt CO2/y - 0.6Mt NH3/y</t>
  </si>
  <si>
    <t>[1798]</t>
  </si>
  <si>
    <t>OCI Fertilizer plant phase 2 (IA)</t>
  </si>
  <si>
    <t>0.25Mt CO2/y - 0.4 Mt NH3/y</t>
  </si>
  <si>
    <t>Lone Cypress Hydrogen project (CA)</t>
  </si>
  <si>
    <t>0.1Mt CO2/y</t>
  </si>
  <si>
    <t>[1799]</t>
  </si>
  <si>
    <t>Integratred clean ammonia production, Port of Corpus Christi (TX) phase 1</t>
  </si>
  <si>
    <t>[1800]</t>
  </si>
  <si>
    <t>Integratred clean ammonia production, Port of Corpus Christi (TX) phase 2</t>
  </si>
  <si>
    <t>10Mt CO2/y</t>
  </si>
  <si>
    <t>Advanced CO2 Capture from Hydrogen Production Unit at Phillips 66 Rodeo Refinery (CA)</t>
  </si>
  <si>
    <t>[1801]</t>
  </si>
  <si>
    <t>Linde-BASF capture SMR plant Covent (LA)</t>
  </si>
  <si>
    <t>1.4Mt CO2/y</t>
  </si>
  <si>
    <t>[1802]</t>
  </si>
  <si>
    <t>Blue Biston ATR advanced CCUS system (WY)</t>
  </si>
  <si>
    <t>1.66Mt CO2/y</t>
  </si>
  <si>
    <t>Carbon Capture on Air Liquide US Gulf Coast Steam Methane Reformer Using the CryocapTM FG Process (TX)</t>
  </si>
  <si>
    <t>[1803]</t>
  </si>
  <si>
    <t>Combined Carbon Capture Solution on Air Liquide Northern California Steam Methane Reformer (CA)</t>
  </si>
  <si>
    <t>Jindal - Suez Canal Economic Zone authority green steel project</t>
  </si>
  <si>
    <t>5 Mt steel/y (production)</t>
  </si>
  <si>
    <t>Atome - La Villeta</t>
  </si>
  <si>
    <t>[1805]</t>
  </si>
  <si>
    <t>Langage Energy Park - Carlton Power</t>
  </si>
  <si>
    <t>[1806]</t>
  </si>
  <si>
    <t>Pamesa - eCombustible</t>
  </si>
  <si>
    <t>[1807][1808]</t>
  </si>
  <si>
    <t>Pamesa - eCombustible, full replacement of natural gas</t>
  </si>
  <si>
    <t>Freedom Pines Fuels</t>
  </si>
  <si>
    <t>[1810]</t>
  </si>
  <si>
    <t>Fortescue Future Industries - Egypt</t>
  </si>
  <si>
    <t>9.2GW</t>
  </si>
  <si>
    <t>[1811]</t>
  </si>
  <si>
    <t>First Ammonia Port of Victoria</t>
  </si>
  <si>
    <t>300-1000MW</t>
  </si>
  <si>
    <t>[1812]</t>
  </si>
  <si>
    <t>Hy2B plant in Pfeffenhausen</t>
  </si>
  <si>
    <t>5MWor 1.2t H2/d (production)</t>
  </si>
  <si>
    <t>[1813]</t>
  </si>
  <si>
    <t>POSCO green ammonia plant</t>
  </si>
  <si>
    <t>220kt H2/y (production)</t>
  </si>
  <si>
    <t>[1814]</t>
  </si>
  <si>
    <t>BLUE SKY 300</t>
  </si>
  <si>
    <t>[1815]</t>
  </si>
  <si>
    <t>Kenya Electricity Generating Company pilot shceme</t>
  </si>
  <si>
    <t>MoU CWP - Ministry of Energy and Natural Resources</t>
  </si>
  <si>
    <t>[1816]</t>
  </si>
  <si>
    <t>Mexican Green Hydrogen Hub, phase 2</t>
  </si>
  <si>
    <t>343MW</t>
  </si>
  <si>
    <t>[1817]</t>
  </si>
  <si>
    <t>HyMed</t>
  </si>
  <si>
    <t>[1818]</t>
  </si>
  <si>
    <t>NWTN - CMEC Middle East green hydrogen plant</t>
  </si>
  <si>
    <t>[1819]</t>
  </si>
  <si>
    <t>Plant Zero.1</t>
  </si>
  <si>
    <t>[1820][1821]</t>
  </si>
  <si>
    <t>Trecwn Green Energy Hub</t>
  </si>
  <si>
    <t>[1822][1949]</t>
  </si>
  <si>
    <t>Icarus</t>
  </si>
  <si>
    <t>Julio Verne project</t>
  </si>
  <si>
    <t>[1823]</t>
  </si>
  <si>
    <t>Lhyfe Delfzijl</t>
  </si>
  <si>
    <t>[1824]</t>
  </si>
  <si>
    <t>SGP BioEnergy biorefiney</t>
  </si>
  <si>
    <t>PAN</t>
  </si>
  <si>
    <t>405 kt H2/y (production)</t>
  </si>
  <si>
    <t>[1825]</t>
  </si>
  <si>
    <t>Smartenergy Porto Torres, phase 1</t>
  </si>
  <si>
    <t>[1826]</t>
  </si>
  <si>
    <t>Smartenergy Porto Torres, phase 3</t>
  </si>
  <si>
    <t>Statkraft-Foresight Cheshire</t>
  </si>
  <si>
    <t>[1827]</t>
  </si>
  <si>
    <t>Cobra Castellón</t>
  </si>
  <si>
    <t>[1828]</t>
  </si>
  <si>
    <t>Cobra Cartagena</t>
  </si>
  <si>
    <t>115MW</t>
  </si>
  <si>
    <t>Gente Grande project - TEG Chile Magallanes</t>
  </si>
  <si>
    <t>1.3-1.5 Mt NH3/y (production)</t>
  </si>
  <si>
    <t>[1829] [1992]</t>
  </si>
  <si>
    <t>Jingneng Coal-to-Chemical Renewable Green Hydrogen Alternative Demostration Project</t>
  </si>
  <si>
    <t>26816 t H2/y</t>
  </si>
  <si>
    <t>Jingneng Chagannur Wind Poer Hydrogen Production Project</t>
  </si>
  <si>
    <t>384 t H2/y</t>
  </si>
  <si>
    <t>China Energy Construction Green Power Hydrogen Production and Ammonia Demostration Project</t>
  </si>
  <si>
    <t>10000 t H2/y</t>
  </si>
  <si>
    <t>China Datang wind-solar hydrogen production demostration project</t>
  </si>
  <si>
    <t>CHN Energy Wind-solar hydrogen ammonia + Low-carbon parkdemostration Project</t>
  </si>
  <si>
    <t>22300 t H2/y</t>
  </si>
  <si>
    <t>Green Ammonia Linz – Decarbonizing Chemical Processes with Water Electrolysis (Gramli)</t>
  </si>
  <si>
    <t>[1831] [2076]</t>
  </si>
  <si>
    <t>AES Brazil - Port of Pecem</t>
  </si>
  <si>
    <t>800 kt NH3/y (production)</t>
  </si>
  <si>
    <t>[1832]</t>
  </si>
  <si>
    <t>Yeosu Blue Hydrogen Project</t>
  </si>
  <si>
    <t>8000 t H2/y, capacity</t>
  </si>
  <si>
    <t>[1833]</t>
  </si>
  <si>
    <t>H2 - Jurong Island</t>
  </si>
  <si>
    <t>[1835]</t>
  </si>
  <si>
    <t>Carbon Governance green hydrogen project, phase 1</t>
  </si>
  <si>
    <t>30 t H2/d (production)</t>
  </si>
  <si>
    <t>[1837]</t>
  </si>
  <si>
    <t>60 t H2/d (production)</t>
  </si>
  <si>
    <t>115 t H2/d (production)</t>
  </si>
  <si>
    <t>MoU IHI-Enoc</t>
  </si>
  <si>
    <t>200kt NH3/d (production)</t>
  </si>
  <si>
    <t>[1838]</t>
  </si>
  <si>
    <t>Fortescue Future Industries - Windlab - Queensland hub, phase 1</t>
  </si>
  <si>
    <t>[1839]</t>
  </si>
  <si>
    <t>HDF MSR-Zimbawe</t>
  </si>
  <si>
    <t>[1840]</t>
  </si>
  <si>
    <t>KEPCO, Korea Southern Power, KNOC, Samsun, Posco</t>
  </si>
  <si>
    <t>1.2Mt NH3/d (production)</t>
  </si>
  <si>
    <t>[1841]</t>
  </si>
  <si>
    <t>ReNu - Countrywide Hydrogen - Anantara Energy Holdings MoU</t>
  </si>
  <si>
    <t>[1842]</t>
  </si>
  <si>
    <t>PTT - Egat - ACWA MoU</t>
  </si>
  <si>
    <t>1.2 Mt NH3/y (production)</t>
  </si>
  <si>
    <t>[1843]</t>
  </si>
  <si>
    <t>Clean Energy Holdings - Clear Fork, phase 1</t>
  </si>
  <si>
    <t>[1844]</t>
  </si>
  <si>
    <t>Electus Energy - Bakersfield</t>
  </si>
  <si>
    <t>[1845]</t>
  </si>
  <si>
    <t>MercurHy, phase 1</t>
  </si>
  <si>
    <t>[1846]</t>
  </si>
  <si>
    <t>MercurHy, phase 2</t>
  </si>
  <si>
    <t>MercurHy, phase 3</t>
  </si>
  <si>
    <t>Orsted - Skovgaard Energy project in western Denmark</t>
  </si>
  <si>
    <t>[1847]</t>
  </si>
  <si>
    <t>Meirama, phase 1</t>
  </si>
  <si>
    <t>[1848]</t>
  </si>
  <si>
    <t>Meirama, phase 2</t>
  </si>
  <si>
    <t>First Hydrogen - Shawinigan</t>
  </si>
  <si>
    <t>Blastr Green Steel - Inkoo</t>
  </si>
  <si>
    <t>2.5Mt steel</t>
  </si>
  <si>
    <t>[1849]</t>
  </si>
  <si>
    <t>Liquid Wind, Flagship 3rd plant</t>
  </si>
  <si>
    <t>100kt MeOH/y production</t>
  </si>
  <si>
    <t>[1850]</t>
  </si>
  <si>
    <t>Greenko ZeroC - Kakinada city</t>
  </si>
  <si>
    <t>250kt Mt NH3/y (production)</t>
  </si>
  <si>
    <t>[1851]</t>
  </si>
  <si>
    <t>Enap - Cabo Negro</t>
  </si>
  <si>
    <t>[1852]</t>
  </si>
  <si>
    <t>Hydrogen Offshore Production Europe (HOPE)</t>
  </si>
  <si>
    <t>[1853]</t>
  </si>
  <si>
    <t>Linde - Fort Saskatchewan</t>
  </si>
  <si>
    <t>[1854]</t>
  </si>
  <si>
    <t>Yara-BASF Gulf Coast</t>
  </si>
  <si>
    <t>[1855]</t>
  </si>
  <si>
    <t>SSE Aldbrough storage site</t>
  </si>
  <si>
    <t>[1856]</t>
  </si>
  <si>
    <t>Kintore Scotland Hydrogen project - phase 1</t>
  </si>
  <si>
    <t>[1859]</t>
  </si>
  <si>
    <t>Kintore Scotland Hydrogen project - phase 2</t>
  </si>
  <si>
    <t>Rosedale Green Hydrogen project</t>
  </si>
  <si>
    <t>560MW</t>
  </si>
  <si>
    <t>[1860]</t>
  </si>
  <si>
    <t>Mauritania - Green Ammonia project - phase 1</t>
  </si>
  <si>
    <t>400MW or 0,28-0,3 Mt NH3 production</t>
  </si>
  <si>
    <t>[1861]</t>
  </si>
  <si>
    <t>10GW or 8 Mt NH3 production</t>
  </si>
  <si>
    <t>Rio Grande do Sul</t>
  </si>
  <si>
    <t>300MW or 240,000 t/yr NH3</t>
  </si>
  <si>
    <t>[1862]</t>
  </si>
  <si>
    <t>Alesund green hydrogen project - phase 1 - FjordH2</t>
  </si>
  <si>
    <t>[1863]</t>
  </si>
  <si>
    <t>Alesund green hydrogen project - phase 2 - FjordH2</t>
  </si>
  <si>
    <t>270MW</t>
  </si>
  <si>
    <t>IPCEI - Clean Hydrogen Coastline</t>
  </si>
  <si>
    <t>400MW or 40kt H2/y production</t>
  </si>
  <si>
    <t>[1864][1865]</t>
  </si>
  <si>
    <t>Valle H2 Navarra project</t>
  </si>
  <si>
    <t>[1866]</t>
  </si>
  <si>
    <t>Saltend Chemicals Park - Hull</t>
  </si>
  <si>
    <t>[1867]</t>
  </si>
  <si>
    <t>Liquid Organic Hydrogen Carrier (LOHC) for Hydrogen Transport from Scotland (LHyTS)</t>
  </si>
  <si>
    <t>[1868]</t>
  </si>
  <si>
    <t>Kunming Engineering Corporation - Fengzhen (Ulanbaq)</t>
  </si>
  <si>
    <t>[1869]</t>
  </si>
  <si>
    <t>Borna Hydrogen Plant, phase 1</t>
  </si>
  <si>
    <t>[1870]</t>
  </si>
  <si>
    <t>Borna Hydrogen Plant, phase 2</t>
  </si>
  <si>
    <t>Hybla Project</t>
  </si>
  <si>
    <t>7.8kt H2/y</t>
  </si>
  <si>
    <t>[1871]</t>
  </si>
  <si>
    <t>Nujio'qonik Green Hydrogen -phase 1</t>
  </si>
  <si>
    <t>[1873][1975]</t>
  </si>
  <si>
    <t>RIC Energy Valladolidm -phase 2</t>
  </si>
  <si>
    <t>[1874]</t>
  </si>
  <si>
    <t>Puertollano HydRIC project</t>
  </si>
  <si>
    <t>Ground Investment Corp (GIC) - green hydrogen project</t>
  </si>
  <si>
    <t>[1877]</t>
  </si>
  <si>
    <t>Nascar</t>
  </si>
  <si>
    <t>7.2 kt H2/y (production)</t>
  </si>
  <si>
    <t>[1878]</t>
  </si>
  <si>
    <t>Vientos Magallanicos</t>
  </si>
  <si>
    <t>840MW</t>
  </si>
  <si>
    <t>[1880] [2125]</t>
  </si>
  <si>
    <t>Dow Stade</t>
  </si>
  <si>
    <t>200kt MeOH/y</t>
  </si>
  <si>
    <t>[1881]</t>
  </si>
  <si>
    <t>Swiss Liquid Future - Elkem, methanol plant</t>
  </si>
  <si>
    <t>100 million litres of mthanol/y (production)</t>
  </si>
  <si>
    <t>[1882]</t>
  </si>
  <si>
    <t>Eastern Cape MeOH plant</t>
  </si>
  <si>
    <t>[1883]</t>
  </si>
  <si>
    <t>Maersk - Ørsted methanol Gulf plant</t>
  </si>
  <si>
    <t>675MW</t>
  </si>
  <si>
    <t>[1884]</t>
  </si>
  <si>
    <t>Maersk - Carbon Sink methanol plant</t>
  </si>
  <si>
    <t>100kt MeOH/y</t>
  </si>
  <si>
    <t>[1885]</t>
  </si>
  <si>
    <t>H2 Emden Electrolyzer, completion</t>
  </si>
  <si>
    <t>GreenGo Tarm plant</t>
  </si>
  <si>
    <t>[1887]</t>
  </si>
  <si>
    <t>Element Resources - Lancaster</t>
  </si>
  <si>
    <t>135MW</t>
  </si>
  <si>
    <t>[1888]</t>
  </si>
  <si>
    <t>Solar methanol</t>
  </si>
  <si>
    <t>[1889]</t>
  </si>
  <si>
    <t>ScaleH2</t>
  </si>
  <si>
    <t>Omnia - WKN Windcurrent green ammonia plant</t>
  </si>
  <si>
    <t>[1890]</t>
  </si>
  <si>
    <t>Brooge Renewable Energy's (BRE) renewable ammonia plant</t>
  </si>
  <si>
    <t>600 kt NH3/y production</t>
  </si>
  <si>
    <t>[1891]</t>
  </si>
  <si>
    <t>Pronghorn H2</t>
  </si>
  <si>
    <t>[1892]</t>
  </si>
  <si>
    <t>Gobi H2</t>
  </si>
  <si>
    <t>MNG</t>
  </si>
  <si>
    <t>[1893]</t>
  </si>
  <si>
    <t>Sustainable Fuels Group - CIP blue ammonia plant</t>
  </si>
  <si>
    <t>4 kt NH3/d (production)</t>
  </si>
  <si>
    <t>[1894]</t>
  </si>
  <si>
    <t>China State Shipbuilding (CSSC) green hydrogen project in Tong Liao</t>
  </si>
  <si>
    <t>[1895]</t>
  </si>
  <si>
    <t>Hy2gen Yucatan project, 1</t>
  </si>
  <si>
    <t>[1896]</t>
  </si>
  <si>
    <t>JGC - Asahi Kasei demo ammonia plant</t>
  </si>
  <si>
    <t>1.46 kt NH3/y production</t>
  </si>
  <si>
    <t>[1897]</t>
  </si>
  <si>
    <t>GuofuHee - CMEC - Longyuan Power grren H2 plant in Inner Mongolia</t>
  </si>
  <si>
    <t>3.3 kt H2/y (production)</t>
  </si>
  <si>
    <t>[1898]</t>
  </si>
  <si>
    <t>Lhyfe Bade-Würtemberg</t>
  </si>
  <si>
    <t>[1900]</t>
  </si>
  <si>
    <t>Fiume Santo, demo plant</t>
  </si>
  <si>
    <t>[1901]</t>
  </si>
  <si>
    <t>Fiume Santo, comercial plant</t>
  </si>
  <si>
    <t>OX2 Neptunus Hub</t>
  </si>
  <si>
    <t>225 kt H2/y (production)</t>
  </si>
  <si>
    <t>[1902]</t>
  </si>
  <si>
    <t>Urbaser methanol plant, phase 1</t>
  </si>
  <si>
    <t>66 kt MeOH/y (production)</t>
  </si>
  <si>
    <t>[1903]</t>
  </si>
  <si>
    <t>Urbaser methanol plant, phase 2</t>
  </si>
  <si>
    <t>70 kt MeOH/y (production)</t>
  </si>
  <si>
    <t>Los Barrios coal plant, Cadiz, phase 2</t>
  </si>
  <si>
    <t>[1904]</t>
  </si>
  <si>
    <t>Los Barrios coal plant, Cadiz, phase 3</t>
  </si>
  <si>
    <t>Hydrogen Utopia waste-to-plastic plant</t>
  </si>
  <si>
    <t>[1905]</t>
  </si>
  <si>
    <t>Come By Chance refinery</t>
  </si>
  <si>
    <t>35 kt H2/y (production_</t>
  </si>
  <si>
    <t>[1906] [2123]</t>
  </si>
  <si>
    <t>FFI plant in Holmaneset</t>
  </si>
  <si>
    <t>[1907]</t>
  </si>
  <si>
    <t>Onyx plant - Port of Rotterdam</t>
  </si>
  <si>
    <t>300kt H2/y</t>
  </si>
  <si>
    <t>[1908]</t>
  </si>
  <si>
    <t>Ecopetrol green methanol and biofuel project</t>
  </si>
  <si>
    <t>18 kt H2/y (production)</t>
  </si>
  <si>
    <t>[1909]</t>
  </si>
  <si>
    <t>Chubu Electric Power - Chiyoda - Hazer, phase 1</t>
  </si>
  <si>
    <t>2.5-10 kt H2/y</t>
  </si>
  <si>
    <t>[1910]</t>
  </si>
  <si>
    <t>Chubu Electric Power - Chiyoda - Hazer, phase 2</t>
  </si>
  <si>
    <t>50-100 kt H2/y</t>
  </si>
  <si>
    <t>Adams Fork Energy (WV)</t>
  </si>
  <si>
    <t>6kt NH3/d - 2.87 Mt CO2/y</t>
  </si>
  <si>
    <t>[1911]</t>
  </si>
  <si>
    <t>Horizonte de Verano</t>
  </si>
  <si>
    <t>4.5GW</t>
  </si>
  <si>
    <t>[1912]</t>
  </si>
  <si>
    <t>Pampas</t>
  </si>
  <si>
    <t>35 kt H2/y (production)</t>
  </si>
  <si>
    <t>[1913]</t>
  </si>
  <si>
    <t>Bear Head Energy - Nova Scotia project</t>
  </si>
  <si>
    <t>2 Mt NH3/y (Production)</t>
  </si>
  <si>
    <t>[1914]</t>
  </si>
  <si>
    <t>Hive H2 Albamed, phase 1</t>
  </si>
  <si>
    <t>[1915]</t>
  </si>
  <si>
    <t>Hive H2 Albamed, phase 2</t>
  </si>
  <si>
    <t>Achema - green hydrogen plant</t>
  </si>
  <si>
    <t>213MW</t>
  </si>
  <si>
    <t>[1916]</t>
  </si>
  <si>
    <t>CF's Verdigris Complex (OK)</t>
  </si>
  <si>
    <t>[1917]</t>
  </si>
  <si>
    <t>Dominica Geothermal Development Company - Kenesjay green hydrogen plant</t>
  </si>
  <si>
    <t>DMA</t>
  </si>
  <si>
    <t>27-30 Kt H2/y (production)</t>
  </si>
  <si>
    <t>[1918]</t>
  </si>
  <si>
    <t>ErasmoPower2X</t>
  </si>
  <si>
    <t>[1919] Data from Platts S&amp;P Global Hydrogen Daily 27/09/2023</t>
  </si>
  <si>
    <t>Electrolysis Corridor East Germany (H2 Corridor)</t>
  </si>
  <si>
    <t>210MW</t>
  </si>
  <si>
    <t>[1920]</t>
  </si>
  <si>
    <t>Green Pegasus</t>
  </si>
  <si>
    <t>459000 t NH3/y production</t>
  </si>
  <si>
    <t>[1921]</t>
  </si>
  <si>
    <t>H2Montoir</t>
  </si>
  <si>
    <t>2500 t H2/yr production</t>
  </si>
  <si>
    <t>[1922]</t>
  </si>
  <si>
    <t>JSW Steel</t>
  </si>
  <si>
    <t>[1924][1973]</t>
  </si>
  <si>
    <t>Idemitsu Refinery - H2 from municipal waste</t>
  </si>
  <si>
    <t>[1924]</t>
  </si>
  <si>
    <t>Port of Argentia</t>
  </si>
  <si>
    <t>[1925]</t>
  </si>
  <si>
    <t>Solatio - Ammonia project state of Piaui</t>
  </si>
  <si>
    <t>1.4GW or 1.2 Mt NH3/y production</t>
  </si>
  <si>
    <t>[1926]</t>
  </si>
  <si>
    <t>Solatio - Ammonia project Parnaiba export zone</t>
  </si>
  <si>
    <t>945MW or 820 kt NH3/y</t>
  </si>
  <si>
    <t>Koping - Waste-to-Hydrogen</t>
  </si>
  <si>
    <t>12 kt H2/y production</t>
  </si>
  <si>
    <t>[1927]</t>
  </si>
  <si>
    <t>Hydrogen for self-sufficiency</t>
  </si>
  <si>
    <t>[1928]</t>
  </si>
  <si>
    <t>H2 production for a H2 Fuell station</t>
  </si>
  <si>
    <t>[1929]</t>
  </si>
  <si>
    <t>Hydrogen for fuel cell testing and heat recovery</t>
  </si>
  <si>
    <t>[1930]</t>
  </si>
  <si>
    <t>Repsol Tarragona, phase 1</t>
  </si>
  <si>
    <t>[1932]</t>
  </si>
  <si>
    <t>Vale steel project</t>
  </si>
  <si>
    <t>[1933]</t>
  </si>
  <si>
    <t>Breogan project</t>
  </si>
  <si>
    <t>10 kt H2/y (production)</t>
  </si>
  <si>
    <t>[1934]</t>
  </si>
  <si>
    <t>BalticSeaH2</t>
  </si>
  <si>
    <t>100 kt H2/y (production)</t>
  </si>
  <si>
    <t>[1936]</t>
  </si>
  <si>
    <t>Repsol Puertollano</t>
  </si>
  <si>
    <t>[1937]</t>
  </si>
  <si>
    <t>Calix green steel plant</t>
  </si>
  <si>
    <t>30 kt DRI</t>
  </si>
  <si>
    <t>[1938]</t>
  </si>
  <si>
    <t>HYRO - Kimberly-Clark project (2 pamts)</t>
  </si>
  <si>
    <t>22.5MW</t>
  </si>
  <si>
    <t>[1939]</t>
  </si>
  <si>
    <t>IAM Caecius</t>
  </si>
  <si>
    <t>[1940]</t>
  </si>
  <si>
    <t>Green Port Langosteira</t>
  </si>
  <si>
    <t>150 kt NH3/y (Production)</t>
  </si>
  <si>
    <t>[1941]</t>
  </si>
  <si>
    <t>Raven Iberia Zaragoza waste-to-hydrogen plant</t>
  </si>
  <si>
    <t>1.6 kt H2/y</t>
  </si>
  <si>
    <t>[1942]</t>
  </si>
  <si>
    <t>Invenergy Port of Grays Harbor</t>
  </si>
  <si>
    <t>45t H2/d</t>
  </si>
  <si>
    <t>[1943]</t>
  </si>
  <si>
    <t>Lhyfe - Schaeffler Group plant in Herzogenaurach</t>
  </si>
  <si>
    <t>[1944]</t>
  </si>
  <si>
    <t>Sungas first green methanol facility</t>
  </si>
  <si>
    <t>390kt MeOH/y</t>
  </si>
  <si>
    <t>[1945]</t>
  </si>
  <si>
    <t>Barataria - pHYnix</t>
  </si>
  <si>
    <t>[1946]</t>
  </si>
  <si>
    <t>RDSF - Metacon MoU</t>
  </si>
  <si>
    <t>[1947]</t>
  </si>
  <si>
    <t>Bradford Low Carbon Hydrogen</t>
  </si>
  <si>
    <t>[1948]</t>
  </si>
  <si>
    <t>Cromarty Hydrogen Project, phase 1</t>
  </si>
  <si>
    <t>[1948], Data from the UK Government</t>
  </si>
  <si>
    <t>Gordonbush Hydrogen Project</t>
  </si>
  <si>
    <t>H2 Production Plant at High Marnham</t>
  </si>
  <si>
    <t>HyBont</t>
  </si>
  <si>
    <t>Quill 2</t>
  </si>
  <si>
    <t>West Wales Hydrogen Project – Phase 1</t>
  </si>
  <si>
    <t>Suntory Hakushu Distillery and Suntory Minami Alps Hakushu Water Plant</t>
  </si>
  <si>
    <t>16MW</t>
  </si>
  <si>
    <t>[1950]</t>
  </si>
  <si>
    <t>Biomass-to-Hydrogen project</t>
  </si>
  <si>
    <t>BrightLoop technology</t>
  </si>
  <si>
    <t>[1951]</t>
  </si>
  <si>
    <t>OCP Group Ammonia project</t>
  </si>
  <si>
    <t>[1952]</t>
  </si>
  <si>
    <t>Methanol Plant - Puglia</t>
  </si>
  <si>
    <t>[1953]</t>
  </si>
  <si>
    <t>[1954]</t>
  </si>
  <si>
    <t>Hydrogen from Biomass</t>
  </si>
  <si>
    <t>225 t H2/y production</t>
  </si>
  <si>
    <t>[1955]</t>
  </si>
  <si>
    <t>Hydrogen Micro Hub</t>
  </si>
  <si>
    <t>[1956]</t>
  </si>
  <si>
    <t>Navarra hydrogen project</t>
  </si>
  <si>
    <t>400kW</t>
  </si>
  <si>
    <t>[1957]</t>
  </si>
  <si>
    <t>Indaver</t>
  </si>
  <si>
    <t>[1958]</t>
  </si>
  <si>
    <t>Bord Na Mona &amp; BOC hydrogen project</t>
  </si>
  <si>
    <t>[1959]</t>
  </si>
  <si>
    <t>Mercury Renewables H2 Project</t>
  </si>
  <si>
    <t>[1960]</t>
  </si>
  <si>
    <t>Green Atlantic at Moneypoint project</t>
  </si>
  <si>
    <t>[1961]</t>
  </si>
  <si>
    <t>EI-H2 project</t>
  </si>
  <si>
    <t>[1962]</t>
  </si>
  <si>
    <t>Duisburg Harbor</t>
  </si>
  <si>
    <t>[1963]</t>
  </si>
  <si>
    <t>Ammonia project Jordan</t>
  </si>
  <si>
    <t>JOR</t>
  </si>
  <si>
    <t>530MW or 200k t NH3/year production</t>
  </si>
  <si>
    <t>[1964]</t>
  </si>
  <si>
    <t>FertigHy</t>
  </si>
  <si>
    <t>[1965]</t>
  </si>
  <si>
    <t>Daystar Energy - Columboola Renewable Energy Hub (CREH)</t>
  </si>
  <si>
    <t>[1966]</t>
  </si>
  <si>
    <t>Kumbarilla Renewable Energy Park (K-REP) - phase 1</t>
  </si>
  <si>
    <t>250kW</t>
  </si>
  <si>
    <t>[1967]</t>
  </si>
  <si>
    <t>Kumbarilla Renewable Energy Park (K-REP)- phase 2</t>
  </si>
  <si>
    <t>Three Gorges Corp.'s Inner Mongolia project</t>
  </si>
  <si>
    <t>10 kt H2/y production - 15x1000 Nm3/h units</t>
  </si>
  <si>
    <t>[1969] [1989]</t>
  </si>
  <si>
    <t>Twelve Moses Lake SAF project</t>
  </si>
  <si>
    <t>40000 gallons/y (production)</t>
  </si>
  <si>
    <t>[1970]</t>
  </si>
  <si>
    <t>Nujio'qonik Green Hydrogen -phase 2</t>
  </si>
  <si>
    <t>Shanghai Chemical Industry Park</t>
  </si>
  <si>
    <t>70,000 Nm3/h</t>
  </si>
  <si>
    <t>[1977]</t>
  </si>
  <si>
    <t>Terranova Hydrogen</t>
  </si>
  <si>
    <t>Belgium Hydrogen Council</t>
  </si>
  <si>
    <t>BP Green hydrogen project</t>
  </si>
  <si>
    <t>[1978]</t>
  </si>
  <si>
    <t>Denain - Phase I</t>
  </si>
  <si>
    <t>Denain - Phase II</t>
  </si>
  <si>
    <t>CarlHYng</t>
  </si>
  <si>
    <t>Alp’Hyne</t>
  </si>
  <si>
    <t>H2BYCOL</t>
  </si>
  <si>
    <t>Angeles Link</t>
  </si>
  <si>
    <t>10-20GW</t>
  </si>
  <si>
    <t>[1979]</t>
  </si>
  <si>
    <t>ACME SCZONE Green Ammonia Plant</t>
  </si>
  <si>
    <t>2.2 Mt H2/y (production)</t>
  </si>
  <si>
    <t>[1980]</t>
  </si>
  <si>
    <t>Globeleq green hydrogen project, phase 1</t>
  </si>
  <si>
    <t>[1981]</t>
  </si>
  <si>
    <t>Globeleq green hydrogen project, completion</t>
  </si>
  <si>
    <t>3.6GW</t>
  </si>
  <si>
    <t>Daures Green Hydrogen Village, phase 1</t>
  </si>
  <si>
    <t>[1982]</t>
  </si>
  <si>
    <t>Daures Green Hydrogen Village, phase 2</t>
  </si>
  <si>
    <t>Daures Green Hydrogen Village, phase 3</t>
  </si>
  <si>
    <t>42MW</t>
  </si>
  <si>
    <t>Daures Green Hydrogen Village, phase 4</t>
  </si>
  <si>
    <t>420MW</t>
  </si>
  <si>
    <t>Hynamics Dunkirk</t>
  </si>
  <si>
    <t>Data from EDF</t>
  </si>
  <si>
    <t>Hynamics Martres-Tolosane</t>
  </si>
  <si>
    <t>Vitry H2</t>
  </si>
  <si>
    <t>Hynamics LH2</t>
  </si>
  <si>
    <t>Hynamics VSGP</t>
  </si>
  <si>
    <t>Hynamics Cannes</t>
  </si>
  <si>
    <t>Hynamics Hydom</t>
  </si>
  <si>
    <t>[2006] + Data from EDF</t>
  </si>
  <si>
    <t>Take Kair</t>
  </si>
  <si>
    <t>[1983]</t>
  </si>
  <si>
    <t>Holyhead Hub</t>
  </si>
  <si>
    <t>5-7.5MW</t>
  </si>
  <si>
    <t>[1984]</t>
  </si>
  <si>
    <t>Stanwell Power Station - Hysata DEMO</t>
  </si>
  <si>
    <t>Hysata capillary design</t>
  </si>
  <si>
    <t>[1985]</t>
  </si>
  <si>
    <t>Eni Sannazzaro Waste to Methanol/H2</t>
  </si>
  <si>
    <t>2100 Nm3 H2/h</t>
  </si>
  <si>
    <t>Data from ENI</t>
  </si>
  <si>
    <t>H2H Saltend, phase 2</t>
  </si>
  <si>
    <t>1200MW</t>
  </si>
  <si>
    <t>Data from Equinor</t>
  </si>
  <si>
    <t>Dogger Bank Green Hydrogen</t>
  </si>
  <si>
    <t>[1986]</t>
  </si>
  <si>
    <t>Clean Hydrogen to Europe Phase 1</t>
  </si>
  <si>
    <t>2000MW H2 - 3.6 Gt CO2/y</t>
  </si>
  <si>
    <t>[1987], Data from Equinor</t>
  </si>
  <si>
    <t>Sines Repsol, phase 1</t>
  </si>
  <si>
    <t>Data from Repsol</t>
  </si>
  <si>
    <t>Electrolyzers with "network related function" in Apulia - Phase 2</t>
  </si>
  <si>
    <t>Data from Snam</t>
  </si>
  <si>
    <t>Electrolyzers with "network related function" in Sicily - Phase 1</t>
  </si>
  <si>
    <t>Electrolyzers with "network related function" in Sicily - Phase 2</t>
  </si>
  <si>
    <t>IdrogeMO</t>
  </si>
  <si>
    <t>H2@Hydro</t>
  </si>
  <si>
    <t>Data from RWE</t>
  </si>
  <si>
    <t>Pauna Greener Future - H2</t>
  </si>
  <si>
    <t>Kalisaya - stage 1</t>
  </si>
  <si>
    <t>[1991]</t>
  </si>
  <si>
    <t>Kalisaya - stage 2</t>
  </si>
  <si>
    <t>Kalisaya - stage 3</t>
  </si>
  <si>
    <t>Zorzal Project</t>
  </si>
  <si>
    <t>300 Kg H2/d production</t>
  </si>
  <si>
    <t>[1992]</t>
  </si>
  <si>
    <t>Renewastable Kosten Aike</t>
  </si>
  <si>
    <t>900 t H2/y production</t>
  </si>
  <si>
    <t>H2 Genesis Project</t>
  </si>
  <si>
    <t>San Pedro Mining Project</t>
  </si>
  <si>
    <t>Pionero Project</t>
  </si>
  <si>
    <t>700 kt NH3/y production</t>
  </si>
  <si>
    <t>1500t H2/d - 3 Mt CO2/y</t>
  </si>
  <si>
    <t>Biomethane and hydrogen production from biomass</t>
  </si>
  <si>
    <t>47 Nm3H2/h</t>
  </si>
  <si>
    <t>Colombian Hydrogen Association</t>
  </si>
  <si>
    <t>Green Urea production in Colombia</t>
  </si>
  <si>
    <t>30MW - 100 ton urea/ day</t>
  </si>
  <si>
    <t>Prothium</t>
  </si>
  <si>
    <t>2,3 MW</t>
  </si>
  <si>
    <t>Deuterium</t>
  </si>
  <si>
    <t>Sumitomo Corporation Mobility</t>
  </si>
  <si>
    <t>TW Solar Sucre</t>
  </si>
  <si>
    <t>3 GW</t>
  </si>
  <si>
    <t>TGI LOHC</t>
  </si>
  <si>
    <t>27814 Nm3H2/h</t>
  </si>
  <si>
    <t>AES Colombia</t>
  </si>
  <si>
    <t>HRS hydrogen refueling station</t>
  </si>
  <si>
    <t>HUB hidrogeno Atlántico II</t>
  </si>
  <si>
    <t>212766 Nm2H2/h</t>
  </si>
  <si>
    <t>HUB hidrogeno verde Cartagena</t>
  </si>
  <si>
    <t>HUB Barranquilla</t>
  </si>
  <si>
    <t>234043 Nm3H2/h</t>
  </si>
  <si>
    <t>Optimization of a multifluid system for parallel generation and sale of electricity and green hydrogen and associated services for industrial customers</t>
  </si>
  <si>
    <t>1,2 MW</t>
  </si>
  <si>
    <t>BEAUTY AMMONIA</t>
  </si>
  <si>
    <t>SITP Hydrogen Bus</t>
  </si>
  <si>
    <t>165 kW</t>
  </si>
  <si>
    <t>Cerro Dominador - H2 CSP +PV project</t>
  </si>
  <si>
    <t>H2 Solar Project</t>
  </si>
  <si>
    <t>48 t H2/y production</t>
  </si>
  <si>
    <t>HYDRA project</t>
  </si>
  <si>
    <t>1 t H2/d production</t>
  </si>
  <si>
    <t>UCSC project</t>
  </si>
  <si>
    <t>25kW</t>
  </si>
  <si>
    <t>Cabeza de Mar</t>
  </si>
  <si>
    <t>750 kt NH3/y production</t>
  </si>
  <si>
    <t>Tango project</t>
  </si>
  <si>
    <t>172 kt NH3/y production</t>
  </si>
  <si>
    <t>ARICHILE project</t>
  </si>
  <si>
    <t>[1994]</t>
  </si>
  <si>
    <t>Hydrogen train</t>
  </si>
  <si>
    <t>[1995]</t>
  </si>
  <si>
    <t>MowiUACH</t>
  </si>
  <si>
    <t>[1996]</t>
  </si>
  <si>
    <t>Planta Piloto Móvil de H2V</t>
  </si>
  <si>
    <t>[1997]</t>
  </si>
  <si>
    <t>Volta project</t>
  </si>
  <si>
    <t>290 kt NH3/y production</t>
  </si>
  <si>
    <t>[1998]</t>
  </si>
  <si>
    <t>Llaquedona green hydrogen</t>
  </si>
  <si>
    <t>Tecoil</t>
  </si>
  <si>
    <t>BÜKKABRÁNY PtG</t>
  </si>
  <si>
    <t>Hellisheidi ON Power ely</t>
  </si>
  <si>
    <t>Strandmollen Ljungby</t>
  </si>
  <si>
    <t>[2000]</t>
  </si>
  <si>
    <t>Wasserstoffproduktion Ostschweiz AG</t>
  </si>
  <si>
    <t>[2001]</t>
  </si>
  <si>
    <t>Hitachi Zosen Inova HZI PtH Buchs</t>
  </si>
  <si>
    <t>2.3 MW</t>
  </si>
  <si>
    <t>[2002]</t>
  </si>
  <si>
    <t>Arbikie Distillery</t>
  </si>
  <si>
    <t>[2003]</t>
  </si>
  <si>
    <t>Blue Hydrogen</t>
  </si>
  <si>
    <t>Not defined</t>
  </si>
  <si>
    <t>245293 Nm3/h</t>
  </si>
  <si>
    <t>Green Ammonia</t>
  </si>
  <si>
    <t>3500 MW</t>
  </si>
  <si>
    <t>Hydrogen for heavy duty transport</t>
  </si>
  <si>
    <t>Green Hydrogen</t>
  </si>
  <si>
    <t>7607 Nm3/h</t>
  </si>
  <si>
    <t>Green hydrogen for national industry and derivatives for export</t>
  </si>
  <si>
    <t>2300 MW</t>
  </si>
  <si>
    <t>H2V Vigneux (Phase 2)</t>
  </si>
  <si>
    <t>H2V Marseille - Fos (Phase 2)</t>
  </si>
  <si>
    <t>H2V Marseille - Fos (Phase 3)</t>
  </si>
  <si>
    <t>H2V Marseille - Fos (Phase 4)</t>
  </si>
  <si>
    <t>H2V Marseille - Fos (Phase 5)</t>
  </si>
  <si>
    <t>H2 Pierre-Bénite (Phase 2, final)</t>
  </si>
  <si>
    <t>Dijon Métropole Smart EnergHy (DMSE) - Station 2</t>
  </si>
  <si>
    <t>[2005]</t>
  </si>
  <si>
    <t>NFC Belfort (Phase 2)</t>
  </si>
  <si>
    <t>H2V Saint-clair-du-rhône</t>
  </si>
  <si>
    <t>[2007]</t>
  </si>
  <si>
    <t>EcoH2 Breizh1</t>
  </si>
  <si>
    <t>[2008]</t>
  </si>
  <si>
    <t>EcoH2 Breizh2</t>
  </si>
  <si>
    <t>[2009]</t>
  </si>
  <si>
    <t>HyCOR</t>
  </si>
  <si>
    <t>[2010]</t>
  </si>
  <si>
    <t>DépHy2A Ajaccio</t>
  </si>
  <si>
    <t>[2011]</t>
  </si>
  <si>
    <t>DépHy2B Bastia</t>
  </si>
  <si>
    <t>[2012]</t>
  </si>
  <si>
    <t>Vhya Lorraine</t>
  </si>
  <si>
    <t>[2013]</t>
  </si>
  <si>
    <t>H2V Thionville P1</t>
  </si>
  <si>
    <t>[2014]</t>
  </si>
  <si>
    <t>H2V Thionville P2</t>
  </si>
  <si>
    <t>H2V Valenciennes P1</t>
  </si>
  <si>
    <t>[2015]</t>
  </si>
  <si>
    <t>H2V Valenciennes P2</t>
  </si>
  <si>
    <t>EcoH2</t>
  </si>
  <si>
    <t>[2016]</t>
  </si>
  <si>
    <t>HyLan</t>
  </si>
  <si>
    <t>[2017]</t>
  </si>
  <si>
    <t>HyVENCE</t>
  </si>
  <si>
    <t>[2018]</t>
  </si>
  <si>
    <t>Usine Trangé</t>
  </si>
  <si>
    <t>5MW or 110 t H2/y production</t>
  </si>
  <si>
    <t>[2019]</t>
  </si>
  <si>
    <t>Zero Emission Valley (ZEV) - Bourgoin-Jallieu</t>
  </si>
  <si>
    <t>[2020]</t>
  </si>
  <si>
    <t>Zero Emission Valley (ZEV) - Grenoble</t>
  </si>
  <si>
    <t>H24FP Paris P1</t>
  </si>
  <si>
    <t>[2021]</t>
  </si>
  <si>
    <t>H24FP Paris P2</t>
  </si>
  <si>
    <t>eM-Lacq</t>
  </si>
  <si>
    <t>210 MW</t>
  </si>
  <si>
    <t>[2022]</t>
  </si>
  <si>
    <t>H2 Bordeaux</t>
  </si>
  <si>
    <t>[2023]</t>
  </si>
  <si>
    <t>BioTJet</t>
  </si>
  <si>
    <t>[2024]</t>
  </si>
  <si>
    <t>Hydrogen Energy Storage System at Borrego Springs</t>
  </si>
  <si>
    <t>[2028]</t>
  </si>
  <si>
    <t>Waterfront Maritime Hydrogen Demonstration Project</t>
  </si>
  <si>
    <t>[2029]</t>
  </si>
  <si>
    <t>Solid Oxide Electrolysis System Demonstration</t>
  </si>
  <si>
    <t>[2030]</t>
  </si>
  <si>
    <t>Zillertalbahn 2020+ energy autonomous</t>
  </si>
  <si>
    <t>[2031] [2032] [2033]</t>
  </si>
  <si>
    <t>TIWAG Power2X (Phase 2) (within "Power2X Kufstein")</t>
  </si>
  <si>
    <t>[2031] [2034]</t>
  </si>
  <si>
    <t>Plansee Group - Breitenwang</t>
  </si>
  <si>
    <t>[2035]</t>
  </si>
  <si>
    <t>Wien Energie - Simmering</t>
  </si>
  <si>
    <t>3 MW</t>
  </si>
  <si>
    <t>[2036] [2037]</t>
  </si>
  <si>
    <t>TIWAG Power2X (Phase 1) (within "Power2X Kufstein")</t>
  </si>
  <si>
    <t>Renewable Gasfield</t>
  </si>
  <si>
    <t>300 t H2/ y</t>
  </si>
  <si>
    <t>[2038] [2039]</t>
  </si>
  <si>
    <t>Mobility of the Future (within "Innovation Liquid Energy")</t>
  </si>
  <si>
    <t>[2040] [2041] [2042]</t>
  </si>
  <si>
    <t>HySnowGroomer (within HyWest)</t>
  </si>
  <si>
    <t>[2043]</t>
  </si>
  <si>
    <t>Hotflex</t>
  </si>
  <si>
    <t>[2044]</t>
  </si>
  <si>
    <t>H2Value - Tartu</t>
  </si>
  <si>
    <t>[2045] [2046]</t>
  </si>
  <si>
    <t>Green Port Paldiski</t>
  </si>
  <si>
    <t>Utilitas ELY</t>
  </si>
  <si>
    <t>36 t H2/y capacity</t>
  </si>
  <si>
    <t>[2049]</t>
  </si>
  <si>
    <t>Narva power plant ELY</t>
  </si>
  <si>
    <t>25 t H2/y capacity</t>
  </si>
  <si>
    <t>[2047] [2048]</t>
  </si>
  <si>
    <t>Kristinestad</t>
  </si>
  <si>
    <t>[2050][2071]</t>
  </si>
  <si>
    <t>Green NortH2 Energy</t>
  </si>
  <si>
    <t>[2051]</t>
  </si>
  <si>
    <t>Lappeenranta e-Methanol</t>
  </si>
  <si>
    <t>17 MW or 25kt MeOH/y</t>
  </si>
  <si>
    <t>[2052] [2055]</t>
  </si>
  <si>
    <t>Ren-Gas P2X Kotka</t>
  </si>
  <si>
    <t>40 MW or 35 kt e-CH4/y</t>
  </si>
  <si>
    <t>[2053] [2055]</t>
  </si>
  <si>
    <t>Ren-Gas P2X Lahti</t>
  </si>
  <si>
    <t>[2054] [2055]</t>
  </si>
  <si>
    <t>Ren-Gas P2X Tampere</t>
  </si>
  <si>
    <t>[2055]</t>
  </si>
  <si>
    <t>P2X Solutions Joensuu</t>
  </si>
  <si>
    <t>[2056]</t>
  </si>
  <si>
    <t>Ren-Gas P2X Mikkeli</t>
  </si>
  <si>
    <t>[2057] [2055]</t>
  </si>
  <si>
    <t>Ren-Gas P2X Pori</t>
  </si>
  <si>
    <t>[2058] [2055]</t>
  </si>
  <si>
    <t>UPM Kymmene Biorefinery Green Hydrogen production​</t>
  </si>
  <si>
    <t>[2060]</t>
  </si>
  <si>
    <t>H-FLEX-E​</t>
  </si>
  <si>
    <t>4.3MW</t>
  </si>
  <si>
    <t>Flexens Lempäälä</t>
  </si>
  <si>
    <t>[2059]</t>
  </si>
  <si>
    <t>3H2 - Helsinki Hydrogen Hub</t>
  </si>
  <si>
    <t>Hidroelectrica - Sona</t>
  </si>
  <si>
    <t>[2061]</t>
  </si>
  <si>
    <t>Nervia</t>
  </si>
  <si>
    <t>[2062] [2063]</t>
  </si>
  <si>
    <t>Sines GH2 Solar</t>
  </si>
  <si>
    <t>[2065]</t>
  </si>
  <si>
    <t>HEVO-Industria</t>
  </si>
  <si>
    <t>6.6 MW</t>
  </si>
  <si>
    <t>[2066]</t>
  </si>
  <si>
    <t>H2Sines.Rdam - production</t>
  </si>
  <si>
    <t>[2067]</t>
  </si>
  <si>
    <t>Hydrogen Based Microgrid at NETRA</t>
  </si>
  <si>
    <t>0.34 MW</t>
  </si>
  <si>
    <t>Data from NTPC</t>
  </si>
  <si>
    <t>Chusul Project</t>
  </si>
  <si>
    <t>Apex Lubmin</t>
  </si>
  <si>
    <t>[2069]</t>
  </si>
  <si>
    <t>Mote biomass-to-hydrogen plant, 2nd facility (CA)</t>
  </si>
  <si>
    <t>21 ktH2/y - 450 kt CO2/y</t>
  </si>
  <si>
    <t>[2070]</t>
  </si>
  <si>
    <t>Babcock &amp; Wilcox’s - Louisiana</t>
  </si>
  <si>
    <t>[2072]</t>
  </si>
  <si>
    <t>Data from Hydrogen Europe</t>
  </si>
  <si>
    <t>Convion SOE R&amp;D ELY</t>
  </si>
  <si>
    <t>0.125MW</t>
  </si>
  <si>
    <t>ABC Cleantech H2</t>
  </si>
  <si>
    <t>Data from Indian Industry Association</t>
  </si>
  <si>
    <t>Adani H2</t>
  </si>
  <si>
    <t>Aranayak Mirzapur H2</t>
  </si>
  <si>
    <t>365 t H2/y production</t>
  </si>
  <si>
    <t>Badarpur New Delhi H2</t>
  </si>
  <si>
    <t>94.9 t H2/y production</t>
  </si>
  <si>
    <t>Bellary-Nellore H2</t>
  </si>
  <si>
    <t>5 kt H2/y production</t>
  </si>
  <si>
    <t>Bina Refinery</t>
  </si>
  <si>
    <t>3232.47 t H2/y production</t>
  </si>
  <si>
    <t>Chamba H2</t>
  </si>
  <si>
    <t>7.3 t H2/y production</t>
  </si>
  <si>
    <t>Chitrakoot H2</t>
  </si>
  <si>
    <t>129.3 kt H2/y production</t>
  </si>
  <si>
    <t>Greenko green ammonia project</t>
  </si>
  <si>
    <t>180 kt H2/y production</t>
  </si>
  <si>
    <t>19.4 t H2/y production</t>
  </si>
  <si>
    <t>Hydreen HLC Green Energy Himachal Pradesh H2</t>
  </si>
  <si>
    <t>300 kt H2/y production</t>
  </si>
  <si>
    <t>HPCL Vizag Facility H2</t>
  </si>
  <si>
    <t>370 t H2/y production</t>
  </si>
  <si>
    <t>Indore Waste to H2</t>
  </si>
  <si>
    <t>52.56 kt H2/y production</t>
  </si>
  <si>
    <t>Jindal Hygenco India</t>
  </si>
  <si>
    <t>125 kt H2/y production</t>
  </si>
  <si>
    <t>Jorhat H2</t>
  </si>
  <si>
    <t>75 t H2/y production</t>
  </si>
  <si>
    <t>JSW green hydrogen</t>
  </si>
  <si>
    <t>3.65 t H2/y production</t>
  </si>
  <si>
    <t>JSW Karnataka H2</t>
  </si>
  <si>
    <t>3.8 kt H2/y production</t>
  </si>
  <si>
    <t>Karnataka Acme H2</t>
  </si>
  <si>
    <t>Kochi Green Hydrogen (KGH2) Hub</t>
  </si>
  <si>
    <t>0.73 t H2/y production</t>
  </si>
  <si>
    <t>Larsen &amp; Toubro/ReNew Power Project</t>
  </si>
  <si>
    <t>21.9 kt H2/y production</t>
  </si>
  <si>
    <t>Leh H2</t>
  </si>
  <si>
    <t>L&amp;T Hazira Phase II</t>
  </si>
  <si>
    <t>29.2 t H2/y production</t>
  </si>
  <si>
    <t>Madhya Pradesh H2</t>
  </si>
  <si>
    <t>16.43 t H2/y production</t>
  </si>
  <si>
    <t>MAHAPREIT</t>
  </si>
  <si>
    <t>64.02 t H2/y production</t>
  </si>
  <si>
    <t>Maharashtra H2</t>
  </si>
  <si>
    <t>NMC Green Hydrogen</t>
  </si>
  <si>
    <t>808.12 t H2/y production</t>
  </si>
  <si>
    <t>NTPC Anakapalli H2</t>
  </si>
  <si>
    <t>NTPC NETRA Campus</t>
  </si>
  <si>
    <t>547.5 kt H2/y production</t>
  </si>
  <si>
    <t>Numaligarh Refinery Green H2</t>
  </si>
  <si>
    <t>52 t H2/y production</t>
  </si>
  <si>
    <t>Ocior Energy Andhra Pradesh H2</t>
  </si>
  <si>
    <t>46.68 t H2/y production</t>
  </si>
  <si>
    <t>Ocior Energy Gujarat H2</t>
  </si>
  <si>
    <t>2628 t H2/y production</t>
  </si>
  <si>
    <t>PMC Waste to H2 Phase I</t>
  </si>
  <si>
    <t>2 kt H2/y production</t>
  </si>
  <si>
    <t>POSCO H2</t>
  </si>
  <si>
    <t>10 t H2/y production</t>
  </si>
  <si>
    <t>Pune-Mumbai</t>
  </si>
  <si>
    <t>3650 t H2/y production</t>
  </si>
  <si>
    <t>Renew Efuels Odisha Green H2</t>
  </si>
  <si>
    <t>SOEC demonstrator Bangalore</t>
  </si>
  <si>
    <t>0.85 t H2/y production</t>
  </si>
  <si>
    <t>Swaraj Green Power H2</t>
  </si>
  <si>
    <t>36.5 t H2/y production</t>
  </si>
  <si>
    <t>Visakhapatnam H2</t>
  </si>
  <si>
    <t>1569 t H2/y production</t>
  </si>
  <si>
    <t>Waaree Renewable Technologies H2</t>
  </si>
  <si>
    <t>720 t H2/y production</t>
  </si>
  <si>
    <t>WBPDCL Durgapur H2</t>
  </si>
  <si>
    <t>4 kt H2/y production</t>
  </si>
  <si>
    <t>Hidrogen from bioethanol , phase 1</t>
  </si>
  <si>
    <t>Ethanol reforming</t>
  </si>
  <si>
    <t>4.5kg/h</t>
  </si>
  <si>
    <t>[2083]</t>
  </si>
  <si>
    <t>Hidrogen from bioethanol , phase 2</t>
  </si>
  <si>
    <t>45.5kg/h</t>
  </si>
  <si>
    <t>Morro Pintado project</t>
  </si>
  <si>
    <t>52kt H2/y</t>
  </si>
  <si>
    <t>[2084]</t>
  </si>
  <si>
    <t>Horizons Clean Hydrogen Hub</t>
  </si>
  <si>
    <t>[2085][2086]</t>
  </si>
  <si>
    <t>Tallgras-Kowepo MoU</t>
  </si>
  <si>
    <t>[2087]</t>
  </si>
  <si>
    <t>Lhyfe, Perl</t>
  </si>
  <si>
    <t>[2088]</t>
  </si>
  <si>
    <t>Enertrag - Prignitz-Falkenhagen industrial park</t>
  </si>
  <si>
    <t>[2089]</t>
  </si>
  <si>
    <t>Huaneng Inner Mongolia East Energy - Xing'an League project</t>
  </si>
  <si>
    <t>[2090]</t>
  </si>
  <si>
    <t>Vanadis Fuels</t>
  </si>
  <si>
    <t>400kt MeOH/y</t>
  </si>
  <si>
    <t>[2092]</t>
  </si>
  <si>
    <t>Acme - Port of Victoria</t>
  </si>
  <si>
    <t>1.2Mt NH3/y (production)</t>
  </si>
  <si>
    <t>[2093]</t>
  </si>
  <si>
    <t>Gaznat methanation project</t>
  </si>
  <si>
    <t>[2096]</t>
  </si>
  <si>
    <t>HYBRIT expansion</t>
  </si>
  <si>
    <t>Other electrolysis</t>
  </si>
  <si>
    <t>2.7 Mt DRI</t>
  </si>
  <si>
    <t>[2099]</t>
  </si>
  <si>
    <t>5Mt Steel</t>
  </si>
  <si>
    <t>[2100]</t>
  </si>
  <si>
    <t>Aboriginal Ammonia project - East Kimberley Clean Energy project</t>
  </si>
  <si>
    <t>250 kt NH3 production</t>
  </si>
  <si>
    <t>[2103]</t>
  </si>
  <si>
    <t>Amp Energy project</t>
  </si>
  <si>
    <t>[2104]</t>
  </si>
  <si>
    <t>Hydrogen project - Oaxaca</t>
  </si>
  <si>
    <t>[2106]</t>
  </si>
  <si>
    <t>Hydrogen project Duqm area</t>
  </si>
  <si>
    <t>[2107]</t>
  </si>
  <si>
    <t>Amea Power - Ammonia project</t>
  </si>
  <si>
    <t>1 GW or 700 kt NH3/y</t>
  </si>
  <si>
    <t>[2109]</t>
  </si>
  <si>
    <t>H2 project - Port of Mombasa</t>
  </si>
  <si>
    <t>e-SAF France Kereauzen project</t>
  </si>
  <si>
    <t>250MW or 70 kt synfuels/y capacity</t>
  </si>
  <si>
    <t>[2111], Platts European Gas Daily 25-09-2023</t>
  </si>
  <si>
    <t>E-fuels project in South Africa</t>
  </si>
  <si>
    <t>1GW or 500 kt synfuels/y</t>
  </si>
  <si>
    <t>[2113]</t>
  </si>
  <si>
    <t>H2 project - Profen mine</t>
  </si>
  <si>
    <t>[2114]</t>
  </si>
  <si>
    <t>Good Earth Green Hydrogen and Ammonia Project</t>
  </si>
  <si>
    <t>[2115] [2116]</t>
  </si>
  <si>
    <t>e-SAF plant</t>
  </si>
  <si>
    <t>1GW or 200 kt synfuels/y</t>
  </si>
  <si>
    <t>[2118]</t>
  </si>
  <si>
    <t>Ammonia project Avaada Odisha</t>
  </si>
  <si>
    <t>[2120]</t>
  </si>
  <si>
    <t>ACWA Power - H2 and Ammonia project</t>
  </si>
  <si>
    <t>30 kt H2/y or 120 kt NH3/y capacity</t>
  </si>
  <si>
    <t>[2121]</t>
  </si>
  <si>
    <t>H2 project Ascension Parish Louisiana</t>
  </si>
  <si>
    <t>44kt H2/y</t>
  </si>
  <si>
    <t>[2122]</t>
  </si>
  <si>
    <t>Hydrogen project in Cadiz</t>
  </si>
  <si>
    <t>352MW</t>
  </si>
  <si>
    <t>[2124]</t>
  </si>
  <si>
    <t>Solar-to-hydrogen Inhambane province</t>
  </si>
  <si>
    <t>MOZ</t>
  </si>
  <si>
    <t>4kt H2/d</t>
  </si>
  <si>
    <t>[2128]</t>
  </si>
  <si>
    <t>Ratcliffe power station - H2 project - phase 1</t>
  </si>
  <si>
    <t>[2129]</t>
  </si>
  <si>
    <t>Ratcliffe power station - H2 project - phase 2</t>
  </si>
  <si>
    <t>H2 project Lubmin - Deutsche ReGas - phase 1</t>
  </si>
  <si>
    <t>[2130]</t>
  </si>
  <si>
    <t>H2 project Lubmin - Deutsche ReGas - phase 2</t>
  </si>
  <si>
    <t>H2 plant Data center</t>
  </si>
  <si>
    <t>[2131]</t>
  </si>
  <si>
    <t>H2 project Narngulu industrial estate</t>
  </si>
  <si>
    <t>[2132]</t>
  </si>
  <si>
    <t>Floating Green Hydrogen &amp; Ammonia project</t>
  </si>
  <si>
    <t>[2135]</t>
  </si>
  <si>
    <t>Los Amigos del Verano - phase 1</t>
  </si>
  <si>
    <t>2x2.5GW</t>
  </si>
  <si>
    <t>[2136]</t>
  </si>
  <si>
    <t>Los Amigos del Verano - phase 2</t>
  </si>
  <si>
    <t>Los Amigos del Verano - phase 3</t>
  </si>
  <si>
    <t>Los Amigos del Verano - phase 4</t>
  </si>
  <si>
    <t>4x2.5GW</t>
  </si>
  <si>
    <t>Songyuan hydrogen energy industrial park - Ammonia &amp; Methanol</t>
  </si>
  <si>
    <t>640MW</t>
  </si>
  <si>
    <t>[2137] [2139]</t>
  </si>
  <si>
    <t>Skipavika Green Ammonia - SkiGA</t>
  </si>
  <si>
    <t>Platts European Gas Daily 29-08-2023</t>
  </si>
  <si>
    <t>Mauritania &amp; BP- Nassim project</t>
  </si>
  <si>
    <t>10 Mt NH3 production</t>
  </si>
  <si>
    <t>[2143] [2144]</t>
  </si>
  <si>
    <t>Hydrogen, ammonia project - Tecnicas Reunidas</t>
  </si>
  <si>
    <t>912,5 kt NH3/y</t>
  </si>
  <si>
    <t>[2145]</t>
  </si>
  <si>
    <t>GET H2 TransHyDE hydrogen project - Lingen</t>
  </si>
  <si>
    <t>Data from Platts S&amp;P Global Hydrogen Daily 27/09/2023</t>
  </si>
  <si>
    <t>NeoGreen Portugal - Sines projetc</t>
  </si>
  <si>
    <t>[2146] Data from Platts S&amp;P Global Hydrogen Daily 27/09/2023</t>
  </si>
  <si>
    <t>Indian Oil Corporation IOCL refinery</t>
  </si>
  <si>
    <t>350 kt H2/y production</t>
  </si>
  <si>
    <t>[2147]</t>
  </si>
  <si>
    <t>Chennai Petroleum Corporation (CPCL) - phase 1</t>
  </si>
  <si>
    <t>1 kt H2/y production</t>
  </si>
  <si>
    <t>Chennai Petroleum Corporation (CPCL) - phase 2</t>
  </si>
  <si>
    <t>MRPL Mangalore Refinery - phase 1</t>
  </si>
  <si>
    <t>0.5 kt H2/y production</t>
  </si>
  <si>
    <t>MRPL Mangalore Refinery - phase 2</t>
  </si>
  <si>
    <t>H2 plant - St Lawrence Hydro Production</t>
  </si>
  <si>
    <t>35t H2/day production</t>
  </si>
  <si>
    <t>[2148]</t>
  </si>
  <si>
    <t>Hydrogen plant - August Global Investment</t>
  </si>
  <si>
    <t>35 kt H2/y</t>
  </si>
  <si>
    <t>[2149]</t>
  </si>
  <si>
    <t>Gonfreville Raffinerie - Electrolysis project</t>
  </si>
  <si>
    <t>[2150]</t>
  </si>
  <si>
    <t>HyNQ – North Queensland Clean Energy Project</t>
  </si>
  <si>
    <t>[2151]</t>
  </si>
  <si>
    <t>Knockshinnoch hydrogen production facility - Scotland</t>
  </si>
  <si>
    <t>[2152]</t>
  </si>
  <si>
    <t>EWE hydrogen plant North Sea coast</t>
  </si>
  <si>
    <t>[2153]</t>
  </si>
  <si>
    <t>HyPilot project</t>
  </si>
  <si>
    <t>[2154]</t>
  </si>
  <si>
    <t>Aman - Green Hydrogen Project - phase 2</t>
  </si>
  <si>
    <t>Ammonia project - Houston Ship Channel</t>
  </si>
  <si>
    <t>[2155]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</si>
</sst>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font>
      <sz val="12"/>
      <color theme="1"/>
      <name val="Calibri"/>
      <scheme val="minor"/>
    </font>
    <font>
      <sz val="12"/>
      <color theme="1"/>
      <name val="Calibri"/>
      <family val="2"/>
      <scheme val="minor"/>
    </font>
    <font>
      <sz val="12"/>
      <color theme="1"/>
      <name val="Calibri"/>
      <family val="2"/>
      <scheme val="minor"/>
    </font>
    <font>
      <sz val="12"/>
      <color rgb="FFFFFFFF"/>
      <name val="Arial"/>
      <family val="2"/>
    </font>
    <font>
      <sz val="12"/>
      <color theme="1"/>
      <name val="Calibri"/>
      <family val="2"/>
    </font>
    <font>
      <sz val="12"/>
      <color theme="1"/>
      <name val="Arial"/>
      <family val="2"/>
    </font>
    <font>
      <sz val="12"/>
      <color rgb="FF000000"/>
      <name val="Arial"/>
      <family val="2"/>
    </font>
    <font>
      <u/>
      <sz val="12"/>
      <color rgb="FF0000FF"/>
      <name val="Arial"/>
      <family val="2"/>
    </font>
    <font>
      <u/>
      <sz val="12"/>
      <color rgb="FF1155CC"/>
      <name val="Arial"/>
      <family val="2"/>
    </font>
    <font>
      <u/>
      <sz val="12"/>
      <color rgb="FF0000FF"/>
      <name val="Calibri"/>
      <family val="2"/>
    </font>
    <font>
      <sz val="12"/>
      <color rgb="FFFFFFFF"/>
      <name val="Calibri"/>
      <family val="2"/>
    </font>
    <font>
      <u/>
      <sz val="12"/>
      <color rgb="FF0000FF"/>
      <name val="Calibri"/>
      <family val="2"/>
    </font>
    <font>
      <sz val="12"/>
      <color theme="1"/>
      <name val="Calibri"/>
      <family val="2"/>
      <scheme val="minor"/>
    </font>
    <font>
      <sz val="11"/>
      <color rgb="FF393E40"/>
      <name val="Alibaba-puhuiti-regular"/>
    </font>
    <font>
      <u/>
      <sz val="12"/>
      <color rgb="FF0563C1"/>
      <name val="Calibri"/>
      <family val="2"/>
    </font>
    <font>
      <sz val="12"/>
      <color rgb="FF000000"/>
      <name val="Calibri"/>
      <family val="2"/>
    </font>
    <font>
      <u/>
      <sz val="12"/>
      <color theme="10"/>
      <name val="Calibri"/>
      <family val="2"/>
    </font>
    <font>
      <sz val="12"/>
      <color rgb="FFFF0000"/>
      <name val="Calibri"/>
      <family val="2"/>
      <scheme val="minor"/>
    </font>
    <font>
      <u/>
      <sz val="12"/>
      <color rgb="FF0000FF"/>
      <name val="Calibri"/>
      <family val="2"/>
    </font>
    <font>
      <sz val="12"/>
      <color rgb="FF6AA84F"/>
      <name val="Calibri"/>
      <family val="2"/>
      <scheme val="minor"/>
    </font>
    <font>
      <u/>
      <sz val="12"/>
      <color rgb="FF0000FF"/>
      <name val="Calibri"/>
      <family val="2"/>
    </font>
    <font>
      <sz val="12"/>
      <color rgb="FF3C78D8"/>
      <name val="Calibri"/>
      <family val="2"/>
      <scheme val="minor"/>
    </font>
    <font>
      <sz val="12"/>
      <color rgb="FF000000"/>
      <name val="Calibri"/>
      <family val="2"/>
      <scheme val="minor"/>
    </font>
    <font>
      <u/>
      <sz val="12"/>
      <color rgb="FF0563C1"/>
      <name val="Calibri"/>
      <family val="2"/>
    </font>
    <font>
      <u/>
      <sz val="12"/>
      <color rgb="FF0000FF"/>
      <name val="Calibri"/>
      <family val="2"/>
    </font>
    <font>
      <u/>
      <sz val="12"/>
      <color rgb="FF0563C1"/>
      <name val="Calibri"/>
      <family val="2"/>
      <scheme val="minor"/>
    </font>
    <font>
      <sz val="12"/>
      <color rgb="FF000000"/>
      <name val="Roboto"/>
    </font>
    <font>
      <sz val="12"/>
      <color rgb="FF000000"/>
      <name val="Docs-Calibri"/>
    </font>
    <font>
      <sz val="12"/>
      <color rgb="FF000000"/>
      <name val="Calibri"/>
      <family val="2"/>
    </font>
    <font>
      <sz val="12"/>
      <color rgb="FFFF0000"/>
      <name val="Calibri"/>
      <family val="2"/>
    </font>
    <font>
      <sz val="12"/>
      <color theme="1"/>
      <name val="Arial"/>
      <family val="2"/>
    </font>
    <font>
      <sz val="20"/>
      <color theme="1"/>
      <name val="Corbel"/>
    </font>
    <font>
      <sz val="12"/>
      <name val="Calibri"/>
      <family val="2"/>
    </font>
    <font>
      <sz val="11"/>
      <color rgb="FFFFFFFF"/>
      <name val="Corbel"/>
    </font>
    <font>
      <b/>
      <sz val="11"/>
      <color rgb="FFFFFFFF"/>
      <name val="Corbel"/>
    </font>
    <font>
      <sz val="12"/>
      <color rgb="FF000000"/>
      <name val="Corbel"/>
    </font>
    <font>
      <sz val="11"/>
      <color rgb="FF000000"/>
      <name val="Calibri"/>
      <family val="2"/>
    </font>
    <font>
      <sz val="11"/>
      <color theme="1"/>
      <name val="Calibri"/>
      <family val="2"/>
    </font>
    <font>
      <sz val="11"/>
      <color rgb="FFFFFFFF"/>
      <name val="Calibri"/>
      <family val="2"/>
    </font>
    <font>
      <sz val="12"/>
      <color theme="1"/>
      <name val="Corbel"/>
    </font>
    <font>
      <u/>
      <sz val="12"/>
      <color rgb="FF000000"/>
      <name val="Corbel"/>
    </font>
  </fonts>
  <fills count="12">
    <fill>
      <patternFill patternType="none"/>
    </fill>
    <fill>
      <patternFill patternType="gray125"/>
    </fill>
    <fill>
      <patternFill patternType="solid">
        <fgColor rgb="FF44546A"/>
        <bgColor rgb="FF44546A"/>
      </patternFill>
    </fill>
    <fill>
      <patternFill patternType="solid">
        <fgColor theme="0"/>
        <bgColor theme="0"/>
      </patternFill>
    </fill>
    <fill>
      <patternFill patternType="solid">
        <fgColor rgb="FFFFFFFF"/>
        <bgColor rgb="FFFFFFFF"/>
      </patternFill>
    </fill>
    <fill>
      <patternFill patternType="solid">
        <fgColor rgb="FF004BFF"/>
        <bgColor rgb="FF004BFF"/>
      </patternFill>
    </fill>
    <fill>
      <patternFill patternType="solid">
        <fgColor rgb="FFD9E1F2"/>
        <bgColor rgb="FFD9E1F2"/>
      </patternFill>
    </fill>
    <fill>
      <patternFill patternType="solid">
        <fgColor rgb="FFFCE4D6"/>
        <bgColor rgb="FFFCE4D6"/>
      </patternFill>
    </fill>
    <fill>
      <patternFill patternType="solid">
        <fgColor rgb="FF7030A0"/>
        <bgColor rgb="FF7030A0"/>
      </patternFill>
    </fill>
    <fill>
      <patternFill patternType="solid">
        <fgColor rgb="FFFF6600"/>
        <bgColor rgb="FFFF6600"/>
      </patternFill>
    </fill>
    <fill>
      <patternFill patternType="solid">
        <fgColor rgb="FF00B050"/>
        <bgColor rgb="FF00B050"/>
      </patternFill>
    </fill>
    <fill>
      <patternFill patternType="solid">
        <fgColor rgb="FFFFFF00"/>
        <bgColor rgb="FFFFFF00"/>
      </patternFill>
    </fill>
  </fills>
  <borders count="15">
    <border>
      <left/>
      <right/>
      <top/>
      <bottom/>
      <diagonal/>
    </border>
    <border>
      <left/>
      <right/>
      <top/>
      <bottom/>
      <diagonal/>
    </border>
    <border>
      <left/>
      <right/>
      <top/>
      <bottom/>
      <diagonal/>
    </border>
    <border>
      <left/>
      <right/>
      <top/>
      <bottom style="thin">
        <color rgb="FFFFFFFF"/>
      </bottom>
      <diagonal/>
    </border>
    <border>
      <left/>
      <right style="thin">
        <color rgb="FFFFFFFF"/>
      </right>
      <top/>
      <bottom style="thin">
        <color rgb="FFFFFFFF"/>
      </bottom>
      <diagonal/>
    </border>
    <border>
      <left style="thin">
        <color rgb="FFFFFFFF"/>
      </left>
      <right style="thin">
        <color rgb="FFFFFFFF"/>
      </right>
      <top/>
      <bottom/>
      <diagonal/>
    </border>
    <border>
      <left/>
      <right style="thin">
        <color rgb="FFFFFFFF"/>
      </right>
      <top/>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thin">
        <color rgb="FFFFFFFF"/>
      </right>
      <top style="thin">
        <color rgb="FFFFFFFF"/>
      </top>
      <bottom/>
      <diagonal/>
    </border>
    <border>
      <left style="thin">
        <color rgb="FFFFFFFF"/>
      </left>
      <right style="thin">
        <color rgb="FFFFFFFF"/>
      </right>
      <top style="thin">
        <color rgb="FF9BC2E6"/>
      </top>
      <bottom style="thin">
        <color rgb="FFFFFFFF"/>
      </bottom>
      <diagonal/>
    </border>
    <border>
      <left style="thin">
        <color rgb="FF9BC2E6"/>
      </left>
      <right/>
      <top style="thin">
        <color rgb="FF9BC2E6"/>
      </top>
      <bottom style="thin">
        <color rgb="FF9BC2E6"/>
      </bottom>
      <diagonal/>
    </border>
    <border>
      <left/>
      <right/>
      <top style="thin">
        <color rgb="FF9BC2E6"/>
      </top>
      <bottom style="thin">
        <color rgb="FF9BC2E6"/>
      </bottom>
      <diagonal/>
    </border>
    <border>
      <left/>
      <right style="thin">
        <color rgb="FF9BC2E6"/>
      </right>
      <top style="thin">
        <color rgb="FF9BC2E6"/>
      </top>
      <bottom style="thin">
        <color rgb="FF9BC2E6"/>
      </bottom>
      <diagonal/>
    </border>
  </borders>
  <cellStyleXfs count="1">
    <xf numFmtId="0" fontId="0" fillId="0" borderId="0"/>
  </cellStyleXfs>
  <cellXfs count="108">
    <xf numFmtId="0" fontId="0" fillId="0" borderId="0" xfId="0"/>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0" fontId="4" fillId="0" borderId="0" xfId="0" applyFont="1" applyAlignment="1">
      <alignment horizontal="center" vertical="center"/>
    </xf>
    <xf numFmtId="0" fontId="5" fillId="0" borderId="0" xfId="0" applyFont="1" applyAlignment="1">
      <alignment horizontal="center" vertical="center" wrapText="1"/>
    </xf>
    <xf numFmtId="0" fontId="6" fillId="0" borderId="0" xfId="0" applyFont="1" applyAlignment="1">
      <alignment horizontal="center" vertical="center" wrapText="1"/>
    </xf>
    <xf numFmtId="0" fontId="5" fillId="0" borderId="0" xfId="0" applyFont="1" applyAlignment="1">
      <alignment horizontal="center" vertical="center"/>
    </xf>
    <xf numFmtId="0" fontId="7" fillId="0" borderId="0" xfId="0" applyFont="1" applyAlignment="1">
      <alignment horizontal="center" vertical="center"/>
    </xf>
    <xf numFmtId="0" fontId="6" fillId="0" borderId="0" xfId="0" applyFont="1" applyAlignment="1">
      <alignment horizontal="center" vertical="center"/>
    </xf>
    <xf numFmtId="0" fontId="8" fillId="0" borderId="0" xfId="0" applyFont="1" applyAlignment="1">
      <alignment horizontal="center" vertical="center"/>
    </xf>
    <xf numFmtId="0" fontId="5" fillId="3" borderId="1" xfId="0" applyFont="1" applyFill="1" applyBorder="1" applyAlignment="1">
      <alignment horizontal="center" vertical="center" wrapText="1"/>
    </xf>
    <xf numFmtId="0" fontId="9" fillId="0" borderId="0" xfId="0" applyFont="1" applyAlignment="1">
      <alignment horizontal="center" vertical="center"/>
    </xf>
    <xf numFmtId="0" fontId="4" fillId="3" borderId="1" xfId="0" applyFont="1" applyFill="1" applyBorder="1" applyAlignment="1">
      <alignment horizontal="center" vertical="center"/>
    </xf>
    <xf numFmtId="0" fontId="10" fillId="2" borderId="1" xfId="0" applyFont="1" applyFill="1" applyBorder="1" applyAlignment="1">
      <alignment horizontal="center" wrapText="1"/>
    </xf>
    <xf numFmtId="0" fontId="10" fillId="2" borderId="1" xfId="0" applyFont="1" applyFill="1" applyBorder="1" applyAlignment="1">
      <alignment horizontal="center"/>
    </xf>
    <xf numFmtId="0" fontId="4"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3" fillId="2" borderId="0" xfId="0" applyFont="1" applyFill="1" applyAlignment="1">
      <alignment horizontal="center" vertical="center" wrapText="1"/>
    </xf>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12" fillId="4" borderId="0" xfId="0" applyFont="1" applyFill="1"/>
    <xf numFmtId="0" fontId="4" fillId="0" borderId="0" xfId="0" applyFont="1" applyAlignment="1">
      <alignment horizontal="right"/>
    </xf>
    <xf numFmtId="0" fontId="24" fillId="0" borderId="0" xfId="0" applyFont="1"/>
    <xf numFmtId="0" fontId="3" fillId="2" borderId="2" xfId="0" applyFont="1" applyFill="1" applyBorder="1" applyAlignment="1">
      <alignment horizontal="center" vertical="center" wrapText="1"/>
    </xf>
    <xf numFmtId="0" fontId="25" fillId="0" borderId="0" xfId="0" applyFont="1"/>
    <xf numFmtId="0" fontId="26" fillId="0" borderId="0" xfId="0" applyFont="1"/>
    <xf numFmtId="0" fontId="27" fillId="4" borderId="0" xfId="0" applyFont="1" applyFill="1" applyAlignment="1">
      <alignment horizontal="left"/>
    </xf>
    <xf numFmtId="0" fontId="28" fillId="4" borderId="0" xfId="0" applyFont="1" applyFill="1" applyAlignment="1">
      <alignment horizontal="left"/>
    </xf>
    <xf numFmtId="0" fontId="12" fillId="0" borderId="0" xfId="0" applyFont="1" applyAlignment="1">
      <alignment wrapText="1"/>
    </xf>
    <xf numFmtId="0" fontId="6" fillId="0" borderId="0" xfId="0" applyFont="1" applyAlignment="1">
      <alignment horizontal="right"/>
    </xf>
    <xf numFmtId="0" fontId="15" fillId="0" borderId="0" xfId="0" applyFont="1" applyAlignment="1">
      <alignment horizontal="right"/>
    </xf>
    <xf numFmtId="0" fontId="29" fillId="0" borderId="0" xfId="0" applyFont="1" applyAlignment="1">
      <alignment horizontal="right"/>
    </xf>
    <xf numFmtId="0" fontId="30" fillId="0" borderId="0" xfId="0" applyFont="1"/>
    <xf numFmtId="0" fontId="30" fillId="0" borderId="0" xfId="0" applyFont="1" applyAlignment="1">
      <alignment horizontal="right"/>
    </xf>
    <xf numFmtId="0" fontId="10" fillId="2" borderId="0" xfId="0" applyFont="1" applyFill="1" applyAlignment="1">
      <alignment horizontal="center"/>
    </xf>
    <xf numFmtId="0" fontId="2" fillId="0" borderId="0" xfId="0" applyFont="1"/>
    <xf numFmtId="0" fontId="1" fillId="0" borderId="0" xfId="0" applyFont="1"/>
    <xf numFmtId="0" fontId="22" fillId="0" borderId="2" xfId="0" applyFont="1" applyBorder="1"/>
    <xf numFmtId="0" fontId="31" fillId="5" borderId="3" xfId="0" applyFont="1" applyFill="1" applyBorder="1" applyAlignment="1">
      <alignment horizontal="center"/>
    </xf>
    <xf numFmtId="0" fontId="32" fillId="0" borderId="3" xfId="0" applyFont="1" applyBorder="1"/>
    <xf numFmtId="0" fontId="32" fillId="0" borderId="4" xfId="0" applyFont="1" applyBorder="1"/>
    <xf numFmtId="0" fontId="33" fillId="5" borderId="5" xfId="0" applyFont="1" applyFill="1" applyBorder="1" applyAlignment="1">
      <alignment horizontal="center"/>
    </xf>
    <xf numFmtId="0" fontId="33" fillId="5" borderId="0" xfId="0" applyFont="1" applyFill="1"/>
    <xf numFmtId="0" fontId="33" fillId="5" borderId="6" xfId="0" applyFont="1" applyFill="1" applyBorder="1"/>
    <xf numFmtId="0" fontId="33" fillId="5" borderId="7" xfId="0" applyFont="1" applyFill="1" applyBorder="1"/>
    <xf numFmtId="0" fontId="32" fillId="0" borderId="8" xfId="0" applyFont="1" applyBorder="1"/>
    <xf numFmtId="0" fontId="33" fillId="5" borderId="3" xfId="0" applyFont="1" applyFill="1" applyBorder="1"/>
    <xf numFmtId="0" fontId="33" fillId="5" borderId="5" xfId="0" applyFont="1" applyFill="1" applyBorder="1"/>
    <xf numFmtId="0" fontId="33" fillId="5" borderId="8" xfId="0" applyFont="1" applyFill="1" applyBorder="1" applyAlignment="1">
      <alignment horizontal="center"/>
    </xf>
    <xf numFmtId="0" fontId="32" fillId="0" borderId="9" xfId="0" applyFont="1" applyBorder="1"/>
    <xf numFmtId="0" fontId="32" fillId="0" borderId="5" xfId="0" applyFont="1" applyBorder="1"/>
    <xf numFmtId="0" fontId="33" fillId="5" borderId="10" xfId="0" applyFont="1" applyFill="1" applyBorder="1" applyAlignment="1">
      <alignment horizontal="center"/>
    </xf>
    <xf numFmtId="0" fontId="33" fillId="5" borderId="6" xfId="0" applyFont="1" applyFill="1" applyBorder="1" applyAlignment="1">
      <alignment horizontal="center"/>
    </xf>
    <xf numFmtId="0" fontId="34" fillId="5" borderId="11" xfId="0" applyFont="1" applyFill="1" applyBorder="1" applyAlignment="1">
      <alignment vertical="top"/>
    </xf>
    <xf numFmtId="0" fontId="34" fillId="5" borderId="11" xfId="0" applyFont="1" applyFill="1" applyBorder="1" applyAlignment="1">
      <alignment horizontal="right" vertical="top"/>
    </xf>
    <xf numFmtId="0" fontId="34" fillId="5" borderId="11" xfId="0" applyFont="1" applyFill="1" applyBorder="1" applyAlignment="1">
      <alignment horizontal="center" vertical="top"/>
    </xf>
    <xf numFmtId="0" fontId="34" fillId="5" borderId="11" xfId="0" applyFont="1" applyFill="1" applyBorder="1"/>
    <xf numFmtId="0" fontId="35" fillId="6" borderId="12" xfId="0" applyFont="1" applyFill="1" applyBorder="1"/>
    <xf numFmtId="0" fontId="36" fillId="7" borderId="13" xfId="0" applyFont="1" applyFill="1" applyBorder="1" applyAlignment="1">
      <alignment horizontal="left"/>
    </xf>
    <xf numFmtId="0" fontId="37" fillId="7" borderId="13" xfId="0" applyFont="1" applyFill="1" applyBorder="1" applyAlignment="1">
      <alignment horizontal="left"/>
    </xf>
    <xf numFmtId="0" fontId="36" fillId="7" borderId="13" xfId="0" applyFont="1" applyFill="1" applyBorder="1" applyAlignment="1">
      <alignment horizontal="center"/>
    </xf>
    <xf numFmtId="0" fontId="36" fillId="7" borderId="14" xfId="0" applyFont="1" applyFill="1" applyBorder="1" applyAlignment="1">
      <alignment horizontal="left"/>
    </xf>
    <xf numFmtId="0" fontId="38" fillId="8" borderId="13" xfId="0" applyFont="1" applyFill="1" applyBorder="1" applyAlignment="1">
      <alignment horizontal="left"/>
    </xf>
    <xf numFmtId="0" fontId="37" fillId="8" borderId="13" xfId="0" applyFont="1" applyFill="1" applyBorder="1" applyAlignment="1">
      <alignment horizontal="left"/>
    </xf>
    <xf numFmtId="0" fontId="38" fillId="8" borderId="13" xfId="0" applyFont="1" applyFill="1" applyBorder="1" applyAlignment="1">
      <alignment horizontal="center"/>
    </xf>
    <xf numFmtId="0" fontId="38" fillId="8" borderId="14" xfId="0" applyFont="1" applyFill="1" applyBorder="1" applyAlignment="1">
      <alignment horizontal="left"/>
    </xf>
    <xf numFmtId="0" fontId="35" fillId="9" borderId="12" xfId="0" applyFont="1" applyFill="1" applyBorder="1" applyAlignment="1">
      <alignment horizontal="right"/>
    </xf>
    <xf numFmtId="0" fontId="35" fillId="9" borderId="13" xfId="0" applyFont="1" applyFill="1" applyBorder="1"/>
    <xf numFmtId="0" fontId="39" fillId="9" borderId="13" xfId="0" applyFont="1" applyFill="1" applyBorder="1" applyAlignment="1">
      <alignment horizontal="right"/>
    </xf>
    <xf numFmtId="0" fontId="39" fillId="9" borderId="13" xfId="0" applyFont="1" applyFill="1" applyBorder="1"/>
    <xf numFmtId="0" fontId="35" fillId="9" borderId="13" xfId="0" applyFont="1" applyFill="1" applyBorder="1" applyAlignment="1">
      <alignment horizontal="center"/>
    </xf>
    <xf numFmtId="0" fontId="35" fillId="9" borderId="14" xfId="0" applyFont="1" applyFill="1" applyBorder="1"/>
    <xf numFmtId="0" fontId="35" fillId="6" borderId="12" xfId="0" applyFont="1" applyFill="1" applyBorder="1" applyAlignment="1">
      <alignment horizontal="right"/>
    </xf>
    <xf numFmtId="0" fontId="39" fillId="6" borderId="13" xfId="0" applyFont="1" applyFill="1" applyBorder="1"/>
    <xf numFmtId="0" fontId="35" fillId="6" borderId="13" xfId="0" applyFont="1" applyFill="1" applyBorder="1"/>
    <xf numFmtId="0" fontId="39" fillId="6" borderId="13" xfId="0" applyFont="1" applyFill="1" applyBorder="1" applyAlignment="1">
      <alignment horizontal="right"/>
    </xf>
    <xf numFmtId="0" fontId="35" fillId="6" borderId="13" xfId="0" applyFont="1" applyFill="1" applyBorder="1" applyAlignment="1">
      <alignment horizontal="right"/>
    </xf>
    <xf numFmtId="0" fontId="35" fillId="6" borderId="13" xfId="0" applyFont="1" applyFill="1" applyBorder="1" applyAlignment="1">
      <alignment horizontal="center"/>
    </xf>
    <xf numFmtId="0" fontId="35" fillId="6" borderId="14" xfId="0" applyFont="1" applyFill="1" applyBorder="1"/>
    <xf numFmtId="0" fontId="36" fillId="6" borderId="13" xfId="0" applyFont="1" applyFill="1" applyBorder="1" applyAlignment="1">
      <alignment horizontal="left"/>
    </xf>
    <xf numFmtId="0" fontId="37" fillId="6" borderId="14" xfId="0" applyFont="1" applyFill="1" applyBorder="1" applyAlignment="1">
      <alignment horizontal="left"/>
    </xf>
    <xf numFmtId="0" fontId="35" fillId="9" borderId="13" xfId="0" applyFont="1" applyFill="1" applyBorder="1" applyAlignment="1">
      <alignment horizontal="right"/>
    </xf>
    <xf numFmtId="0" fontId="35" fillId="6" borderId="13" xfId="0" applyFont="1" applyFill="1" applyBorder="1"/>
    <xf numFmtId="0" fontId="32" fillId="0" borderId="13" xfId="0" applyFont="1" applyBorder="1"/>
    <xf numFmtId="0" fontId="35" fillId="10" borderId="13" xfId="0" applyFont="1" applyFill="1" applyBorder="1"/>
    <xf numFmtId="0" fontId="39" fillId="10" borderId="13" xfId="0" applyFont="1" applyFill="1" applyBorder="1" applyAlignment="1">
      <alignment horizontal="right"/>
    </xf>
    <xf numFmtId="0" fontId="39" fillId="10" borderId="13" xfId="0" applyFont="1" applyFill="1" applyBorder="1"/>
    <xf numFmtId="0" fontId="35" fillId="10" borderId="13" xfId="0" applyFont="1" applyFill="1" applyBorder="1" applyAlignment="1">
      <alignment horizontal="right"/>
    </xf>
    <xf numFmtId="0" fontId="35" fillId="10" borderId="13" xfId="0" applyFont="1" applyFill="1" applyBorder="1" applyAlignment="1">
      <alignment horizontal="center"/>
    </xf>
    <xf numFmtId="0" fontId="35" fillId="10" borderId="14" xfId="0" applyFont="1" applyFill="1" applyBorder="1"/>
    <xf numFmtId="0" fontId="39" fillId="6" borderId="14" xfId="0" applyFont="1" applyFill="1" applyBorder="1"/>
    <xf numFmtId="0" fontId="35" fillId="9" borderId="13" xfId="0" applyFont="1" applyFill="1" applyBorder="1"/>
    <xf numFmtId="0" fontId="39" fillId="9" borderId="12" xfId="0" applyFont="1" applyFill="1" applyBorder="1" applyAlignment="1">
      <alignment horizontal="right"/>
    </xf>
    <xf numFmtId="0" fontId="39" fillId="9" borderId="13" xfId="0" applyFont="1" applyFill="1" applyBorder="1" applyAlignment="1">
      <alignment horizontal="center"/>
    </xf>
    <xf numFmtId="0" fontId="39" fillId="9" borderId="14" xfId="0" applyFont="1" applyFill="1" applyBorder="1"/>
    <xf numFmtId="0" fontId="40" fillId="6" borderId="13" xfId="0" applyFont="1" applyFill="1" applyBorder="1"/>
    <xf numFmtId="0" fontId="35" fillId="11" borderId="14" xfId="0" applyFont="1" applyFill="1" applyBorder="1"/>
    <xf numFmtId="0" fontId="35" fillId="6" borderId="13" xfId="0" applyFont="1" applyFill="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18" Type="http://schemas.microsoft.com/office/2020/07/relationships/rdRichValueWebImage" Target="richData/rdRichValueWebImage.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17/06/relationships/rdArray" Target="richData/rdarray.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SupportingPropertyBag" Target="richData/rdsupportingpropertybag.xml"/><Relationship Id="rId5" Type="http://schemas.openxmlformats.org/officeDocument/2006/relationships/worksheet" Target="worksheets/sheet5.xml"/><Relationship Id="rId15" Type="http://schemas.openxmlformats.org/officeDocument/2006/relationships/styles" Target="styles.xml"/><Relationship Id="rId23" Type="http://schemas.microsoft.com/office/2017/06/relationships/rdSupportingPropertyBagStructure" Target="richData/rdsupportingpropertybagstructure.xml"/><Relationship Id="rId10" Type="http://schemas.openxmlformats.org/officeDocument/2006/relationships/worksheet" Target="worksheets/sheet10.xml"/><Relationship Id="rId19"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microsoft.com/office/2017/06/relationships/richStyles" Target="richData/richStyles.xml"/></Relationships>
</file>

<file path=xl/richData/_rels/rdRichValueWebImage.xml.rels><?xml version="1.0" encoding="UTF-8" standalone="yes"?>
<Relationships xmlns="http://schemas.openxmlformats.org/package/2006/relationships"><Relationship Id="rId117" Type="http://schemas.openxmlformats.org/officeDocument/2006/relationships/hyperlink" Target="https://www.bing.com/th?id=OSK.3f5e2715888c7f4e22f766a27cc8978e&amp;qlt=95" TargetMode="External"/><Relationship Id="rId21" Type="http://schemas.openxmlformats.org/officeDocument/2006/relationships/hyperlink" Target="https://www.bing.com/th?id=OSK.30f6ffb26c364242598d48e9d6059bfb&amp;qlt=95" TargetMode="External"/><Relationship Id="rId63" Type="http://schemas.openxmlformats.org/officeDocument/2006/relationships/hyperlink" Target="https://www.bing.com/th?id=OSK.d986bfcbb9d910ec03b2e238b941c9ec&amp;qlt=95" TargetMode="External"/><Relationship Id="rId159" Type="http://schemas.openxmlformats.org/officeDocument/2006/relationships/hyperlink" Target="https://www.bing.com/th?id=OSK.da96691f5766d948e84e25b437a10bd2&amp;qlt=95" TargetMode="External"/><Relationship Id="rId170" Type="http://schemas.openxmlformats.org/officeDocument/2006/relationships/hyperlink" Target="https://www.bing.com/images/search?form=xlimg&amp;q=Cambridge" TargetMode="External"/><Relationship Id="rId226" Type="http://schemas.openxmlformats.org/officeDocument/2006/relationships/hyperlink" Target="https://www.bing.com/images/search?form=xlimg&amp;q=South%20Africa" TargetMode="External"/><Relationship Id="rId268" Type="http://schemas.openxmlformats.org/officeDocument/2006/relationships/hyperlink" Target="https://www.bing.com/images/search?form=xlimg&amp;q=Panama%20City" TargetMode="External"/><Relationship Id="rId11" Type="http://schemas.openxmlformats.org/officeDocument/2006/relationships/hyperlink" Target="https://www.bing.com/th?id=OSK.7671b5d836ffab395a65a89a8be0f9b7&amp;qlt=95" TargetMode="External"/><Relationship Id="rId32" Type="http://schemas.openxmlformats.org/officeDocument/2006/relationships/hyperlink" Target="https://www.bing.com/images/search?form=xlimg&amp;q=London" TargetMode="External"/><Relationship Id="rId53" Type="http://schemas.openxmlformats.org/officeDocument/2006/relationships/hyperlink" Target="https://www.bing.com/th?id=OSK.105070553dccf583f36eb435ac6a9eed&amp;qlt=95" TargetMode="External"/><Relationship Id="rId74" Type="http://schemas.openxmlformats.org/officeDocument/2006/relationships/hyperlink" Target="https://www.bing.com/images/search?form=xlimg&amp;q=Tucson,%20Arizona" TargetMode="External"/><Relationship Id="rId128" Type="http://schemas.openxmlformats.org/officeDocument/2006/relationships/hyperlink" Target="https://www.bing.com/images/search?form=xlimg&amp;q=Oxford" TargetMode="External"/><Relationship Id="rId149" Type="http://schemas.openxmlformats.org/officeDocument/2006/relationships/hyperlink" Target="https://www.bing.com/th?id=OSK.3758a0e1572076bd6f31051c11892a81&amp;qlt=95" TargetMode="External"/><Relationship Id="rId5" Type="http://schemas.openxmlformats.org/officeDocument/2006/relationships/hyperlink" Target="https://www.bing.com/th?id=OSK.gHh-_Z_2OvkR7HT7cJYWdFAjvvyCMEFwX09VnX5XnQw&amp;qlt=95" TargetMode="External"/><Relationship Id="rId95" Type="http://schemas.openxmlformats.org/officeDocument/2006/relationships/hyperlink" Target="https://www.bing.com/th?id=OSK.726851ce337c28fe6cb7928c20051563&amp;qlt=95" TargetMode="External"/><Relationship Id="rId160" Type="http://schemas.openxmlformats.org/officeDocument/2006/relationships/hyperlink" Target="https://www.bing.com/images/search?form=xlimg&amp;q=Changsha" TargetMode="External"/><Relationship Id="rId181" Type="http://schemas.openxmlformats.org/officeDocument/2006/relationships/hyperlink" Target="https://www.bing.com/th?id=OSK.57eddb9e5c586f93ebb1965e3a27908b&amp;qlt=95" TargetMode="External"/><Relationship Id="rId216" Type="http://schemas.openxmlformats.org/officeDocument/2006/relationships/hyperlink" Target="https://www.bing.com/images/search?form=xlimg&amp;q=Denton,%20Texas" TargetMode="External"/><Relationship Id="rId237" Type="http://schemas.openxmlformats.org/officeDocument/2006/relationships/hyperlink" Target="https://www.bing.com/th?id=OSK.f23ee9d5cb30dc055f59b35a998ee094&amp;qlt=95" TargetMode="External"/><Relationship Id="rId258" Type="http://schemas.openxmlformats.org/officeDocument/2006/relationships/hyperlink" Target="https://www.bing.com/images/search?form=xlimg&amp;q=Englewood,%20New%20Jersey" TargetMode="External"/><Relationship Id="rId22" Type="http://schemas.openxmlformats.org/officeDocument/2006/relationships/hyperlink" Target="https://www.bing.com/images/search?form=xlimg&amp;q=Austin,%20Texas" TargetMode="External"/><Relationship Id="rId43" Type="http://schemas.openxmlformats.org/officeDocument/2006/relationships/hyperlink" Target="https://www.bing.com/th?id=OSK.d25537d7066bed3adfc20a82da2701b3&amp;qlt=95" TargetMode="External"/><Relationship Id="rId64" Type="http://schemas.openxmlformats.org/officeDocument/2006/relationships/hyperlink" Target="https://www.bing.com/images/search?form=xlimg&amp;q=Frickenhausen" TargetMode="External"/><Relationship Id="rId118" Type="http://schemas.openxmlformats.org/officeDocument/2006/relationships/hyperlink" Target="https://www.bing.com/images/search?form=xlimg&amp;q=Abingdon-on-Thames" TargetMode="External"/><Relationship Id="rId139" Type="http://schemas.openxmlformats.org/officeDocument/2006/relationships/hyperlink" Target="https://www.bing.com/th?id=OSK.766373bd118031654f1910804b3579b0&amp;qlt=95" TargetMode="External"/><Relationship Id="rId85" Type="http://schemas.openxmlformats.org/officeDocument/2006/relationships/hyperlink" Target="https://www.bing.com/th?id=OSK.bed9fc3690f3414a4850855fee332f1c&amp;qlt=95" TargetMode="External"/><Relationship Id="rId150" Type="http://schemas.openxmlformats.org/officeDocument/2006/relationships/hyperlink" Target="https://www.bing.com/images/search?form=xlimg&amp;q=Menlo%20Park,%20California" TargetMode="External"/><Relationship Id="rId171" Type="http://schemas.openxmlformats.org/officeDocument/2006/relationships/hyperlink" Target="https://www.bing.com/th?id=OSK.7d2e927560cc44e9a7f04ec4e200d514&amp;qlt=95" TargetMode="External"/><Relationship Id="rId192" Type="http://schemas.openxmlformats.org/officeDocument/2006/relationships/hyperlink" Target="https://www.bing.com/images/search?form=xlimg&amp;q=Halifax,%20Nova%20Scotia" TargetMode="External"/><Relationship Id="rId206" Type="http://schemas.openxmlformats.org/officeDocument/2006/relationships/hyperlink" Target="https://www.bing.com/images/search?form=xlimg&amp;q=St.%20Louis" TargetMode="External"/><Relationship Id="rId227" Type="http://schemas.openxmlformats.org/officeDocument/2006/relationships/hyperlink" Target="https://www.bing.com/th?id=OSK.8d8a8ce219d6e7a0a81d5b6a83ef7818&amp;qlt=95" TargetMode="External"/><Relationship Id="rId248" Type="http://schemas.openxmlformats.org/officeDocument/2006/relationships/hyperlink" Target="https://www.bing.com/images/search?form=xlimg&amp;q=London,%20Ontario" TargetMode="External"/><Relationship Id="rId269" Type="http://schemas.openxmlformats.org/officeDocument/2006/relationships/hyperlink" Target="https://www.bing.com/th?id=OSK.08bf9c02ccf062bf614c6750353bd003&amp;qlt=95" TargetMode="External"/><Relationship Id="rId12" Type="http://schemas.openxmlformats.org/officeDocument/2006/relationships/hyperlink" Target="https://www.bing.com/images/search?form=xlimg&amp;q=Shenzhen" TargetMode="External"/><Relationship Id="rId33" Type="http://schemas.openxmlformats.org/officeDocument/2006/relationships/hyperlink" Target="https://www.bing.com/th?id=OSK.bc89e6b5c1dec8ce40ae8bf526f7d39a&amp;qlt=95" TargetMode="External"/><Relationship Id="rId108" Type="http://schemas.openxmlformats.org/officeDocument/2006/relationships/hyperlink" Target="https://www.bing.com/images/search?form=xlimg&amp;q=Louisville,%20Kentucky" TargetMode="External"/><Relationship Id="rId129" Type="http://schemas.openxmlformats.org/officeDocument/2006/relationships/hyperlink" Target="https://www.bing.com/th?id=OSK.64c10dd1b56a6f675b4b113add3a2e3e&amp;qlt=95" TargetMode="External"/><Relationship Id="rId54" Type="http://schemas.openxmlformats.org/officeDocument/2006/relationships/hyperlink" Target="https://www.bing.com/images/search?form=xlimg&amp;q=Ontario" TargetMode="External"/><Relationship Id="rId75" Type="http://schemas.openxmlformats.org/officeDocument/2006/relationships/hyperlink" Target="https://www.bing.com/th?id=OSK.fa929254ba9441b10534ff0cecfd24fd&amp;qlt=95" TargetMode="External"/><Relationship Id="rId96" Type="http://schemas.openxmlformats.org/officeDocument/2006/relationships/hyperlink" Target="https://www.bing.com/images/search?form=xlimg&amp;q=Milan" TargetMode="External"/><Relationship Id="rId140" Type="http://schemas.openxmlformats.org/officeDocument/2006/relationships/hyperlink" Target="https://www.bing.com/images/search?form=xlimg&amp;q=Ithaca,%20New%20York" TargetMode="External"/><Relationship Id="rId161" Type="http://schemas.openxmlformats.org/officeDocument/2006/relationships/hyperlink" Target="https://www.bing.com/th?id=OSK.981e46d701cb0e51d8add99a773ada02&amp;qlt=95" TargetMode="External"/><Relationship Id="rId182" Type="http://schemas.openxmlformats.org/officeDocument/2006/relationships/hyperlink" Target="https://www.bing.com/images/search?form=xlimg&amp;q=Singapore" TargetMode="External"/><Relationship Id="rId217" Type="http://schemas.openxmlformats.org/officeDocument/2006/relationships/hyperlink" Target="https://www.bing.com/th?id=OSK.4d35ad6f8223b1528a2fdf11bb4b7cf4&amp;qlt=95" TargetMode="External"/><Relationship Id="rId6" Type="http://schemas.openxmlformats.org/officeDocument/2006/relationships/hyperlink" Target="https://www.bing.com/images/search?form=xlimg&amp;q=Seoul" TargetMode="External"/><Relationship Id="rId238" Type="http://schemas.openxmlformats.org/officeDocument/2006/relationships/hyperlink" Target="https://www.bing.com/images/search?form=xlimg&amp;q=Vancouver" TargetMode="External"/><Relationship Id="rId259" Type="http://schemas.openxmlformats.org/officeDocument/2006/relationships/hyperlink" Target="https://www.bing.com/th?id=OSK.94150846479692ba0aa66c2409894a18&amp;qlt=95" TargetMode="External"/><Relationship Id="rId23" Type="http://schemas.openxmlformats.org/officeDocument/2006/relationships/hyperlink" Target="https://www.bing.com/th?id=OSK.08d481ce2e6378c8b3492a5438438208&amp;qlt=95" TargetMode="External"/><Relationship Id="rId119" Type="http://schemas.openxmlformats.org/officeDocument/2006/relationships/hyperlink" Target="https://www.bing.com/th?id=OSK.f931c29ac4c4cf3bdccf9492c540f4ce&amp;qlt=95" TargetMode="External"/><Relationship Id="rId270" Type="http://schemas.openxmlformats.org/officeDocument/2006/relationships/hyperlink" Target="https://www.bing.com/images/search?form=xlimg&amp;q=Madison,%20Wisconsin" TargetMode="External"/><Relationship Id="rId44" Type="http://schemas.openxmlformats.org/officeDocument/2006/relationships/hyperlink" Target="https://www.bing.com/images/search?form=xlimg&amp;q=San%20Leandro,%20California" TargetMode="External"/><Relationship Id="rId65" Type="http://schemas.openxmlformats.org/officeDocument/2006/relationships/hyperlink" Target="https://www.bing.com/th?id=OSK.7_iYqjXftHmThTCYlh51zbqPoNnoe4Qk7UaH59Ba1Z0&amp;qlt=95" TargetMode="External"/><Relationship Id="rId86" Type="http://schemas.openxmlformats.org/officeDocument/2006/relationships/hyperlink" Target="https://www.bing.com/images/search?form=xlimg&amp;q=Australia" TargetMode="External"/><Relationship Id="rId130" Type="http://schemas.openxmlformats.org/officeDocument/2006/relationships/hyperlink" Target="https://www.bing.com/images/search?form=xlimg&amp;q=Boulder,%20Colorado" TargetMode="External"/><Relationship Id="rId151" Type="http://schemas.openxmlformats.org/officeDocument/2006/relationships/hyperlink" Target="https://www.bing.com/th?id=OSK.0390e47005003cbd9b86d1913c268575&amp;qlt=95" TargetMode="External"/><Relationship Id="rId172" Type="http://schemas.openxmlformats.org/officeDocument/2006/relationships/hyperlink" Target="https://www.bing.com/images/search?form=xlimg&amp;q=Lyngby-Taarb%c3%a6k%20Municipality" TargetMode="External"/><Relationship Id="rId193" Type="http://schemas.openxmlformats.org/officeDocument/2006/relationships/hyperlink" Target="https://www.bing.com/th?id=OSK.67a4d52cebff13d23967245783c4846f&amp;qlt=95" TargetMode="External"/><Relationship Id="rId207" Type="http://schemas.openxmlformats.org/officeDocument/2006/relationships/hyperlink" Target="https://www.bing.com/th?id=OSK.312bed30eab5b1dabcdc5083e68a0c2f&amp;qlt=95" TargetMode="External"/><Relationship Id="rId228" Type="http://schemas.openxmlformats.org/officeDocument/2006/relationships/hyperlink" Target="https://www.bing.com/images/search?form=xlimg&amp;q=Brea,%20California" TargetMode="External"/><Relationship Id="rId249" Type="http://schemas.openxmlformats.org/officeDocument/2006/relationships/hyperlink" Target="https://www.bing.com/th?id=OSK.e14eaea1fe35b1910dd18d9c364abbcc&amp;qlt=95" TargetMode="External"/><Relationship Id="rId13" Type="http://schemas.openxmlformats.org/officeDocument/2006/relationships/hyperlink" Target="https://www.bing.com/th?id=OSK.0e6c478df6cde6a6638a941604998dae&amp;qlt=95" TargetMode="External"/><Relationship Id="rId109" Type="http://schemas.openxmlformats.org/officeDocument/2006/relationships/hyperlink" Target="https://www.bing.com/th?id=OSK.4d57c61638d14ed19a292de2786bef62&amp;qlt=95" TargetMode="External"/><Relationship Id="rId260" Type="http://schemas.openxmlformats.org/officeDocument/2006/relationships/hyperlink" Target="https://www.bing.com/images/search?form=xlimg&amp;q=Pleasanton,%20California" TargetMode="External"/><Relationship Id="rId34" Type="http://schemas.openxmlformats.org/officeDocument/2006/relationships/hyperlink" Target="https://www.bing.com/images/search?form=xlimg&amp;q=Reading,%20Pennsylvania" TargetMode="External"/><Relationship Id="rId55" Type="http://schemas.openxmlformats.org/officeDocument/2006/relationships/hyperlink" Target="https://www.bing.com/th?id=OSK.f2dbd079068622692d8b57832120921d&amp;qlt=95" TargetMode="External"/><Relationship Id="rId76" Type="http://schemas.openxmlformats.org/officeDocument/2006/relationships/hyperlink" Target="https://www.bing.com/images/search?form=xlimg&amp;q=Oslo" TargetMode="External"/><Relationship Id="rId97" Type="http://schemas.openxmlformats.org/officeDocument/2006/relationships/hyperlink" Target="https://www.bing.com/th?id=OSK.YyStd3n6FeCyDWZVKn54i8IqezKRsFpq7XThd1PUiDk&amp;qlt=95" TargetMode="External"/><Relationship Id="rId120" Type="http://schemas.openxmlformats.org/officeDocument/2006/relationships/hyperlink" Target="https://www.bing.com/images/search?form=xlimg&amp;q=Stanford,%20California" TargetMode="External"/><Relationship Id="rId141" Type="http://schemas.openxmlformats.org/officeDocument/2006/relationships/hyperlink" Target="https://www.bing.com/th?id=OSK.8f5472b05c29db89250e889e2e58f67b&amp;qlt=95" TargetMode="External"/><Relationship Id="rId7" Type="http://schemas.openxmlformats.org/officeDocument/2006/relationships/hyperlink" Target="https://www.bing.com/th?id=OSK.d2a54266e95ac15de6144852c6996102&amp;qlt=95" TargetMode="External"/><Relationship Id="rId162" Type="http://schemas.openxmlformats.org/officeDocument/2006/relationships/hyperlink" Target="https://www.bing.com/images/search?form=xlimg&amp;q=Guangzhou" TargetMode="External"/><Relationship Id="rId183" Type="http://schemas.openxmlformats.org/officeDocument/2006/relationships/hyperlink" Target="https://www.bing.com/th?id=OSK.e2fb990b67b577c3ef6ca4076a5a8064&amp;qlt=95" TargetMode="External"/><Relationship Id="rId218" Type="http://schemas.openxmlformats.org/officeDocument/2006/relationships/hyperlink" Target="https://www.bing.com/images/search?form=xlimg&amp;q=Rolla,%20Missouri" TargetMode="External"/><Relationship Id="rId239" Type="http://schemas.openxmlformats.org/officeDocument/2006/relationships/hyperlink" Target="https://www.bing.com/th?id=OSK.a8d72ead781c6b0c215a61266a40b251&amp;qlt=95" TargetMode="External"/><Relationship Id="rId250" Type="http://schemas.openxmlformats.org/officeDocument/2006/relationships/hyperlink" Target="https://www.bing.com/images/search?form=xlimg&amp;q=Liverpool" TargetMode="External"/><Relationship Id="rId271" Type="http://schemas.openxmlformats.org/officeDocument/2006/relationships/hyperlink" Target="https://www.bing.com/th?id=OSK.8f6aeadd0fa0f4888726eef2cbd44011&amp;qlt=95" TargetMode="External"/><Relationship Id="rId24" Type="http://schemas.openxmlformats.org/officeDocument/2006/relationships/hyperlink" Target="https://www.bing.com/images/search?form=xlimg&amp;q=United%20States" TargetMode="External"/><Relationship Id="rId45" Type="http://schemas.openxmlformats.org/officeDocument/2006/relationships/hyperlink" Target="https://www.bing.com/th?id=OSK.bd7d7189a192844e42ff2a08f95de267&amp;qlt=95" TargetMode="External"/><Relationship Id="rId66" Type="http://schemas.openxmlformats.org/officeDocument/2006/relationships/hyperlink" Target="https://www.bing.com/images/search?form=xlimg&amp;q=Germany" TargetMode="External"/><Relationship Id="rId87" Type="http://schemas.openxmlformats.org/officeDocument/2006/relationships/hyperlink" Target="https://www.bing.com/th?id=OSK.acf52e657f7121979fdc9bcae43ce646&amp;qlt=95" TargetMode="External"/><Relationship Id="rId110" Type="http://schemas.openxmlformats.org/officeDocument/2006/relationships/hyperlink" Target="https://www.bing.com/images/search?form=xlimg&amp;q=Palo%20Alto,%20California" TargetMode="External"/><Relationship Id="rId131" Type="http://schemas.openxmlformats.org/officeDocument/2006/relationships/hyperlink" Target="https://www.bing.com/th?id=OSK.a00f32075bf5d14615bbaf8f81a6b2f3&amp;qlt=95" TargetMode="External"/><Relationship Id="rId152" Type="http://schemas.openxmlformats.org/officeDocument/2006/relationships/hyperlink" Target="https://www.bing.com/images/search?form=xlimg&amp;q=Lexington,%20Kentucky" TargetMode="External"/><Relationship Id="rId173" Type="http://schemas.openxmlformats.org/officeDocument/2006/relationships/hyperlink" Target="https://www.bing.com/th?id=OSK.9131f9cc50427b26d6b4964a5feb9d7e&amp;qlt=95" TargetMode="External"/><Relationship Id="rId194" Type="http://schemas.openxmlformats.org/officeDocument/2006/relationships/hyperlink" Target="https://www.bing.com/images/search?form=xlimg&amp;q=Karlsruhe" TargetMode="External"/><Relationship Id="rId208" Type="http://schemas.openxmlformats.org/officeDocument/2006/relationships/hyperlink" Target="https://www.bing.com/images/search?form=xlimg&amp;q=Clemson,%20South%20Carolina" TargetMode="External"/><Relationship Id="rId229" Type="http://schemas.openxmlformats.org/officeDocument/2006/relationships/hyperlink" Target="https://www.bing.com/th?id=OSK.77266c06aab97a03f3fa7adfb9088a9a&amp;qlt=95" TargetMode="External"/><Relationship Id="rId240" Type="http://schemas.openxmlformats.org/officeDocument/2006/relationships/hyperlink" Target="https://www.bing.com/images/search?form=xlimg&amp;q=Bloomington,%20Indiana" TargetMode="External"/><Relationship Id="rId261" Type="http://schemas.openxmlformats.org/officeDocument/2006/relationships/hyperlink" Target="https://www.bing.com/th?id=OSK.15f9b0b50ebfafda555c2959c080af5a&amp;qlt=95" TargetMode="External"/><Relationship Id="rId14" Type="http://schemas.openxmlformats.org/officeDocument/2006/relationships/hyperlink" Target="https://www.bing.com/images/search?form=xlimg&amp;q=China" TargetMode="External"/><Relationship Id="rId35" Type="http://schemas.openxmlformats.org/officeDocument/2006/relationships/hyperlink" Target="https://www.bing.com/th?id=OSK.c0f48a00a886f88a029a26281539052d&amp;qlt=95" TargetMode="External"/><Relationship Id="rId56" Type="http://schemas.openxmlformats.org/officeDocument/2006/relationships/hyperlink" Target="https://www.bing.com/images/search?form=xlimg&amp;q=Canada" TargetMode="External"/><Relationship Id="rId77" Type="http://schemas.openxmlformats.org/officeDocument/2006/relationships/hyperlink" Target="https://www.bing.com/th?id=OSK.677ad7ad3df0d0f2d71b63ca3083ac2f&amp;qlt=95" TargetMode="External"/><Relationship Id="rId100" Type="http://schemas.openxmlformats.org/officeDocument/2006/relationships/hyperlink" Target="https://www.bing.com/images/search?form=xlimg&amp;q=Rome" TargetMode="External"/><Relationship Id="rId8" Type="http://schemas.openxmlformats.org/officeDocument/2006/relationships/hyperlink" Target="https://www.bing.com/images/search?form=xlimg&amp;q=Osaka" TargetMode="External"/><Relationship Id="rId98" Type="http://schemas.openxmlformats.org/officeDocument/2006/relationships/hyperlink" Target="https://www.bing.com/images/search?form=xlimg&amp;q=Italy" TargetMode="External"/><Relationship Id="rId121" Type="http://schemas.openxmlformats.org/officeDocument/2006/relationships/hyperlink" Target="https://www.bing.com/th?id=OSK.b3de83580aad9bf0c42e43ca7842b62a&amp;qlt=95" TargetMode="External"/><Relationship Id="rId142" Type="http://schemas.openxmlformats.org/officeDocument/2006/relationships/hyperlink" Target="https://www.bing.com/images/search?form=xlimg&amp;q=Adelphi,%20Maryland" TargetMode="External"/><Relationship Id="rId163" Type="http://schemas.openxmlformats.org/officeDocument/2006/relationships/hyperlink" Target="https://www.bing.com/th?id=OSK.1f3b363186ad1a93bb54e8613ed1e646&amp;qlt=95" TargetMode="External"/><Relationship Id="rId184" Type="http://schemas.openxmlformats.org/officeDocument/2006/relationships/hyperlink" Target="https://www.bing.com/images/search?form=xlimg&amp;q=Atlanta" TargetMode="External"/><Relationship Id="rId219" Type="http://schemas.openxmlformats.org/officeDocument/2006/relationships/hyperlink" Target="https://www.bing.com/th?id=OSK.fb1166234e05e5adb9e41c817d1a4f00&amp;qlt=95" TargetMode="External"/><Relationship Id="rId230" Type="http://schemas.openxmlformats.org/officeDocument/2006/relationships/hyperlink" Target="https://www.bing.com/images/search?form=xlimg&amp;q=Mumbai" TargetMode="External"/><Relationship Id="rId251" Type="http://schemas.openxmlformats.org/officeDocument/2006/relationships/hyperlink" Target="https://www.bing.com/th?id=OSK.07H2WrWSUoR7EVrNMUPofNr_ZrXqvICVKmzsOBX5HGc&amp;qlt=95" TargetMode="External"/><Relationship Id="rId25" Type="http://schemas.openxmlformats.org/officeDocument/2006/relationships/hyperlink" Target="https://www.bing.com/th?id=OSK.6d04d6eca28ffb7263f8d92c35a2c9d6&amp;qlt=95" TargetMode="External"/><Relationship Id="rId46" Type="http://schemas.openxmlformats.org/officeDocument/2006/relationships/hyperlink" Target="https://www.bing.com/images/search?form=xlimg&amp;q=San%20Jose,%20California" TargetMode="External"/><Relationship Id="rId67" Type="http://schemas.openxmlformats.org/officeDocument/2006/relationships/hyperlink" Target="https://www.bing.com/th?id=OSK.a1512a61cf778ac466208259f8dc24f5&amp;qlt=95" TargetMode="External"/><Relationship Id="rId272" Type="http://schemas.openxmlformats.org/officeDocument/2006/relationships/hyperlink" Target="https://www.bing.com/images/search?form=xlimg&amp;q=Plain%20City,%20Ohio" TargetMode="External"/><Relationship Id="rId88" Type="http://schemas.openxmlformats.org/officeDocument/2006/relationships/hyperlink" Target="https://www.bing.com/images/search?form=xlimg&amp;q=Sydney" TargetMode="External"/><Relationship Id="rId111" Type="http://schemas.openxmlformats.org/officeDocument/2006/relationships/hyperlink" Target="https://www.bing.com/th?id=OSK.0642fe82b9256202edc45876421721d8&amp;qlt=95" TargetMode="External"/><Relationship Id="rId132" Type="http://schemas.openxmlformats.org/officeDocument/2006/relationships/hyperlink" Target="https://www.bing.com/images/search?form=xlimg&amp;q=Ann%20Arbor,%20Michigan" TargetMode="External"/><Relationship Id="rId153" Type="http://schemas.openxmlformats.org/officeDocument/2006/relationships/hyperlink" Target="https://www.bing.com/th?id=OSK.2c726e0e6a4a13da81240263ca480eba&amp;qlt=95" TargetMode="External"/><Relationship Id="rId174" Type="http://schemas.openxmlformats.org/officeDocument/2006/relationships/hyperlink" Target="https://www.bing.com/images/search?form=xlimg&amp;q=Denmark" TargetMode="External"/><Relationship Id="rId195" Type="http://schemas.openxmlformats.org/officeDocument/2006/relationships/hyperlink" Target="https://www.bing.com/th?id=OSK.d7LjIQGIilab1ijJdTdscP_ZRhsu8MI17ZH7Oo4i2w4&amp;qlt=95" TargetMode="External"/><Relationship Id="rId209" Type="http://schemas.openxmlformats.org/officeDocument/2006/relationships/hyperlink" Target="https://www.bing.com/th?id=OSK.8715b8e5a0275c579963b6d5bf20d290&amp;qlt=95" TargetMode="External"/><Relationship Id="rId220" Type="http://schemas.openxmlformats.org/officeDocument/2006/relationships/hyperlink" Target="https://www.bing.com/images/search?form=xlimg&amp;q=Jiaxing" TargetMode="External"/><Relationship Id="rId241" Type="http://schemas.openxmlformats.org/officeDocument/2006/relationships/hyperlink" Target="https://www.bing.com/th?id=OSK.552fe8a4eebb6eb339b10226d84bd033&amp;qlt=95" TargetMode="External"/><Relationship Id="rId15" Type="http://schemas.openxmlformats.org/officeDocument/2006/relationships/hyperlink" Target="https://www.bing.com/th?id=OSK.f9798cea612a5c65e43ca4400b2a7acb&amp;qlt=95" TargetMode="External"/><Relationship Id="rId36" Type="http://schemas.openxmlformats.org/officeDocument/2006/relationships/hyperlink" Target="https://www.bing.com/images/search?form=xlimg&amp;q=Mountain%20View,%20California" TargetMode="External"/><Relationship Id="rId57" Type="http://schemas.openxmlformats.org/officeDocument/2006/relationships/hyperlink" Target="https://www.bing.com/th?id=OSK.df901d35056edd3f22f0a92e07dcf5fd&amp;qlt=95" TargetMode="External"/><Relationship Id="rId262" Type="http://schemas.openxmlformats.org/officeDocument/2006/relationships/hyperlink" Target="https://www.bing.com/images/search?form=xlimg&amp;q=Amsterdam" TargetMode="External"/><Relationship Id="rId78" Type="http://schemas.openxmlformats.org/officeDocument/2006/relationships/hyperlink" Target="https://www.bing.com/images/search?form=xlimg&amp;q=Minato,%20Tokyo" TargetMode="External"/><Relationship Id="rId99" Type="http://schemas.openxmlformats.org/officeDocument/2006/relationships/hyperlink" Target="https://www.bing.com/th?id=OSK.556e36cd1bc6f7c0a7c1a79288f6b4a1&amp;qlt=95" TargetMode="External"/><Relationship Id="rId101" Type="http://schemas.openxmlformats.org/officeDocument/2006/relationships/hyperlink" Target="https://www.bing.com/th?id=OSK.5f8c0f2f69a28d5f64e06f92a7645e00&amp;qlt=95" TargetMode="External"/><Relationship Id="rId122" Type="http://schemas.openxmlformats.org/officeDocument/2006/relationships/hyperlink" Target="https://www.bing.com/images/search?form=xlimg&amp;q=Cambridge,%20Massachusetts" TargetMode="External"/><Relationship Id="rId143" Type="http://schemas.openxmlformats.org/officeDocument/2006/relationships/hyperlink" Target="https://www.bing.com/th?id=OSK.91d9becf64a4ba80526fbf6b054ff735&amp;qlt=95" TargetMode="External"/><Relationship Id="rId164" Type="http://schemas.openxmlformats.org/officeDocument/2006/relationships/hyperlink" Target="https://www.bing.com/images/search?form=xlimg&amp;q=Lausanne" TargetMode="External"/><Relationship Id="rId185" Type="http://schemas.openxmlformats.org/officeDocument/2006/relationships/hyperlink" Target="https://www.bing.com/th?id=OSK.0c11e8372a768bbf67b69ca10c18bab8&amp;qlt=95" TargetMode="External"/><Relationship Id="rId9" Type="http://schemas.openxmlformats.org/officeDocument/2006/relationships/hyperlink" Target="https://www.bing.com/th?id=OSK.mTs9AdlNDLziaMN3BIhJpWCGZaOOUwqIR2jN3FJEeTw&amp;qlt=95" TargetMode="External"/><Relationship Id="rId210" Type="http://schemas.openxmlformats.org/officeDocument/2006/relationships/hyperlink" Target="https://www.bing.com/images/search?form=xlimg&amp;q=College%20Station,%20Texas" TargetMode="External"/><Relationship Id="rId26" Type="http://schemas.openxmlformats.org/officeDocument/2006/relationships/hyperlink" Target="https://www.bing.com/images/search?form=xlimg&amp;q=Ningde" TargetMode="External"/><Relationship Id="rId231" Type="http://schemas.openxmlformats.org/officeDocument/2006/relationships/hyperlink" Target="https://www.bing.com/th?id=OSK.3386bc8d96f35351f9956787a1c677c6&amp;qlt=95" TargetMode="External"/><Relationship Id="rId252" Type="http://schemas.openxmlformats.org/officeDocument/2006/relationships/hyperlink" Target="https://www.bing.com/images/search?form=xlimg&amp;q=Rotterdam" TargetMode="External"/><Relationship Id="rId47" Type="http://schemas.openxmlformats.org/officeDocument/2006/relationships/hyperlink" Target="https://www.bing.com/th?id=OSK.ad4fc4e37658b133b3caac894593fe20&amp;qlt=95" TargetMode="External"/><Relationship Id="rId68" Type="http://schemas.openxmlformats.org/officeDocument/2006/relationships/hyperlink" Target="https://www.bing.com/images/search?form=xlimg&amp;q=Berlin" TargetMode="External"/><Relationship Id="rId89" Type="http://schemas.openxmlformats.org/officeDocument/2006/relationships/hyperlink" Target="https://www.bing.com/th?id=OSK.fe125f3db7a78ef7ab0e0ffd2380c486&amp;qlt=95" TargetMode="External"/><Relationship Id="rId112" Type="http://schemas.openxmlformats.org/officeDocument/2006/relationships/hyperlink" Target="https://www.bing.com/images/search?form=xlimg&amp;q=Irvine,%20California" TargetMode="External"/><Relationship Id="rId133" Type="http://schemas.openxmlformats.org/officeDocument/2006/relationships/hyperlink" Target="https://www.bing.com/th?id=OSK.86347c58c4ff8efd040cf197c38fc1f7&amp;qlt=95" TargetMode="External"/><Relationship Id="rId154" Type="http://schemas.openxmlformats.org/officeDocument/2006/relationships/hyperlink" Target="https://www.bing.com/images/search?form=xlimg&amp;q=Salt%20Lake%20City" TargetMode="External"/><Relationship Id="rId175" Type="http://schemas.openxmlformats.org/officeDocument/2006/relationships/hyperlink" Target="https://www.bing.com/th?id=OSK.242464c3f9473aac8db1b89a99827b24&amp;qlt=95" TargetMode="External"/><Relationship Id="rId196" Type="http://schemas.openxmlformats.org/officeDocument/2006/relationships/hyperlink" Target="https://www.bing.com/images/search?form=xlimg&amp;q=Aachen" TargetMode="External"/><Relationship Id="rId200" Type="http://schemas.openxmlformats.org/officeDocument/2006/relationships/hyperlink" Target="https://www.bing.com/images/search?form=xlimg&amp;q=Columbus,%20Ohio" TargetMode="External"/><Relationship Id="rId16" Type="http://schemas.openxmlformats.org/officeDocument/2006/relationships/hyperlink" Target="https://www.bing.com/images/search?form=xlimg&amp;q=Beijing" TargetMode="External"/><Relationship Id="rId221" Type="http://schemas.openxmlformats.org/officeDocument/2006/relationships/hyperlink" Target="https://www.bing.com/th?id=OSK.a6d9f84c573fb45f8ab3fa335338824f&amp;qlt=95" TargetMode="External"/><Relationship Id="rId242" Type="http://schemas.openxmlformats.org/officeDocument/2006/relationships/hyperlink" Target="https://www.bing.com/images/search?form=xlimg&amp;q=Stockholm" TargetMode="External"/><Relationship Id="rId263" Type="http://schemas.openxmlformats.org/officeDocument/2006/relationships/hyperlink" Target="https://www.bing.com/th?id=OSK.e7bebf11b94eb03a1b078401ac2ae592&amp;qlt=95" TargetMode="External"/><Relationship Id="rId37" Type="http://schemas.openxmlformats.org/officeDocument/2006/relationships/hyperlink" Target="https://www.bing.com/th?id=OSK.11d7753f6e57779594f939f0ea23b6e3&amp;qlt=95" TargetMode="External"/><Relationship Id="rId58" Type="http://schemas.openxmlformats.org/officeDocument/2006/relationships/hyperlink" Target="https://www.bing.com/images/search?form=xlimg&amp;q=Rochester,%20New%20York" TargetMode="External"/><Relationship Id="rId79" Type="http://schemas.openxmlformats.org/officeDocument/2006/relationships/hyperlink" Target="https://www.bing.com/th?id=OSK.37781df01e217e663ead821673195d33&amp;qlt=95" TargetMode="External"/><Relationship Id="rId102" Type="http://schemas.openxmlformats.org/officeDocument/2006/relationships/hyperlink" Target="https://www.bing.com/images/search?form=xlimg&amp;q=Berkeley,%20California" TargetMode="External"/><Relationship Id="rId123" Type="http://schemas.openxmlformats.org/officeDocument/2006/relationships/hyperlink" Target="https://www.bing.com/th?id=OSK.Z-1mktWwdiqV3yNNCdg3KY8rluvCoBTuPJpNjBUbxMs&amp;qlt=95" TargetMode="External"/><Relationship Id="rId144" Type="http://schemas.openxmlformats.org/officeDocument/2006/relationships/hyperlink" Target="https://www.bing.com/images/search?form=xlimg&amp;q=Lemont,%20Illinois" TargetMode="External"/><Relationship Id="rId90" Type="http://schemas.openxmlformats.org/officeDocument/2006/relationships/hyperlink" Target="https://www.bing.com/images/search?form=xlimg&amp;q=Tel%20Aviv" TargetMode="External"/><Relationship Id="rId165" Type="http://schemas.openxmlformats.org/officeDocument/2006/relationships/hyperlink" Target="https://www.bing.com/th?id=OSK.f7fdc0797674edd230ee73aba17b77d2&amp;qlt=95" TargetMode="External"/><Relationship Id="rId186" Type="http://schemas.openxmlformats.org/officeDocument/2006/relationships/hyperlink" Target="https://www.bing.com/images/search?form=xlimg&amp;q=Seattle" TargetMode="External"/><Relationship Id="rId211" Type="http://schemas.openxmlformats.org/officeDocument/2006/relationships/hyperlink" Target="https://www.bing.com/th?id=OSK.017086155b9e6798981c158cca7824e9&amp;qlt=95" TargetMode="External"/><Relationship Id="rId232" Type="http://schemas.openxmlformats.org/officeDocument/2006/relationships/hyperlink" Target="https://www.bing.com/images/search?form=xlimg&amp;q=India" TargetMode="External"/><Relationship Id="rId253" Type="http://schemas.openxmlformats.org/officeDocument/2006/relationships/hyperlink" Target="https://www.bing.com/th?id=OSK.b4b48dd37e01e0868ced41d013d81905&amp;qlt=95" TargetMode="External"/><Relationship Id="rId27" Type="http://schemas.openxmlformats.org/officeDocument/2006/relationships/hyperlink" Target="https://www.bing.com/th?id=OSK.bf0f998c2de5e8a9a257dc9c4489251e&amp;qlt=95" TargetMode="External"/><Relationship Id="rId48" Type="http://schemas.openxmlformats.org/officeDocument/2006/relationships/hyperlink" Target="https://www.bing.com/images/search?form=xlimg&amp;q=Lake%20Orion,%20Michigan" TargetMode="External"/><Relationship Id="rId69" Type="http://schemas.openxmlformats.org/officeDocument/2006/relationships/hyperlink" Target="https://www.bing.com/th?id=OSK.aa77111f4bd33218be847893f0d58cbf&amp;qlt=95" TargetMode="External"/><Relationship Id="rId113" Type="http://schemas.openxmlformats.org/officeDocument/2006/relationships/hyperlink" Target="https://www.bing.com/th?id=OSK.cd18f57a30c2cf49ff76eea70ec6beae&amp;qlt=95" TargetMode="External"/><Relationship Id="rId134" Type="http://schemas.openxmlformats.org/officeDocument/2006/relationships/hyperlink" Target="https://www.bing.com/images/search?form=xlimg&amp;q=West%20Lafayette,%20Indiana" TargetMode="External"/><Relationship Id="rId80" Type="http://schemas.openxmlformats.org/officeDocument/2006/relationships/hyperlink" Target="https://www.bing.com/images/search?form=xlimg&amp;q=Houston" TargetMode="External"/><Relationship Id="rId155" Type="http://schemas.openxmlformats.org/officeDocument/2006/relationships/hyperlink" Target="https://www.bing.com/th?id=OSK.6b2c3c4ec572e7c47c50099b314497cf&amp;qlt=95" TargetMode="External"/><Relationship Id="rId176" Type="http://schemas.openxmlformats.org/officeDocument/2006/relationships/hyperlink" Target="https://www.bing.com/images/search?form=xlimg&amp;q=S%c3%a3o%20Paulo" TargetMode="External"/><Relationship Id="rId197" Type="http://schemas.openxmlformats.org/officeDocument/2006/relationships/hyperlink" Target="https://www.bing.com/th?id=OSK.5e22a7ef5656ce9e8bf1de55c7abc92b&amp;qlt=95" TargetMode="External"/><Relationship Id="rId201" Type="http://schemas.openxmlformats.org/officeDocument/2006/relationships/hyperlink" Target="https://www.bing.com/th?id=OSK.25b45f8c7fed6d58ffea6d6527f61d0d&amp;qlt=95" TargetMode="External"/><Relationship Id="rId222" Type="http://schemas.openxmlformats.org/officeDocument/2006/relationships/hyperlink" Target="https://www.bing.com/images/search?form=xlimg&amp;q=M%c3%bcnster" TargetMode="External"/><Relationship Id="rId243" Type="http://schemas.openxmlformats.org/officeDocument/2006/relationships/hyperlink" Target="https://www.bing.com/th?id=OSK.15dcd6b498c8fafa6074502abb568f8d&amp;qlt=95" TargetMode="External"/><Relationship Id="rId264" Type="http://schemas.openxmlformats.org/officeDocument/2006/relationships/hyperlink" Target="https://www.bing.com/images/search?form=xlimg&amp;q=Geneva" TargetMode="External"/><Relationship Id="rId17" Type="http://schemas.openxmlformats.org/officeDocument/2006/relationships/hyperlink" Target="https://www.bing.com/th?id=OSK.GOiOIGwseVCBkWIStlt5NMZBcdlCgtdIsJ3eLSmhZmQ&amp;qlt=95" TargetMode="External"/><Relationship Id="rId38" Type="http://schemas.openxmlformats.org/officeDocument/2006/relationships/hyperlink" Target="https://www.bing.com/images/search?form=xlimg&amp;q=Glendale,%20Wisconsin" TargetMode="External"/><Relationship Id="rId59" Type="http://schemas.openxmlformats.org/officeDocument/2006/relationships/hyperlink" Target="https://www.bing.com/th?id=OSK.562483bf8ee03c4ca487585c4b3e1c9c&amp;qlt=95" TargetMode="External"/><Relationship Id="rId103" Type="http://schemas.openxmlformats.org/officeDocument/2006/relationships/hyperlink" Target="https://www.bing.com/th?id=OSK.30deed90c036354ca57442b2454fdb55&amp;qlt=95" TargetMode="External"/><Relationship Id="rId124" Type="http://schemas.openxmlformats.org/officeDocument/2006/relationships/hyperlink" Target="https://www.bing.com/images/search?form=xlimg&amp;q=College%20Park,%20Maryland" TargetMode="External"/><Relationship Id="rId70" Type="http://schemas.openxmlformats.org/officeDocument/2006/relationships/hyperlink" Target="https://www.bing.com/images/search?form=xlimg&amp;q=Richmond,%20Virginia" TargetMode="External"/><Relationship Id="rId91" Type="http://schemas.openxmlformats.org/officeDocument/2006/relationships/hyperlink" Target="https://www.bing.com/th?id=OSK.2645723e4c6975ff4c578c04da130f2e&amp;qlt=95" TargetMode="External"/><Relationship Id="rId145" Type="http://schemas.openxmlformats.org/officeDocument/2006/relationships/hyperlink" Target="https://www.bing.com/th?id=OSK.3f6bf56bdb136055ab3742daff993e87&amp;qlt=95" TargetMode="External"/><Relationship Id="rId166" Type="http://schemas.openxmlformats.org/officeDocument/2006/relationships/hyperlink" Target="https://www.bing.com/images/search?form=xlimg&amp;q=Switzerland" TargetMode="External"/><Relationship Id="rId187" Type="http://schemas.openxmlformats.org/officeDocument/2006/relationships/hyperlink" Target="https://www.bing.com/th?id=OSK.1d2daf2d5e8d9d5dd00ea10f26ade543&amp;qlt=95" TargetMode="External"/><Relationship Id="rId1" Type="http://schemas.openxmlformats.org/officeDocument/2006/relationships/hyperlink" Target="https://www.bing.com/th?id=OSK.39c50668b7a344cbbf2e27b0bf9def4b&amp;qlt=95" TargetMode="External"/><Relationship Id="rId212" Type="http://schemas.openxmlformats.org/officeDocument/2006/relationships/hyperlink" Target="https://www.bing.com/images/search?form=xlimg&amp;q=Melbourne" TargetMode="External"/><Relationship Id="rId233" Type="http://schemas.openxmlformats.org/officeDocument/2006/relationships/hyperlink" Target="https://www.bing.com/th?id=OSK.81c642b6f020beaf30838adcfb0cfce3&amp;qlt=95" TargetMode="External"/><Relationship Id="rId254" Type="http://schemas.openxmlformats.org/officeDocument/2006/relationships/hyperlink" Target="https://www.bing.com/images/search?form=xlimg&amp;q=Paramount,%20California" TargetMode="External"/><Relationship Id="rId28" Type="http://schemas.openxmlformats.org/officeDocument/2006/relationships/hyperlink" Target="https://www.bing.com/images/search?form=xlimg&amp;q=Stafford" TargetMode="External"/><Relationship Id="rId49" Type="http://schemas.openxmlformats.org/officeDocument/2006/relationships/hyperlink" Target="https://www.bing.com/th?id=OSK.b861fdc3c6b4304add821bf99e9fcd0c&amp;qlt=95" TargetMode="External"/><Relationship Id="rId114" Type="http://schemas.openxmlformats.org/officeDocument/2006/relationships/hyperlink" Target="https://www.bing.com/images/search?form=xlimg&amp;q=New%20Chicago,%20California" TargetMode="External"/><Relationship Id="rId60" Type="http://schemas.openxmlformats.org/officeDocument/2006/relationships/hyperlink" Target="https://www.bing.com/images/search?form=xlimg&amp;q=Luoyang" TargetMode="External"/><Relationship Id="rId81" Type="http://schemas.openxmlformats.org/officeDocument/2006/relationships/hyperlink" Target="https://www.bing.com/th?id=OSK.ennHQWZ55lNfwNWT0Lt-rLPVZluS-dNiM-Z5EaKAFB0&amp;qlt=95" TargetMode="External"/><Relationship Id="rId135" Type="http://schemas.openxmlformats.org/officeDocument/2006/relationships/hyperlink" Target="https://www.bing.com/th?id=OSK.nHbqoFMNARrtWt0wiMzXW2V-zzpYpnj_OOn9dm3n0sg&amp;qlt=95" TargetMode="External"/><Relationship Id="rId156" Type="http://schemas.openxmlformats.org/officeDocument/2006/relationships/hyperlink" Target="https://www.bing.com/images/search?form=xlimg&amp;q=Wuhan" TargetMode="External"/><Relationship Id="rId177" Type="http://schemas.openxmlformats.org/officeDocument/2006/relationships/hyperlink" Target="https://www.bing.com/th?id=OSK.380316b6ec7e3f5c2fadae3206181af4&amp;qlt=95" TargetMode="External"/><Relationship Id="rId198" Type="http://schemas.openxmlformats.org/officeDocument/2006/relationships/hyperlink" Target="https://www.bing.com/images/search?form=xlimg&amp;q=Tsukuba" TargetMode="External"/><Relationship Id="rId202" Type="http://schemas.openxmlformats.org/officeDocument/2006/relationships/hyperlink" Target="https://www.bing.com/images/search?form=xlimg&amp;q=Stillwater,%20Oklahoma" TargetMode="External"/><Relationship Id="rId223" Type="http://schemas.openxmlformats.org/officeDocument/2006/relationships/hyperlink" Target="https://www.bing.com/th?id=OSK.985671baa01c480fa30591044e970b33&amp;qlt=95" TargetMode="External"/><Relationship Id="rId244" Type="http://schemas.openxmlformats.org/officeDocument/2006/relationships/hyperlink" Target="https://www.bing.com/images/search?form=xlimg&amp;q=Surrey,%20British%20Columbia" TargetMode="External"/><Relationship Id="rId18" Type="http://schemas.openxmlformats.org/officeDocument/2006/relationships/hyperlink" Target="https://www.bing.com/images/search?form=xlimg&amp;q=Shanghai" TargetMode="External"/><Relationship Id="rId39" Type="http://schemas.openxmlformats.org/officeDocument/2006/relationships/hyperlink" Target="https://www.bing.com/th?id=OSK.98cafc300800fb678749647f594ca965&amp;qlt=95" TargetMode="External"/><Relationship Id="rId265" Type="http://schemas.openxmlformats.org/officeDocument/2006/relationships/hyperlink" Target="https://www.bing.com/th?id=OSK.1fdfcdd083fa1695ad1039f92fb6dcff&amp;qlt=95" TargetMode="External"/><Relationship Id="rId50" Type="http://schemas.openxmlformats.org/officeDocument/2006/relationships/hyperlink" Target="https://www.bing.com/images/search?form=xlimg&amp;q=Cypress,%20California" TargetMode="External"/><Relationship Id="rId104" Type="http://schemas.openxmlformats.org/officeDocument/2006/relationships/hyperlink" Target="https://www.bing.com/images/search?form=xlimg&amp;q=Fremont,%20California" TargetMode="External"/><Relationship Id="rId125" Type="http://schemas.openxmlformats.org/officeDocument/2006/relationships/hyperlink" Target="https://www.bing.com/th?id=OSK.3805452b662e3e31259bcb2e8203d65a&amp;qlt=95" TargetMode="External"/><Relationship Id="rId146" Type="http://schemas.openxmlformats.org/officeDocument/2006/relationships/hyperlink" Target="https://www.bing.com/images/search?form=xlimg&amp;q=Albuquerque,%20New%20Mexico" TargetMode="External"/><Relationship Id="rId167" Type="http://schemas.openxmlformats.org/officeDocument/2006/relationships/hyperlink" Target="https://www.bing.com/th?id=OSK.7ddce92533c67fdedfdb53a480c51920&amp;qlt=95" TargetMode="External"/><Relationship Id="rId188" Type="http://schemas.openxmlformats.org/officeDocument/2006/relationships/hyperlink" Target="https://www.bing.com/images/search?form=xlimg&amp;q=Miami" TargetMode="External"/><Relationship Id="rId71" Type="http://schemas.openxmlformats.org/officeDocument/2006/relationships/hyperlink" Target="https://www.bing.com/th?id=OSK.10e3b9c884cb25f351fb5a308814eb50&amp;qlt=95" TargetMode="External"/><Relationship Id="rId92" Type="http://schemas.openxmlformats.org/officeDocument/2006/relationships/hyperlink" Target="https://www.bing.com/images/search?form=xlimg&amp;q=Israel" TargetMode="External"/><Relationship Id="rId213" Type="http://schemas.openxmlformats.org/officeDocument/2006/relationships/hyperlink" Target="https://www.bing.com/th?id=OSK.ffdd3b3273d02c76897b944b2bd7f440&amp;qlt=95" TargetMode="External"/><Relationship Id="rId234" Type="http://schemas.openxmlformats.org/officeDocument/2006/relationships/hyperlink" Target="https://www.bing.com/images/search?form=xlimg&amp;q=New%20Orleans" TargetMode="External"/><Relationship Id="rId2" Type="http://schemas.openxmlformats.org/officeDocument/2006/relationships/hyperlink" Target="https://www.bing.com/images/search?form=xlimg&amp;q=Suwon" TargetMode="External"/><Relationship Id="rId29" Type="http://schemas.openxmlformats.org/officeDocument/2006/relationships/hyperlink" Target="https://www.bing.com/th?id=OSK.1a33b5115bfc290abc8869de29ebd567&amp;qlt=95" TargetMode="External"/><Relationship Id="rId255" Type="http://schemas.openxmlformats.org/officeDocument/2006/relationships/hyperlink" Target="https://www.bing.com/th?id=OSK.14dcbc8a0cb9d84b7dba8f59356ccd9e&amp;qlt=95" TargetMode="External"/><Relationship Id="rId40" Type="http://schemas.openxmlformats.org/officeDocument/2006/relationships/hyperlink" Target="https://www.bing.com/images/search?form=xlimg&amp;q=Hangzhou" TargetMode="External"/><Relationship Id="rId115" Type="http://schemas.openxmlformats.org/officeDocument/2006/relationships/hyperlink" Target="https://www.bing.com/th?id=OSK.1a336545959f34775cf7407b73cd8f03&amp;qlt=95" TargetMode="External"/><Relationship Id="rId136" Type="http://schemas.openxmlformats.org/officeDocument/2006/relationships/hyperlink" Target="https://www.bing.com/images/search?form=xlimg&amp;q=Providence,%20Rhode%20Island" TargetMode="External"/><Relationship Id="rId157" Type="http://schemas.openxmlformats.org/officeDocument/2006/relationships/hyperlink" Target="https://www.bing.com/th?id=OSK.F7aHvcewwRig5n4lJXwfQoJQFq_pYiHu9rWphnMZkIQ&amp;qlt=95" TargetMode="External"/><Relationship Id="rId178" Type="http://schemas.openxmlformats.org/officeDocument/2006/relationships/hyperlink" Target="https://www.bing.com/images/search?form=xlimg&amp;q=Brazil" TargetMode="External"/><Relationship Id="rId61" Type="http://schemas.openxmlformats.org/officeDocument/2006/relationships/hyperlink" Target="https://www.bing.com/th?id=OSK.331313e25215bd955efcc49e4e5d0f94&amp;qlt=95" TargetMode="External"/><Relationship Id="rId82" Type="http://schemas.openxmlformats.org/officeDocument/2006/relationships/hyperlink" Target="https://www.bing.com/images/search?form=xlimg&amp;q=Carson%20City,%20Nevada" TargetMode="External"/><Relationship Id="rId199" Type="http://schemas.openxmlformats.org/officeDocument/2006/relationships/hyperlink" Target="https://www.bing.com/th?id=OSK.42668c3d9b4677983e0754fcf490bc54&amp;qlt=95" TargetMode="External"/><Relationship Id="rId203" Type="http://schemas.openxmlformats.org/officeDocument/2006/relationships/hyperlink" Target="https://www.bing.com/th?id=OSK.64d4dffc902488ddb00939ecc5e65fa9&amp;qlt=95" TargetMode="External"/><Relationship Id="rId19" Type="http://schemas.openxmlformats.org/officeDocument/2006/relationships/hyperlink" Target="https://www.bing.com/th?id=OSK.58e6321406da1846041e4b64416db6d5&amp;qlt=95" TargetMode="External"/><Relationship Id="rId224" Type="http://schemas.openxmlformats.org/officeDocument/2006/relationships/hyperlink" Target="https://www.bing.com/images/search?form=xlimg&amp;q=Cape%20Town" TargetMode="External"/><Relationship Id="rId245" Type="http://schemas.openxmlformats.org/officeDocument/2006/relationships/hyperlink" Target="https://www.bing.com/th?id=OSK.a5492473d58460e0dddeb0017da0bdb9&amp;qlt=95" TargetMode="External"/><Relationship Id="rId266" Type="http://schemas.openxmlformats.org/officeDocument/2006/relationships/hyperlink" Target="https://www.bing.com/images/search?form=xlimg&amp;q=Deerfield%20Beach,%20Florida" TargetMode="External"/><Relationship Id="rId30" Type="http://schemas.openxmlformats.org/officeDocument/2006/relationships/hyperlink" Target="https://www.bing.com/images/search?form=xlimg&amp;q=United%20Kingdom" TargetMode="External"/><Relationship Id="rId105" Type="http://schemas.openxmlformats.org/officeDocument/2006/relationships/hyperlink" Target="https://www.bing.com/th?id=OSK.c1d0e04c1154671002e2cd864e8a5f79&amp;qlt=95" TargetMode="External"/><Relationship Id="rId126" Type="http://schemas.openxmlformats.org/officeDocument/2006/relationships/hyperlink" Target="https://www.bing.com/images/search?form=xlimg&amp;q=Notre%20Dame,%20Indiana" TargetMode="External"/><Relationship Id="rId147" Type="http://schemas.openxmlformats.org/officeDocument/2006/relationships/hyperlink" Target="https://www.bing.com/th?id=OSK.6b8247f0e97853fb1bfedcd20aa5b29f&amp;qlt=95" TargetMode="External"/><Relationship Id="rId168" Type="http://schemas.openxmlformats.org/officeDocument/2006/relationships/hyperlink" Target="https://www.bing.com/images/search?form=xlimg&amp;q=Z%c3%bcrich" TargetMode="External"/><Relationship Id="rId51" Type="http://schemas.openxmlformats.org/officeDocument/2006/relationships/hyperlink" Target="https://www.bing.com/th?id=OSK.18853639219be49e3a1d5f818e91d2a7&amp;qlt=95" TargetMode="External"/><Relationship Id="rId72" Type="http://schemas.openxmlformats.org/officeDocument/2006/relationships/hyperlink" Target="https://www.bing.com/images/search?form=xlimg&amp;q=Hayward,%20California" TargetMode="External"/><Relationship Id="rId93" Type="http://schemas.openxmlformats.org/officeDocument/2006/relationships/hyperlink" Target="https://www.bing.com/th?id=OSK.15d87b31f725c182bde874aa40d5f3ff&amp;qlt=95" TargetMode="External"/><Relationship Id="rId189" Type="http://schemas.openxmlformats.org/officeDocument/2006/relationships/hyperlink" Target="https://www.bing.com/th?id=OSK.41d6533bb269213fdda41515376d514d&amp;qlt=95" TargetMode="External"/><Relationship Id="rId3" Type="http://schemas.openxmlformats.org/officeDocument/2006/relationships/hyperlink" Target="https://www.bing.com/th?id=OSK.3ad9dc82b4ada40031ce05d559610900&amp;qlt=95" TargetMode="External"/><Relationship Id="rId214" Type="http://schemas.openxmlformats.org/officeDocument/2006/relationships/hyperlink" Target="https://www.bing.com/images/search?form=xlimg&amp;q=Philadelphia" TargetMode="External"/><Relationship Id="rId235" Type="http://schemas.openxmlformats.org/officeDocument/2006/relationships/hyperlink" Target="https://www.bing.com/th?id=OSK.89402295568aa7a80994164fd20ea0f7&amp;qlt=95" TargetMode="External"/><Relationship Id="rId256" Type="http://schemas.openxmlformats.org/officeDocument/2006/relationships/hyperlink" Target="https://www.bing.com/images/search?form=xlimg&amp;q=Norco,%20California" TargetMode="External"/><Relationship Id="rId116" Type="http://schemas.openxmlformats.org/officeDocument/2006/relationships/hyperlink" Target="https://www.bing.com/images/search?form=xlimg&amp;q=Woodinville,%20Washington" TargetMode="External"/><Relationship Id="rId137" Type="http://schemas.openxmlformats.org/officeDocument/2006/relationships/hyperlink" Target="https://www.bing.com/th?id=OSK.d16456ce75e3778ec32800b6b71401ce&amp;qlt=95" TargetMode="External"/><Relationship Id="rId158" Type="http://schemas.openxmlformats.org/officeDocument/2006/relationships/hyperlink" Target="https://www.bing.com/images/search?form=xlimg&amp;q=Xi'an" TargetMode="External"/><Relationship Id="rId20" Type="http://schemas.openxmlformats.org/officeDocument/2006/relationships/hyperlink" Target="https://www.bing.com/images/search?form=xlimg&amp;q=Jiangsu" TargetMode="External"/><Relationship Id="rId41" Type="http://schemas.openxmlformats.org/officeDocument/2006/relationships/hyperlink" Target="https://www.bing.com/th?id=OSK.2922cafd812c834309f0d0f429246c03&amp;qlt=95" TargetMode="External"/><Relationship Id="rId62" Type="http://schemas.openxmlformats.org/officeDocument/2006/relationships/hyperlink" Target="https://www.bing.com/images/search?form=xlimg&amp;q=Hefei" TargetMode="External"/><Relationship Id="rId83" Type="http://schemas.openxmlformats.org/officeDocument/2006/relationships/hyperlink" Target="https://www.bing.com/th?id=OSK.1c683c9ace9e4f9b55a73b03aa9882a5&amp;qlt=95" TargetMode="External"/><Relationship Id="rId179" Type="http://schemas.openxmlformats.org/officeDocument/2006/relationships/hyperlink" Target="https://www.bing.com/th?id=OSK.UbEpraXul6kAtBjngMDxyN4BKuoQYXx1EWN7UYu--fg&amp;qlt=95" TargetMode="External"/><Relationship Id="rId190" Type="http://schemas.openxmlformats.org/officeDocument/2006/relationships/hyperlink" Target="https://www.bing.com/images/search?form=xlimg&amp;q=San%20Diego" TargetMode="External"/><Relationship Id="rId204" Type="http://schemas.openxmlformats.org/officeDocument/2006/relationships/hyperlink" Target="https://www.bing.com/images/search?form=xlimg&amp;q=Tempe,%20Arizona" TargetMode="External"/><Relationship Id="rId225" Type="http://schemas.openxmlformats.org/officeDocument/2006/relationships/hyperlink" Target="https://www.bing.com/th?id=OSK.5ca82a675c844491e9b0ecb82e975a85&amp;qlt=95" TargetMode="External"/><Relationship Id="rId246" Type="http://schemas.openxmlformats.org/officeDocument/2006/relationships/hyperlink" Target="https://www.bing.com/images/search?form=xlimg&amp;q=Hamilton,%20Ontario" TargetMode="External"/><Relationship Id="rId267" Type="http://schemas.openxmlformats.org/officeDocument/2006/relationships/hyperlink" Target="https://www.bing.com/th?id=OSK.b730157a44a1c83f447a8e451780fc42&amp;qlt=95" TargetMode="External"/><Relationship Id="rId106" Type="http://schemas.openxmlformats.org/officeDocument/2006/relationships/hyperlink" Target="https://www.bing.com/images/search?form=xlimg&amp;q=Woburn,%20Massachusetts" TargetMode="External"/><Relationship Id="rId127" Type="http://schemas.openxmlformats.org/officeDocument/2006/relationships/hyperlink" Target="https://www.bing.com/th?id=OSK.57c412f2110eb4eaa97ef487948640b0&amp;qlt=95" TargetMode="External"/><Relationship Id="rId10" Type="http://schemas.openxmlformats.org/officeDocument/2006/relationships/hyperlink" Target="https://www.bing.com/images/search?form=xlimg&amp;q=Japan" TargetMode="External"/><Relationship Id="rId31" Type="http://schemas.openxmlformats.org/officeDocument/2006/relationships/hyperlink" Target="https://www.bing.com/th?id=OSK.3666846595b7a7ef3fd0663d5b9791f3&amp;qlt=95" TargetMode="External"/><Relationship Id="rId52" Type="http://schemas.openxmlformats.org/officeDocument/2006/relationships/hyperlink" Target="https://www.bing.com/images/search?form=xlimg&amp;q=Mississauga" TargetMode="External"/><Relationship Id="rId73" Type="http://schemas.openxmlformats.org/officeDocument/2006/relationships/hyperlink" Target="https://www.bing.com/th?id=OSK.1816fed56bf565f9b59003a00bf3b186&amp;qlt=95" TargetMode="External"/><Relationship Id="rId94" Type="http://schemas.openxmlformats.org/officeDocument/2006/relationships/hyperlink" Target="https://www.bing.com/images/search?form=xlimg&amp;q=Kawanishi,%20Hy%c5%8dgo" TargetMode="External"/><Relationship Id="rId148" Type="http://schemas.openxmlformats.org/officeDocument/2006/relationships/hyperlink" Target="https://www.bing.com/images/search?form=xlimg&amp;q=Richland,%20California" TargetMode="External"/><Relationship Id="rId169" Type="http://schemas.openxmlformats.org/officeDocument/2006/relationships/hyperlink" Target="https://www.bing.com/th?id=OSK.b01282e4d11880a5630c53db4165f7f8&amp;qlt=95" TargetMode="External"/><Relationship Id="rId4" Type="http://schemas.openxmlformats.org/officeDocument/2006/relationships/hyperlink" Target="https://www.bing.com/images/search?form=xlimg&amp;q=South%20Korea" TargetMode="External"/><Relationship Id="rId180" Type="http://schemas.openxmlformats.org/officeDocument/2006/relationships/hyperlink" Target="https://www.bing.com/images/search?form=xlimg&amp;q=Wollongong" TargetMode="External"/><Relationship Id="rId215" Type="http://schemas.openxmlformats.org/officeDocument/2006/relationships/hyperlink" Target="https://www.bing.com/th?id=OSK.4ac07b42b1315ad1620f8f80a7763b56&amp;qlt=95" TargetMode="External"/><Relationship Id="rId236" Type="http://schemas.openxmlformats.org/officeDocument/2006/relationships/hyperlink" Target="https://www.bing.com/images/search?form=xlimg&amp;q=Greater%20Noida" TargetMode="External"/><Relationship Id="rId257" Type="http://schemas.openxmlformats.org/officeDocument/2006/relationships/hyperlink" Target="https://www.bing.com/th?id=OSK.a730d44c6eadcadb79fba0f8e526f7dd&amp;qlt=95" TargetMode="External"/><Relationship Id="rId42" Type="http://schemas.openxmlformats.org/officeDocument/2006/relationships/hyperlink" Target="https://www.bing.com/images/search?form=xlimg&amp;q=Alameda%20County,%20California" TargetMode="External"/><Relationship Id="rId84" Type="http://schemas.openxmlformats.org/officeDocument/2006/relationships/hyperlink" Target="https://www.bing.com/images/search?form=xlimg&amp;q=Brisbane" TargetMode="External"/><Relationship Id="rId138" Type="http://schemas.openxmlformats.org/officeDocument/2006/relationships/hyperlink" Target="https://www.bing.com/images/search?form=xlimg&amp;q=Urbana,%20Illinois" TargetMode="External"/><Relationship Id="rId191" Type="http://schemas.openxmlformats.org/officeDocument/2006/relationships/hyperlink" Target="https://www.bing.com/th?id=OSK.b9bdae516701040ef6025d84546d243a&amp;qlt=95" TargetMode="External"/><Relationship Id="rId205" Type="http://schemas.openxmlformats.org/officeDocument/2006/relationships/hyperlink" Target="https://www.bing.com/th?id=OSK.bca2bf2dca2990359c23435f343ea394&amp;qlt=95" TargetMode="External"/><Relationship Id="rId247" Type="http://schemas.openxmlformats.org/officeDocument/2006/relationships/hyperlink" Target="https://www.bing.com/th?id=OSK.1d3af8064913ffd52f0eaa71de60b4e7&amp;qlt=95" TargetMode="External"/><Relationship Id="rId107" Type="http://schemas.openxmlformats.org/officeDocument/2006/relationships/hyperlink" Target="https://www.bing.com/th?id=OSK.1d88e85e997c318e47a92df40c9489c2&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rd>
    <address r:id="rId99"/>
    <moreImagesAddress r:id="rId100"/>
  </webImageSrd>
  <webImageSrd>
    <address r:id="rId101"/>
    <moreImagesAddress r:id="rId102"/>
  </webImageSrd>
  <webImageSrd>
    <address r:id="rId103"/>
    <moreImagesAddress r:id="rId104"/>
  </webImageSrd>
  <webImageSrd>
    <address r:id="rId105"/>
    <moreImagesAddress r:id="rId106"/>
  </webImageSrd>
  <webImageSrd>
    <address r:id="rId107"/>
    <moreImagesAddress r:id="rId108"/>
  </webImageSrd>
  <webImageSrd>
    <address r:id="rId109"/>
    <moreImagesAddress r:id="rId110"/>
  </webImageSrd>
  <webImageSrd>
    <address r:id="rId111"/>
    <moreImagesAddress r:id="rId112"/>
  </webImageSrd>
  <webImageSrd>
    <address r:id="rId113"/>
    <moreImagesAddress r:id="rId114"/>
  </webImageSrd>
  <webImageSrd>
    <address r:id="rId115"/>
    <moreImagesAddress r:id="rId116"/>
  </webImageSrd>
  <webImageSrd>
    <address r:id="rId117"/>
    <moreImagesAddress r:id="rId118"/>
  </webImageSrd>
  <webImageSrd>
    <address r:id="rId119"/>
    <moreImagesAddress r:id="rId120"/>
  </webImageSrd>
  <webImageSrd>
    <address r:id="rId121"/>
    <moreImagesAddress r:id="rId122"/>
  </webImageSrd>
  <webImageSrd>
    <address r:id="rId123"/>
    <moreImagesAddress r:id="rId124"/>
  </webImageSrd>
  <webImageSrd>
    <address r:id="rId125"/>
    <moreImagesAddress r:id="rId126"/>
  </webImageSrd>
  <webImageSrd>
    <address r:id="rId127"/>
    <moreImagesAddress r:id="rId128"/>
  </webImageSrd>
  <webImageSrd>
    <address r:id="rId129"/>
    <moreImagesAddress r:id="rId130"/>
  </webImageSrd>
  <webImageSrd>
    <address r:id="rId131"/>
    <moreImagesAddress r:id="rId132"/>
  </webImageSrd>
  <webImageSrd>
    <address r:id="rId133"/>
    <moreImagesAddress r:id="rId134"/>
  </webImageSrd>
  <webImageSrd>
    <address r:id="rId135"/>
    <moreImagesAddress r:id="rId136"/>
  </webImageSrd>
  <webImageSrd>
    <address r:id="rId137"/>
    <moreImagesAddress r:id="rId138"/>
  </webImageSrd>
  <webImageSrd>
    <address r:id="rId139"/>
    <moreImagesAddress r:id="rId140"/>
  </webImageSrd>
  <webImageSrd>
    <address r:id="rId141"/>
    <moreImagesAddress r:id="rId142"/>
  </webImageSrd>
  <webImageSrd>
    <address r:id="rId143"/>
    <moreImagesAddress r:id="rId144"/>
  </webImageSrd>
  <webImageSrd>
    <address r:id="rId145"/>
    <moreImagesAddress r:id="rId146"/>
  </webImageSrd>
  <webImageSrd>
    <address r:id="rId147"/>
    <moreImagesAddress r:id="rId148"/>
  </webImageSrd>
  <webImageSrd>
    <address r:id="rId149"/>
    <moreImagesAddress r:id="rId150"/>
  </webImageSrd>
  <webImageSrd>
    <address r:id="rId151"/>
    <moreImagesAddress r:id="rId152"/>
  </webImageSrd>
  <webImageSrd>
    <address r:id="rId153"/>
    <moreImagesAddress r:id="rId154"/>
  </webImageSrd>
  <webImageSrd>
    <address r:id="rId155"/>
    <moreImagesAddress r:id="rId156"/>
  </webImageSrd>
  <webImageSrd>
    <address r:id="rId157"/>
    <moreImagesAddress r:id="rId158"/>
  </webImageSrd>
  <webImageSrd>
    <address r:id="rId159"/>
    <moreImagesAddress r:id="rId160"/>
  </webImageSrd>
  <webImageSrd>
    <address r:id="rId161"/>
    <moreImagesAddress r:id="rId162"/>
  </webImageSrd>
  <webImageSrd>
    <address r:id="rId163"/>
    <moreImagesAddress r:id="rId164"/>
  </webImageSrd>
  <webImageSrd>
    <address r:id="rId165"/>
    <moreImagesAddress r:id="rId166"/>
  </webImageSrd>
  <webImageSrd>
    <address r:id="rId167"/>
    <moreImagesAddress r:id="rId168"/>
  </webImageSrd>
  <webImageSrd>
    <address r:id="rId169"/>
    <moreImagesAddress r:id="rId170"/>
  </webImageSrd>
  <webImageSrd>
    <address r:id="rId171"/>
    <moreImagesAddress r:id="rId172"/>
  </webImageSrd>
  <webImageSrd>
    <address r:id="rId173"/>
    <moreImagesAddress r:id="rId174"/>
  </webImageSrd>
  <webImageSrd>
    <address r:id="rId175"/>
    <moreImagesAddress r:id="rId176"/>
  </webImageSrd>
  <webImageSrd>
    <address r:id="rId177"/>
    <moreImagesAddress r:id="rId178"/>
  </webImageSrd>
  <webImageSrd>
    <address r:id="rId179"/>
    <moreImagesAddress r:id="rId180"/>
  </webImageSrd>
  <webImageSrd>
    <address r:id="rId181"/>
    <moreImagesAddress r:id="rId182"/>
  </webImageSrd>
  <webImageSrd>
    <address r:id="rId183"/>
    <moreImagesAddress r:id="rId184"/>
  </webImageSrd>
  <webImageSrd>
    <address r:id="rId185"/>
    <moreImagesAddress r:id="rId186"/>
  </webImageSrd>
  <webImageSrd>
    <address r:id="rId187"/>
    <moreImagesAddress r:id="rId188"/>
  </webImageSrd>
  <webImageSrd>
    <address r:id="rId189"/>
    <moreImagesAddress r:id="rId190"/>
  </webImageSrd>
  <webImageSrd>
    <address r:id="rId191"/>
    <moreImagesAddress r:id="rId192"/>
  </webImageSrd>
  <webImageSrd>
    <address r:id="rId193"/>
    <moreImagesAddress r:id="rId194"/>
  </webImageSrd>
  <webImageSrd>
    <address r:id="rId195"/>
    <moreImagesAddress r:id="rId196"/>
  </webImageSrd>
  <webImageSrd>
    <address r:id="rId197"/>
    <moreImagesAddress r:id="rId198"/>
  </webImageSrd>
  <webImageSrd>
    <address r:id="rId199"/>
    <moreImagesAddress r:id="rId200"/>
  </webImageSrd>
  <webImageSrd>
    <address r:id="rId201"/>
    <moreImagesAddress r:id="rId202"/>
  </webImageSrd>
  <webImageSrd>
    <address r:id="rId203"/>
    <moreImagesAddress r:id="rId204"/>
  </webImageSrd>
  <webImageSrd>
    <address r:id="rId205"/>
    <moreImagesAddress r:id="rId206"/>
  </webImageSrd>
  <webImageSrd>
    <address r:id="rId207"/>
    <moreImagesAddress r:id="rId208"/>
  </webImageSrd>
  <webImageSrd>
    <address r:id="rId209"/>
    <moreImagesAddress r:id="rId210"/>
  </webImageSrd>
  <webImageSrd>
    <address r:id="rId211"/>
    <moreImagesAddress r:id="rId212"/>
  </webImageSrd>
  <webImageSrd>
    <address r:id="rId213"/>
    <moreImagesAddress r:id="rId214"/>
  </webImageSrd>
  <webImageSrd>
    <address r:id="rId215"/>
    <moreImagesAddress r:id="rId216"/>
  </webImageSrd>
  <webImageSrd>
    <address r:id="rId217"/>
    <moreImagesAddress r:id="rId218"/>
  </webImageSrd>
  <webImageSrd>
    <address r:id="rId219"/>
    <moreImagesAddress r:id="rId220"/>
  </webImageSrd>
  <webImageSrd>
    <address r:id="rId221"/>
    <moreImagesAddress r:id="rId222"/>
  </webImageSrd>
  <webImageSrd>
    <address r:id="rId223"/>
    <moreImagesAddress r:id="rId224"/>
  </webImageSrd>
  <webImageSrd>
    <address r:id="rId225"/>
    <moreImagesAddress r:id="rId226"/>
  </webImageSrd>
  <webImageSrd>
    <address r:id="rId227"/>
    <moreImagesAddress r:id="rId228"/>
  </webImageSrd>
  <webImageSrd>
    <address r:id="rId229"/>
    <moreImagesAddress r:id="rId230"/>
  </webImageSrd>
  <webImageSrd>
    <address r:id="rId231"/>
    <moreImagesAddress r:id="rId232"/>
  </webImageSrd>
  <webImageSrd>
    <address r:id="rId233"/>
    <moreImagesAddress r:id="rId234"/>
  </webImageSrd>
  <webImageSrd>
    <address r:id="rId235"/>
    <moreImagesAddress r:id="rId236"/>
  </webImageSrd>
  <webImageSrd>
    <address r:id="rId237"/>
    <moreImagesAddress r:id="rId238"/>
  </webImageSrd>
  <webImageSrd>
    <address r:id="rId239"/>
    <moreImagesAddress r:id="rId240"/>
  </webImageSrd>
  <webImageSrd>
    <address r:id="rId241"/>
    <moreImagesAddress r:id="rId242"/>
  </webImageSrd>
  <webImageSrd>
    <address r:id="rId243"/>
    <moreImagesAddress r:id="rId244"/>
  </webImageSrd>
  <webImageSrd>
    <address r:id="rId245"/>
    <moreImagesAddress r:id="rId246"/>
  </webImageSrd>
  <webImageSrd>
    <address r:id="rId247"/>
    <moreImagesAddress r:id="rId248"/>
  </webImageSrd>
  <webImageSrd>
    <address r:id="rId249"/>
    <moreImagesAddress r:id="rId250"/>
  </webImageSrd>
  <webImageSrd>
    <address r:id="rId251"/>
    <moreImagesAddress r:id="rId252"/>
  </webImageSrd>
  <webImageSrd>
    <address r:id="rId253"/>
    <moreImagesAddress r:id="rId254"/>
  </webImageSrd>
  <webImageSrd>
    <address r:id="rId255"/>
    <moreImagesAddress r:id="rId256"/>
  </webImageSrd>
  <webImageSrd>
    <address r:id="rId257"/>
    <moreImagesAddress r:id="rId258"/>
  </webImageSrd>
  <webImageSrd>
    <address r:id="rId259"/>
    <moreImagesAddress r:id="rId260"/>
  </webImageSrd>
  <webImageSrd>
    <address r:id="rId261"/>
    <moreImagesAddress r:id="rId262"/>
  </webImageSrd>
  <webImageSrd>
    <address r:id="rId263"/>
    <moreImagesAddress r:id="rId264"/>
  </webImageSrd>
  <webImageSrd>
    <address r:id="rId265"/>
    <moreImagesAddress r:id="rId266"/>
  </webImageSrd>
  <webImageSrd>
    <address r:id="rId267"/>
    <moreImagesAddress r:id="rId268"/>
  </webImageSrd>
  <webImageSrd>
    <address r:id="rId269"/>
    <moreImagesAddress r:id="rId270"/>
  </webImageSrd>
  <webImageSrd>
    <address r:id="rId271"/>
    <moreImagesAddress r:id="rId272"/>
  </webImageSrd>
</webImagesSrd>
</file>

<file path=xl/richData/rdarray.xml><?xml version="1.0" encoding="utf-8"?>
<arrayData xmlns="http://schemas.microsoft.com/office/spreadsheetml/2017/richdata2" count="166">
  <a r="1">
    <v t="r">6</v>
  </a>
  <a r="2">
    <v t="r">31</v>
    <v t="r">32</v>
  </a>
  <a r="2">
    <v t="s">Korean Sign Language</v>
    <v t="s">Korean language</v>
  </a>
  <a r="17">
    <v t="r">17</v>
    <v t="r">51</v>
    <v t="r">52</v>
    <v t="r">53</v>
    <v t="r">54</v>
    <v t="r">55</v>
    <v t="r">56</v>
    <v t="r">57</v>
    <v t="r">1</v>
    <v t="r">58</v>
    <v t="r">59</v>
    <v t="r">60</v>
    <v t="r">61</v>
    <v t="r">62</v>
    <v t="r">63</v>
    <v t="r">64</v>
    <v t="r">65</v>
  </a>
  <a r="1">
    <v t="s">Korea Standard Time</v>
  </a>
  <a r="1">
    <v t="r">78</v>
  </a>
  <a r="1">
    <v t="s">Korean language</v>
  </a>
  <a r="3">
    <v t="r">90</v>
    <v t="r">91</v>
    <v t="r">92</v>
  </a>
  <a r="2">
    <v t="r">117</v>
    <v t="r">118</v>
  </a>
  <a r="1">
    <v t="s">Japanese language</v>
  </a>
  <a r="46">
    <v t="r">137</v>
    <v t="r">138</v>
    <v t="r">139</v>
    <v t="r">140</v>
    <v t="r">141</v>
    <v t="r">142</v>
    <v t="r">143</v>
    <v t="r">144</v>
    <v t="r">145</v>
    <v t="r">146</v>
    <v t="r">147</v>
    <v t="r">148</v>
    <v t="r">103</v>
    <v t="r">149</v>
    <v t="r">150</v>
    <v t="r">151</v>
    <v t="r">152</v>
    <v t="r">153</v>
    <v t="r">154</v>
    <v t="r">155</v>
    <v t="r">156</v>
    <v t="r">157</v>
    <v t="r">158</v>
    <v t="r">159</v>
    <v t="r">160</v>
    <v t="r">85</v>
    <v t="r">161</v>
    <v t="r">162</v>
    <v t="r">163</v>
    <v t="r">164</v>
    <v t="r">165</v>
    <v t="r">166</v>
    <v t="r">167</v>
    <v t="r">168</v>
    <v t="r">169</v>
    <v t="r">170</v>
    <v t="r">171</v>
    <v t="r">172</v>
    <v t="r">173</v>
    <v t="r">174</v>
    <v t="r">175</v>
    <v t="r">176</v>
    <v t="r">177</v>
    <v t="r">178</v>
    <v t="r">179</v>
    <v t="r">180</v>
  </a>
  <a r="1">
    <v t="s">Japan Standard Time</v>
  </a>
  <a r="4">
    <v t="r">194</v>
    <v t="r">195</v>
    <v t="r">196</v>
    <v t="r">197</v>
  </a>
  <a r="4">
    <v t="r">223</v>
    <v t="r">224</v>
    <v t="r">225</v>
    <v t="r">226</v>
  </a>
  <a r="1">
    <v t="s">Standard Chinese</v>
  </a>
  <a r="33">
    <v t="r">208</v>
    <v t="r">245</v>
    <v t="r">246</v>
    <v t="r">247</v>
    <v t="r">248</v>
    <v t="r">249</v>
    <v t="r">250</v>
    <v t="r">251</v>
    <v t="r">222</v>
    <v t="r">252</v>
    <v t="r">253</v>
    <v t="r">254</v>
    <v t="r">255</v>
    <v t="r">256</v>
    <v t="r">257</v>
    <v t="r">258</v>
    <v t="r">259</v>
    <v t="r">260</v>
    <v t="r">189</v>
    <v t="r">261</v>
    <v t="r">262</v>
    <v t="r">263</v>
    <v t="r">264</v>
    <v t="r">265</v>
    <v t="r">266</v>
    <v t="r">267</v>
    <v t="r">268</v>
    <v t="r">269</v>
    <v t="r">270</v>
    <v t="r">271</v>
    <v t="r">272</v>
    <v t="r">273</v>
    <v t="r">274</v>
  </a>
  <a r="1">
    <v t="s">China Standard Time</v>
  </a>
  <a r="3">
    <v t="r">285</v>
    <v t="r">286</v>
    <v t="r">287</v>
  </a>
  <a r="4">
    <v t="r">295</v>
    <v t="r">296</v>
    <v t="r">297</v>
    <v t="r">298</v>
  </a>
  <a r="4">
    <v t="r">307</v>
    <v t="r">308</v>
    <v t="r">309</v>
    <v t="r">310</v>
  </a>
  <a r="1">
    <v t="r">322</v>
  </a>
  <a r="4">
    <v t="r">348</v>
    <v t="r">349</v>
    <v t="r">350</v>
    <v t="r">351</v>
  </a>
  <a r="1">
    <v t="s">English language</v>
  </a>
  <a r="55">
    <v t="r">369</v>
    <v t="r">370</v>
    <v t="r">371</v>
    <v t="r">372</v>
    <v t="r">373</v>
    <v t="r">374</v>
    <v t="r">375</v>
    <v t="r">376</v>
    <v t="r">377</v>
    <v t="r">378</v>
    <v t="r">379</v>
    <v t="r">380</v>
    <v t="r">381</v>
    <v t="r">382</v>
    <v t="r">383</v>
    <v t="r">384</v>
    <v t="r">385</v>
    <v t="r">386</v>
    <v t="r">387</v>
    <v t="r">388</v>
    <v t="r">389</v>
    <v t="r">390</v>
    <v t="r">391</v>
    <v t="r">392</v>
    <v t="r">393</v>
    <v t="r">394</v>
    <v t="r">395</v>
    <v t="r">396</v>
    <v t="r">397</v>
    <v t="r">398</v>
    <v t="r">399</v>
    <v t="r">400</v>
    <v t="r">401</v>
    <v t="r">402</v>
    <v t="r">403</v>
    <v t="r">404</v>
    <v t="r">405</v>
    <v t="r">406</v>
    <v t="r">407</v>
    <v t="r">408</v>
    <v t="r">409</v>
    <v t="r">410</v>
    <v t="r">316</v>
    <v t="r">411</v>
    <v t="r">412</v>
    <v t="r">413</v>
    <v t="r">414</v>
    <v t="r">415</v>
    <v t="r">416</v>
    <v t="r">417</v>
    <v t="r">418</v>
    <v t="r">419</v>
    <v t="r">420</v>
    <v t="r">421</v>
    <v t="r">422</v>
  </a>
  <a r="6">
    <v t="s">Samoa Time Zone</v>
    <v t="s">Atlantic Time Zone</v>
    <v t="s">Central Time Zone</v>
    <v t="s">Alaska Time Zone</v>
    <v t="s">Mountain Time Zone</v>
    <v t="s">Chamorro Time Zone</v>
  </a>
  <a r="1">
    <v t="r">435</v>
  </a>
  <a r="2">
    <v t="r">470</v>
    <v t="r">471</v>
  </a>
  <a r="4">
    <v t="r">489</v>
    <v t="r">490</v>
    <v t="r">491</v>
    <v t="r">492</v>
  </a>
  <a r="2">
    <v t="s">Greenwich Mean Time</v>
    <v t="s">Western European Time</v>
  </a>
  <a r="1">
    <v t="r">504</v>
  </a>
  <a r="1">
    <v t="s">Greenwich Mean Time</v>
  </a>
  <a r="1">
    <v t="r">516</v>
  </a>
  <a r="1">
    <v t="s">Eastern Time Zone</v>
  </a>
  <a r="1">
    <v t="r">528</v>
  </a>
  <a r="1">
    <v t="s">Pacific Time Zone</v>
  </a>
  <a r="4">
    <v t="r">548</v>
    <v t="r">549</v>
    <v t="r">550</v>
    <v t="r">551</v>
  </a>
  <a r="1">
    <v t="r">569</v>
  </a>
  <a r="1">
    <v t="r">579</v>
  </a>
  <a r="1">
    <v t="r">599</v>
  </a>
  <a r="1">
    <v t="r">611</v>
  </a>
  <a r="2">
    <v t="r">623</v>
    <v t="r">624</v>
  </a>
  <a r="1">
    <v t="s">Canadian English</v>
  </a>
  <a r="2">
    <v t="s">Eastern Time Zone</v>
    <v t="s">Central Time Zone</v>
  </a>
  <a r="2">
    <v t="r">470</v>
    <v t="r">651</v>
  </a>
  <a r="2">
    <v t="s">Canadian French</v>
    <v t="s">Canadian English</v>
  </a>
  <a r="13">
    <v t="r">606</v>
    <v t="r">670</v>
    <v t="r">671</v>
    <v t="r">672</v>
    <v t="r">673</v>
    <v t="r">674</v>
    <v t="r">675</v>
    <v t="r">676</v>
    <v t="r">677</v>
    <v t="r">678</v>
    <v t="r">679</v>
    <v t="r">680</v>
    <v t="r">681</v>
  </a>
  <a r="6">
    <v t="s">Newfoundland Time Zone</v>
    <v t="s">Atlantic Time Zone</v>
    <v t="s">Central Time Zone</v>
    <v t="s">Mountain Time Zone</v>
    <v t="s">Pacific Time Zone</v>
    <v t="s">Eastern Time Zone</v>
  </a>
  <a r="1">
    <v t="r">694</v>
  </a>
  <a r="1">
    <v t="r">704</v>
  </a>
  <a r="4">
    <v t="r">714</v>
    <v t="r">715</v>
    <v t="r">716</v>
    <v t="r">717</v>
  </a>
  <a r="1">
    <v t="r">729</v>
  </a>
  <a r="2">
    <v t="r">754</v>
    <v t="r">755</v>
  </a>
  <a r="1">
    <v t="s">German language</v>
  </a>
  <a r="15">
    <v t="r">771</v>
    <v t="r">772</v>
    <v t="r">740</v>
    <v t="r">773</v>
    <v t="r">774</v>
    <v t="r">775</v>
    <v t="r">776</v>
    <v t="r">777</v>
    <v t="r">778</v>
    <v t="r">779</v>
    <v t="r">780</v>
    <v t="r">781</v>
    <v t="r">782</v>
    <v t="r">783</v>
    <v t="r">784</v>
  </a>
  <a r="1">
    <v t="s">Central European Time</v>
  </a>
  <a r="1">
    <v t="r">796</v>
  </a>
  <a r="1">
    <v t="r">806</v>
  </a>
  <a r="1">
    <v t="r">816</v>
  </a>
  <a r="1">
    <v t="r">827</v>
  </a>
  <a r="1">
    <v t="r">837</v>
  </a>
  <a r="1">
    <v t="r">846</v>
  </a>
  <a r="1">
    <v t="r">857</v>
  </a>
  <a r="1">
    <v t="s">Central Time Zone</v>
  </a>
  <a r="1">
    <v t="r">868</v>
  </a>
  <a r="2">
    <v t="r">470</v>
    <v t="r">903</v>
  </a>
  <a r="1">
    <v t="s">Australian English</v>
  </a>
  <a r="15">
    <v t="r">920</v>
    <v t="r">921</v>
    <v t="r">922</v>
    <v t="r">875</v>
    <v t="r">923</v>
    <v t="r">924</v>
    <v t="r">925</v>
    <v t="r">926</v>
    <v t="r">927</v>
    <v t="r">928</v>
    <v t="r">929</v>
    <v t="r">930</v>
    <v t="r">931</v>
    <v t="r">932</v>
    <v t="r">933</v>
  </a>
  <a r="1">
    <v t="r">953</v>
  </a>
  <a r="3">
    <v t="r">978</v>
    <v t="r">979</v>
    <v t="r">980</v>
  </a>
  <a r="1">
    <v t="s">Israeli (Modern) Hebrew</v>
  </a>
  <a r="6">
    <v t="r">996</v>
    <v t="r">948</v>
    <v t="r">997</v>
    <v t="r">998</v>
    <v t="r">999</v>
    <v t="r">1000</v>
  </a>
  <a r="1">
    <v t="r">1011</v>
  </a>
  <a r="1">
    <v t="r">1024</v>
  </a>
  <a r="2">
    <v t="r">1049</v>
    <v t="r">1050</v>
  </a>
  <a r="1">
    <v t="s">Italian language</v>
  </a>
  <a r="20">
    <v t="r">1066</v>
    <v t="r">1067</v>
    <v t="r">1068</v>
    <v t="r">1069</v>
    <v t="r">1070</v>
    <v t="r">1071</v>
    <v t="r">1072</v>
    <v t="r">1073</v>
    <v t="r">1018</v>
    <v t="r">1074</v>
    <v t="r">1075</v>
    <v t="r">1076</v>
    <v t="r">1077</v>
    <v t="r">1078</v>
    <v t="r">1079</v>
    <v t="r">1080</v>
    <v t="r">1081</v>
    <v t="r">1082</v>
    <v t="r">1083</v>
    <v t="r">1084</v>
  </a>
  <a r="1">
    <v t="r">1095</v>
  </a>
  <a r="2">
    <v t="r">1105</v>
    <v t="r">1106</v>
  </a>
  <a r="1">
    <v t="r">1116</v>
  </a>
  <a r="1">
    <v t="s">Scott Galvin (Mayor)</v>
  </a>
  <a r="1">
    <v t="r">1137</v>
  </a>
  <a r="1">
    <v t="r">1147</v>
  </a>
  <a r="1">
    <v t="r">1157</v>
  </a>
  <a r="1">
    <v t="r">1176</v>
  </a>
  <a r="1">
    <v t="r">1203</v>
  </a>
  <a r="1">
    <v t="r">1214</v>
  </a>
  <a r="1">
    <v t="r">1250</v>
  </a>
  <a r="1">
    <v t="s">Mountain Time Zone</v>
  </a>
  <a r="1">
    <v t="r">1262</v>
  </a>
  <a r="1">
    <v t="r">1273</v>
  </a>
  <a r="1">
    <v t="r">1284</v>
  </a>
  <a r="1">
    <v t="r">1295</v>
  </a>
  <a r="1">
    <v t="r">1306</v>
  </a>
  <a r="1">
    <v t="r">1325</v>
  </a>
  <a r="1">
    <v t="r">1336</v>
  </a>
  <a r="1">
    <v t="r">1354</v>
  </a>
  <a r="1">
    <v t="r">1365</v>
  </a>
  <a r="1">
    <v t="r">1376</v>
  </a>
  <a r="4">
    <v t="r">1391</v>
    <v t="r">1392</v>
    <v t="r">1393</v>
    <v t="r">1394</v>
  </a>
  <a r="3">
    <v t="r">1405</v>
    <v t="r">1406</v>
    <v t="r">1407</v>
  </a>
  <a r="4">
    <v t="r">1417</v>
    <v t="r">1418</v>
    <v t="r">1419</v>
    <v t="r">1420</v>
  </a>
  <a r="4">
    <v t="r">1430</v>
    <v t="r">1431</v>
    <v t="r">1432</v>
    <v t="r">1433</v>
  </a>
  <a r="2">
    <v t="r">1445</v>
    <v t="r">1446</v>
  </a>
  <a r="7">
    <v t="r">1472</v>
    <v t="r">1473</v>
    <v t="r">1474</v>
    <v t="r">1475</v>
    <v t="r">1476</v>
    <v t="r">1477</v>
    <v t="r">1478</v>
  </a>
  <a r="4">
    <v t="s">Italian language</v>
    <v t="s">Romansh language</v>
    <v t="s">German language</v>
    <v t="s">French language</v>
  </a>
  <a r="25">
    <v t="r">1493</v>
    <v t="r">1494</v>
    <v t="r">1495</v>
    <v t="r">1496</v>
    <v t="r">1497</v>
    <v t="r">1498</v>
    <v t="r">1499</v>
    <v t="r">1500</v>
    <v t="r">1501</v>
    <v t="r">1502</v>
    <v t="r">1503</v>
    <v t="r">1504</v>
    <v t="r">1505</v>
    <v t="r">1506</v>
    <v t="r">1507</v>
    <v t="r">1508</v>
    <v t="r">1509</v>
    <v t="r">1510</v>
    <v t="r">1511</v>
    <v t="r">1512</v>
    <v t="r">1513</v>
    <v t="r">1514</v>
    <v t="r">1440</v>
    <v t="r">1515</v>
    <v t="r">1516</v>
  </a>
  <a r="2">
    <v t="r">1526</v>
    <v t="r">1446</v>
  </a>
  <a r="1">
    <v t="s">Mark Ashton (Mayor)</v>
  </a>
  <a r="1">
    <v t="r">1548</v>
  </a>
  <a r="2">
    <v t="r">1572</v>
    <v t="r">1573</v>
  </a>
  <a r="1">
    <v t="s">Danish language</v>
  </a>
  <a r="5">
    <v t="r">1591</v>
    <v t="r">1592</v>
    <v t="r">1593</v>
    <v t="r">1594</v>
    <v t="r">1543</v>
  </a>
  <a r="1">
    <v t="r">1606</v>
  </a>
  <a r="2">
    <v t="r">1630</v>
    <v t="r">1631</v>
  </a>
  <a r="1">
    <v t="s">Portuguese language</v>
  </a>
  <a r="27">
    <v t="r">1647</v>
    <v t="r">1648</v>
    <v t="r">1649</v>
    <v t="r">1650</v>
    <v t="r">1651</v>
    <v t="r">1652</v>
    <v t="r">1653</v>
    <v t="r">1654</v>
    <v t="r">1655</v>
    <v t="r">1656</v>
    <v t="r">1657</v>
    <v t="r">1658</v>
    <v t="r">1659</v>
    <v t="r">1660</v>
    <v t="r">1661</v>
    <v t="r">1662</v>
    <v t="r">1663</v>
    <v t="r">1664</v>
    <v t="r">1665</v>
    <v t="r">1666</v>
    <v t="r">1667</v>
    <v t="r">1668</v>
    <v t="r">1601</v>
    <v t="r">1669</v>
    <v t="r">1670</v>
    <v t="r">1671</v>
    <v t="r">1672</v>
  </a>
  <a r="2">
    <v t="r">1707</v>
    <v t="r">1708</v>
  </a>
  <a r="4">
    <v t="s">Malay</v>
    <v t="s">Mandarin Chinese</v>
    <v t="s">English language</v>
    <v t="s">Tamil language</v>
  </a>
  <a r="1">
    <v t="s">Singapore Standard Time</v>
  </a>
  <a r="1">
    <v t="r">1730</v>
  </a>
  <a r="1">
    <v t="r">1740</v>
  </a>
  <a r="1">
    <v t="r">1751</v>
  </a>
  <a r="4">
    <v t="r">1762</v>
    <v t="r">1763</v>
    <v t="r">1764</v>
    <v t="r">1765</v>
  </a>
  <a r="1">
    <v t="r">1775</v>
  </a>
  <a r="1">
    <v t="s">Atlantic Time Zone</v>
  </a>
  <a r="1">
    <v t="r">1786</v>
  </a>
  <a r="1">
    <v t="r">1798</v>
  </a>
  <a r="1">
    <v t="s">Daylight saving time</v>
  </a>
  <a r="1">
    <v t="r">1809</v>
  </a>
  <a r="1">
    <v t="r">1820</v>
  </a>
  <a r="1">
    <v t="r">1831</v>
  </a>
  <a r="1">
    <v t="r">1842</v>
  </a>
  <a r="1">
    <v t="r">1868</v>
  </a>
  <a r="1">
    <v t="r">1887</v>
  </a>
  <a r="2">
    <v t="s">Chris Watts (Mayor)</v>
    <v t="s">Gerard Hudspeth (Mayor)</v>
  </a>
  <a r="1">
    <v t="r">1916</v>
  </a>
  <a r="1">
    <v t="r">1927</v>
  </a>
  <a r="2">
    <v t="r">1940</v>
    <v t="r">1941</v>
  </a>
  <a r="2">
    <v t="r">1967</v>
    <v t="r">1968</v>
  </a>
  <a r="26">
    <v t="s">Gujarati language</v>
    <v t="s">South African English</v>
    <v t="s">Khoisan languages</v>
    <v t="s">Greek language</v>
    <v t="s">Arabic</v>
    <v t="s">Swazi language</v>
    <v t="s">Venda language</v>
    <v t="s">Tsonga language</v>
    <v t="s">Khoekhoe language</v>
    <v t="s">Afrikaans</v>
    <v t="s">Portuguese language</v>
    <v t="s">Hindi</v>
    <v t="s">Tswana language</v>
    <v t="s">Sesotho</v>
    <v t="s">Urdu</v>
    <v t="s">Khoe languages</v>
    <v t="s">South African Sign Language</v>
    <v t="s">Hebrew language</v>
    <v t="s">Xhosa language</v>
    <v t="s">Telugu language</v>
    <v t="s">German language</v>
    <v t="s">Zulu language</v>
    <v t="s">Southern Ndebele language</v>
    <v t="s">Tamil language</v>
    <v t="s">Sanskrit</v>
    <v t="s">Northern Sotho language</v>
  </a>
  <a r="9">
    <v t="r">1985</v>
    <v t="r">1986</v>
    <v t="r">1987</v>
    <v t="r">1988</v>
    <v t="r">1989</v>
    <v t="r">1990</v>
    <v t="r">1991</v>
    <v t="r">1992</v>
    <v t="r">1934</v>
  </a>
  <a r="1">
    <v t="r">2003</v>
  </a>
  <a r="1">
    <v t="s">Indian Standard Time</v>
  </a>
  <a r="4">
    <v t="r">2038</v>
    <v t="r">2039</v>
    <v t="r">2040</v>
    <v t="r">2041</v>
  </a>
  <a r="2">
    <v t="s">Indian English</v>
    <v t="s">Hindi</v>
  </a>
  <a r="34">
    <v t="r">2059</v>
    <v t="r">2060</v>
    <v t="r">2061</v>
    <v t="r">2062</v>
    <v t="r">2063</v>
    <v t="r">2064</v>
    <v t="r">2065</v>
    <v t="r">2066</v>
    <v t="r">2067</v>
    <v t="r">2068</v>
    <v t="r">2069</v>
    <v t="r">2070</v>
    <v t="r">2071</v>
    <v t="r">2072</v>
    <v t="r">2073</v>
    <v t="r">2074</v>
    <v t="r">2075</v>
    <v t="r">2076</v>
    <v t="r">2077</v>
    <v t="r">2078</v>
    <v t="r">2079</v>
    <v t="r">2080</v>
    <v t="r">2081</v>
    <v t="r">2082</v>
    <v t="r">2083</v>
    <v t="r">2084</v>
    <v t="r">2085</v>
    <v t="r">2086</v>
    <v t="r">2087</v>
    <v t="r">2088</v>
    <v t="r">2089</v>
    <v t="r">2090</v>
    <v t="r">2091</v>
    <v t="r">2092</v>
  </a>
  <a r="1">
    <v t="r">2103</v>
  </a>
  <a r="1">
    <v t="r">2114</v>
  </a>
  <a r="1">
    <v t="r">2125</v>
  </a>
  <a r="1">
    <v t="r">2136</v>
  </a>
  <a r="1">
    <v t="r">2148</v>
  </a>
  <a r="1">
    <v t="r">2158</v>
  </a>
  <a r="1">
    <v t="r">2168</v>
  </a>
  <a r="1">
    <v t="r">2179</v>
  </a>
  <a r="1">
    <v t="r">2191</v>
  </a>
  <a r="1">
    <v t="r">2203</v>
  </a>
  <a r="1">
    <v t="r">2214</v>
  </a>
  <a r="1">
    <v t="r">2225</v>
  </a>
  <a r="1">
    <v t="r">2236</v>
  </a>
  <a r="1">
    <v t="r">2246</v>
  </a>
  <a r="1">
    <v t="r">2258</v>
  </a>
  <a r="3">
    <v t="r">2268</v>
    <v t="r">2269</v>
    <v t="r">2270</v>
  </a>
  <a r="1">
    <v t="r">2281</v>
  </a>
  <a r="1">
    <v t="r">2294</v>
  </a>
  <a r="1">
    <v t="r">2305</v>
  </a>
  <a r="1">
    <v t="r">2315</v>
  </a>
</arrayData>
</file>

<file path=xl/richData/rdrichvalue.xml><?xml version="1.0" encoding="utf-8"?>
<rvData xmlns="http://schemas.microsoft.com/office/spreadsheetml/2017/richdata" count="2321">
  <rv s="0">
    <v>536870912</v>
    <v>Suwon</v>
    <v>9e9c83d7-9c99-3a0f-6973-bb37d9708dec</v>
    <v>en-US</v>
    <v>Map</v>
  </rv>
  <rv s="0">
    <v>536870912</v>
    <v>Gyeonggi Province</v>
    <v>6b578621-8b2d-13ef-1af0-281a90a0fd92</v>
    <v>en-US</v>
    <v>Map</v>
  </rv>
  <rv s="1">
    <fb>121.1</fb>
    <v>8</v>
  </rv>
  <rv s="0">
    <v>536870912</v>
    <v>South Korea</v>
    <v>c0e15be0-5113-402c-c03f-516a6265e9cb</v>
    <v>en-US</v>
    <v>Map</v>
  </rv>
  <rv s="2">
    <v>0</v>
    <v>6</v>
    <v>0</v>
    <v>7</v>
    <v>0</v>
    <v>Image of Suwon</v>
  </rv>
  <rv s="1">
    <fb>37.285833333333002</fb>
    <v>9</v>
  </rv>
  <rv s="0">
    <v>805306368</v>
    <v>Lee Jae-jun (Mayor)</v>
    <v>89ad4fc6-d2a5-8426-3070-b7fd65b660d6</v>
    <v>en-US</v>
    <v>Generic</v>
  </rv>
  <rv s="3">
    <v>0</v>
  </rv>
  <rv s="4">
    <v>https://www.bing.com/search?q=suwon&amp;form=skydnc</v>
    <v>Learn more on Bing</v>
  </rv>
  <rv s="1">
    <fb>127.01</fb>
    <v>9</v>
  </rv>
  <rv s="1">
    <fb>1234300</fb>
    <v>8</v>
  </rv>
  <rv s="5">
    <v>#VALUE!</v>
    <v>1</v>
    <v>2</v>
    <v>Suwon</v>
    <v>4</v>
    <v>5</v>
    <v>Map</v>
    <v>6</v>
    <v>7</v>
    <v>en-US</v>
    <v>9e9c83d7-9c99-3a0f-6973-bb37d9708dec</v>
    <v>536870912</v>
    <v>1</v>
    <v>1</v>
    <v>2</v>
    <v>3</v>
    <v>Suwon is the largest city and capital of Gyeonggi Province, South Korea's most populous province. The city lies approximately 30 km south of the national capital, Seoul. With a population close to 1¼ million, Suwon has more inhabitants than the ...</v>
    <v>4</v>
    <v>5</v>
    <v>7</v>
    <v>8</v>
    <v>9</v>
    <v>Suwon</v>
    <v>10</v>
    <v>Suwon</v>
    <v>mdp/vdpid/7832683979248500737</v>
  </rv>
  <rv s="1">
    <fb>0.17446070640579101</fb>
    <v>30</v>
  </rv>
  <rv s="1">
    <fb>100295</fb>
    <v>8</v>
  </rv>
  <rv s="1">
    <fb>634000</fb>
    <v>8</v>
  </rv>
  <rv s="1">
    <fb>6.4</fb>
    <v>31</v>
  </rv>
  <rv s="1">
    <fb>82</fb>
    <v>32</v>
  </rv>
  <rv s="0">
    <v>536870912</v>
    <v>Seoul</v>
    <v>669b47ba-40b4-0147-3657-a7dd0861132c</v>
    <v>en-US</v>
    <v>Map</v>
  </rv>
  <rv s="1">
    <fb>620302.38600000006</fb>
    <v>8</v>
  </rv>
  <rv s="1">
    <fb>115.15858742558</fb>
    <v>33</v>
  </rv>
  <rv s="1">
    <fb>3.8294613224406E-3</fb>
    <v>30</v>
  </rv>
  <rv s="1">
    <fb>10496.5136719641</fb>
    <v>8</v>
  </rv>
  <rv s="1">
    <fb>0.97699999999999998</fb>
    <v>31</v>
  </rv>
  <rv s="1">
    <fb>0.63354836492977906</fb>
    <v>30</v>
  </rv>
  <rv s="1">
    <fb>81.028475807144503</fb>
    <v>34</v>
  </rv>
  <rv s="1">
    <fb>1.22</fb>
    <v>35</v>
  </rv>
  <rv s="1">
    <fb>2029000000000</fb>
    <v>36</v>
  </rv>
  <rv s="1">
    <fb>0.98088600000000004</fb>
    <v>30</v>
  </rv>
  <rv s="1">
    <fb>0.94349689999999997</fb>
    <v>30</v>
  </rv>
  <rv s="2">
    <v>1</v>
    <v>6</v>
    <v>12</v>
    <v>7</v>
    <v>0</v>
    <v>Image of South Korea</v>
  </rv>
  <rv s="1">
    <fb>2.7</fb>
    <v>34</v>
  </rv>
  <rv s="0">
    <v>805306368</v>
    <v>Yoon Suk Yeol (President)</v>
    <v>af8383ab-575b-52df-438a-1678504626cd</v>
    <v>en-US</v>
    <v>Generic</v>
  </rv>
  <rv s="0">
    <v>805306368</v>
    <v>Han Duck-soo (Prime minister)</v>
    <v>058dfd81-df36-7fb6-eadf-9736baef167f</v>
    <v>en-US</v>
    <v>Generic</v>
  </rv>
  <rv s="3">
    <v>1</v>
  </rv>
  <rv s="4">
    <v>https://www.bing.com/search?q=south+korea&amp;form=skydnc</v>
    <v>Learn more on Bing</v>
  </rv>
  <rv s="1">
    <fb>82.626829268292695</fb>
    <v>34</v>
  </rv>
  <rv s="1">
    <fb>1413716510000</fb>
    <v>36</v>
  </rv>
  <rv s="1">
    <fb>11</fb>
    <v>34</v>
  </rv>
  <rv s="1">
    <fb>6.49</fb>
    <v>35</v>
  </rv>
  <rv s="3">
    <v>2</v>
  </rv>
  <rv s="1">
    <fb>0.36792971710000005</fb>
    <v>30</v>
  </rv>
  <rv s="1">
    <fb>2.3607999999999998</fb>
    <v>31</v>
  </rv>
  <rv s="1">
    <fb>51628117</fb>
    <v>8</v>
  </rv>
  <rv s="1">
    <fb>0.23199999999999998</fb>
    <v>30</v>
  </rv>
  <rv s="1">
    <fb>0.23800000000000002</fb>
    <v>30</v>
  </rv>
  <rv s="1">
    <fb>0.39</fb>
    <v>30</v>
  </rv>
  <rv s="1">
    <fb>2.6000000000000002E-2</fb>
    <v>30</v>
  </rv>
  <rv s="1">
    <fb>7.2999999999999995E-2</fb>
    <v>30</v>
  </rv>
  <rv s="1">
    <fb>0.13</fb>
    <v>30</v>
  </rv>
  <rv s="1">
    <fb>0.17499999999999999</fb>
    <v>30</v>
  </rv>
  <rv s="1">
    <fb>0.62970001220703098</fb>
    <v>30</v>
  </rv>
  <rv s="0">
    <v>536870912</v>
    <v>Busan</v>
    <v>ab78ce75-913b-16f3-a3d1-72a46c7e4c42</v>
    <v>en-US</v>
    <v>Map</v>
  </rv>
  <rv s="0">
    <v>536870912</v>
    <v>Daegu</v>
    <v>ed9efeb7-692d-e93b-eeff-c93b6f906f73</v>
    <v>en-US</v>
    <v>Map</v>
  </rv>
  <rv s="0">
    <v>536870912</v>
    <v>Incheon</v>
    <v>251c93a5-c29d-4e48-dd3f-1d5ac7861fa3</v>
    <v>en-US</v>
    <v>Map</v>
  </rv>
  <rv s="0">
    <v>536870912</v>
    <v>Gwangju</v>
    <v>1ceff0b5-a865-dd51-d697-9fee8740447e</v>
    <v>en-US</v>
    <v>Map</v>
  </rv>
  <rv s="0">
    <v>536870912</v>
    <v>Daejeon</v>
    <v>6f5216bc-1581-3eaa-8a74-f4122af47cdd</v>
    <v>en-US</v>
    <v>Map</v>
  </rv>
  <rv s="0">
    <v>536870912</v>
    <v>Ulsan</v>
    <v>91c0546f-5834-7fd6-735f-542bc70be1cf</v>
    <v>en-US</v>
    <v>Map</v>
  </rv>
  <rv s="0">
    <v>536870912</v>
    <v>Sejong City</v>
    <v>4b3538fb-9c24-d852-b122-f107916a0663</v>
    <v>en-US</v>
    <v>Map</v>
  </rv>
  <rv s="0">
    <v>536870912</v>
    <v>Gangwon Province, South Korea</v>
    <v>969f749a-ed96-7379-b76c-a7fc63af8e94</v>
    <v>en-US</v>
    <v>Map</v>
  </rv>
  <rv s="0">
    <v>536870912</v>
    <v>North Chungcheong Province</v>
    <v>ea7cdefc-04fe-45be-8ac1-07b9a4d6dc32</v>
    <v>en-US</v>
    <v>Map</v>
  </rv>
  <rv s="0">
    <v>536870912</v>
    <v>South Chungcheong Province</v>
    <v>302fa333-ce2a-affc-c170-5f8d18500d9b</v>
    <v>en-US</v>
    <v>Map</v>
  </rv>
  <rv s="0">
    <v>536870912</v>
    <v>Jeonbuk State</v>
    <v>d8cda014-25af-90ec-91e8-3b7ffccc6380</v>
    <v>en-US</v>
    <v>Map</v>
  </rv>
  <rv s="0">
    <v>536870912</v>
    <v>South Jeolla Province</v>
    <v>9a4dcd3b-649f-605b-aee3-3f6dcf5c3680</v>
    <v>en-US</v>
    <v>Map</v>
  </rv>
  <rv s="0">
    <v>536870912</v>
    <v>North Gyeongsang Province</v>
    <v>44899bdf-131d-a103-5b55-bb862b8d3bf3</v>
    <v>en-US</v>
    <v>Map</v>
  </rv>
  <rv s="0">
    <v>536870912</v>
    <v>South Gyeongsang Province</v>
    <v>86e32791-8efc-1d3b-3a8f-1b9d6fd990a1</v>
    <v>en-US</v>
    <v>Map</v>
  </rv>
  <rv s="0">
    <v>536870912</v>
    <v>Jeju Province</v>
    <v>30be7545-0861-845d-8d83-ec99d53fc5d9</v>
    <v>en-US</v>
    <v>Map</v>
  </rv>
  <rv s="3">
    <v>3</v>
  </rv>
  <rv s="1">
    <fb>0.15574911728035101</fb>
    <v>30</v>
  </rv>
  <rv s="3">
    <v>4</v>
  </rv>
  <rv s="1">
    <fb>0.33200000000000002</fb>
    <v>30</v>
  </rv>
  <rv s="1">
    <fb>4.1479997634887703E-2</fb>
    <v>37</v>
  </rv>
  <rv s="1">
    <fb>42106719</fb>
    <v>8</v>
  </rv>
  <rv s="6">
    <v>#VALUE!</v>
    <v>27</v>
    <v>28</v>
    <v>South Korea</v>
    <v>4</v>
    <v>5</v>
    <v>Map</v>
    <v>6</v>
    <v>29</v>
    <v>en-US</v>
    <v>c0e15be0-5113-402c-c03f-516a6265e9cb</v>
    <v>536870912</v>
    <v>1</v>
    <v>KR</v>
    <v>12</v>
    <v>13</v>
    <v>14</v>
    <v>15</v>
    <v>16</v>
    <v>17</v>
    <v>18</v>
    <v>19</v>
    <v>20</v>
    <v>KRW</v>
    <v>South Korea, officially the Republic of Korea, is a country in East Asia. It constitutes the southern part of the Korean Peninsula and borders North Korea along the Korean Demilitarized Zone. The country's western border is formed by the Yellow ...</v>
    <v>21</v>
    <v>22</v>
    <v>23</v>
    <v>24</v>
    <v>25</v>
    <v>26</v>
    <v>27</v>
    <v>28</v>
    <v>29</v>
    <v>30</v>
    <v>17</v>
    <v>33</v>
    <v>34</v>
    <v>35</v>
    <v>36</v>
    <v>37</v>
    <v>38</v>
    <v>South Korea</v>
    <v>Aegukga</v>
    <v>39</v>
    <v>대한민국</v>
    <v>40</v>
    <v>41</v>
    <v>42</v>
    <v>43</v>
    <v>44</v>
    <v>45</v>
    <v>46</v>
    <v>47</v>
    <v>48</v>
    <v>49</v>
    <v>50</v>
    <v>66</v>
    <v>67</v>
    <v>68</v>
    <v>69</v>
    <v>70</v>
    <v>South Korea</v>
    <v>71</v>
    <v>mdp/vdpid/134</v>
  </rv>
  <rv s="1">
    <fb>605.25</fb>
    <v>8</v>
  </rv>
  <rv s="0">
    <v>536870912</v>
    <v>Jung District</v>
    <v>6ded7087-821c-6453-3bd8-2a280fe33548</v>
    <v>en-US</v>
    <v>Map</v>
  </rv>
  <rv s="1">
    <fb>3915023</fb>
    <v>8</v>
  </rv>
  <rv s="1">
    <fb>2830857</fb>
    <v>8</v>
  </rv>
  <rv s="2">
    <v>2</v>
    <v>6</v>
    <v>38</v>
    <v>7</v>
    <v>0</v>
    <v>Image of Seoul</v>
  </rv>
  <rv s="0">
    <v>805306368</v>
    <v>Oh Se-hoon (Mayor)</v>
    <v>0771cc02-de02-404f-b63d-e5126ad480d4</v>
    <v>en-US</v>
    <v>Generic</v>
  </rv>
  <rv s="3">
    <v>5</v>
  </rv>
  <rv s="4">
    <v>https://www.bing.com/search?q=seoul+korea&amp;form=skydnc</v>
    <v>Learn more on Bing</v>
  </rv>
  <rv s="3">
    <v>6</v>
  </rv>
  <rv s="1">
    <fb>9668465</fb>
    <v>8</v>
  </rv>
  <rv s="7">
    <v>#VALUE!</v>
    <v>41</v>
    <v>42</v>
    <v>Seoul</v>
    <v>4</v>
    <v>5</v>
    <v>Map</v>
    <v>6</v>
    <v>43</v>
    <v>en-US</v>
    <v>669b47ba-40b4-0147-3657-a7dd0861132c</v>
    <v>536870912</v>
    <v>1</v>
    <v>KR-11</v>
    <v>73</v>
    <v>74</v>
    <v>3</v>
    <v>Seoul, officially Seoul Special City, serves as the capital of South Korea, and is its most extensive urban center. The broader Seoul Capital Area, encompassing Gyeonggi province and Incheon metropolitan city, emerged as the world's fourth ...</v>
    <v>75</v>
    <v>76</v>
    <v>77</v>
    <v>79</v>
    <v>80</v>
    <v>Seoul</v>
    <v>81</v>
    <v>82</v>
    <v>Seoul</v>
    <v>mdp/vdpid/7832619085128007681</v>
  </rv>
  <rv s="0">
    <v>536870912</v>
    <v>Osaka</v>
    <v>db66fe0a-581c-8643-fbbc-ffc27fa3c895</v>
    <v>en-US</v>
    <v>Map</v>
  </rv>
  <rv s="0">
    <v>536870912</v>
    <v>Osaka Prefecture</v>
    <v>a583e9fe-2d16-b004-281e-4c6841471145</v>
    <v>en-US</v>
    <v>Map</v>
  </rv>
  <rv s="1">
    <fb>223</fb>
    <v>8</v>
  </rv>
  <rv s="0">
    <v>536870912</v>
    <v>Japan</v>
    <v>130d0438-fafb-cd2d-1a9e-1dd9c5aa87a9</v>
    <v>en-US</v>
    <v>Map</v>
  </rv>
  <rv s="2">
    <v>3</v>
    <v>6</v>
    <v>44</v>
    <v>7</v>
    <v>0</v>
    <v>Image of Osaka</v>
  </rv>
  <rv s="1">
    <fb>34.693750000000001</fb>
    <v>9</v>
  </rv>
  <rv s="0">
    <v>805306368</v>
    <v>Toshifumi Tagaya (President)</v>
    <v>6ffc9ad6-2283-5afe-3c61-e434d4e3d44c</v>
    <v>en-US</v>
    <v>Generic</v>
  </rv>
  <rv s="0">
    <v>805306368</v>
    <v>Hideyuki Yokoyama (Mayor)</v>
    <v>7c88726b-d21b-a537-2bf8-38bf1e45b2b7</v>
    <v>en-US</v>
    <v>Generic</v>
  </rv>
  <rv s="0">
    <v>805306368</v>
    <v>Ichiro Matsui (Mayor)</v>
    <v>ddc0e15c-f7d0-230a-7808-4832cb1f4dd1</v>
    <v>en-US</v>
    <v>Generic</v>
  </rv>
  <rv s="3">
    <v>7</v>
  </rv>
  <rv s="4">
    <v>https://www.bing.com/search?q=osaka+japan&amp;form=skydnc</v>
    <v>Learn more on Bing</v>
  </rv>
  <rv s="1">
    <fb>135.50211111111099</fb>
    <v>9</v>
  </rv>
  <rv s="1">
    <fb>2751862</fb>
    <v>8</v>
  </rv>
  <rv s="5">
    <v>#VALUE!</v>
    <v>45</v>
    <v>2</v>
    <v>Osaka</v>
    <v>4</v>
    <v>5</v>
    <v>Map</v>
    <v>6</v>
    <v>46</v>
    <v>en-US</v>
    <v>db66fe0a-581c-8643-fbbc-ffc27fa3c895</v>
    <v>536870912</v>
    <v>1</v>
    <v>85</v>
    <v>86</v>
    <v>87</v>
    <v>Osaka is a designated city in the Kansai region of Honshu in Japan, and one of the three major cities of Japan. It is the capital of and most populous city in Osaka Prefecture, and the third-most populous city in Japan, following the special ...</v>
    <v>88</v>
    <v>89</v>
    <v>93</v>
    <v>94</v>
    <v>95</v>
    <v>Osaka</v>
    <v>96</v>
    <v>Osaka</v>
    <v>mdp/vdpid/7932261088689651713</v>
  </rv>
  <rv s="1">
    <fb>0.122640991880623</fb>
    <v>30</v>
  </rv>
  <rv s="1">
    <fb>377972.28</fb>
    <v>8</v>
  </rv>
  <rv s="1">
    <fb>261000</fb>
    <v>8</v>
  </rv>
  <rv s="1">
    <fb>7.4</fb>
    <v>31</v>
  </rv>
  <rv s="1">
    <fb>81</fb>
    <v>32</v>
  </rv>
  <rv s="0">
    <v>536870912</v>
    <v>Tokyo</v>
    <v>cb44a92f-6c6f-99c4-2ae3-51601fdc919a</v>
    <v>en-US</v>
    <v>Map</v>
  </rv>
  <rv s="1">
    <fb>1135886.253</fb>
    <v>8</v>
  </rv>
  <rv s="1">
    <fb>105.482172148839</fb>
    <v>33</v>
  </rv>
  <rv s="1">
    <fb>4.7697368421052103E-3</fb>
    <v>30</v>
  </rv>
  <rv s="1">
    <fb>7819.7146359093604</fb>
    <v>8</v>
  </rv>
  <rv s="1">
    <fb>1.42</fb>
    <v>31</v>
  </rv>
  <rv s="1">
    <fb>0.68456222269653788</fb>
    <v>30</v>
  </rv>
  <rv s="1">
    <fb>93.026455107462894</fb>
    <v>34</v>
  </rv>
  <rv s="1">
    <fb>1.06</fb>
    <v>35</v>
  </rv>
  <rv s="1">
    <fb>5081769542379.7695</fb>
    <v>36</v>
  </rv>
  <rv s="1">
    <fb>0.98799942016601605</fb>
    <v>30</v>
  </rv>
  <rv s="1">
    <fb>0.63237579345703099</fb>
    <v>30</v>
  </rv>
  <rv s="2">
    <v>4</v>
    <v>6</v>
    <v>48</v>
    <v>7</v>
    <v>0</v>
    <v>Image of Japan</v>
  </rv>
  <rv s="1">
    <fb>1.8</fb>
    <v>34</v>
  </rv>
  <rv s="0">
    <v>805306368</v>
    <v>Naruhito (Emperor)</v>
    <v>35e4e13c-2b05-0c5c-8b77-bb62a3da4162</v>
    <v>en-US</v>
    <v>Generic</v>
  </rv>
  <rv s="0">
    <v>805306368</v>
    <v>Fumio Kishida (Prime minister)</v>
    <v>4c39adbe-f9a5-4343-12a6-6f72b644c5f9</v>
    <v>en-US</v>
    <v>Generic</v>
  </rv>
  <rv s="3">
    <v>8</v>
  </rv>
  <rv s="4">
    <v>https://www.bing.com/search?q=japan&amp;form=skydnc</v>
    <v>Learn more on Bing</v>
  </rv>
  <rv s="1">
    <fb>84.210975609756105</fb>
    <v>34</v>
  </rv>
  <rv s="1">
    <fb>6191073290000</fb>
    <v>36</v>
  </rv>
  <rv s="1">
    <fb>5</fb>
    <v>34</v>
  </rv>
  <rv s="1">
    <fb>6.77</fb>
    <v>35</v>
  </rv>
  <rv s="3">
    <v>9</v>
  </rv>
  <rv s="1">
    <fb>0.13097521000000001</fb>
    <v>30</v>
  </rv>
  <rv s="1">
    <fb>2.4115000000000002</fb>
    <v>31</v>
  </rv>
  <rv s="1">
    <fb>125124989</fb>
    <v>8</v>
  </rv>
  <rv s="1">
    <fb>0.217</fb>
    <v>30</v>
  </rv>
  <rv s="1">
    <fb>0.26400000000000001</fb>
    <v>30</v>
  </rv>
  <rv s="1">
    <fb>0.41100000000000003</fb>
    <v>30</v>
  </rv>
  <rv s="1">
    <fb>2.8999999999999998E-2</fb>
    <v>30</v>
  </rv>
  <rv s="1">
    <fb>7.6999999999999999E-2</fb>
    <v>30</v>
  </rv>
  <rv s="1">
    <fb>0.128</fb>
    <v>30</v>
  </rv>
  <rv s="1">
    <fb>0.16600000000000001</fb>
    <v>30</v>
  </rv>
  <rv s="1">
    <fb>0.61726001739502001</fb>
    <v>30</v>
  </rv>
  <rv s="0">
    <v>536870912</v>
    <v>Aichi Prefecture</v>
    <v>404b15c4-d9ae-5896-6d50-b1481f5dd5cd</v>
    <v>en-US</v>
    <v>Map</v>
  </rv>
  <rv s="0">
    <v>536870912</v>
    <v>Akita Prefecture</v>
    <v>23901f9e-0010-b10e-217f-76889688c150</v>
    <v>en-US</v>
    <v>Map</v>
  </rv>
  <rv s="0">
    <v>536870912</v>
    <v>Aomori Prefecture</v>
    <v>bdd4a43f-5a1f-1483-b74b-1c2e2d564a31</v>
    <v>en-US</v>
    <v>Map</v>
  </rv>
  <rv s="0">
    <v>536870912</v>
    <v>Chiba Prefecture</v>
    <v>0d6c59a9-daa8-57c7-3846-568b398d3c41</v>
    <v>en-US</v>
    <v>Map</v>
  </rv>
  <rv s="0">
    <v>536870912</v>
    <v>Fukui Prefecture</v>
    <v>e859104b-0d73-b8bf-c4f4-56888a2281cd</v>
    <v>en-US</v>
    <v>Map</v>
  </rv>
  <rv s="0">
    <v>536870912</v>
    <v>Fukushima Prefecture</v>
    <v>73791ec1-3b90-e21b-3cc7-0e8444934877</v>
    <v>en-US</v>
    <v>Map</v>
  </rv>
  <rv s="0">
    <v>536870912</v>
    <v>Gunma Prefecture</v>
    <v>b64077a0-378d-c23f-b45c-2b3a03cba119</v>
    <v>en-US</v>
    <v>Map</v>
  </rv>
  <rv s="0">
    <v>536870912</v>
    <v>Ibaraki Prefecture</v>
    <v>d16517c8-96b5-094f-f4ce-4aa391d6c7a2</v>
    <v>en-US</v>
    <v>Map</v>
  </rv>
  <rv s="0">
    <v>536870912</v>
    <v>Iwate Prefecture</v>
    <v>02eea5a7-6ae7-8bf6-a17a-c242b4162121</v>
    <v>en-US</v>
    <v>Map</v>
  </rv>
  <rv s="0">
    <v>536870912</v>
    <v>Miyagi Prefecture</v>
    <v>2df5e06d-7fb5-6da7-5d3b-29b4ff80395e</v>
    <v>en-US</v>
    <v>Map</v>
  </rv>
  <rv s="0">
    <v>536870912</v>
    <v>Saitama Prefecture</v>
    <v>03a81bc6-6fd0-fac9-0958-cd81fcf07a35</v>
    <v>en-US</v>
    <v>Map</v>
  </rv>
  <rv s="0">
    <v>536870912</v>
    <v>Tochigi Prefecture</v>
    <v>faae3362-0727-4ec5-6d01-3048e7e1526c</v>
    <v>en-US</v>
    <v>Map</v>
  </rv>
  <rv s="0">
    <v>536870912</v>
    <v>Kanagawa Prefecture</v>
    <v>d5976989-847c-bcca-3cb3-11bfacc55c5d</v>
    <v>en-US</v>
    <v>Map</v>
  </rv>
  <rv s="0">
    <v>536870912</v>
    <v>Niigata Prefecture</v>
    <v>d88c2b16-14cc-3861-9ddc-31ebd94b17d9</v>
    <v>en-US</v>
    <v>Map</v>
  </rv>
  <rv s="0">
    <v>536870912</v>
    <v>Toyama Prefecture</v>
    <v>3fd9a341-4706-cc8a-3953-779219c2cc10</v>
    <v>en-US</v>
    <v>Map</v>
  </rv>
  <rv s="0">
    <v>536870912</v>
    <v>Ishikawa Prefecture</v>
    <v>db2b14c2-e9db-32f7-5d44-025637689af0</v>
    <v>en-US</v>
    <v>Map</v>
  </rv>
  <rv s="0">
    <v>536870912</v>
    <v>Yamagata Prefecture</v>
    <v>74d18529-a623-a2f9-9e38-40891e57c7d8</v>
    <v>en-US</v>
    <v>Map</v>
  </rv>
  <rv s="0">
    <v>536870912</v>
    <v>Yamanashi Prefecture</v>
    <v>3e9e0d88-33e9-a04d-7fd7-a1679da279b5</v>
    <v>en-US</v>
    <v>Map</v>
  </rv>
  <rv s="0">
    <v>536870912</v>
    <v>Nagano Prefecture</v>
    <v>7afcd7d0-3729-6e2f-d60f-ace5cc191bd0</v>
    <v>en-US</v>
    <v>Map</v>
  </rv>
  <rv s="0">
    <v>536870912</v>
    <v>Gifu Prefecture</v>
    <v>2c82ed6b-33c4-4355-bd09-71939ba5ff4a</v>
    <v>en-US</v>
    <v>Map</v>
  </rv>
  <rv s="0">
    <v>536870912</v>
    <v>Shizuoka Prefecture</v>
    <v>ca8ec756-8a3c-20a2-7e11-d24e284b7258</v>
    <v>en-US</v>
    <v>Map</v>
  </rv>
  <rv s="0">
    <v>536870912</v>
    <v>Mie Prefecture</v>
    <v>36b5c190-9782-f717-071c-66ee3f0eab90</v>
    <v>en-US</v>
    <v>Map</v>
  </rv>
  <rv s="0">
    <v>536870912</v>
    <v>Shiga Prefecture</v>
    <v>a778bb7c-b03b-d571-1839-962c4dea2bb2</v>
    <v>en-US</v>
    <v>Map</v>
  </rv>
  <rv s="0">
    <v>536870912</v>
    <v>Kyoto Prefecture</v>
    <v>699d1960-1267-7c97-6c62-e139537430a0</v>
    <v>en-US</v>
    <v>Map</v>
  </rv>
  <rv s="0">
    <v>536870912</v>
    <v>Hyogo Prefecture</v>
    <v>018712db-aec7-3894-1042-cbf5df14fac5</v>
    <v>en-US</v>
    <v>Map</v>
  </rv>
  <rv s="0">
    <v>536870912</v>
    <v>Nara Prefecture</v>
    <v>99c4ba8c-9fb8-efe8-6368-0eb648372fb2</v>
    <v>en-US</v>
    <v>Map</v>
  </rv>
  <rv s="0">
    <v>536870912</v>
    <v>Wakayama Prefecture</v>
    <v>fa064941-15ba-eb91-63a1-7e13f0aaa879</v>
    <v>en-US</v>
    <v>Map</v>
  </rv>
  <rv s="0">
    <v>536870912</v>
    <v>Tottori Prefecture</v>
    <v>5bfbddb8-df0b-1d9c-3772-363d9be5878a</v>
    <v>en-US</v>
    <v>Map</v>
  </rv>
  <rv s="0">
    <v>536870912</v>
    <v>Shimane Prefecture</v>
    <v>580cd2e8-a550-7297-21b8-252fe27c1650</v>
    <v>en-US</v>
    <v>Map</v>
  </rv>
  <rv s="0">
    <v>536870912</v>
    <v>Okayama Prefecture</v>
    <v>e9792cdf-f004-a2bf-db55-28eabec2a7c0</v>
    <v>en-US</v>
    <v>Map</v>
  </rv>
  <rv s="0">
    <v>536870912</v>
    <v>Hiroshima Prefecture</v>
    <v>75de6a1b-763c-40ed-8e98-60dc318775fc</v>
    <v>en-US</v>
    <v>Map</v>
  </rv>
  <rv s="0">
    <v>536870912</v>
    <v>Yamaguchi Prefecture</v>
    <v>8a70f93f-b3cb-6430-8962-9b62c21575f3</v>
    <v>en-US</v>
    <v>Map</v>
  </rv>
  <rv s="0">
    <v>536870912</v>
    <v>Tokushima Prefecture</v>
    <v>90ca77f2-2c01-cf7e-fb1e-58a68f9fc0bf</v>
    <v>en-US</v>
    <v>Map</v>
  </rv>
  <rv s="0">
    <v>536870912</v>
    <v>Kagawa Prefecture</v>
    <v>bdd9ba22-f775-2984-6115-5438af268070</v>
    <v>en-US</v>
    <v>Map</v>
  </rv>
  <rv s="0">
    <v>536870912</v>
    <v>Ehime Prefecture</v>
    <v>0e0b1bbf-5926-d5dc-0e10-24f8c566ca8c</v>
    <v>en-US</v>
    <v>Map</v>
  </rv>
  <rv s="0">
    <v>536870912</v>
    <v>Kōchi Prefecture</v>
    <v>3fcb8073-d695-79de-cd11-91dc78fb0481</v>
    <v>en-US</v>
    <v>Map</v>
  </rv>
  <rv s="0">
    <v>536870912</v>
    <v>Fukuoka Prefecture</v>
    <v>a58bcb0e-97b3-0ac9-f0c0-e119441e5cba</v>
    <v>en-US</v>
    <v>Map</v>
  </rv>
  <rv s="0">
    <v>536870912</v>
    <v>Nagasaki Prefecture</v>
    <v>8caf62a2-006c-dde2-9c4d-e19d90ff2f0e</v>
    <v>en-US</v>
    <v>Map</v>
  </rv>
  <rv s="0">
    <v>536870912</v>
    <v>Kumamoto Prefecture</v>
    <v>52bcf337-792b-3880-8875-847fe25699df</v>
    <v>en-US</v>
    <v>Map</v>
  </rv>
  <rv s="0">
    <v>536870912</v>
    <v>Oita Prefecture</v>
    <v>c81f03fa-05e5-d708-3db6-3b6d5ed92f67</v>
    <v>en-US</v>
    <v>Map</v>
  </rv>
  <rv s="0">
    <v>536870912</v>
    <v>Miyazaki Prefecture</v>
    <v>3bb91686-f345-53cf-6fb8-97d98890dc7d</v>
    <v>en-US</v>
    <v>Map</v>
  </rv>
  <rv s="0">
    <v>536870912</v>
    <v>Kagoshima Prefecture</v>
    <v>c3e1f2d9-0225-9e77-d77d-952bbf72ceb7</v>
    <v>en-US</v>
    <v>Map</v>
  </rv>
  <rv s="0">
    <v>536870912</v>
    <v>Okinawa Prefecture</v>
    <v>e26094bf-30f4-9d5e-ed21-f166be1cfad3</v>
    <v>en-US</v>
    <v>Map</v>
  </rv>
  <rv s="0">
    <v>536870912</v>
    <v>Saga Prefecture</v>
    <v>171c9320-6b1a-2ebc-2002-85b3d707f979</v>
    <v>en-US</v>
    <v>Map</v>
  </rv>
  <rv s="3">
    <v>10</v>
  </rv>
  <rv s="1">
    <fb>0.11905933830538</fb>
    <v>30</v>
  </rv>
  <rv s="3">
    <v>11</v>
  </rv>
  <rv s="1">
    <fb>0.46700000000000003</fb>
    <v>30</v>
  </rv>
  <rv s="1">
    <fb>2.2909998893737803E-2</fb>
    <v>37</v>
  </rv>
  <rv s="1">
    <fb>115782416</fb>
    <v>8</v>
  </rv>
  <rv s="6">
    <v>#VALUE!</v>
    <v>51</v>
    <v>28</v>
    <v>Japan</v>
    <v>4</v>
    <v>5</v>
    <v>Map</v>
    <v>6</v>
    <v>52</v>
    <v>en-US</v>
    <v>130d0438-fafb-cd2d-1a9e-1dd9c5aa87a9</v>
    <v>536870912</v>
    <v>1</v>
    <v>JP</v>
    <v>98</v>
    <v>99</v>
    <v>100</v>
    <v>101</v>
    <v>102</v>
    <v>103</v>
    <v>104</v>
    <v>105</v>
    <v>106</v>
    <v>JPY</v>
    <v>Japan is an island country in East Asia. It is in the northwest Pacific Ocean and is bordered on the west by the Sea of Japan, extending from the Sea of Okhotsk in the north toward the East China Sea, Philippine Sea, and Taiwan in the south. ...</v>
    <v>107</v>
    <v>108</v>
    <v>109</v>
    <v>110</v>
    <v>111</v>
    <v>112</v>
    <v>113</v>
    <v>114</v>
    <v>115</v>
    <v>116</v>
    <v>103</v>
    <v>119</v>
    <v>120</v>
    <v>121</v>
    <v>122</v>
    <v>123</v>
    <v>124</v>
    <v>Japan</v>
    <v>Kimigayo</v>
    <v>125</v>
    <v>日本国</v>
    <v>126</v>
    <v>127</v>
    <v>128</v>
    <v>129</v>
    <v>130</v>
    <v>131</v>
    <v>132</v>
    <v>133</v>
    <v>134</v>
    <v>135</v>
    <v>136</v>
    <v>181</v>
    <v>182</v>
    <v>183</v>
    <v>184</v>
    <v>185</v>
    <v>Japan</v>
    <v>186</v>
    <v>mdp/vdpid/122</v>
  </rv>
  <rv s="0">
    <v>536870912</v>
    <v>Shenzhen</v>
    <v>99ca925e-be5c-6e51-d068-a29f016da3e5</v>
    <v>en-US</v>
    <v>Map</v>
  </rv>
  <rv s="0">
    <v>536870912</v>
    <v>Guangdong</v>
    <v>533d187e-5296-4200-eed8-55f3257c948f</v>
    <v>en-US</v>
    <v>Map</v>
  </rv>
  <rv s="1">
    <fb>1997.27</fb>
    <v>8</v>
  </rv>
  <rv s="0">
    <v>536870912</v>
    <v>China</v>
    <v>5fcc3d97-0cf2-94e5-6dad-cd70e387bd69</v>
    <v>en-US</v>
    <v>Map</v>
  </rv>
  <rv s="2">
    <v>5</v>
    <v>6</v>
    <v>53</v>
    <v>7</v>
    <v>0</v>
    <v>Image of Shenzhen</v>
  </rv>
  <rv s="1">
    <fb>22.535</fb>
    <v>9</v>
  </rv>
  <rv s="0">
    <v>805306368</v>
    <v>Meng Fanli (Chinese Communist Party Committee Secretary)</v>
    <v>ce9e62bc-d21c-e7a9-b398-dd1cff4fa2ed</v>
    <v>en-US</v>
    <v>Generic</v>
  </rv>
  <rv s="0">
    <v>805306368</v>
    <v>Luo Wenzhi (Chairman)</v>
    <v>ce983609-effe-89de-ff80-0d12c7674b98</v>
    <v>en-US</v>
    <v>Generic</v>
  </rv>
  <rv s="0">
    <v>805306368</v>
    <v>Qin Weizhong (Mayor)</v>
    <v>d4efb3fe-df17-509c-f932-91142ada3222</v>
    <v>en-US</v>
    <v>Generic</v>
  </rv>
  <rv s="0">
    <v>805306368</v>
    <v>Lin Jie (Chairman)</v>
    <v>d7357927-4529-44a5-5d10-cde31e0d2ac9</v>
    <v>en-US</v>
    <v>Generic</v>
  </rv>
  <rv s="3">
    <v>12</v>
  </rv>
  <rv s="4">
    <v>https://www.bing.com/search?q=shenzhen&amp;form=skydnc</v>
    <v>Learn more on Bing</v>
  </rv>
  <rv s="1">
    <fb>114.054</fb>
    <v>9</v>
  </rv>
  <rv s="1">
    <fb>17494398</fb>
    <v>8</v>
  </rv>
  <rv s="5">
    <v>#VALUE!</v>
    <v>54</v>
    <v>2</v>
    <v>Shenzhen</v>
    <v>4</v>
    <v>5</v>
    <v>Map</v>
    <v>6</v>
    <v>7</v>
    <v>en-US</v>
    <v>99ca925e-be5c-6e51-d068-a29f016da3e5</v>
    <v>536870912</v>
    <v>1</v>
    <v>189</v>
    <v>190</v>
    <v>191</v>
    <v>Shenzhen is a city and special economic zone on the east bank of the Pearl River estuary on the central coast of the southern Chinese province of Guangdong, bordering Hong Kong to the south, Dongguan to the north, and Huizhou to the northeast. ...</v>
    <v>192</v>
    <v>193</v>
    <v>198</v>
    <v>199</v>
    <v>200</v>
    <v>Shenzhen</v>
    <v>201</v>
    <v>Shenzhen</v>
    <v>mdp/vdpid/7842410786902245377</v>
  </rv>
  <rv s="1">
    <fb>0.56212313103349798</fb>
    <v>30</v>
  </rv>
  <rv s="1">
    <fb>9596961</fb>
    <v>8</v>
  </rv>
  <rv s="1">
    <fb>2695000</fb>
    <v>8</v>
  </rv>
  <rv s="1">
    <fb>10.9</fb>
    <v>31</v>
  </rv>
  <rv s="1">
    <fb>86</fb>
    <v>32</v>
  </rv>
  <rv s="0">
    <v>536870912</v>
    <v>Beijing</v>
    <v>e43bc499-902a-5deb-aced-aa4a247e6822</v>
    <v>en-US</v>
    <v>Map</v>
  </rv>
  <rv s="1">
    <fb>9893037.9519999996</fb>
    <v>8</v>
  </rv>
  <rv s="1">
    <fb>125.083155733959</fb>
    <v>33</v>
  </rv>
  <rv s="1">
    <fb>2.8992357992594101E-2</fb>
    <v>30</v>
  </rv>
  <rv s="1">
    <fb>3927.0444999890101</fb>
    <v>8</v>
  </rv>
  <rv s="1">
    <fb>1.69</fb>
    <v>31</v>
  </rv>
  <rv s="1">
    <fb>0.22353941805732902</fb>
    <v>30</v>
  </rv>
  <rv s="1">
    <fb>87.670430768185398</fb>
    <v>34</v>
  </rv>
  <rv s="1">
    <fb>0.96</fb>
    <v>35</v>
  </rv>
  <rv s="1">
    <fb>19910000000000</fb>
    <v>36</v>
  </rv>
  <rv s="1">
    <fb>1.0022275</fb>
    <v>30</v>
  </rv>
  <rv s="1">
    <fb>0.50604439999999995</fb>
    <v>30</v>
  </rv>
  <rv s="2">
    <v>6</v>
    <v>6</v>
    <v>56</v>
    <v>7</v>
    <v>0</v>
    <v>Image of China</v>
  </rv>
  <rv s="1">
    <fb>7.4</fb>
    <v>34</v>
  </rv>
  <rv s="0">
    <v>536870912</v>
    <v>Shanghai</v>
    <v>29ece984-463e-6074-60e1-83f8c012ef70</v>
    <v>en-US</v>
    <v>Map</v>
  </rv>
  <rv s="0">
    <v>805306368</v>
    <v>Xi Jinping (President)</v>
    <v>cd954b68-481c-b388-8b3d-6c0081dc9adf</v>
    <v>en-US</v>
    <v>Generic</v>
  </rv>
  <rv s="0">
    <v>805306368</v>
    <v>Xi Jinping (General secretary)</v>
    <v>cd954b68-481c-b388-8b3d-6c0081dc9adf</v>
    <v>en-US</v>
    <v>Generic</v>
  </rv>
  <rv s="0">
    <v>805306368</v>
    <v>Han Zheng (Vice president)</v>
    <v>e9aab0c7-cc9c-fc04-646c-f65aabe8bd9a</v>
    <v>en-US</v>
    <v>Generic</v>
  </rv>
  <rv s="0">
    <v>805306368</v>
    <v>Li Qiang (Premier)</v>
    <v>f0d727f0-3735-908f-e9a5-a6e2264d2e8e</v>
    <v>en-US</v>
    <v>Generic</v>
  </rv>
  <rv s="3">
    <v>13</v>
  </rv>
  <rv s="4">
    <v>https://www.bing.com/search?q=china&amp;form=skydnc</v>
    <v>Learn more on Bing</v>
  </rv>
  <rv s="1">
    <fb>76.959999999999994</fb>
    <v>34</v>
  </rv>
  <rv s="1">
    <fb>8515504380000</fb>
    <v>36</v>
  </rv>
  <rv s="1">
    <fb>29</fb>
    <v>34</v>
  </rv>
  <rv s="1">
    <fb>0.87</fb>
    <v>35</v>
  </rv>
  <rv s="3">
    <v>14</v>
  </rv>
  <rv s="1">
    <fb>0.32386296240000001</fb>
    <v>30</v>
  </rv>
  <rv s="1">
    <fb>1.9798</fb>
    <v>31</v>
  </rv>
  <rv s="1">
    <fb>1412175000</fb>
    <v>8</v>
  </rv>
  <rv s="1">
    <fb>0.222</fb>
    <v>30</v>
  </rv>
  <rv s="1">
    <fb>0.29299999999999998</fb>
    <v>30</v>
  </rv>
  <rv s="1">
    <fb>0.45299999999999996</fb>
    <v>30</v>
  </rv>
  <rv s="1">
    <fb>2.7000000000000003E-2</fb>
    <v>30</v>
  </rv>
  <rv s="1">
    <fb>6.5000000000000002E-2</fb>
    <v>30</v>
  </rv>
  <rv s="1">
    <fb>0.107</fb>
    <v>30</v>
  </rv>
  <rv s="1">
    <fb>0.153</fb>
    <v>30</v>
  </rv>
  <rv s="1">
    <fb>0.67986999511718804</fb>
    <v>30</v>
  </rv>
  <rv s="0">
    <v>536870912</v>
    <v>Tianjin</v>
    <v>45fdbb85-8f7d-7f8b-dc59-7cb26189ef7d</v>
    <v>en-US</v>
    <v>Map</v>
  </rv>
  <rv s="0">
    <v>536870912</v>
    <v>Hebei</v>
    <v>268021ac-4731-f143-328a-f385a6b2f343</v>
    <v>en-US</v>
    <v>Map</v>
  </rv>
  <rv s="0">
    <v>536870912</v>
    <v>Shanxi</v>
    <v>075dd860-13e3-fb9e-dab0-6f2a22a59c5d</v>
    <v>en-US</v>
    <v>Map</v>
  </rv>
  <rv s="0">
    <v>536870912</v>
    <v>Inner Mongolia</v>
    <v>2c74fdb2-19bf-0f2d-f20d-13b21d6103e6</v>
    <v>en-US</v>
    <v>Map</v>
  </rv>
  <rv s="0">
    <v>536870912</v>
    <v>Liaoning</v>
    <v>50b9b45b-7555-8f4e-500a-81f90d66f392</v>
    <v>en-US</v>
    <v>Map</v>
  </rv>
  <rv s="0">
    <v>536870912</v>
    <v>Jilin</v>
    <v>20bba38c-89a4-7448-c64a-9ec85a4ba341</v>
    <v>en-US</v>
    <v>Map</v>
  </rv>
  <rv s="0">
    <v>536870912</v>
    <v>Heilongjiang</v>
    <v>a7c2e681-f80e-cae6-2ae7-fccb47f12008</v>
    <v>en-US</v>
    <v>Map</v>
  </rv>
  <rv s="0">
    <v>536870912</v>
    <v>Jiangsu</v>
    <v>c979b1db-2e4e-7b88-511f-1cd5a525053c</v>
    <v>en-US</v>
    <v>Map</v>
  </rv>
  <rv s="0">
    <v>536870912</v>
    <v>Zhejiang</v>
    <v>5464490d-3361-4945-967e-d8879b9c8415</v>
    <v>en-US</v>
    <v>Map</v>
  </rv>
  <rv s="0">
    <v>536870912</v>
    <v>Anhui</v>
    <v>7a26b7d2-0ec9-86cd-351a-a9f347c4b9cd</v>
    <v>en-US</v>
    <v>Map</v>
  </rv>
  <rv s="0">
    <v>536870912</v>
    <v>Fujian</v>
    <v>f7e228b4-20f3-6c06-f9d2-0e381cb472db</v>
    <v>en-US</v>
    <v>Map</v>
  </rv>
  <rv s="0">
    <v>536870912</v>
    <v>Jiangxi</v>
    <v>60bbd587-912f-cf97-4a3b-4e9236f59153</v>
    <v>en-US</v>
    <v>Map</v>
  </rv>
  <rv s="0">
    <v>536870912</v>
    <v>Shandong</v>
    <v>311c787d-5f0d-3960-4647-a0b3ee6bb863</v>
    <v>en-US</v>
    <v>Map</v>
  </rv>
  <rv s="0">
    <v>536870912</v>
    <v>Henan</v>
    <v>e1b3708c-e5d8-671a-5b9c-e74cf7d11971</v>
    <v>en-US</v>
    <v>Map</v>
  </rv>
  <rv s="0">
    <v>536870912</v>
    <v>Hubei</v>
    <v>03c5c53c-6c11-7737-b58a-31b9b73bce20</v>
    <v>en-US</v>
    <v>Map</v>
  </rv>
  <rv s="0">
    <v>536870912</v>
    <v>Hunan</v>
    <v>84852e67-826c-7232-5aec-3bd5a776c21b</v>
    <v>en-US</v>
    <v>Map</v>
  </rv>
  <rv s="0">
    <v>536870912</v>
    <v>Guangxi</v>
    <v>b2e2f034-494c-f814-7555-fa5d56071d6f</v>
    <v>en-US</v>
    <v>Map</v>
  </rv>
  <rv s="0">
    <v>536870912</v>
    <v>Hainan</v>
    <v>85cb11dd-f8f0-f5e0-35d3-42ce64c34e9e</v>
    <v>en-US</v>
    <v>Map</v>
  </rv>
  <rv s="0">
    <v>536870912</v>
    <v>Chongqing</v>
    <v>69bf0da4-4c0f-d795-e3d4-f2087fc9101e</v>
    <v>en-US</v>
    <v>Map</v>
  </rv>
  <rv s="0">
    <v>536870912</v>
    <v>Sichuan</v>
    <v>49bf1471-e0d6-011f-bb5b-edd67fea0a6f</v>
    <v>en-US</v>
    <v>Map</v>
  </rv>
  <rv s="0">
    <v>536870912</v>
    <v>Guizhou</v>
    <v>3025ec8b-299d-6131-4293-401f8dd1701e</v>
    <v>en-US</v>
    <v>Map</v>
  </rv>
  <rv s="0">
    <v>536870912</v>
    <v>Yunnan</v>
    <v>62345ab8-b0e6-d4c5-87b4-0e7a5b39c7dc</v>
    <v>en-US</v>
    <v>Map</v>
  </rv>
  <rv s="0">
    <v>536870912</v>
    <v>Hong Kong</v>
    <v>304df1d5-38ee-e835-eb2a-554caba5c30e</v>
    <v>en-US</v>
    <v>Map</v>
  </rv>
  <rv s="0">
    <v>536870912</v>
    <v>Tibet Autonomous Region</v>
    <v>47172d29-ddc9-3139-5851-4a08c8219822</v>
    <v>en-US</v>
    <v>Map</v>
  </rv>
  <rv s="0">
    <v>536870912</v>
    <v>Shaanxi</v>
    <v>2c52cd90-c486-5a30-6fdf-b777d9331efd</v>
    <v>en-US</v>
    <v>Map</v>
  </rv>
  <rv s="0">
    <v>536870912</v>
    <v>Gansu</v>
    <v>2bf7e5b1-3ba4-5943-77aa-7ac1cb9a0535</v>
    <v>en-US</v>
    <v>Map</v>
  </rv>
  <rv s="0">
    <v>536870912</v>
    <v>Qinghai</v>
    <v>c8ddeac2-af7f-8ee9-dbac-33f9f697d88c</v>
    <v>en-US</v>
    <v>Map</v>
  </rv>
  <rv s="0">
    <v>536870912</v>
    <v>Ningxia</v>
    <v>b9d307c1-70f4-a27f-6800-d624b3030236</v>
    <v>en-US</v>
    <v>Map</v>
  </rv>
  <rv s="0">
    <v>536870912</v>
    <v>Xinjiang</v>
    <v>8e7874f1-5a52-a168-5737-ced81488dfca</v>
    <v>en-US</v>
    <v>Map</v>
  </rv>
  <rv s="0">
    <v>536870912</v>
    <v>Macau</v>
    <v>d7203e23-120a-c7fd-485a-3fbcf88a3288</v>
    <v>en-US</v>
    <v>Map</v>
  </rv>
  <rv s="3">
    <v>15</v>
  </rv>
  <rv s="1">
    <fb>9.4193182022714303E-2</fb>
    <v>30</v>
  </rv>
  <rv s="3">
    <v>16</v>
  </rv>
  <rv s="1">
    <fb>0.59200000000000008</fb>
    <v>30</v>
  </rv>
  <rv s="1">
    <fb>4.3200001716613798E-2</fb>
    <v>37</v>
  </rv>
  <rv s="1">
    <fb>842933962</fb>
    <v>8</v>
  </rv>
  <rv s="6">
    <v>#VALUE!</v>
    <v>60</v>
    <v>28</v>
    <v>China</v>
    <v>4</v>
    <v>5</v>
    <v>Map</v>
    <v>6</v>
    <v>61</v>
    <v>en-US</v>
    <v>5fcc3d97-0cf2-94e5-6dad-cd70e387bd69</v>
    <v>536870912</v>
    <v>1</v>
    <v>CN</v>
    <v>203</v>
    <v>204</v>
    <v>205</v>
    <v>206</v>
    <v>207</v>
    <v>208</v>
    <v>209</v>
    <v>210</v>
    <v>211</v>
    <v>CNY</v>
    <v>China, officially the People's Republic of China, is a country in East Asia. With a population exceeding 1.4 billion, it is the world's second-most-populous country. China spans the equivalent of five time zones and borders fourteen countries by ...</v>
    <v>212</v>
    <v>213</v>
    <v>214</v>
    <v>215</v>
    <v>216</v>
    <v>217</v>
    <v>218</v>
    <v>219</v>
    <v>220</v>
    <v>221</v>
    <v>222</v>
    <v>227</v>
    <v>228</v>
    <v>229</v>
    <v>230</v>
    <v>231</v>
    <v>232</v>
    <v>China</v>
    <v>March of the Volunteers</v>
    <v>233</v>
    <v>中华人民共和国</v>
    <v>234</v>
    <v>235</v>
    <v>236</v>
    <v>237</v>
    <v>238</v>
    <v>239</v>
    <v>240</v>
    <v>241</v>
    <v>242</v>
    <v>243</v>
    <v>244</v>
    <v>275</v>
    <v>276</v>
    <v>277</v>
    <v>278</v>
    <v>279</v>
    <v>China</v>
    <v>280</v>
    <v>mdp/vdpid/45</v>
  </rv>
  <rv s="1">
    <fb>16410.54</fb>
    <v>8</v>
  </rv>
  <rv s="0">
    <v>536870912</v>
    <v>Tongzhou District</v>
    <v>cc963155-329a-83ce-d8a5-83b72f1c8800</v>
    <v>en-US</v>
    <v>Map</v>
  </rv>
  <rv s="2">
    <v>7</v>
    <v>6</v>
    <v>62</v>
    <v>7</v>
    <v>0</v>
    <v>Image of Beijing</v>
  </rv>
  <rv s="0">
    <v>805306368</v>
    <v>Yin Li (Chinese Communist Party Committee Secretary)</v>
    <v>6a3ab6db-f434-ee02-d44c-9e95372451ed</v>
    <v>en-US</v>
    <v>Generic</v>
  </rv>
  <rv s="0">
    <v>805306368</v>
    <v>Yin Yong (Mayor)</v>
    <v>d37035ee-bd6d-01bf-9e95-d8d081fb2021</v>
    <v>en-US</v>
    <v>Generic</v>
  </rv>
  <rv s="0">
    <v>805306368</v>
    <v>Wei Xiaodong (Chairman)</v>
    <v>a6040d47-9aea-507c-9ee4-41eb78178ac0</v>
    <v>en-US</v>
    <v>Generic</v>
  </rv>
  <rv s="3">
    <v>17</v>
  </rv>
  <rv s="4">
    <v>https://www.bing.com/search?q=beijing&amp;form=skydnc</v>
    <v>Learn more on Bing</v>
  </rv>
  <rv s="1">
    <fb>21893095</fb>
    <v>8</v>
  </rv>
  <rv s="8">
    <v>#VALUE!</v>
    <v>64</v>
    <v>65</v>
    <v>Beijing</v>
    <v>4</v>
    <v>5</v>
    <v>Map</v>
    <v>6</v>
    <v>7</v>
    <v>en-US</v>
    <v>e43bc499-902a-5deb-aced-aa4a247e6822</v>
    <v>536870912</v>
    <v>1</v>
    <v>CN-11</v>
    <v>282</v>
    <v>283</v>
    <v>191</v>
    <v>Beijing, alternatively romanized as Peking, is the capital of the People's Republic of China. With about 22 million residents, Beijing is the world's most populous national capital city as well as China's second largest city after Shanghai. It ...</v>
    <v>284</v>
    <v>288</v>
    <v>289</v>
    <v>Beijing</v>
    <v>290</v>
    <v>Beijing</v>
    <v>mdp/vdpid/10067302</v>
  </rv>
  <rv s="1">
    <fb>6341</fb>
    <v>8</v>
  </rv>
  <rv s="0">
    <v>536870912</v>
    <v>Huangpu District</v>
    <v>05679fb4-a006-bce2-354b-60bfaaad8cf3</v>
    <v>en-US</v>
    <v>Map</v>
  </rv>
  <rv s="2">
    <v>8</v>
    <v>6</v>
    <v>66</v>
    <v>7</v>
    <v>0</v>
    <v>Image of Shanghai</v>
  </rv>
  <rv s="0">
    <v>805306368</v>
    <v>Chen Jining (Chinese Communist Party Committee Secretary)</v>
    <v>6ee2407c-ba15-4618-972a-a53d4c7793d5</v>
    <v>en-US</v>
    <v>Generic</v>
  </rv>
  <rv s="0">
    <v>805306368</v>
    <v>Huang Lixin (Chairwoman)</v>
    <v>e7b6c240-5b15-c362-9d00-450335392bce</v>
    <v>en-US</v>
    <v>Generic</v>
  </rv>
  <rv s="0">
    <v>805306368</v>
    <v>Gong Zheng (Mayor)</v>
    <v>bd3b92b8-ed8b-49a4-a91a-446bda95cb26</v>
    <v>en-US</v>
    <v>Generic</v>
  </rv>
  <rv s="0">
    <v>805306368</v>
    <v>Hu Wenrong (Chairman)</v>
    <v>b942e970-ad36-74b7-4638-209214a256e0</v>
    <v>en-US</v>
    <v>Generic</v>
  </rv>
  <rv s="3">
    <v>18</v>
  </rv>
  <rv s="4">
    <v>https://www.bing.com/search?q=shanghai&amp;form=skydnc</v>
    <v>Learn more on Bing</v>
  </rv>
  <rv s="1">
    <fb>24870895</fb>
    <v>8</v>
  </rv>
  <rv s="8">
    <v>#VALUE!</v>
    <v>68</v>
    <v>65</v>
    <v>Shanghai</v>
    <v>4</v>
    <v>5</v>
    <v>Map</v>
    <v>6</v>
    <v>7</v>
    <v>en-US</v>
    <v>29ece984-463e-6074-60e1-83f8c012ef70</v>
    <v>536870912</v>
    <v>1</v>
    <v>CN-31</v>
    <v>292</v>
    <v>293</v>
    <v>191</v>
    <v>Shanghai is one of the four direct-administered municipalities of the People's Republic of China. The city is located on the southern estuary of the Yangtze River, with the Huangpu River flowing through it. The population of the city proper is ...</v>
    <v>294</v>
    <v>299</v>
    <v>300</v>
    <v>Shanghai</v>
    <v>301</v>
    <v>Shanghai</v>
    <v>mdp/vdpid/7839446868474986497</v>
  </rv>
  <rv s="1">
    <fb>98285</fb>
    <v>8</v>
  </rv>
  <rv s="0">
    <v>536870912</v>
    <v>Nanjing</v>
    <v>662d07cc-389c-dc12-38b6-21ecc58773e6</v>
    <v>en-US</v>
    <v>Map</v>
  </rv>
  <rv s="2">
    <v>9</v>
    <v>6</v>
    <v>69</v>
    <v>7</v>
    <v>0</v>
    <v>Image of Jiangsu</v>
  </rv>
  <rv s="0">
    <v>536870912</v>
    <v>Suzhou</v>
    <v>5fd8263e-e5a6-4aef-a7be-39e77337f9c6</v>
    <v>en-US</v>
    <v>Map</v>
  </rv>
  <rv s="0">
    <v>805306368</v>
    <v>Xin Changxing (Chinese Communist Party Committee Secretary)</v>
    <v>a556e254-a88f-b9b2-bd85-7ca5bbbb081c</v>
    <v>en-US</v>
    <v>Generic</v>
  </rv>
  <rv s="0">
    <v>805306368</v>
    <v>Xin Changxing (Chairman)</v>
    <v>a556e254-a88f-b9b2-bd85-7ca5bbbb081c</v>
    <v>en-US</v>
    <v>Generic</v>
  </rv>
  <rv s="0">
    <v>805306368</v>
    <v>Xu Kunlin (Governor)</v>
    <v>583f9b6e-88e3-6625-77f4-5acc699bf851</v>
    <v>en-US</v>
    <v>Generic</v>
  </rv>
  <rv s="0">
    <v>805306368</v>
    <v>Zhang Yizhen (Chairman)</v>
    <v>f2fe1897-408c-17f6-b4fa-ea5288924fa2</v>
    <v>en-US</v>
    <v>Generic</v>
  </rv>
  <rv s="3">
    <v>19</v>
  </rv>
  <rv s="4">
    <v>https://www.bing.com/search?q=jiangsu&amp;form=skydnc</v>
    <v>Learn more on Bing</v>
  </rv>
  <rv s="1">
    <fb>84748016</fb>
    <v>8</v>
  </rv>
  <rv s="9">
    <v>#VALUE!</v>
    <v>71</v>
    <v>72</v>
    <v>Jiangsu</v>
    <v>4</v>
    <v>5</v>
    <v>Map</v>
    <v>6</v>
    <v>7</v>
    <v>en-US</v>
    <v>c979b1db-2e4e-7b88-511f-1cd5a525053c</v>
    <v>536870912</v>
    <v>1</v>
    <v>CN-32</v>
    <v>303</v>
    <v>304</v>
    <v>191</v>
    <v>Jiangsu is an eastern coastal province of the People's Republic of China. It is one of the leading provinces in finance, education, technology, and tourism, with its capital in Nanjing. Jiangsu is the third smallest, but the fifth most populous ...</v>
    <v>305</v>
    <v>306</v>
    <v>311</v>
    <v>312</v>
    <v>Jiangsu</v>
    <v>313</v>
    <v>Jiangsu</v>
    <v>mdp/vdpid/15544</v>
  </rv>
  <rv s="0">
    <v>536870912</v>
    <v>Austin, Texas</v>
    <v>afd7d7f6-01a2-401c-bb4d-59f7e34d585c</v>
    <v>en-US</v>
    <v>Map</v>
  </rv>
  <rv s="0">
    <v>536870912</v>
    <v>Texas</v>
    <v>00a23ccd-3344-461c-8b9f-c2bb55be5815</v>
    <v>en-US</v>
    <v>Map</v>
  </rv>
  <rv s="0">
    <v>536870912</v>
    <v>Travis County</v>
    <v>20b17992-eea7-f60c-0264-9295ab19d7e4</v>
    <v>en-US</v>
    <v>Map</v>
  </rv>
  <rv s="1">
    <fb>827.51275999999996</fb>
    <v>8</v>
  </rv>
  <rv s="0">
    <v>536870912</v>
    <v>United States of America</v>
    <v>5232ed96-85b1-2edb-12c6-63e6c597a1de</v>
    <v>en-US</v>
    <v>Map</v>
  </rv>
  <rv s="2">
    <v>10</v>
    <v>6</v>
    <v>73</v>
    <v>7</v>
    <v>0</v>
    <v>Image of Austin, Texas</v>
  </rv>
  <rv s="1">
    <fb>30.3</fb>
    <v>9</v>
  </rv>
  <rv s="0">
    <v>805306368</v>
    <v>Kirk Watson (Mayor)</v>
    <v>c4ea06fa-a87c-e5da-549e-3756b58a4fbd</v>
    <v>en-US</v>
    <v>Generic</v>
  </rv>
  <rv s="3">
    <v>20</v>
  </rv>
  <rv s="4">
    <v>https://www.bing.com/search?q=austin+texas&amp;form=skydnc</v>
    <v>Learn more on Bing</v>
  </rv>
  <rv s="1">
    <fb>-97.733333333332993</fb>
    <v>9</v>
  </rv>
  <rv s="1">
    <fb>961855</fb>
    <v>8</v>
  </rv>
  <rv s="10">
    <v>#VALUE!</v>
    <v>74</v>
    <v>75</v>
    <v>Austin, Texas</v>
    <v>4</v>
    <v>5</v>
    <v>Map</v>
    <v>6</v>
    <v>7</v>
    <v>en-US</v>
    <v>afd7d7f6-01a2-401c-bb4d-59f7e34d585c</v>
    <v>536870912</v>
    <v>1</v>
    <v>316</v>
    <v>317</v>
    <v>318</v>
    <v>319</v>
    <v>Austin is the capital of the U.S. state of Texas, as well as the seat and most populous city of Travis County, with portions extending into Hays and Williamson counties. Incorporated on December 27, 1839, it is the 10th most populous city in the ...</v>
    <v>320</v>
    <v>321</v>
    <v>323</v>
    <v>324</v>
    <v>325</v>
    <v>Austin, Texas</v>
    <v>326</v>
    <v>Austin, Texas</v>
    <v>mdp/vdpid/5108805940384104452</v>
  </rv>
  <rv s="1">
    <fb>0.44369067999501505</fb>
    <v>30</v>
  </rv>
  <rv s="1">
    <fb>9826675</fb>
    <v>8</v>
  </rv>
  <rv s="1">
    <fb>1359000</fb>
    <v>8</v>
  </rv>
  <rv s="1">
    <fb>11.6</fb>
    <v>31</v>
  </rv>
  <rv s="1">
    <fb>1</fb>
    <v>32</v>
  </rv>
  <rv s="0">
    <v>536870912</v>
    <v>Washington, D.C.</v>
    <v>216726d1-8987-06d3-5eff-823da05c3d3c</v>
    <v>en-US</v>
    <v>Map</v>
  </rv>
  <rv s="1">
    <fb>5006302.0769999996</fb>
    <v>8</v>
  </rv>
  <rv s="1">
    <fb>117.244195476228</fb>
    <v>33</v>
  </rv>
  <rv s="1">
    <fb>7.4999999999999997E-2</fb>
    <v>30</v>
  </rv>
  <rv s="1">
    <fb>12993.961824772699</fb>
    <v>8</v>
  </rv>
  <rv s="1">
    <fb>1.7295</fb>
    <v>31</v>
  </rv>
  <rv s="1">
    <fb>0.339297856663409</fb>
    <v>30</v>
  </rv>
  <rv s="1">
    <fb>82.427828245269197</fb>
    <v>34</v>
  </rv>
  <rv s="1">
    <fb>0.71</fb>
    <v>35</v>
  </rv>
  <rv s="1">
    <fb>21427700000000</fb>
    <v>36</v>
  </rv>
  <rv s="1">
    <fb>1.0182144</fb>
    <v>30</v>
  </rv>
  <rv s="1">
    <fb>0.88167390000000001</fb>
    <v>30</v>
  </rv>
  <rv s="2">
    <v>11</v>
    <v>6</v>
    <v>77</v>
    <v>7</v>
    <v>0</v>
    <v>Image of United States</v>
  </rv>
  <rv s="1">
    <fb>5.6</fb>
    <v>34</v>
  </rv>
  <rv s="0">
    <v>536870912</v>
    <v>New York City</v>
    <v>60d5dc2b-c915-460b-b722-c9e3485499ca</v>
    <v>en-US</v>
    <v>Map</v>
  </rv>
  <rv s="0">
    <v>805306368</v>
    <v>Joe Biden (President)</v>
    <v>cad484f9-be75-7a78-12dd-16233f823cd7</v>
    <v>en-US</v>
    <v>Generic</v>
  </rv>
  <rv s="0">
    <v>805306368</v>
    <v>Kamala Harris (Vice president)</v>
    <v>ef5cf66f-32b7-7271-286a-8e8313eda5c5</v>
    <v>en-US</v>
    <v>Generic</v>
  </rv>
  <rv s="0">
    <v>805306368</v>
    <v>Mike Johnson (Speaker)</v>
    <v>0cdd8beb-6fa0-b09e-350a-8a9eef364ec7</v>
    <v>en-US</v>
    <v>Generic</v>
  </rv>
  <rv s="0">
    <v>805306368</v>
    <v>John Roberts (Chief justice)</v>
    <v>af7f7f4b-fd5b-867d-e108-4b6ecf118076</v>
    <v>en-US</v>
    <v>Generic</v>
  </rv>
  <rv s="3">
    <v>21</v>
  </rv>
  <rv s="4">
    <v>https://www.bing.com/search?q=united+states&amp;form=skydnc</v>
    <v>Learn more on Bing</v>
  </rv>
  <rv s="1">
    <fb>78.539024390243895</fb>
    <v>34</v>
  </rv>
  <rv s="1">
    <fb>30436313050000</fb>
    <v>36</v>
  </rv>
  <rv s="1">
    <fb>19</fb>
    <v>34</v>
  </rv>
  <rv s="1">
    <fb>7.25</fb>
    <v>35</v>
  </rv>
  <rv s="3">
    <v>22</v>
  </rv>
  <rv s="1">
    <fb>0.1108387988</fb>
    <v>30</v>
  </rv>
  <rv s="1">
    <fb>2.6120000000000001</fb>
    <v>31</v>
  </rv>
  <rv s="1">
    <fb>333287557</fb>
    <v>8</v>
  </rv>
  <rv s="1">
    <fb>0.22600000000000001</fb>
    <v>30</v>
  </rv>
  <rv s="1">
    <fb>0.30499999999999999</fb>
    <v>30</v>
  </rv>
  <rv s="1">
    <fb>0.46799999999999997</fb>
    <v>30</v>
  </rv>
  <rv s="1">
    <fb>1.7000000000000001E-2</fb>
    <v>30</v>
  </rv>
  <rv s="1">
    <fb>5.0999999999999997E-2</fb>
    <v>30</v>
  </rv>
  <rv s="1">
    <fb>0.10300000000000001</fb>
    <v>30</v>
  </rv>
  <rv s="1">
    <fb>0.62048999786377002</fb>
    <v>30</v>
  </rv>
  <rv s="0">
    <v>536870912</v>
    <v>Alabama</v>
    <v>376f8b06-52f6-4e72-a31d-311a3563e645</v>
    <v>en-US</v>
    <v>Map</v>
  </rv>
  <rv s="0">
    <v>536870912</v>
    <v>Alaska</v>
    <v>31c4c7a1-54e7-4306-ac9b-f1b02e85bda5</v>
    <v>en-US</v>
    <v>Map</v>
  </rv>
  <rv s="0">
    <v>536870912</v>
    <v>Arizona</v>
    <v>bf973f46-5962-4997-a7ba-a05f1aa2a9f9</v>
    <v>en-US</v>
    <v>Map</v>
  </rv>
  <rv s="0">
    <v>536870912</v>
    <v>Arkansas</v>
    <v>b939db72-08f2-4ea6-a16a-a53bf32e6612</v>
    <v>en-US</v>
    <v>Map</v>
  </rv>
  <rv s="0">
    <v>536870912</v>
    <v>California</v>
    <v>3009d91d-d582-4c34-85ba-772ba09e5be1</v>
    <v>en-US</v>
    <v>Map</v>
  </rv>
  <rv s="0">
    <v>536870912</v>
    <v>Colorado</v>
    <v>a070c5c2-b22d-41d8-b869-f20e583c4f80</v>
    <v>en-US</v>
    <v>Map</v>
  </rv>
  <rv s="0">
    <v>536870912</v>
    <v>Connecticut</v>
    <v>b3ca6523-435e-4a3b-8f78-1ad900a52cf8</v>
    <v>en-US</v>
    <v>Map</v>
  </rv>
  <rv s="0">
    <v>536870912</v>
    <v>Delaware</v>
    <v>8ad617cc-3d7a-4b3c-a787-098de959ccc4</v>
    <v>en-US</v>
    <v>Map</v>
  </rv>
  <rv s="0">
    <v>536870912</v>
    <v>Florida</v>
    <v>5fece3f4-e8e8-4159-843e-f725a930ad50</v>
    <v>en-US</v>
    <v>Map</v>
  </rv>
  <rv s="0">
    <v>536870912</v>
    <v>Georgia</v>
    <v>84604bc7-2c47-4f8d-8ea5-b6ac8c018a20</v>
    <v>en-US</v>
    <v>Map</v>
  </rv>
  <rv s="0">
    <v>536870912</v>
    <v>Hawaii</v>
    <v>b6f01eaf-aecf-44f6-b64d-1f6e982365c3</v>
    <v>en-US</v>
    <v>Map</v>
  </rv>
  <rv s="0">
    <v>536870912</v>
    <v>Idaho</v>
    <v>ecd30387-20fa-4523-9045-e2860154b5e9</v>
    <v>en-US</v>
    <v>Map</v>
  </rv>
  <rv s="0">
    <v>536870912</v>
    <v>Illinois</v>
    <v>4131acb8-628a-4241-8920-ca79eab9dade</v>
    <v>en-US</v>
    <v>Map</v>
  </rv>
  <rv s="0">
    <v>536870912</v>
    <v>Indiana</v>
    <v>109f7e5a-efbb-4953-b4b8-cb812ce1ff5d</v>
    <v>en-US</v>
    <v>Map</v>
  </rv>
  <rv s="0">
    <v>536870912</v>
    <v>Iowa</v>
    <v>77850824-b07a-487a-af58-37f9949afc27</v>
    <v>en-US</v>
    <v>Map</v>
  </rv>
  <rv s="0">
    <v>536870912</v>
    <v>Kansas</v>
    <v>6e527b71-bd3e-4bc1-b1c0-59d288b4fd5e</v>
    <v>en-US</v>
    <v>Map</v>
  </rv>
  <rv s="0">
    <v>536870912</v>
    <v>Kentucky</v>
    <v>108dfd18-4626-481a-8dfa-18f64e6eac84</v>
    <v>en-US</v>
    <v>Map</v>
  </rv>
  <rv s="0">
    <v>536870912</v>
    <v>Louisiana</v>
    <v>0ca1e87f-e2f6-43fb-8deb-d22bd09a9cae</v>
    <v>en-US</v>
    <v>Map</v>
  </rv>
  <rv s="0">
    <v>536870912</v>
    <v>Maine</v>
    <v>d62dd683-9cf9-4db9-a497-d810d529592b</v>
    <v>en-US</v>
    <v>Map</v>
  </rv>
  <rv s="0">
    <v>536870912</v>
    <v>Maryland</v>
    <v>4c472f4d-06a8-4d90-8bb8-da4d168c73fe</v>
    <v>en-US</v>
    <v>Map</v>
  </rv>
  <rv s="0">
    <v>536870912</v>
    <v>Massachusetts</v>
    <v>845219d5-3650-4199-b926-964ca27c863c</v>
    <v>en-US</v>
    <v>Map</v>
  </rv>
  <rv s="0">
    <v>536870912</v>
    <v>Michigan</v>
    <v>162411c2-b757-495d-aa81-93942fae2f7e</v>
    <v>en-US</v>
    <v>Map</v>
  </rv>
  <rv s="0">
    <v>536870912</v>
    <v>Minnesota</v>
    <v>77f97f6f-7e93-46e5-b486-6198effe8dea</v>
    <v>en-US</v>
    <v>Map</v>
  </rv>
  <rv s="0">
    <v>536870912</v>
    <v>Mississippi</v>
    <v>6af619ca-217d-49c0-9a86-153fc7fbcd78</v>
    <v>en-US</v>
    <v>Map</v>
  </rv>
  <rv s="0">
    <v>536870912</v>
    <v>Missouri</v>
    <v>6185f8cb-44e1-4da6-9bf0-b75286aeb591</v>
    <v>en-US</v>
    <v>Map</v>
  </rv>
  <rv s="0">
    <v>536870912</v>
    <v>Montana</v>
    <v>447d6cd5-53f6-4c8f-bf6c-9ff228415c3b</v>
    <v>en-US</v>
    <v>Map</v>
  </rv>
  <rv s="0">
    <v>536870912</v>
    <v>Nebraska</v>
    <v>3e64ff5d-6b40-4dbe-91b1-0e554e892496</v>
    <v>en-US</v>
    <v>Map</v>
  </rv>
  <rv s="0">
    <v>536870912</v>
    <v>Nevada</v>
    <v>c2157d7e-617e-4517-80f8-1b08113afc14</v>
    <v>en-US</v>
    <v>Map</v>
  </rv>
  <rv s="0">
    <v>536870912</v>
    <v>New Hampshire</v>
    <v>9ca71997-cc97-46eb-8911-fac32f80b0b1</v>
    <v>en-US</v>
    <v>Map</v>
  </rv>
  <rv s="0">
    <v>536870912</v>
    <v>New Jersey</v>
    <v>05277898-b62b-4878-8632-09d29756a2ff</v>
    <v>en-US</v>
    <v>Map</v>
  </rv>
  <rv s="0">
    <v>536870912</v>
    <v>New Mexico</v>
    <v>a16d3636-4349-41c7-a77e-89e34b26a8ad</v>
    <v>en-US</v>
    <v>Map</v>
  </rv>
  <rv s="0">
    <v>536870912</v>
    <v>New York</v>
    <v>caeb7b9a-f5d7-4686-8fb5-cf7628296b13</v>
    <v>en-US</v>
    <v>Map</v>
  </rv>
  <rv s="0">
    <v>536870912</v>
    <v>North Dakota</v>
    <v>77fbc744-3efe-4aa9-9e8e-f8034f06b941</v>
    <v>en-US</v>
    <v>Map</v>
  </rv>
  <rv s="0">
    <v>536870912</v>
    <v>North Carolina</v>
    <v>9e2bf053-dd80-4646-8f26-65075e7085c0</v>
    <v>en-US</v>
    <v>Map</v>
  </rv>
  <rv s="0">
    <v>536870912</v>
    <v>Ohio</v>
    <v>6f3df7da-1ef6-48e3-b2b3-b5b5fce3e846</v>
    <v>en-US</v>
    <v>Map</v>
  </rv>
  <rv s="0">
    <v>536870912</v>
    <v>Oklahoma</v>
    <v>cbcf556f-952a-4665-bb95-0500b27f9976</v>
    <v>en-US</v>
    <v>Map</v>
  </rv>
  <rv s="0">
    <v>536870912</v>
    <v>Oregon</v>
    <v>cacd36fd-7c62-43e2-a632-64a2a1811933</v>
    <v>en-US</v>
    <v>Map</v>
  </rv>
  <rv s="0">
    <v>536870912</v>
    <v>Pennsylvania</v>
    <v>6304580e-c803-4266-818a-971619176547</v>
    <v>en-US</v>
    <v>Map</v>
  </rv>
  <rv s="0">
    <v>536870912</v>
    <v>Rhode Island</v>
    <v>65a08f52-b469-4f7c-8353-9b3c0b2a5752</v>
    <v>en-US</v>
    <v>Map</v>
  </rv>
  <rv s="0">
    <v>536870912</v>
    <v>South Dakota</v>
    <v>9cee0b65-d357-479e-a066-31c634648f47</v>
    <v>en-US</v>
    <v>Map</v>
  </rv>
  <rv s="0">
    <v>536870912</v>
    <v>South Carolina</v>
    <v>810015e8-b10b-4232-9e2c-de87a67bd26e</v>
    <v>en-US</v>
    <v>Map</v>
  </rv>
  <rv s="0">
    <v>536870912</v>
    <v>Tennessee</v>
    <v>9bbc9c72-1bf1-4ef6-b66d-a6cdef70f4f3</v>
    <v>en-US</v>
    <v>Map</v>
  </rv>
  <rv s="0">
    <v>536870912</v>
    <v>Utah</v>
    <v>c6705e44-d27f-4240-95a2-54e802e3b524</v>
    <v>en-US</v>
    <v>Map</v>
  </rv>
  <rv s="0">
    <v>536870912</v>
    <v>Vermont</v>
    <v>221864cc-447e-4e78-847c-59e485d73bff</v>
    <v>en-US</v>
    <v>Map</v>
  </rv>
  <rv s="0">
    <v>536870912</v>
    <v>Virginia</v>
    <v>7eee9976-e8a7-472c-ada1-007208abd678</v>
    <v>en-US</v>
    <v>Map</v>
  </rv>
  <rv s="0">
    <v>536870912</v>
    <v>Washington</v>
    <v>982ad551-fd5d-45df-bd70-bf704dd576e4</v>
    <v>en-US</v>
    <v>Map</v>
  </rv>
  <rv s="0">
    <v>536870912</v>
    <v>West Virginia</v>
    <v>8a47255a-fae3-4faa-aa32-c6f384cb6c1d</v>
    <v>en-US</v>
    <v>Map</v>
  </rv>
  <rv s="0">
    <v>536870912</v>
    <v>Wisconsin</v>
    <v>cb4d2853-06f4-4467-8e7c-4e31cbb35cb2</v>
    <v>en-US</v>
    <v>Map</v>
  </rv>
  <rv s="0">
    <v>536870912</v>
    <v>Wyoming</v>
    <v>bff03ad6-2b7f-400b-a76e-eb9fc4a93961</v>
    <v>en-US</v>
    <v>Map</v>
  </rv>
  <rv s="0">
    <v>536870912</v>
    <v>American Samoa</v>
    <v>12d04d63-b9b5-855b-0821-b32474a729a4</v>
    <v>en-US</v>
    <v>Map</v>
  </rv>
  <rv s="0">
    <v>536870912</v>
    <v>United States Virgin Islands</v>
    <v>38bd827b-bc00-140e-85be-46a96078429c</v>
    <v>en-US</v>
    <v>Map</v>
  </rv>
  <rv s="0">
    <v>536870912</v>
    <v>Guam</v>
    <v>f842c067-b461-3084-6a3b-6c6c7431fc9a</v>
    <v>en-US</v>
    <v>Map</v>
  </rv>
  <rv s="0">
    <v>536870912</v>
    <v>Northern Mariana Islands</v>
    <v>f4475436-adda-9ff0-b5fe-6c3dff0e26be</v>
    <v>en-US</v>
    <v>Map</v>
  </rv>
  <rv s="0">
    <v>536870912</v>
    <v>Puerto Rico</v>
    <v>72752f4d-11d3-5470-b64e-b9e012b0520f</v>
    <v>en-US</v>
    <v>Map</v>
  </rv>
  <rv s="3">
    <v>23</v>
  </rv>
  <rv s="1">
    <fb>9.5866513904898809E-2</fb>
    <v>30</v>
  </rv>
  <rv s="3">
    <v>24</v>
  </rv>
  <rv s="1">
    <fb>0.36599999999999999</fb>
    <v>30</v>
  </rv>
  <rv s="1">
    <fb>0.14699999999999999</fb>
    <v>37</v>
  </rv>
  <rv s="1">
    <fb>270663028</fb>
    <v>8</v>
  </rv>
  <rv s="6">
    <v>#VALUE!</v>
    <v>80</v>
    <v>28</v>
    <v>United States</v>
    <v>4</v>
    <v>5</v>
    <v>Map</v>
    <v>6</v>
    <v>81</v>
    <v>en-US</v>
    <v>5232ed96-85b1-2edb-12c6-63e6c597a1de</v>
    <v>536870912</v>
    <v>1</v>
    <v>US</v>
    <v>328</v>
    <v>329</v>
    <v>330</v>
    <v>331</v>
    <v>332</v>
    <v>333</v>
    <v>334</v>
    <v>335</v>
    <v>336</v>
    <v>USD</v>
    <v>The United States of America, commonly known as the United States or America, is a country primarily located in North America. The third-largest country in the world by land and total area, the U.S. is a federal republic of 50 states, with its ...</v>
    <v>337</v>
    <v>338</v>
    <v>339</v>
    <v>340</v>
    <v>341</v>
    <v>342</v>
    <v>343</v>
    <v>344</v>
    <v>345</v>
    <v>346</v>
    <v>347</v>
    <v>352</v>
    <v>353</v>
    <v>354</v>
    <v>355</v>
    <v>356</v>
    <v>357</v>
    <v>United States</v>
    <v>The Star-Spangled Banner</v>
    <v>358</v>
    <v>the United States of America</v>
    <v>359</v>
    <v>360</v>
    <v>361</v>
    <v>362</v>
    <v>363</v>
    <v>364</v>
    <v>365</v>
    <v>366</v>
    <v>367</v>
    <v>243</v>
    <v>368</v>
    <v>423</v>
    <v>424</v>
    <v>425</v>
    <v>426</v>
    <v>427</v>
    <v>United States</v>
    <v>428</v>
    <v>mdp/vdpid/244</v>
  </rv>
  <rv s="0">
    <v>536870912</v>
    <v>United States</v>
    <v>5232ed96-85b1-2edb-12c6-63e6c597a1de</v>
    <v>en-US</v>
    <v>Map</v>
  </rv>
  <rv s="0">
    <v>536870912</v>
    <v>Ningde</v>
    <v>ad615fdc-117c-8e49-03bf-92df9e99a9da</v>
    <v>en-US</v>
    <v>Map</v>
  </rv>
  <rv s="1">
    <fb>13431.98</fb>
    <v>8</v>
  </rv>
  <rv s="2">
    <v>12</v>
    <v>6</v>
    <v>82</v>
    <v>7</v>
    <v>0</v>
    <v>Image of Ningde</v>
  </rv>
  <rv s="1">
    <fb>26.661666666666999</fb>
    <v>9</v>
  </rv>
  <rv s="0">
    <v>805306368</v>
    <v>Chen Jiadong (Mayor)</v>
    <v>a8d1725c-3bb5-5db5-4a9c-0cea633a9b56</v>
    <v>en-US</v>
    <v>Generic</v>
  </rv>
  <rv s="3">
    <v>25</v>
  </rv>
  <rv s="4">
    <v>https://www.bing.com/search?q=ningde+fujian+china&amp;form=skydnc</v>
    <v>Learn more on Bing</v>
  </rv>
  <rv s="1">
    <fb>119.52277777777999</fb>
    <v>9</v>
  </rv>
  <rv s="1">
    <fb>2910000</fb>
    <v>8</v>
  </rv>
  <rv s="5">
    <v>#VALUE!</v>
    <v>83</v>
    <v>2</v>
    <v>Ningde</v>
    <v>4</v>
    <v>5</v>
    <v>Map</v>
    <v>6</v>
    <v>84</v>
    <v>en-US</v>
    <v>ad615fdc-117c-8e49-03bf-92df9e99a9da</v>
    <v>536870912</v>
    <v>1</v>
    <v>255</v>
    <v>432</v>
    <v>191</v>
    <v>Ningde, also known as Mindong, is a prefecture-level city located along the northeastern coast of Fujian province, People's Republic of China. It borders the provincial capital of Fuzhou to the south, Wenzhou to the north, and Nanping to the ...</v>
    <v>433</v>
    <v>434</v>
    <v>436</v>
    <v>437</v>
    <v>438</v>
    <v>Ningde</v>
    <v>439</v>
    <v>Ningde</v>
    <v>mdp/vdpid/7843347419730280449</v>
  </rv>
  <rv s="0">
    <v>536870912</v>
    <v>Stafford</v>
    <v>10792172-04f5-1ec8-06c2-97aec453c024</v>
    <v>en-US</v>
    <v>Map</v>
  </rv>
  <rv s="0">
    <v>536870912</v>
    <v>Borough of Stafford</v>
    <v>0a30f40c-c65d-0407-6443-753ade9cb140</v>
    <v>en-US</v>
    <v>Map</v>
  </rv>
  <rv s="1">
    <fb>599</fb>
    <v>8</v>
  </rv>
  <rv s="0">
    <v>536870912</v>
    <v>United Kingdom</v>
    <v>b1a5155a-6bb2-4646-8f7c-3e6b3a53c831</v>
    <v>en-US</v>
    <v>Map</v>
  </rv>
  <rv s="2">
    <v>13</v>
    <v>6</v>
    <v>85</v>
    <v>7</v>
    <v>0</v>
    <v>Image of Stafford</v>
  </rv>
  <rv s="1">
    <fb>52.806600000000003</fb>
    <v>9</v>
  </rv>
  <rv s="4">
    <v>https://www.bing.com/search?q=stafford+england&amp;form=skydnc</v>
    <v>Learn more on Bing</v>
  </rv>
  <rv s="1">
    <fb>-2.1171000000000002</fb>
    <v>9</v>
  </rv>
  <rv s="1">
    <fb>70592</fb>
    <v>8</v>
  </rv>
  <rv s="11">
    <v>#VALUE!</v>
    <v>86</v>
    <v>87</v>
    <v>Stafford</v>
    <v>4</v>
    <v>5</v>
    <v>Map</v>
    <v>6</v>
    <v>88</v>
    <v>en-US</v>
    <v>10792172-04f5-1ec8-06c2-97aec453c024</v>
    <v>536870912</v>
    <v>1</v>
    <v>442</v>
    <v>443</v>
    <v>444</v>
    <v>Stafford is a market town and the county town of Staffordshire, in the West Midlands region of England. It lies about 15 miles north of Wolverhampton, 15 miles south of Stoke-on-Trent and 24 miles northwest of Birmingham. The town had a ...</v>
    <v>445</v>
    <v>446</v>
    <v>447</v>
    <v>448</v>
    <v>Stafford</v>
    <v>449</v>
    <v>Stafford</v>
    <v>mdp/vdpid/5471340488462172162</v>
  </rv>
  <rv s="1">
    <fb>0.71714878141404492</fb>
    <v>30</v>
  </rv>
  <rv s="1">
    <fb>242495</fb>
    <v>8</v>
  </rv>
  <rv s="1">
    <fb>148000</fb>
    <v>8</v>
  </rv>
  <rv s="1">
    <fb>11</fb>
    <v>31</v>
  </rv>
  <rv s="1">
    <fb>44</fb>
    <v>32</v>
  </rv>
  <rv s="0">
    <v>536870912</v>
    <v>London</v>
    <v>8e0ba7b6-4225-fa8a-6369-1b5294e602a5</v>
    <v>en-US</v>
    <v>Map</v>
  </rv>
  <rv s="1">
    <fb>379024.78700000001</fb>
    <v>8</v>
  </rv>
  <rv s="1">
    <fb>119.622711300166</fb>
    <v>33</v>
  </rv>
  <rv s="1">
    <fb>1.7381046008651101E-2</fb>
    <v>30</v>
  </rv>
  <rv s="1">
    <fb>5129.5277927901998</fb>
    <v>8</v>
  </rv>
  <rv s="1">
    <fb>1.68</fb>
    <v>31</v>
  </rv>
  <rv s="1">
    <fb>0.130657628239573</fb>
    <v>30</v>
  </rv>
  <rv s="1">
    <fb>80.351771267255202</fb>
    <v>34</v>
  </rv>
  <rv s="1">
    <fb>1.46</fb>
    <v>35</v>
  </rv>
  <rv s="1">
    <fb>2827113184695.5801</fb>
    <v>36</v>
  </rv>
  <rv s="1">
    <fb>1.0115456</fb>
    <v>30</v>
  </rv>
  <rv s="1">
    <fb>0.59995569999999998</fb>
    <v>30</v>
  </rv>
  <rv s="2">
    <v>14</v>
    <v>6</v>
    <v>90</v>
    <v>7</v>
    <v>0</v>
    <v>Image of United Kingdom</v>
  </rv>
  <rv s="1">
    <fb>3.6</fb>
    <v>34</v>
  </rv>
  <rv s="0">
    <v>805306368</v>
    <v>Charles III (Monarch)</v>
    <v>afc6f6a9-5b55-9178-3e6f-2c8b6d16ee9c</v>
    <v>en-US</v>
    <v>Generic</v>
  </rv>
  <rv s="0">
    <v>805306368</v>
    <v>Rishi Sunak (Prime minister)</v>
    <v>79551c5d-075b-e493-70a2-f5b22a4876e1</v>
    <v>en-US</v>
    <v>Generic</v>
  </rv>
  <rv s="3">
    <v>26</v>
  </rv>
  <rv s="4">
    <v>https://www.bing.com/search?q=united+kingdom&amp;form=skydnc</v>
    <v>Learn more on Bing</v>
  </rv>
  <rv s="1">
    <fb>81.256097560975604</fb>
    <v>34</v>
  </rv>
  <rv s="1">
    <fb>1868152970000</fb>
    <v>36</v>
  </rv>
  <rv s="1">
    <fb>7</fb>
    <v>34</v>
  </rv>
  <rv s="1">
    <fb>10.130000000000001</fb>
    <v>35</v>
  </rv>
  <rv s="1">
    <fb>0.14794489889999998</fb>
    <v>30</v>
  </rv>
  <rv s="1">
    <fb>2.8117000000000001</fb>
    <v>31</v>
  </rv>
  <rv s="1">
    <fb>66971411</fb>
    <v>8</v>
  </rv>
  <rv s="1">
    <fb>0.22500000000000001</fb>
    <v>30</v>
  </rv>
  <rv s="1">
    <fb>0.26800000000000002</fb>
    <v>30</v>
  </rv>
  <rv s="1">
    <fb>0.42100000000000004</fb>
    <v>30</v>
  </rv>
  <rv s="1">
    <fb>2.7999999999999997E-2</fb>
    <v>30</v>
  </rv>
  <rv s="1">
    <fb>7.0999999999999994E-2</fb>
    <v>30</v>
  </rv>
  <rv s="1">
    <fb>0.11900000000000001</fb>
    <v>30</v>
  </rv>
  <rv s="1">
    <fb>0.16399999999999998</fb>
    <v>30</v>
  </rv>
  <rv s="1">
    <fb>0.62773998260497998</fb>
    <v>30</v>
  </rv>
  <rv s="0">
    <v>536870912</v>
    <v>England</v>
    <v>280d39e8-7217-6863-6980-a8c20c211c89</v>
    <v>en-US</v>
    <v>Map</v>
  </rv>
  <rv s="0">
    <v>536870912</v>
    <v>Wales</v>
    <v>b51b24e1-6afb-d525-d360-f2eb5bf3410b</v>
    <v>en-US</v>
    <v>Map</v>
  </rv>
  <rv s="0">
    <v>536870912</v>
    <v>Scotland</v>
    <v>a0377d96-1a18-f843-65ad-adcbc4acdc69</v>
    <v>en-US</v>
    <v>Map</v>
  </rv>
  <rv s="0">
    <v>536870912</v>
    <v>Northern Ireland</v>
    <v>e4b8bc44-385c-e87b-bb7d-b32328f53502</v>
    <v>en-US</v>
    <v>Map</v>
  </rv>
  <rv s="3">
    <v>27</v>
  </rv>
  <rv s="1">
    <fb>0.255052921600669</fb>
    <v>30</v>
  </rv>
  <rv s="3">
    <v>28</v>
  </rv>
  <rv s="1">
    <fb>0.30599999999999999</fb>
    <v>30</v>
  </rv>
  <rv s="1">
    <fb>3.8510000705719E-2</fb>
    <v>37</v>
  </rv>
  <rv s="1">
    <fb>55908316</fb>
    <v>8</v>
  </rv>
  <rv s="6">
    <v>#VALUE!</v>
    <v>93</v>
    <v>28</v>
    <v>United Kingdom</v>
    <v>4</v>
    <v>5</v>
    <v>Map</v>
    <v>6</v>
    <v>94</v>
    <v>en-US</v>
    <v>b1a5155a-6bb2-4646-8f7c-3e6b3a53c831</v>
    <v>536870912</v>
    <v>1</v>
    <v>GB</v>
    <v>451</v>
    <v>452</v>
    <v>453</v>
    <v>454</v>
    <v>455</v>
    <v>456</v>
    <v>457</v>
    <v>458</v>
    <v>459</v>
    <v>GBP</v>
    <v>The United Kingdom of Great Britain and Northern Ireland, commonly known as the United Kingdom or Britain, is a country in Northwestern Europe, off the north-western coast of the continental mainland. It comprises England, Scotland, Wales, and ...</v>
    <v>460</v>
    <v>461</v>
    <v>462</v>
    <v>463</v>
    <v>464</v>
    <v>465</v>
    <v>466</v>
    <v>467</v>
    <v>468</v>
    <v>469</v>
    <v>456</v>
    <v>472</v>
    <v>473</v>
    <v>474</v>
    <v>475</v>
    <v>476</v>
    <v>477</v>
    <v>United Kingdom</v>
    <v>God Save the King</v>
    <v>358</v>
    <v>United Kingdom of Great Britain and Northern Ireland</v>
    <v>478</v>
    <v>479</v>
    <v>480</v>
    <v>481</v>
    <v>482</v>
    <v>483</v>
    <v>484</v>
    <v>485</v>
    <v>486</v>
    <v>487</v>
    <v>488</v>
    <v>493</v>
    <v>494</v>
    <v>495</v>
    <v>496</v>
    <v>497</v>
    <v>United Kingdom</v>
    <v>498</v>
    <v>mdp/vdpid/242</v>
  </rv>
  <rv s="0">
    <v>536870912</v>
    <v>Greater London</v>
    <v>2ba8a441-178c-f2c0-26cb-a4b260b8c806</v>
    <v>en-US</v>
    <v>Map</v>
  </rv>
  <rv s="1">
    <fb>1572</fb>
    <v>8</v>
  </rv>
  <rv s="2">
    <v>15</v>
    <v>6</v>
    <v>95</v>
    <v>7</v>
    <v>0</v>
    <v>Image of London</v>
  </rv>
  <rv s="1">
    <fb>51.507222222221998</fb>
    <v>9</v>
  </rv>
  <rv s="0">
    <v>805306368</v>
    <v>Sadiq Khan (Mayor)</v>
    <v>d7862dc2-4c03-1dc8-3412-7fe03041fdcb</v>
    <v>en-US</v>
    <v>Generic</v>
  </rv>
  <rv s="3">
    <v>29</v>
  </rv>
  <rv s="4">
    <v>https://www.bing.com/search?q=london+england&amp;form=skydnc</v>
    <v>Learn more on Bing</v>
  </rv>
  <rv s="1">
    <fb>-0.1275</fb>
    <v>9</v>
  </rv>
  <rv s="1">
    <fb>8799728</fb>
    <v>8</v>
  </rv>
  <rv s="3">
    <v>30</v>
  </rv>
  <rv s="12">
    <v>#VALUE!</v>
    <v>96</v>
    <v>97</v>
    <v>London</v>
    <v>4</v>
    <v>5</v>
    <v>Map</v>
    <v>6</v>
    <v>46</v>
    <v>en-US</v>
    <v>8e0ba7b6-4225-fa8a-6369-1b5294e602a5</v>
    <v>536870912</v>
    <v>1</v>
    <v>489</v>
    <v>500</v>
    <v>501</v>
    <v>444</v>
    <v>London is the capital and largest city of England, and the United Kingdom, with a population of around 8.8 million, and the largest city in Western Europe by metropolitan area, with a population of 14,800,000. It stands on the River Thames in ...</v>
    <v>502</v>
    <v>503</v>
    <v>505</v>
    <v>506</v>
    <v>507</v>
    <v>London</v>
    <v>508</v>
    <v>509</v>
    <v>London</v>
    <v>mdp/vdpid/5471798185326280713</v>
  </rv>
  <rv s="0">
    <v>536870912</v>
    <v>Reading, Pennsylvania</v>
    <v>840faf35-1b7a-4324-b93f-cc192fb4e9bd</v>
    <v>en-US</v>
    <v>Map</v>
  </rv>
  <rv s="0">
    <v>536870912</v>
    <v>Berks County</v>
    <v>8a80eec2-2006-e527-eb5f-55df16052fac</v>
    <v>en-US</v>
    <v>Map</v>
  </rv>
  <rv s="1">
    <fb>26.235358000000002</fb>
    <v>8</v>
  </rv>
  <rv s="2">
    <v>16</v>
    <v>6</v>
    <v>98</v>
    <v>7</v>
    <v>0</v>
    <v>Image of Reading, Pennsylvania</v>
  </rv>
  <rv s="1">
    <fb>40.341666666667003</fb>
    <v>9</v>
  </rv>
  <rv s="0">
    <v>805306368</v>
    <v>Eddie Moran (Mayor)</v>
    <v>c0f1081e-8061-9cae-f7e3-d7e079473ea0</v>
    <v>en-US</v>
    <v>Generic</v>
  </rv>
  <rv s="3">
    <v>31</v>
  </rv>
  <rv s="4">
    <v>https://www.bing.com/search?q=reading+pennsylvania&amp;form=skydnc</v>
    <v>Learn more on Bing</v>
  </rv>
  <rv s="1">
    <fb>-75.926111111110998</fb>
    <v>9</v>
  </rv>
  <rv s="1">
    <fb>95112</fb>
    <v>8</v>
  </rv>
  <rv s="3">
    <v>32</v>
  </rv>
  <rv s="12">
    <v>#VALUE!</v>
    <v>99</v>
    <v>97</v>
    <v>Reading, Pennsylvania</v>
    <v>4</v>
    <v>5</v>
    <v>Map</v>
    <v>6</v>
    <v>7</v>
    <v>en-US</v>
    <v>840faf35-1b7a-4324-b93f-cc192fb4e9bd</v>
    <v>536870912</v>
    <v>1</v>
    <v>406</v>
    <v>512</v>
    <v>513</v>
    <v>319</v>
    <v>Reading is a city in and the county seat of Berks County, Pennsylvania, United States. The city had a population of 95,112 at the 2020 census and is the fourth-largest city in Pennsylvania after Philadelphia, Pittsburgh, and Allentown. Reading ...</v>
    <v>514</v>
    <v>515</v>
    <v>517</v>
    <v>518</v>
    <v>519</v>
    <v>Reading, Pennsylvania</v>
    <v>520</v>
    <v>521</v>
    <v>Reading, Pennsylvania</v>
    <v>mdp/vdpid/5487373384348073985</v>
  </rv>
  <rv s="0">
    <v>536870912</v>
    <v>Mountain View, California</v>
    <v>4ff5d80d-ed56-49ad-8130-c58934bdbbf3</v>
    <v>en-US</v>
    <v>Map</v>
  </rv>
  <rv s="0">
    <v>536870912</v>
    <v>Santa Clara County</v>
    <v>81e61b88-4e05-c5fc-326a-24657ef6377a</v>
    <v>en-US</v>
    <v>Map</v>
  </rv>
  <rv s="1">
    <fb>31.782540999999998</fb>
    <v>8</v>
  </rv>
  <rv s="2">
    <v>17</v>
    <v>6</v>
    <v>100</v>
    <v>7</v>
    <v>0</v>
    <v>Image of Mountain View, California</v>
  </rv>
  <rv s="1">
    <fb>37.392777777778001</fb>
    <v>9</v>
  </rv>
  <rv s="0">
    <v>805306368</v>
    <v>Pat Showalter (Mayor)</v>
    <v>26f48d7e-1f50-3c6c-e542-2954effc35b8</v>
    <v>en-US</v>
    <v>Generic</v>
  </rv>
  <rv s="3">
    <v>33</v>
  </rv>
  <rv s="4">
    <v>https://www.bing.com/search?q=mountain+view+california&amp;form=skydnc</v>
    <v>Learn more on Bing</v>
  </rv>
  <rv s="1">
    <fb>-122.04194444444001</fb>
    <v>9</v>
  </rv>
  <rv s="1">
    <fb>82376</fb>
    <v>8</v>
  </rv>
  <rv s="3">
    <v>34</v>
  </rv>
  <rv s="12">
    <v>#VALUE!</v>
    <v>101</v>
    <v>97</v>
    <v>Mountain View, California</v>
    <v>4</v>
    <v>5</v>
    <v>Map</v>
    <v>6</v>
    <v>7</v>
    <v>en-US</v>
    <v>4ff5d80d-ed56-49ad-8130-c58934bdbbf3</v>
    <v>536870912</v>
    <v>1</v>
    <v>373</v>
    <v>524</v>
    <v>525</v>
    <v>319</v>
    <v>Mountain View is a city in Santa Clara County, California, United States, part of the San Francisco Bay Area. Named for its views of the Santa Cruz Mountains, it has a population of 82,376 as of the 2020 census.</v>
    <v>526</v>
    <v>527</v>
    <v>529</v>
    <v>530</v>
    <v>531</v>
    <v>Mountain View, California</v>
    <v>532</v>
    <v>533</v>
    <v>Mountain View, California</v>
    <v>mdp/vdpid/5057989250906062849</v>
  </rv>
  <rv s="0">
    <v>536870912</v>
    <v>Glendale, Wisconsin</v>
    <v>e37c2bee-fca5-7eda-569d-bd100c368ac5</v>
    <v>en-US</v>
    <v>Map</v>
  </rv>
  <rv s="0">
    <v>536870912</v>
    <v>Milwaukee County</v>
    <v>f476d37c-7f61-28e5-5575-f14def5efb84</v>
    <v>en-US</v>
    <v>Map</v>
  </rv>
  <rv s="1">
    <fb>15.450977999999999</fb>
    <v>8</v>
  </rv>
  <rv s="2">
    <v>18</v>
    <v>6</v>
    <v>102</v>
    <v>7</v>
    <v>0</v>
    <v>Image of Glendale, Wisconsin</v>
  </rv>
  <rv s="1">
    <fb>43.13</fb>
    <v>9</v>
  </rv>
  <rv s="4">
    <v>https://www.bing.com/search?q=glendale+wisconsin&amp;form=skydnc</v>
    <v>Learn more on Bing</v>
  </rv>
  <rv s="1">
    <fb>-87.927777777778005</fb>
    <v>9</v>
  </rv>
  <rv s="1">
    <fb>13357</fb>
    <v>8</v>
  </rv>
  <rv s="13">
    <v>#VALUE!</v>
    <v>103</v>
    <v>104</v>
    <v>Glendale, Wisconsin</v>
    <v>4</v>
    <v>5</v>
    <v>Map</v>
    <v>6</v>
    <v>7</v>
    <v>en-US</v>
    <v>e37c2bee-fca5-7eda-569d-bd100c368ac5</v>
    <v>536870912</v>
    <v>1</v>
    <v>416</v>
    <v>536</v>
    <v>537</v>
    <v>319</v>
    <v>Glendale is a city in Milwaukee County, Wisconsin, United States. It is a suburb of the neighboring Milwaukee. The population was 13,357 at the 2020 census.</v>
    <v>538</v>
    <v>539</v>
    <v>540</v>
    <v>541</v>
    <v>Glendale, Wisconsin</v>
    <v>542</v>
    <v>Glendale, Wisconsin</v>
    <v>mdp/vdpid/5476829826604072961</v>
  </rv>
  <rv s="0">
    <v>536870912</v>
    <v>Hangzhou</v>
    <v>81387969-0b18-f702-1afa-0a74a717a677</v>
    <v>en-US</v>
    <v>Map</v>
  </rv>
  <rv s="1">
    <fb>16853.57</fb>
    <v>8</v>
  </rv>
  <rv s="2">
    <v>19</v>
    <v>6</v>
    <v>105</v>
    <v>7</v>
    <v>0</v>
    <v>Image of Hangzhou</v>
  </rv>
  <rv s="1">
    <fb>30.25</fb>
    <v>9</v>
  </rv>
  <rv s="0">
    <v>805306368</v>
    <v>Liu Jie (Chinese Communist Party Committee Secretary)</v>
    <v>555c492e-df6f-14f2-3f40-907b91b7d744</v>
    <v>en-US</v>
    <v>Generic</v>
  </rv>
  <rv s="0">
    <v>805306368</v>
    <v>Li Huolin (Chairman)</v>
    <v>f5ea0db5-6dfa-b41e-9fa0-01245b3051da</v>
    <v>en-US</v>
    <v>Generic</v>
  </rv>
  <rv s="0">
    <v>805306368</v>
    <v>Yao Gaoyuan (Mayor)</v>
    <v>c36d1fc6-696a-72ee-0892-8a22592f9177</v>
    <v>en-US</v>
    <v>Generic</v>
  </rv>
  <rv s="0">
    <v>805306368</v>
    <v>Ma Weiguang (Chairman)</v>
    <v>806f8943-770b-e34b-daf4-d08fd1b7f237</v>
    <v>en-US</v>
    <v>Generic</v>
  </rv>
  <rv s="3">
    <v>35</v>
  </rv>
  <rv s="4">
    <v>https://www.bing.com/search?q=hangzhou&amp;form=skydnc</v>
    <v>Learn more on Bing</v>
  </rv>
  <rv s="1">
    <fb>120.1675</fb>
    <v>9</v>
  </rv>
  <rv s="1">
    <fb>11936010</fb>
    <v>8</v>
  </rv>
  <rv s="10">
    <v>#VALUE!</v>
    <v>106</v>
    <v>75</v>
    <v>Hangzhou</v>
    <v>4</v>
    <v>5</v>
    <v>Map</v>
    <v>6</v>
    <v>7</v>
    <v>en-US</v>
    <v>81387969-0b18-f702-1afa-0a74a717a677</v>
    <v>536870912</v>
    <v>1</v>
    <v>253</v>
    <v>253</v>
    <v>545</v>
    <v>191</v>
    <v>Hangzhou, also romanized as Hangchow, is the capital and most populous city of Zhejiang, China. It is located in the northeastern part of the province, sitting at the head of Hangzhou Bay, which separates Shanghai and Ningbo. Hangzhou grew to ...</v>
    <v>546</v>
    <v>547</v>
    <v>552</v>
    <v>553</v>
    <v>554</v>
    <v>Hangzhou</v>
    <v>555</v>
    <v>Hangzhou</v>
    <v>mdp/vdpid/7839816142515339265</v>
  </rv>
  <rv s="0">
    <v>536870912</v>
    <v>Alameda County, California</v>
    <v>737d999f-79a0-e7a8-7640-c2a6fd0f3dad</v>
    <v>en-US</v>
    <v>Map</v>
  </rv>
  <rv s="1">
    <fb>2127</fb>
    <v>8</v>
  </rv>
  <rv s="2">
    <v>20</v>
    <v>6</v>
    <v>107</v>
    <v>7</v>
    <v>0</v>
    <v>Image of Alameda County, California</v>
  </rv>
  <rv s="0">
    <v>536870912</v>
    <v>Oakland</v>
    <v>2107878d-9789-42d7-b235-75dbd105305e</v>
    <v>en-US</v>
    <v>Map</v>
  </rv>
  <rv s="4">
    <v>https://www.bing.com/search?q=alameda+county+california&amp;form=skydnc</v>
    <v>Learn more on Bing</v>
  </rv>
  <rv s="1">
    <fb>1682353</fb>
    <v>8</v>
  </rv>
  <rv s="14">
    <v>#VALUE!</v>
    <v>108</v>
    <v>109</v>
    <v>Alameda County, California</v>
    <v>110</v>
    <v>5</v>
    <v>Map</v>
    <v>6</v>
    <v>7</v>
    <v>en-US</v>
    <v>737d999f-79a0-e7a8-7640-c2a6fd0f3dad</v>
    <v>536870912</v>
    <v>1</v>
    <v>373</v>
    <v>558</v>
    <v>319</v>
    <v>Alameda County is a county located in the U.S. state of California. As of the 2020 census, the population was 1,682,353, making it the 7th-most populous county in the state and 21st most populous nationally. The county seat is Oakland. Alameda ...</v>
    <v>559</v>
    <v>560</v>
    <v>561</v>
    <v>Alameda County, California</v>
    <v>562</v>
    <v>533</v>
    <v>Alameda County, California</v>
    <v>mdp/vdpid/10034999</v>
  </rv>
  <rv s="0">
    <v>536870912</v>
    <v>San Leandro, California</v>
    <v>3f33e801-daaf-48c5-8579-7aac7c04f496</v>
    <v>en-US</v>
    <v>Map</v>
  </rv>
  <rv s="0">
    <v>536870912</v>
    <v>Alameda County</v>
    <v>737d999f-79a0-e7a8-7640-c2a6fd0f3dad</v>
    <v>en-US</v>
    <v>Map</v>
  </rv>
  <rv s="1">
    <fb>40.247774999999997</fb>
    <v>8</v>
  </rv>
  <rv s="2">
    <v>21</v>
    <v>6</v>
    <v>111</v>
    <v>7</v>
    <v>0</v>
    <v>Image of San Leandro, California</v>
  </rv>
  <rv s="1">
    <fb>37.725000000000001</fb>
    <v>9</v>
  </rv>
  <rv s="0">
    <v>805306368</v>
    <v>Juan Gonzalez III (Mayor)</v>
    <v>fa482c68-4cdd-ef67-de51-afa2ab2369d5</v>
    <v>en-US</v>
    <v>Generic</v>
  </rv>
  <rv s="3">
    <v>36</v>
  </rv>
  <rv s="4">
    <v>https://www.bing.com/search?q=san+leandro+california&amp;form=skydnc</v>
    <v>Learn more on Bing</v>
  </rv>
  <rv s="1">
    <fb>-122.15611111110999</fb>
    <v>9</v>
  </rv>
  <rv s="1">
    <fb>91008</fb>
    <v>8</v>
  </rv>
  <rv s="12">
    <v>#VALUE!</v>
    <v>112</v>
    <v>97</v>
    <v>San Leandro, California</v>
    <v>4</v>
    <v>5</v>
    <v>Map</v>
    <v>6</v>
    <v>7</v>
    <v>en-US</v>
    <v>3f33e801-daaf-48c5-8579-7aac7c04f496</v>
    <v>536870912</v>
    <v>1</v>
    <v>373</v>
    <v>565</v>
    <v>566</v>
    <v>319</v>
    <v>San Leandro is a city in Alameda County, California, United States. It is located in the East Bay of the San Francisco Bay Area; between Oakland to the northwest, and Ashland, Castro Valley, and Hayward to the southeast. The population was ...</v>
    <v>567</v>
    <v>568</v>
    <v>570</v>
    <v>571</v>
    <v>572</v>
    <v>San Leandro, California</v>
    <v>573</v>
    <v>533</v>
    <v>San Leandro, California</v>
    <v>mdp/vdpid/5057971483750432769</v>
  </rv>
  <rv s="0">
    <v>536870912</v>
    <v>San Jose, California</v>
    <v>9e29752d-7c58-41ab-9226-27afc9a96968</v>
    <v>en-US</v>
    <v>Map</v>
  </rv>
  <rv s="1">
    <fb>467.55307800000003</fb>
    <v>8</v>
  </rv>
  <rv s="2">
    <v>22</v>
    <v>6</v>
    <v>113</v>
    <v>7</v>
    <v>0</v>
    <v>Image of San Jose, California</v>
  </rv>
  <rv s="1">
    <fb>37.304166666667001</fb>
    <v>9</v>
  </rv>
  <rv s="0">
    <v>805306368</v>
    <v>Matt Mahan (Mayor)</v>
    <v>00b1ed33-9275-0406-ed19-d091b2e5c5ef</v>
    <v>en-US</v>
    <v>Generic</v>
  </rv>
  <rv s="3">
    <v>37</v>
  </rv>
  <rv s="4">
    <v>https://www.bing.com/search?q=san+jose+california&amp;form=skydnc</v>
    <v>Learn more on Bing</v>
  </rv>
  <rv s="1">
    <fb>-121.87277777778</fb>
    <v>9</v>
  </rv>
  <rv s="1">
    <fb>1013240</fb>
    <v>8</v>
  </rv>
  <rv s="12">
    <v>#VALUE!</v>
    <v>114</v>
    <v>97</v>
    <v>San Jose, California</v>
    <v>4</v>
    <v>5</v>
    <v>Map</v>
    <v>6</v>
    <v>7</v>
    <v>en-US</v>
    <v>9e29752d-7c58-41ab-9226-27afc9a96968</v>
    <v>536870912</v>
    <v>1</v>
    <v>373</v>
    <v>524</v>
    <v>576</v>
    <v>319</v>
    <v>San Jose, officially the City of San José, is the largest city in Northern California by both population and area. With a 2022 population of 971,233, it is the most populous city in both the Bay Area and the San Jose–San Francisco–Oakland ...</v>
    <v>577</v>
    <v>578</v>
    <v>580</v>
    <v>581</v>
    <v>582</v>
    <v>San Jose, California</v>
    <v>583</v>
    <v>533</v>
    <v>San Jose, California</v>
    <v>mdp/vdpid/5057996464974725121</v>
  </rv>
  <rv s="0">
    <v>536870912</v>
    <v>Lake Orion, Michigan</v>
    <v>4152e511-a940-93d3-eb79-a45ed7d61981</v>
    <v>en-US</v>
    <v>Map</v>
  </rv>
  <rv s="0">
    <v>536870912</v>
    <v>Oakland County</v>
    <v>39eaf7b5-1732-0ad4-d8af-26cac44cea66</v>
    <v>en-US</v>
    <v>Map</v>
  </rv>
  <rv s="1">
    <fb>3.37</fb>
    <v>8</v>
  </rv>
  <rv s="2">
    <v>23</v>
    <v>6</v>
    <v>116</v>
    <v>7</v>
    <v>0</v>
    <v>Image of Lake Orion, Michigan</v>
  </rv>
  <rv s="1">
    <fb>42.784480000000002</fb>
    <v>9</v>
  </rv>
  <rv s="4">
    <v>https://www.bing.com/search?q=lake+orion+michigan&amp;form=skydnc</v>
    <v>Learn more on Bing</v>
  </rv>
  <rv s="1">
    <fb>-83.239660000000001</fb>
    <v>9</v>
  </rv>
  <rv s="1">
    <fb>2876</fb>
    <v>8</v>
  </rv>
  <rv s="13">
    <v>#VALUE!</v>
    <v>117</v>
    <v>104</v>
    <v>Lake Orion, Michigan</v>
    <v>4</v>
    <v>5</v>
    <v>Map</v>
    <v>6</v>
    <v>7</v>
    <v>en-US</v>
    <v>4152e511-a940-93d3-eb79-a45ed7d61981</v>
    <v>536870912</v>
    <v>1</v>
    <v>390</v>
    <v>586</v>
    <v>587</v>
    <v>319</v>
    <v>Lake Orion is a village in the northern outskirts of Metro Detroit in Oakland County, Michigan, United States. The population was 2,973 at the 2010 census. "Lake Orion" can refer to either the village or the much larger Orion Township, of which ...</v>
    <v>588</v>
    <v>589</v>
    <v>590</v>
    <v>591</v>
    <v>Lake Orion, Michigan</v>
    <v>592</v>
    <v>Lake Orion, Michigan</v>
    <v>mdp/vdpid/5479026063415705601</v>
  </rv>
  <rv s="0">
    <v>536870912</v>
    <v>Cypress, California</v>
    <v>e6ed9397-183c-c2ab-4f0b-a6572dff5009</v>
    <v>en-US</v>
    <v>Map</v>
  </rv>
  <rv s="0">
    <v>536870912</v>
    <v>Orange County</v>
    <v>47483b51-bcd6-530c-4c8c-53a8bd85ad87</v>
    <v>en-US</v>
    <v>Map</v>
  </rv>
  <rv s="1">
    <fb>17.154458999999999</fb>
    <v>8</v>
  </rv>
  <rv s="2">
    <v>24</v>
    <v>6</v>
    <v>118</v>
    <v>7</v>
    <v>0</v>
    <v>Image of Cypress, California</v>
  </rv>
  <rv s="1">
    <fb>33.818333333333001</fb>
    <v>9</v>
  </rv>
  <rv s="0">
    <v>805306368</v>
    <v>Anne Hertz-Mallari (Mayor)</v>
    <v>df441e52-0410-ba55-421e-038edd8472a3</v>
    <v>en-US</v>
    <v>Generic</v>
  </rv>
  <rv s="3">
    <v>38</v>
  </rv>
  <rv s="4">
    <v>https://www.bing.com/search?q=cypress+california&amp;form=skydnc</v>
    <v>Learn more on Bing</v>
  </rv>
  <rv s="1">
    <fb>-118.03916666667</fb>
    <v>9</v>
  </rv>
  <rv s="1">
    <fb>50151</fb>
    <v>8</v>
  </rv>
  <rv s="10">
    <v>#VALUE!</v>
    <v>119</v>
    <v>75</v>
    <v>Cypress, California</v>
    <v>4</v>
    <v>5</v>
    <v>Map</v>
    <v>6</v>
    <v>7</v>
    <v>en-US</v>
    <v>e6ed9397-183c-c2ab-4f0b-a6572dff5009</v>
    <v>536870912</v>
    <v>1</v>
    <v>373</v>
    <v>595</v>
    <v>596</v>
    <v>319</v>
    <v>Cypress is a city in northwestern Orange County within Southern California. Its population was 50,151 at the 2020 census.</v>
    <v>597</v>
    <v>598</v>
    <v>600</v>
    <v>601</v>
    <v>602</v>
    <v>Cypress, California</v>
    <v>603</v>
    <v>Cypress, California</v>
    <v>mdp/vdpid/5061295211032870913</v>
  </rv>
  <rv s="0">
    <v>536870912</v>
    <v>Mississauga</v>
    <v>1045782d-3daf-b704-07e2-297ec8827acb</v>
    <v>en-US</v>
    <v>Map</v>
  </rv>
  <rv s="0">
    <v>536870912</v>
    <v>Ontario</v>
    <v>070ad921-224a-9ed5-6fe1-8eab57b4b2e7</v>
    <v>en-US</v>
    <v>Map</v>
  </rv>
  <rv s="1">
    <fb>292.39999999999998</fb>
    <v>8</v>
  </rv>
  <rv s="0">
    <v>536870912</v>
    <v>Canada</v>
    <v>370ed614-32e1-4326-a356-dc0a7dd56aaa</v>
    <v>en-US</v>
    <v>Map</v>
  </rv>
  <rv s="2">
    <v>25</v>
    <v>6</v>
    <v>121</v>
    <v>7</v>
    <v>0</v>
    <v>Image of Mississauga</v>
  </rv>
  <rv s="1">
    <fb>43.6</fb>
    <v>9</v>
  </rv>
  <rv s="0">
    <v>805306368</v>
    <v>Joe Horneck (Mayor)</v>
    <v>37c96dcf-c02e-f7f3-9f90-034b475d643c</v>
    <v>en-US</v>
    <v>Generic</v>
  </rv>
  <rv s="3">
    <v>39</v>
  </rv>
  <rv s="4">
    <v>https://www.bing.com/search?q=mississauga&amp;form=skydnc</v>
    <v>Learn more on Bing</v>
  </rv>
  <rv s="1">
    <fb>-79.650000000000006</fb>
    <v>9</v>
  </rv>
  <rv s="1">
    <fb>717961</fb>
    <v>8</v>
  </rv>
  <rv s="15">
    <v>#VALUE!</v>
    <v>122</v>
    <v>123</v>
    <v>Mississauga</v>
    <v>4</v>
    <v>5</v>
    <v>Map</v>
    <v>6</v>
    <v>46</v>
    <v>en-US</v>
    <v>1045782d-3daf-b704-07e2-297ec8827acb</v>
    <v>536870912</v>
    <v>1</v>
    <v>606</v>
    <v>607</v>
    <v>608</v>
    <v>Mississauga, historically known as Toronto Township, is a Canadian city in the province of Ontario, situated on the western shore of Lake Ontario in the Regional Municipality of Peel, adjoining the western border of Toronto. With a population of ...</v>
    <v>609</v>
    <v>610</v>
    <v>612</v>
    <v>613</v>
    <v>614</v>
    <v>Mississauga</v>
    <v>615</v>
    <v>521</v>
    <v>Mississauga</v>
    <v>mdp/vdpid/5479434607969435649</v>
  </rv>
  <rv s="1">
    <fb>1076395</fb>
    <v>8</v>
  </rv>
  <rv s="1">
    <fb>2498691</fb>
    <v>8</v>
  </rv>
  <rv s="0">
    <v>536870912</v>
    <v>Toronto</v>
    <v>e9c1d78f-effd-4cbf-af56-ce709763b200</v>
    <v>en-US</v>
    <v>Map</v>
  </rv>
  <rv s="1">
    <fb>5169175</fb>
    <v>8</v>
  </rv>
  <rv s="1">
    <fb>5169174</fb>
    <v>8</v>
  </rv>
  <rv s="2">
    <v>26</v>
    <v>6</v>
    <v>124</v>
    <v>7</v>
    <v>0</v>
    <v>Image of Ontario</v>
  </rv>
  <rv s="0">
    <v>805306368</v>
    <v>Edith Dumont (Lieutenant governor)</v>
    <v>37e7af50-0cdf-8d6c-4067-735d25b2838d</v>
    <v>en-US</v>
    <v>Generic</v>
  </rv>
  <rv s="0">
    <v>805306368</v>
    <v>Doug Ford (Premier)</v>
    <v>a00bb1b1-ce9d-bf65-c540-5e730be40cb9</v>
    <v>en-US</v>
    <v>Generic</v>
  </rv>
  <rv s="3">
    <v>40</v>
  </rv>
  <rv s="4">
    <v>https://www.bing.com/search?q=ontario+canada&amp;form=skydnc</v>
    <v>Learn more on Bing</v>
  </rv>
  <rv s="1">
    <fb>83160</fb>
    <v>131</v>
  </rv>
  <rv s="3">
    <v>41</v>
  </rv>
  <rv s="1">
    <fb>2.6</fb>
    <v>31</v>
  </rv>
  <rv s="1">
    <fb>14733119</fb>
    <v>8</v>
  </rv>
  <rv s="3">
    <v>42</v>
  </rv>
  <rv s="16">
    <v>#VALUE!</v>
    <v>128</v>
    <v>129</v>
    <v>Ontario</v>
    <v>4</v>
    <v>5</v>
    <v>Map</v>
    <v>6</v>
    <v>130</v>
    <v>en-US</v>
    <v>070ad921-224a-9ed5-6fe1-8eab57b4b2e7</v>
    <v>536870912</v>
    <v>1</v>
    <v>CA-ON</v>
    <v>617</v>
    <v>618</v>
    <v>619</v>
    <v>608</v>
    <v>Ontario is the southernmost province of Canada. Located in Central Canada, Ontario is the country's most populous province. As of the 2021 Canadian census, it is home to 38.5 percent of the country's population, and is the second-largest ...</v>
    <v>620</v>
    <v>621</v>
    <v>622</v>
    <v>619</v>
    <v>625</v>
    <v>626</v>
    <v>627</v>
    <v>Ontario</v>
    <v>628</v>
    <v>629</v>
    <v>630</v>
    <v>631</v>
    <v>Ontario</v>
    <v>mdp/vdpid/24465</v>
  </rv>
  <rv s="1">
    <fb>6.8918382450780802E-2</fb>
    <v>30</v>
  </rv>
  <rv s="1">
    <fb>9984670</fb>
    <v>8</v>
  </rv>
  <rv s="1">
    <fb>72000</fb>
    <v>8</v>
  </rv>
  <rv s="1">
    <fb>10.1</fb>
    <v>31</v>
  </rv>
  <rv s="0">
    <v>536870912</v>
    <v>Ottawa</v>
    <v>3f2544d2-4937-9101-2f53-621199e253e5</v>
    <v>en-US</v>
    <v>Map</v>
  </rv>
  <rv s="1">
    <fb>544894.19799999997</fb>
    <v>8</v>
  </rv>
  <rv s="1">
    <fb>116.75729822552999</fb>
    <v>33</v>
  </rv>
  <rv s="1">
    <fb>1.9492690241159599E-2</fb>
    <v>30</v>
  </rv>
  <rv s="1">
    <fb>15588.4871464315</fb>
    <v>8</v>
  </rv>
  <rv s="1">
    <fb>1.4987999999999999</fb>
    <v>31</v>
  </rv>
  <rv s="1">
    <fb>0.38161546668997998</fb>
    <v>30</v>
  </rv>
  <rv s="1">
    <fb>74.089062024805997</fb>
    <v>34</v>
  </rv>
  <rv s="1">
    <fb>0.81</fb>
    <v>35</v>
  </rv>
  <rv s="1">
    <fb>1736425629519.96</fb>
    <v>36</v>
  </rv>
  <rv s="1">
    <fb>1.0094368</fb>
    <v>30</v>
  </rv>
  <rv s="1">
    <fb>0.68922510000000003</fb>
    <v>30</v>
  </rv>
  <rv s="2">
    <v>27</v>
    <v>6</v>
    <v>133</v>
    <v>7</v>
    <v>0</v>
    <v>Image of Canada</v>
  </rv>
  <rv s="1">
    <fb>4.3</fb>
    <v>34</v>
  </rv>
  <rv s="0">
    <v>805306368</v>
    <v>Justin Trudeau (Prime minister)</v>
    <v>d37aba31-28d1-b943-f0c6-dbddeb460528</v>
    <v>en-US</v>
    <v>Generic</v>
  </rv>
  <rv s="3">
    <v>43</v>
  </rv>
  <rv s="4">
    <v>https://www.bing.com/search?q=canada+country&amp;form=skydnc</v>
    <v>Learn more on Bing</v>
  </rv>
  <rv s="1">
    <fb>81.948780487804896</fb>
    <v>34</v>
  </rv>
  <rv s="1">
    <fb>1937902710000</fb>
    <v>36</v>
  </rv>
  <rv s="1">
    <fb>10</fb>
    <v>34</v>
  </rv>
  <rv s="1">
    <fb>9.51</fb>
    <v>35</v>
  </rv>
  <rv s="3">
    <v>44</v>
  </rv>
  <rv s="1">
    <fb>0.1458492763</fb>
    <v>30</v>
  </rv>
  <rv s="1">
    <fb>2.6101999999999999</fb>
    <v>31</v>
  </rv>
  <rv s="1">
    <fb>38929902</fb>
    <v>8</v>
  </rv>
  <rv s="1">
    <fb>0.23300000000000001</fb>
    <v>30</v>
  </rv>
  <rv s="1">
    <fb>0.251</fb>
    <v>30</v>
  </rv>
  <rv s="1">
    <fb>0.40600000000000003</fb>
    <v>30</v>
  </rv>
  <rv s="1">
    <fb>2.4E-2</fb>
    <v>30</v>
  </rv>
  <rv s="1">
    <fb>6.7000000000000004E-2</fb>
    <v>30</v>
  </rv>
  <rv s="1">
    <fb>0.124</fb>
    <v>30</v>
  </rv>
  <rv s="1">
    <fb>0.17</fb>
    <v>30</v>
  </rv>
  <rv s="1">
    <fb>0.65070999145507802</fb>
    <v>30</v>
  </rv>
  <rv s="0">
    <v>536870912</v>
    <v>Quebec</v>
    <v>32da1fe8-6bb5-f40e-e008-82becf7ef390</v>
    <v>en-US</v>
    <v>Map</v>
  </rv>
  <rv s="0">
    <v>536870912</v>
    <v>Nova Scotia</v>
    <v>baa4aedd-bbb6-989e-cba4-ec2c9bdd906a</v>
    <v>en-US</v>
    <v>Map</v>
  </rv>
  <rv s="0">
    <v>536870912</v>
    <v>New Brunswick</v>
    <v>ed967bed-da27-9206-2407-d4e698015192</v>
    <v>en-US</v>
    <v>Map</v>
  </rv>
  <rv s="0">
    <v>536870912</v>
    <v>Manitoba</v>
    <v>21c9c883-dcc4-1490-a815-79c6eb525369</v>
    <v>en-US</v>
    <v>Map</v>
  </rv>
  <rv s="0">
    <v>536870912</v>
    <v>Newfoundland and Labrador</v>
    <v>895215e2-2c65-6494-fa6a-1f441a39ac4f</v>
    <v>en-US</v>
    <v>Map</v>
  </rv>
  <rv s="0">
    <v>536870912</v>
    <v>Prince Edward Island</v>
    <v>4e4aadcb-4928-0762-e307-bc01ba8f3dfb</v>
    <v>en-US</v>
    <v>Map</v>
  </rv>
  <rv s="0">
    <v>536870912</v>
    <v>Saskatchewan</v>
    <v>ec7108bb-bd34-c969-f3f2-2a9eed70102e</v>
    <v>en-US</v>
    <v>Map</v>
  </rv>
  <rv s="0">
    <v>536870912</v>
    <v>Alberta</v>
    <v>ac4b7d59-c4be-889f-9a45-7e7c524794ec</v>
    <v>en-US</v>
    <v>Map</v>
  </rv>
  <rv s="0">
    <v>536870912</v>
    <v>Yukon</v>
    <v>68d0a1b9-92a8-857c-53f4-9150cd050ece</v>
    <v>en-US</v>
    <v>Map</v>
  </rv>
  <rv s="0">
    <v>536870912</v>
    <v>Northwest Territories</v>
    <v>2e2284ce-2cc1-0b16-10e6-0783ada7c95b</v>
    <v>en-US</v>
    <v>Map</v>
  </rv>
  <rv s="0">
    <v>536870912</v>
    <v>Nunavut</v>
    <v>5220a5b2-1244-23fe-9851-d4b0373ac92e</v>
    <v>en-US</v>
    <v>Map</v>
  </rv>
  <rv s="0">
    <v>536870912</v>
    <v>British Columbia</v>
    <v>32a8fd1c-cd9d-0da9-35fb-f952ed824d4f</v>
    <v>en-US</v>
    <v>Map</v>
  </rv>
  <rv s="3">
    <v>45</v>
  </rv>
  <rv s="1">
    <fb>0.12844017475747799</fb>
    <v>30</v>
  </rv>
  <rv s="3">
    <v>46</v>
  </rv>
  <rv s="1">
    <fb>0.245</fb>
    <v>30</v>
  </rv>
  <rv s="1">
    <fb>5.5640001296997095E-2</fb>
    <v>37</v>
  </rv>
  <rv s="1">
    <fb>30628482</fb>
    <v>8</v>
  </rv>
  <rv s="6">
    <v>#VALUE!</v>
    <v>136</v>
    <v>28</v>
    <v>Canada</v>
    <v>4</v>
    <v>5</v>
    <v>Map</v>
    <v>6</v>
    <v>137</v>
    <v>en-US</v>
    <v>370ed614-32e1-4326-a356-dc0a7dd56aaa</v>
    <v>536870912</v>
    <v>1</v>
    <v>CA</v>
    <v>633</v>
    <v>634</v>
    <v>635</v>
    <v>636</v>
    <v>332</v>
    <v>637</v>
    <v>638</v>
    <v>639</v>
    <v>640</v>
    <v>CAD</v>
    <v>Canada is a country in North America. Its ten provinces and three territories extend from the Atlantic Ocean to the Pacific Ocean and northward into the Arctic Ocean, making it the world's second-largest country by total area, with the world's ...</v>
    <v>641</v>
    <v>642</v>
    <v>643</v>
    <v>644</v>
    <v>645</v>
    <v>646</v>
    <v>647</v>
    <v>648</v>
    <v>649</v>
    <v>650</v>
    <v>619</v>
    <v>652</v>
    <v>653</v>
    <v>654</v>
    <v>655</v>
    <v>656</v>
    <v>657</v>
    <v>Canada</v>
    <v>O Canada</v>
    <v>658</v>
    <v>Canada</v>
    <v>659</v>
    <v>660</v>
    <v>661</v>
    <v>662</v>
    <v>663</v>
    <v>664</v>
    <v>665</v>
    <v>666</v>
    <v>667</v>
    <v>668</v>
    <v>669</v>
    <v>682</v>
    <v>683</v>
    <v>684</v>
    <v>685</v>
    <v>686</v>
    <v>Canada</v>
    <v>687</v>
    <v>mdp/vdpid/39</v>
  </rv>
  <rv s="0">
    <v>536870912</v>
    <v>Rochester, New York</v>
    <v>879e4c16-f735-411f-bdf9-0af621dad8ad</v>
    <v>en-US</v>
    <v>Map</v>
  </rv>
  <rv s="0">
    <v>536870912</v>
    <v>Monroe County</v>
    <v>830d08b4-d610-0ba3-8303-bebac3655d17</v>
    <v>en-US</v>
    <v>Map</v>
  </rv>
  <rv s="1">
    <fb>96.225189</fb>
    <v>8</v>
  </rv>
  <rv s="2">
    <v>28</v>
    <v>6</v>
    <v>138</v>
    <v>7</v>
    <v>0</v>
    <v>Image of Rochester, New York</v>
  </rv>
  <rv s="1">
    <fb>43.165555555555997</fb>
    <v>9</v>
  </rv>
  <rv s="0">
    <v>805306368</v>
    <v>Malik Evans (Mayor)</v>
    <v>a9354d68-f913-ea9e-c05a-249b13279c02</v>
    <v>en-US</v>
    <v>Generic</v>
  </rv>
  <rv s="3">
    <v>47</v>
  </rv>
  <rv s="4">
    <v>https://www.bing.com/search?q=rochester+new+york&amp;form=skydnc</v>
    <v>Learn more on Bing</v>
  </rv>
  <rv s="1">
    <fb>-77.611388888888996</fb>
    <v>9</v>
  </rv>
  <rv s="1">
    <fb>211328</fb>
    <v>8</v>
  </rv>
  <rv s="10">
    <v>#VALUE!</v>
    <v>139</v>
    <v>75</v>
    <v>Rochester, New York</v>
    <v>4</v>
    <v>5</v>
    <v>Map</v>
    <v>6</v>
    <v>7</v>
    <v>en-US</v>
    <v>879e4c16-f735-411f-bdf9-0af621dad8ad</v>
    <v>536870912</v>
    <v>1</v>
    <v>400</v>
    <v>690</v>
    <v>691</v>
    <v>319</v>
    <v>Rochester is a city in the U.S. state of New York and the seat of Monroe County. It is the fourth-most populous city and 10th most-populated municipality in New York, with a population of 211,328 at the 2020 census. The city forms the core of ...</v>
    <v>692</v>
    <v>693</v>
    <v>695</v>
    <v>696</v>
    <v>697</v>
    <v>Rochester, New York</v>
    <v>698</v>
    <v>Rochester, New York</v>
    <v>mdp/vdpid/5485728622276771841</v>
  </rv>
  <rv s="0">
    <v>536870912</v>
    <v>Luoyang</v>
    <v>ac1299a2-5446-7a1a-977e-1c5d0d45a81a</v>
    <v>en-US</v>
    <v>Map</v>
  </rv>
  <rv s="1">
    <fb>15235.85</fb>
    <v>8</v>
  </rv>
  <rv s="2">
    <v>29</v>
    <v>6</v>
    <v>140</v>
    <v>7</v>
    <v>0</v>
    <v>Image of Luoyang</v>
  </rv>
  <rv s="1">
    <fb>34.658670000000001</fb>
    <v>9</v>
  </rv>
  <rv s="0">
    <v>805306368</v>
    <v>Liu Wankang (Mayor)</v>
    <v>0a50900a-b7e3-0542-9e40-06ac29c722f7</v>
    <v>en-US</v>
    <v>Generic</v>
  </rv>
  <rv s="3">
    <v>48</v>
  </rv>
  <rv s="4">
    <v>https://www.bing.com/search?q=luoyang&amp;form=skydnc</v>
    <v>Learn more on Bing</v>
  </rv>
  <rv s="1">
    <fb>112.42447</fb>
    <v>9</v>
  </rv>
  <rv s="1">
    <fb>7056699</fb>
    <v>8</v>
  </rv>
  <rv s="5">
    <v>#VALUE!</v>
    <v>141</v>
    <v>2</v>
    <v>Luoyang</v>
    <v>4</v>
    <v>5</v>
    <v>Map</v>
    <v>6</v>
    <v>7</v>
    <v>en-US</v>
    <v>ac1299a2-5446-7a1a-977e-1c5d0d45a81a</v>
    <v>536870912</v>
    <v>1</v>
    <v>258</v>
    <v>701</v>
    <v>191</v>
    <v>Luoyang is a city located in the confluence area of the Luo River and the Yellow River in the west of Henan province. Governed as a prefecture-level city, it borders the provincial capital of Zhengzhou to the east, Pingdingshan to the southeast, ...</v>
    <v>702</v>
    <v>703</v>
    <v>705</v>
    <v>706</v>
    <v>707</v>
    <v>Luoyang</v>
    <v>708</v>
    <v>Luoyang</v>
    <v>mdp/vdpid/7800159158283534337</v>
  </rv>
  <rv s="0">
    <v>536870912</v>
    <v>Hefei</v>
    <v>81dd7cd2-b35e-8c88-b982-e57f988aeeca</v>
    <v>en-US</v>
    <v>Map</v>
  </rv>
  <rv s="1">
    <fb>11445.06</fb>
    <v>8</v>
  </rv>
  <rv s="2">
    <v>30</v>
    <v>6</v>
    <v>142</v>
    <v>7</v>
    <v>0</v>
    <v>Image of Hefei</v>
  </rv>
  <rv s="1">
    <fb>31.863890000000001</fb>
    <v>9</v>
  </rv>
  <rv s="0">
    <v>805306368</v>
    <v>Yu Aihua (Chinese Communist Party Committee Secretary)</v>
    <v>49abb685-e020-6fa0-b4e4-2df0adaa9969</v>
    <v>en-US</v>
    <v>Generic</v>
  </rv>
  <rv s="0">
    <v>805306368</v>
    <v>Wang Weidong (Chairman)</v>
    <v>f9ff5f4c-d496-e00b-cd19-4c3cd9ffa498</v>
    <v>en-US</v>
    <v>Generic</v>
  </rv>
  <rv s="0">
    <v>805306368</v>
    <v>Luo Yunfeng (Mayor)</v>
    <v>673c7170-ccd6-5884-046a-f4f70295a8d2</v>
    <v>en-US</v>
    <v>Generic</v>
  </rv>
  <rv s="0">
    <v>805306368</v>
    <v>Han Bing (Chairman)</v>
    <v>552a1974-d06a-2981-fafb-c2cc94341936</v>
    <v>en-US</v>
    <v>Generic</v>
  </rv>
  <rv s="3">
    <v>49</v>
  </rv>
  <rv s="4">
    <v>https://www.bing.com/search?q=hefei&amp;form=skydnc</v>
    <v>Learn more on Bing</v>
  </rv>
  <rv s="1">
    <fb>117.28082999999999</fb>
    <v>9</v>
  </rv>
  <rv s="1">
    <fb>9369881</fb>
    <v>8</v>
  </rv>
  <rv s="5">
    <v>#VALUE!</v>
    <v>143</v>
    <v>2</v>
    <v>Hefei</v>
    <v>4</v>
    <v>5</v>
    <v>Map</v>
    <v>6</v>
    <v>7</v>
    <v>en-US</v>
    <v>81dd7cd2-b35e-8c88-b982-e57f988aeeca</v>
    <v>536870912</v>
    <v>1</v>
    <v>254</v>
    <v>711</v>
    <v>191</v>
    <v>Hefei is the capital and largest city of Anhui Province, People's Republic of China. A prefecture-level city, it is the political, economic, and cultural center of Anhui. Its population was 9,369,881 as of the 2020 census and its built-up area ...</v>
    <v>712</v>
    <v>713</v>
    <v>718</v>
    <v>719</v>
    <v>720</v>
    <v>Hefei</v>
    <v>721</v>
    <v>Hefei</v>
    <v>mdp/vdpid/7837278607855583233</v>
  </rv>
  <rv s="0">
    <v>536870912</v>
    <v>Frickenhausen</v>
    <v>37a79c47-fd40-05c6-0d33-f2cf076ad6d0</v>
    <v>en-US</v>
    <v>Map</v>
  </rv>
  <rv s="0">
    <v>536870912</v>
    <v>Esslingen</v>
    <v>a396fb8d-5f42-7fe0-1f12-d979dfe5cb6d</v>
    <v>en-US</v>
    <v>Map</v>
  </rv>
  <rv s="1">
    <fb>11.35</fb>
    <v>8</v>
  </rv>
  <rv s="0">
    <v>536870912</v>
    <v>Germany</v>
    <v>75c62d8e-1449-4e4d-b188-d9e88f878dd9</v>
    <v>en-US</v>
    <v>Map</v>
  </rv>
  <rv s="2">
    <v>31</v>
    <v>6</v>
    <v>144</v>
    <v>7</v>
    <v>0</v>
    <v>Image of Frickenhausen</v>
  </rv>
  <rv s="1">
    <fb>48.592777777777997</fb>
    <v>9</v>
  </rv>
  <rv s="0">
    <v>805306368</v>
    <v>Simon Blessing (Mayor)</v>
    <v>21846fef-9d01-97b9-7afb-603c918354e6</v>
    <v>en-US</v>
    <v>Generic</v>
  </rv>
  <rv s="3">
    <v>50</v>
  </rv>
  <rv s="4">
    <v>https://www.bing.com/search?q=frickenhausen+germany&amp;form=skydnc</v>
    <v>Learn more on Bing</v>
  </rv>
  <rv s="1">
    <fb>9.3611111111111001</fb>
    <v>9</v>
  </rv>
  <rv s="1">
    <fb>9279</fb>
    <v>8</v>
  </rv>
  <rv s="5">
    <v>#VALUE!</v>
    <v>145</v>
    <v>2</v>
    <v>Frickenhausen</v>
    <v>4</v>
    <v>5</v>
    <v>Map</v>
    <v>6</v>
    <v>146</v>
    <v>en-US</v>
    <v>37a79c47-fd40-05c6-0d33-f2cf076ad6d0</v>
    <v>536870912</v>
    <v>1</v>
    <v>724</v>
    <v>725</v>
    <v>726</v>
    <v>Frickenhausen is a town in the district of Esslingen in Baden-Württemberg in Germany.</v>
    <v>727</v>
    <v>728</v>
    <v>730</v>
    <v>731</v>
    <v>732</v>
    <v>Frickenhausen</v>
    <v>733</v>
    <v>Frickenhausen</v>
    <v>mdp/vdpid/7015261488944250881</v>
  </rv>
  <rv s="1">
    <fb>0.47678612319670299</fb>
    <v>30</v>
  </rv>
  <rv s="1">
    <fb>357587.77</fb>
    <v>8</v>
  </rv>
  <rv s="1">
    <fb>180000</fb>
    <v>8</v>
  </rv>
  <rv s="1">
    <fb>9.5</fb>
    <v>31</v>
  </rv>
  <rv s="1">
    <fb>49</fb>
    <v>32</v>
  </rv>
  <rv s="0">
    <v>536870912</v>
    <v>Berlin</v>
    <v>42784943-7c23-7672-5527-06f89b965cdf</v>
    <v>en-US</v>
    <v>Map</v>
  </rv>
  <rv s="1">
    <fb>727972.84</fb>
    <v>8</v>
  </rv>
  <rv s="1">
    <fb>112.854887342124</fb>
    <v>33</v>
  </rv>
  <rv s="1">
    <fb>1.4456670146976E-2</fb>
    <v>30</v>
  </rv>
  <rv s="1">
    <fb>7035.4829747167596</fb>
    <v>8</v>
  </rv>
  <rv s="1">
    <fb>1.56</fb>
    <v>31</v>
  </rv>
  <rv s="1">
    <fb>0.326912067781085</fb>
    <v>30</v>
  </rv>
  <rv s="1">
    <fb>78.862551056754995</fb>
    <v>34</v>
  </rv>
  <rv s="1">
    <fb>1.39</fb>
    <v>35</v>
  </rv>
  <rv s="1">
    <fb>3845630030823.52</fb>
    <v>36</v>
  </rv>
  <rv s="1">
    <fb>1.0402236</fb>
    <v>30</v>
  </rv>
  <rv s="1">
    <fb>0.70246649999999999</fb>
    <v>30</v>
  </rv>
  <rv s="2">
    <v>32</v>
    <v>6</v>
    <v>148</v>
    <v>7</v>
    <v>0</v>
    <v>Image of Germany</v>
  </rv>
  <rv s="1">
    <fb>3.1</fb>
    <v>34</v>
  </rv>
  <rv s="0">
    <v>805306368</v>
    <v>Frank-Walter Steinmeier (President)</v>
    <v>a6d595f9-116c-57de-2b35-48e9bde9f83d</v>
    <v>en-US</v>
    <v>Generic</v>
  </rv>
  <rv s="0">
    <v>805306368</v>
    <v>Olaf Scholz (Chancellor)</v>
    <v>d327207b-5560-1fae-17a8-4bc95203ea8e</v>
    <v>en-US</v>
    <v>Generic</v>
  </rv>
  <rv s="3">
    <v>51</v>
  </rv>
  <rv s="4">
    <v>https://www.bing.com/search?q=germany&amp;form=skydnc</v>
    <v>Learn more on Bing</v>
  </rv>
  <rv s="1">
    <fb>80.892682926829295</fb>
    <v>34</v>
  </rv>
  <rv s="1">
    <fb>2098173930000</fb>
    <v>36</v>
  </rv>
  <rv s="1">
    <fb>9.99</fb>
    <v>35</v>
  </rv>
  <rv s="3">
    <v>52</v>
  </rv>
  <rv s="1">
    <fb>0.12528421940000001</fb>
    <v>30</v>
  </rv>
  <rv s="1">
    <fb>4.2488000000000001</fb>
    <v>31</v>
  </rv>
  <rv s="1">
    <fb>84079811</fb>
    <v>8</v>
  </rv>
  <rv s="1">
    <fb>0.22800000000000001</fb>
    <v>30</v>
  </rv>
  <rv s="1">
    <fb>0.24600000000000002</fb>
    <v>30</v>
  </rv>
  <rv s="1">
    <fb>0.39600000000000002</fb>
    <v>30</v>
  </rv>
  <rv s="1">
    <fb>7.5999999999999998E-2</fb>
    <v>30</v>
  </rv>
  <rv s="1">
    <fb>0.17100000000000001</fb>
    <v>30</v>
  </rv>
  <rv s="1">
    <fb>0.60811000823974604</fb>
    <v>30</v>
  </rv>
  <rv s="0">
    <v>536870912</v>
    <v>Baden-Württemberg</v>
    <v>e4767d1d-15fd-a8bd-1fcd-f8214d3c189f</v>
    <v>en-US</v>
    <v>Map</v>
  </rv>
  <rv s="0">
    <v>536870912</v>
    <v>Bavaria</v>
    <v>e4f7e69f-e1bc-189a-d23d-b2ecee6a88d5</v>
    <v>en-US</v>
    <v>Map</v>
  </rv>
  <rv s="0">
    <v>536870912</v>
    <v>Bremen</v>
    <v>70a6262d-6ded-6a1a-8a3d-e24538d50a05</v>
    <v>en-US</v>
    <v>Map</v>
  </rv>
  <rv s="0">
    <v>536870912</v>
    <v>Hamburg</v>
    <v>0937ec8c-54f7-94c7-d7b8-0ea8c6cfce6f</v>
    <v>en-US</v>
    <v>Map</v>
  </rv>
  <rv s="0">
    <v>536870912</v>
    <v>Mecklenburg-Vorpommern</v>
    <v>b0adc1b4-6fe2-3ad0-81e1-78c9ba53cedb</v>
    <v>en-US</v>
    <v>Map</v>
  </rv>
  <rv s="0">
    <v>536870912</v>
    <v>Lower Saxony</v>
    <v>c91589e2-9db8-e9f2-b60d-1000c3502bc2</v>
    <v>en-US</v>
    <v>Map</v>
  </rv>
  <rv s="0">
    <v>536870912</v>
    <v>North Rhine-Westphalia</v>
    <v>7192ac29-308b-9018-2da7-1d16b5afb233</v>
    <v>en-US</v>
    <v>Map</v>
  </rv>
  <rv s="0">
    <v>536870912</v>
    <v>Rhineland-Palatinate</v>
    <v>b2634da1-26f3-4709-d63d-9f9489a33d9c</v>
    <v>en-US</v>
    <v>Map</v>
  </rv>
  <rv s="0">
    <v>536870912</v>
    <v>Saarland</v>
    <v>077b3058-0078-d492-aee0-52b8d21ee39e</v>
    <v>en-US</v>
    <v>Map</v>
  </rv>
  <rv s="0">
    <v>536870912</v>
    <v>Saxony</v>
    <v>db04ed86-d227-952f-dbae-2881e92d2d0a</v>
    <v>en-US</v>
    <v>Map</v>
  </rv>
  <rv s="0">
    <v>536870912</v>
    <v>Saxony-Anhalt</v>
    <v>6af91c75-020d-7d63-0e2d-ab73f9f73280</v>
    <v>en-US</v>
    <v>Map</v>
  </rv>
  <rv s="0">
    <v>536870912</v>
    <v>Schleswig-Holstein</v>
    <v>6dde426c-96c7-18bd-f4e1-b41b7575557a</v>
    <v>en-US</v>
    <v>Map</v>
  </rv>
  <rv s="0">
    <v>536870912</v>
    <v>Brandenburg</v>
    <v>c841173c-24ae-1249-8be1-c2ff2ec02111</v>
    <v>en-US</v>
    <v>Map</v>
  </rv>
  <rv s="0">
    <v>536870912</v>
    <v>Hesse</v>
    <v>90fbe078-3753-40db-ff12-40aa58e76c5f</v>
    <v>en-US</v>
    <v>Map</v>
  </rv>
  <rv s="3">
    <v>53</v>
  </rv>
  <rv s="1">
    <fb>0.11505903952014901</fb>
    <v>30</v>
  </rv>
  <rv s="3">
    <v>54</v>
  </rv>
  <rv s="1">
    <fb>0.48799999999999999</fb>
    <v>30</v>
  </rv>
  <rv s="1">
    <fb>3.0429999828338602E-2</fb>
    <v>37</v>
  </rv>
  <rv s="1">
    <fb>64324835</fb>
    <v>8</v>
  </rv>
  <rv s="6">
    <v>#VALUE!</v>
    <v>151</v>
    <v>28</v>
    <v>Germany</v>
    <v>4</v>
    <v>5</v>
    <v>Map</v>
    <v>6</v>
    <v>152</v>
    <v>en-US</v>
    <v>75c62d8e-1449-4e4d-b188-d9e88f878dd9</v>
    <v>536870912</v>
    <v>1</v>
    <v>DE</v>
    <v>735</v>
    <v>736</v>
    <v>737</v>
    <v>738</v>
    <v>739</v>
    <v>740</v>
    <v>741</v>
    <v>742</v>
    <v>743</v>
    <v>EUR</v>
    <v>Germany, officially the Federal Republic of Germany, is a country in the western region of Central Europe. It is the second-most populous country in Europe after Russia, and the most populous member state of the European Union. Germany lies ...</v>
    <v>744</v>
    <v>745</v>
    <v>746</v>
    <v>747</v>
    <v>748</v>
    <v>749</v>
    <v>750</v>
    <v>751</v>
    <v>752</v>
    <v>753</v>
    <v>740</v>
    <v>756</v>
    <v>757</v>
    <v>758</v>
    <v>759</v>
    <v>476</v>
    <v>760</v>
    <v>Germany</v>
    <v>National Anthem of Germany</v>
    <v>761</v>
    <v>Bundesrepublik Deutschland</v>
    <v>762</v>
    <v>763</v>
    <v>764</v>
    <v>765</v>
    <v>766</v>
    <v>767</v>
    <v>132</v>
    <v>768</v>
    <v>134</v>
    <v>769</v>
    <v>770</v>
    <v>785</v>
    <v>786</v>
    <v>787</v>
    <v>788</v>
    <v>789</v>
    <v>Germany</v>
    <v>790</v>
    <v>mdp/vdpid/94</v>
  </rv>
  <rv s="1">
    <fb>891.12</fb>
    <v>8</v>
  </rv>
  <rv s="1">
    <fb>1794936</fb>
    <v>8</v>
  </rv>
  <rv s="1">
    <fb>1868905</fb>
    <v>8</v>
  </rv>
  <rv s="2">
    <v>33</v>
    <v>6</v>
    <v>153</v>
    <v>7</v>
    <v>0</v>
    <v>Image of Berlin</v>
  </rv>
  <rv s="0">
    <v>805306368</v>
    <v>Franziska Giffey (Mayor)</v>
    <v>0f36a115-cd69-74b0-1ad8-5ee6074d7916</v>
    <v>en-US</v>
    <v>Generic</v>
  </rv>
  <rv s="3">
    <v>55</v>
  </rv>
  <rv s="4">
    <v>https://www.bing.com/search?q=berlin+germany&amp;form=skydnc</v>
    <v>Learn more on Bing</v>
  </rv>
  <rv s="1">
    <fb>1.83</fb>
    <v>31</v>
  </rv>
  <rv s="1">
    <fb>3755251</fb>
    <v>8</v>
  </rv>
  <rv s="17">
    <v>#VALUE!</v>
    <v>156</v>
    <v>157</v>
    <v>Berlin</v>
    <v>4</v>
    <v>5</v>
    <v>Map</v>
    <v>6</v>
    <v>158</v>
    <v>en-US</v>
    <v>42784943-7c23-7672-5527-06f89b965cdf</v>
    <v>536870912</v>
    <v>1</v>
    <v>DE-BE</v>
    <v>792</v>
    <v>726</v>
    <v>Berlin is the capital and largest city of Germany by both area and by population. Its more than 3.85 million inhabitants make it the European Union's most populous city, according to population within city limits. Simultaneously, the city is one ...</v>
    <v>793</v>
    <v>794</v>
    <v>795</v>
    <v>797</v>
    <v>798</v>
    <v>Berlin</v>
    <v>761</v>
    <v>799</v>
    <v>800</v>
    <v>Berlin</v>
    <v>mdp/vdpid/7017957146650214401</v>
  </rv>
  <rv s="0">
    <v>536870912</v>
    <v>Richmond, Virginia</v>
    <v>59263810-6a82-4930-943c-1fa0693b17b0</v>
    <v>en-US</v>
    <v>Map</v>
  </rv>
  <rv s="1">
    <fb>161.82191399999999</fb>
    <v>8</v>
  </rv>
  <rv s="2">
    <v>34</v>
    <v>6</v>
    <v>159</v>
    <v>7</v>
    <v>0</v>
    <v>Image of Richmond, Virginia</v>
  </rv>
  <rv s="1">
    <fb>37.540833333333303</fb>
    <v>9</v>
  </rv>
  <rv s="0">
    <v>805306368</v>
    <v>Levar Stoney (Mayor)</v>
    <v>2a7baea1-9884-a140-db36-46ad969b1202</v>
    <v>en-US</v>
    <v>Generic</v>
  </rv>
  <rv s="3">
    <v>56</v>
  </rv>
  <rv s="4">
    <v>https://www.bing.com/search?q=richmond+virginia&amp;form=skydnc</v>
    <v>Learn more on Bing</v>
  </rv>
  <rv s="1">
    <fb>-77.436666666666696</fb>
    <v>9</v>
  </rv>
  <rv s="1">
    <fb>226610</fb>
    <v>8</v>
  </rv>
  <rv s="15">
    <v>#VALUE!</v>
    <v>160</v>
    <v>123</v>
    <v>Richmond, Virginia</v>
    <v>4</v>
    <v>5</v>
    <v>Map</v>
    <v>6</v>
    <v>7</v>
    <v>en-US</v>
    <v>59263810-6a82-4930-943c-1fa0693b17b0</v>
    <v>536870912</v>
    <v>1</v>
    <v>413</v>
    <v>803</v>
    <v>319</v>
    <v>Richmond is the capital city of the Commonwealth of Virginia in the United States. Incorporated in 1742, Richmond has been an independent city since 1871. The city's population in the 2020 census was 226,610, up from 204,214 in 2010, making it ...</v>
    <v>804</v>
    <v>805</v>
    <v>807</v>
    <v>808</v>
    <v>809</v>
    <v>Richmond, Virginia</v>
    <v>810</v>
    <v>521</v>
    <v>Richmond, Virginia</v>
    <v>mdp/vdpid/10037721</v>
  </rv>
  <rv s="0">
    <v>536870912</v>
    <v>Hayward, California</v>
    <v>22b3ac03-d411-4799-9098-b36afda8b206</v>
    <v>en-US</v>
    <v>Map</v>
  </rv>
  <rv s="1">
    <fb>165.30772300000001</fb>
    <v>8</v>
  </rv>
  <rv s="2">
    <v>35</v>
    <v>6</v>
    <v>161</v>
    <v>7</v>
    <v>0</v>
    <v>Image of Hayward, California</v>
  </rv>
  <rv s="1">
    <fb>37.668888888889001</fb>
    <v>9</v>
  </rv>
  <rv s="0">
    <v>805306368</v>
    <v>Mark Salinas (Mayor)</v>
    <v>d414c6f0-974e-6c79-03c1-7409dc61fba4</v>
    <v>en-US</v>
    <v>Generic</v>
  </rv>
  <rv s="3">
    <v>57</v>
  </rv>
  <rv s="4">
    <v>https://www.bing.com/search?q=hayward+california&amp;form=skydnc</v>
    <v>Learn more on Bing</v>
  </rv>
  <rv s="1">
    <fb>-122.08083333333001</fb>
    <v>9</v>
  </rv>
  <rv s="1">
    <fb>162954</fb>
    <v>8</v>
  </rv>
  <rv s="12">
    <v>#VALUE!</v>
    <v>162</v>
    <v>97</v>
    <v>Hayward, California</v>
    <v>4</v>
    <v>5</v>
    <v>Map</v>
    <v>6</v>
    <v>7</v>
    <v>en-US</v>
    <v>22b3ac03-d411-4799-9098-b36afda8b206</v>
    <v>536870912</v>
    <v>1</v>
    <v>373</v>
    <v>565</v>
    <v>813</v>
    <v>319</v>
    <v>Hayward is a city located in Alameda County, California, United States, in the East Bay subregion of the San Francisco Bay Area. With a population of 162,954 as of 2020, Hayward is the sixth largest city in the Bay Area, and the third largest in ...</v>
    <v>814</v>
    <v>815</v>
    <v>817</v>
    <v>818</v>
    <v>819</v>
    <v>Hayward, California</v>
    <v>820</v>
    <v>533</v>
    <v>Hayward, California</v>
    <v>mdp/vdpid/5057972548734550017</v>
  </rv>
  <rv s="0">
    <v>536870912</v>
    <v>Tucson, Arizona</v>
    <v>f7382841-95d9-4841-a7dd-397700530a17</v>
    <v>en-US</v>
    <v>Map</v>
  </rv>
  <rv s="0">
    <v>536870912</v>
    <v>Pima County</v>
    <v>d7fc86d2-b328-7b6d-8250-88e634087b91</v>
    <v>en-US</v>
    <v>Map</v>
  </rv>
  <rv s="1">
    <fb>598.60985500000004</fb>
    <v>8</v>
  </rv>
  <rv s="2">
    <v>36</v>
    <v>6</v>
    <v>163</v>
    <v>7</v>
    <v>0</v>
    <v>Image of Tucson, Arizona</v>
  </rv>
  <rv s="1">
    <fb>32.221666666666998</fb>
    <v>9</v>
  </rv>
  <rv s="0">
    <v>805306368</v>
    <v>Regina Romero (Mayor)</v>
    <v>2b053c2d-cafe-aa02-52ac-5396f4e5ccee</v>
    <v>en-US</v>
    <v>Generic</v>
  </rv>
  <rv s="3">
    <v>58</v>
  </rv>
  <rv s="4">
    <v>https://www.bing.com/search?q=tucson+arizona&amp;form=skydnc</v>
    <v>Learn more on Bing</v>
  </rv>
  <rv s="1">
    <fb>-110.92638888889</fb>
    <v>9</v>
  </rv>
  <rv s="1">
    <fb>542629</fb>
    <v>8</v>
  </rv>
  <rv s="10">
    <v>#VALUE!</v>
    <v>164</v>
    <v>75</v>
    <v>Tucson, Arizona</v>
    <v>4</v>
    <v>5</v>
    <v>Map</v>
    <v>6</v>
    <v>7</v>
    <v>en-US</v>
    <v>f7382841-95d9-4841-a7dd-397700530a17</v>
    <v>536870912</v>
    <v>1</v>
    <v>371</v>
    <v>823</v>
    <v>824</v>
    <v>319</v>
    <v>Tucson is a city in and the county seat of Pima County, Arizona, United States, and is home to the University of Arizona. It is the second-largest city in Arizona behind Phoenix, with a population of 542,629 in the 2020 United States census, ...</v>
    <v>825</v>
    <v>826</v>
    <v>828</v>
    <v>829</v>
    <v>830</v>
    <v>Tucson, Arizona</v>
    <v>831</v>
    <v>Tucson, Arizona</v>
    <v>mdp/vdpid/5098498763194892289</v>
  </rv>
  <rv s="0">
    <v>536870912</v>
    <v>Oslo</v>
    <v>962ca6d0-04b2-b258-d6d5-ec31f6cc1d83</v>
    <v>en-US</v>
    <v>Map</v>
  </rv>
  <rv s="1">
    <fb>454.12</fb>
    <v>8</v>
  </rv>
  <rv s="0">
    <v>536870912</v>
    <v>Norway</v>
    <v>51b69cb2-1924-e989-590b-712a7070a30f</v>
    <v>en-US</v>
    <v>Map</v>
  </rv>
  <rv s="2">
    <v>37</v>
    <v>6</v>
    <v>165</v>
    <v>7</v>
    <v>0</v>
    <v>Image of Oslo</v>
  </rv>
  <rv s="0">
    <v>805306368</v>
    <v>Anne Lindboe (Mayor)</v>
    <v>1c1d71ac-9334-4459-9b2e-6825284f80e5</v>
    <v>en-US</v>
    <v>Generic</v>
  </rv>
  <rv s="3">
    <v>59</v>
  </rv>
  <rv s="4">
    <v>https://www.bing.com/search?q=oslo+norway&amp;form=skydnc</v>
    <v>Learn more on Bing</v>
  </rv>
  <rv s="1">
    <fb>711300</fb>
    <v>8</v>
  </rv>
  <rv s="18">
    <v>#VALUE!</v>
    <v>167</v>
    <v>168</v>
    <v>Oslo</v>
    <v>4</v>
    <v>5</v>
    <v>Map</v>
    <v>6</v>
    <v>169</v>
    <v>en-US</v>
    <v>962ca6d0-04b2-b258-d6d5-ec31f6cc1d83</v>
    <v>536870912</v>
    <v>1</v>
    <v>NO-03</v>
    <v>834</v>
    <v>835</v>
    <v>Oslo is the capital and most populous city of Norway. It constitutes both a county and a municipality. The municipality of Oslo had a population of 709,037 in 2022, while the city's greater urban area had a population of 1,064,235 in 2022, and ...</v>
    <v>836</v>
    <v>838</v>
    <v>839</v>
    <v>Oslo</v>
    <v>840</v>
    <v>787</v>
    <v>Oslo</v>
    <v>mdp/vdpid/6997386894287831041</v>
  </rv>
  <rv s="0">
    <v>536870912</v>
    <v>Minato, Tokyo</v>
    <v>b07661e9-3e24-a83f-99ca-207f9d7a91f6</v>
    <v>en-US</v>
    <v>Map</v>
  </rv>
  <rv s="1">
    <fb>20.37</fb>
    <v>8</v>
  </rv>
  <rv s="2">
    <v>38</v>
    <v>6</v>
    <v>170</v>
    <v>7</v>
    <v>0</v>
    <v>Image of Minato, Tokyo</v>
  </rv>
  <rv s="1">
    <fb>35.658027777777797</fb>
    <v>9</v>
  </rv>
  <rv s="0">
    <v>805306368</v>
    <v>Masaaki Takei (Mayor)</v>
    <v>62df4fca-de7e-35b7-2c3a-64ada67011f4</v>
    <v>en-US</v>
    <v>Generic</v>
  </rv>
  <rv s="3">
    <v>60</v>
  </rv>
  <rv s="4">
    <v>https://www.bing.com/search?q=minato+tokyo&amp;form=skydnc</v>
    <v>Learn more on Bing</v>
  </rv>
  <rv s="1">
    <fb>139.75152777777799</fb>
    <v>9</v>
  </rv>
  <rv s="1">
    <fb>258105</fb>
    <v>8</v>
  </rv>
  <rv s="5">
    <v>#VALUE!</v>
    <v>171</v>
    <v>2</v>
    <v>Minato, Tokyo</v>
    <v>4</v>
    <v>5</v>
    <v>Map</v>
    <v>6</v>
    <v>46</v>
    <v>en-US</v>
    <v>b07661e9-3e24-a83f-99ca-207f9d7a91f6</v>
    <v>536870912</v>
    <v>1</v>
    <v>103</v>
    <v>843</v>
    <v>87</v>
    <v>Minato, is a special ward in the Tokyo Metropolis in Japan. It is also called Minato City in English. It was formed in 1947 as a merger of Akasaka, Azabu and Shiba wards following Tokyo City's transformation into Tokyo Metropolis. The modern ...</v>
    <v>844</v>
    <v>845</v>
    <v>847</v>
    <v>848</v>
    <v>849</v>
    <v>Minato, Tokyo</v>
    <v>850</v>
    <v>Minato, Tokyo</v>
    <v>mdp/vdpid/7932754312466268161</v>
  </rv>
  <rv s="0">
    <v>536870912</v>
    <v>Houston</v>
    <v>ad99c262-d92e-4e88-87f7-5c66752fec36</v>
    <v>en-US</v>
    <v>Map</v>
  </rv>
  <rv s="0">
    <v>536870912</v>
    <v>Montgomery County</v>
    <v>27d3e780-702a-653d-5cb6-1ab46da66710</v>
    <v>en-US</v>
    <v>Map</v>
  </rv>
  <rv s="1">
    <fb>1724.5445070000001</fb>
    <v>8</v>
  </rv>
  <rv s="2">
    <v>39</v>
    <v>6</v>
    <v>172</v>
    <v>7</v>
    <v>0</v>
    <v>Image of Houston</v>
  </rv>
  <rv s="1">
    <fb>29.762777777777998</fb>
    <v>9</v>
  </rv>
  <rv s="0">
    <v>805306368</v>
    <v>John Whitmire (Mayor)</v>
    <v>c194c6f0-6b9f-c40e-8b68-e4c4175ead82</v>
    <v>en-US</v>
    <v>Generic</v>
  </rv>
  <rv s="3">
    <v>61</v>
  </rv>
  <rv s="4">
    <v>https://www.bing.com/search?q=houston+texas&amp;form=skydnc</v>
    <v>Learn more on Bing</v>
  </rv>
  <rv s="1">
    <fb>-95.383055555555998</fb>
    <v>9</v>
  </rv>
  <rv s="1">
    <fb>2304580</fb>
    <v>8</v>
  </rv>
  <rv s="3">
    <v>62</v>
  </rv>
  <rv s="12">
    <v>#VALUE!</v>
    <v>173</v>
    <v>97</v>
    <v>Houston</v>
    <v>4</v>
    <v>5</v>
    <v>Map</v>
    <v>6</v>
    <v>7</v>
    <v>en-US</v>
    <v>ad99c262-d92e-4e88-87f7-5c66752fec36</v>
    <v>536870912</v>
    <v>1</v>
    <v>316</v>
    <v>853</v>
    <v>854</v>
    <v>319</v>
    <v>Houston is the most populous city in the U.S. state of Texas and in the Southern United States. Houston is located in Southeast Texas near Galveston Bay and the Gulf of Mexico; it is the seat and largest city of Harris County and the principal ...</v>
    <v>855</v>
    <v>856</v>
    <v>858</v>
    <v>859</v>
    <v>860</v>
    <v>Houston</v>
    <v>861</v>
    <v>862</v>
    <v>Houston</v>
    <v>mdp/vdpid/5110537662389813249</v>
  </rv>
  <rv s="0">
    <v>536870912</v>
    <v>Carson City, Nevada</v>
    <v>f0c7f70e-d0c0-8645-b649-8550dc083057</v>
    <v>en-US</v>
    <v>Map</v>
  </rv>
  <rv s="1">
    <fb>407.25709000000001</fb>
    <v>8</v>
  </rv>
  <rv s="2">
    <v>40</v>
    <v>6</v>
    <v>174</v>
    <v>7</v>
    <v>0</v>
    <v>Image of Carson City, Nevada</v>
  </rv>
  <rv s="1">
    <fb>39.160833333333002</fb>
    <v>9</v>
  </rv>
  <rv s="0">
    <v>805306368</v>
    <v>Lori Bagwell (Mayor)</v>
    <v>5e8b2522-7ccf-495d-d5c9-cbec00d531f1</v>
    <v>en-US</v>
    <v>Generic</v>
  </rv>
  <rv s="3">
    <v>63</v>
  </rv>
  <rv s="4">
    <v>https://www.bing.com/search?q=carson+city+nevada&amp;form=skydnc</v>
    <v>Learn more on Bing</v>
  </rv>
  <rv s="1">
    <fb>-119.75388888889</fb>
    <v>9</v>
  </rv>
  <rv s="1">
    <fb>58639</fb>
    <v>8</v>
  </rv>
  <rv s="5">
    <v>#VALUE!</v>
    <v>175</v>
    <v>2</v>
    <v>Carson City, Nevada</v>
    <v>4</v>
    <v>5</v>
    <v>Map</v>
    <v>6</v>
    <v>7</v>
    <v>en-US</v>
    <v>f0c7f70e-d0c0-8645-b649-8550dc083057</v>
    <v>536870912</v>
    <v>1</v>
    <v>396</v>
    <v>865</v>
    <v>319</v>
    <v>Carson City is an independent city and the capital of the U.S. state of Nevada. As of the 2020 census, the population was 58,639, making it the 6th most populous city in the state. The majority of the city's population lives in Eagle Valley, on ...</v>
    <v>866</v>
    <v>867</v>
    <v>869</v>
    <v>870</v>
    <v>871</v>
    <v>Carson City, Nevada</v>
    <v>872</v>
    <v>Carson City, Nevada</v>
    <v>mdp/vdpid/5058154391576510466</v>
  </rv>
  <rv s="0">
    <v>536870912</v>
    <v>Brisbane</v>
    <v>42da5c6f-c43f-8401-d736-da01adb6e95c</v>
    <v>en-US</v>
    <v>Map</v>
  </rv>
  <rv s="0">
    <v>536870912</v>
    <v>Queensland</v>
    <v>d8d1c6ea-bc68-82f2-5bb3-ae7aa11442b4</v>
    <v>en-US</v>
    <v>Map</v>
  </rv>
  <rv s="1">
    <fb>15826</fb>
    <v>8</v>
  </rv>
  <rv s="0">
    <v>536870912</v>
    <v>Australia</v>
    <v>06de2191-243d-a83f-6990-2eb1c7f3382a</v>
    <v>en-US</v>
    <v>Map</v>
  </rv>
  <rv s="2">
    <v>41</v>
    <v>6</v>
    <v>176</v>
    <v>7</v>
    <v>0</v>
    <v>Image of Brisbane</v>
  </rv>
  <rv s="1">
    <fb>-27.467777777778</fb>
    <v>9</v>
  </rv>
  <rv s="4">
    <v>https://www.bing.com/search?q=brisbane+australia&amp;form=skydnc</v>
    <v>Learn more on Bing</v>
  </rv>
  <rv s="1">
    <fb>153.02777777777999</fb>
    <v>9</v>
  </rv>
  <rv s="1">
    <fb>2287896</fb>
    <v>8</v>
  </rv>
  <rv s="19">
    <v>#VALUE!</v>
    <v>177</v>
    <v>178</v>
    <v>Brisbane</v>
    <v>4</v>
    <v>5</v>
    <v>Map</v>
    <v>6</v>
    <v>46</v>
    <v>en-US</v>
    <v>42da5c6f-c43f-8401-d736-da01adb6e95c</v>
    <v>536870912</v>
    <v>1</v>
    <v>875</v>
    <v>876</v>
    <v>877</v>
    <v>Brisbane is the capital and most populous city of Queensland and the third-most populous city in Australia and Oceania, with a population of approximately 2.6 million. Brisbane lies at the centre of South East Queensland, which includes several ...</v>
    <v>878</v>
    <v>879</v>
    <v>880</v>
    <v>881</v>
    <v>Brisbane</v>
    <v>882</v>
    <v>Brisbane</v>
    <v>mdp/vdpid/8875966101444362241</v>
  </rv>
  <rv s="1">
    <fb>0.48241944248714902</fb>
    <v>30</v>
  </rv>
  <rv s="1">
    <fb>7692024</fb>
    <v>8</v>
  </rv>
  <rv s="1">
    <fb>58000</fb>
    <v>8</v>
  </rv>
  <rv s="1">
    <fb>12.6</fb>
    <v>31</v>
  </rv>
  <rv s="1">
    <fb>61</fb>
    <v>32</v>
  </rv>
  <rv s="0">
    <v>536870912</v>
    <v>Canberra</v>
    <v>59ab58e3-2f00-9175-e7b8-76d910040855</v>
    <v>en-US</v>
    <v>Map</v>
  </rv>
  <rv s="1">
    <fb>375907.837</fb>
    <v>8</v>
  </rv>
  <rv s="1">
    <fb>119.797086368366</fb>
    <v>33</v>
  </rv>
  <rv s="1">
    <fb>1.61076787290379E-2</fb>
    <v>30</v>
  </rv>
  <rv s="1">
    <fb>10071.3989785006</fb>
    <v>8</v>
  </rv>
  <rv s="1">
    <fb>1.74</fb>
    <v>31</v>
  </rv>
  <rv s="1">
    <fb>0.16258278059599401</fb>
    <v>30</v>
  </rv>
  <rv s="1">
    <fb>89.625630110237395</fb>
    <v>34</v>
  </rv>
  <rv s="1">
    <fb>0.93</fb>
    <v>35</v>
  </rv>
  <rv s="1">
    <fb>1392680589329.1399</fb>
    <v>36</v>
  </rv>
  <rv s="1">
    <fb>1.0033898000000001</fb>
    <v>30</v>
  </rv>
  <rv s="1">
    <fb>1.1314216000000001</fb>
    <v>30</v>
  </rv>
  <rv s="2">
    <v>42</v>
    <v>6</v>
    <v>180</v>
    <v>7</v>
    <v>0</v>
    <v>Image of Australia</v>
  </rv>
  <rv s="0">
    <v>536870912</v>
    <v>Sydney</v>
    <v>3ecec2e8-2993-42e7-7299-f693bbe3b9b9</v>
    <v>en-US</v>
    <v>Map</v>
  </rv>
  <rv s="0">
    <v>805306368</v>
    <v>Anthony Albanese (Prime minister)</v>
    <v>00f8b947-2f64-9828-df4d-5993583bdbe4</v>
    <v>en-US</v>
    <v>Generic</v>
  </rv>
  <rv s="3">
    <v>64</v>
  </rv>
  <rv s="4">
    <v>https://www.bing.com/search?q=australia&amp;form=skydnc</v>
    <v>Learn more on Bing</v>
  </rv>
  <rv s="1">
    <fb>82.748780487804893</fb>
    <v>34</v>
  </rv>
  <rv s="1">
    <fb>1487598500000</fb>
    <v>36</v>
  </rv>
  <rv s="1">
    <fb>6</fb>
    <v>34</v>
  </rv>
  <rv s="1">
    <fb>13.59</fb>
    <v>35</v>
  </rv>
  <rv s="3">
    <v>65</v>
  </rv>
  <rv s="1">
    <fb>0.19558295019999999</fb>
    <v>30</v>
  </rv>
  <rv s="1">
    <fb>3.6778</fb>
    <v>31</v>
  </rv>
  <rv s="1">
    <fb>25978935</fb>
    <v>8</v>
  </rv>
  <rv s="1">
    <fb>0.221</fb>
    <v>30</v>
  </rv>
  <rv s="1">
    <fb>0.27</fb>
    <v>30</v>
  </rv>
  <rv s="1">
    <fb>7.400000000000001E-2</fb>
    <v>30</v>
  </rv>
  <rv s="1">
    <fb>0.122</fb>
    <v>30</v>
  </rv>
  <rv s="1">
    <fb>0.161</fb>
    <v>30</v>
  </rv>
  <rv s="1">
    <fb>0.65517997741699208</fb>
    <v>30</v>
  </rv>
  <rv s="0">
    <v>536870912</v>
    <v>Australian Capital Territory</v>
    <v>c296eb2e-2c1a-16bf-bc37-164541ce7365</v>
    <v>en-US</v>
    <v>Map</v>
  </rv>
  <rv s="0">
    <v>536870912</v>
    <v>New South Wales</v>
    <v>9143b1e4-782f-52c3-0f4a-cea5eaf6f36a</v>
    <v>en-US</v>
    <v>Map</v>
  </rv>
  <rv s="0">
    <v>536870912</v>
    <v>Northern Territory</v>
    <v>20947ace-4dd4-0516-21df-2af8da517b06</v>
    <v>en-US</v>
    <v>Map</v>
  </rv>
  <rv s="0">
    <v>536870912</v>
    <v>South Australia</v>
    <v>202994ba-49c2-98c5-91fa-e0b05ffcf2da</v>
    <v>en-US</v>
    <v>Map</v>
  </rv>
  <rv s="0">
    <v>536870912</v>
    <v>Tasmania</v>
    <v>8327961c-5e1c-9007-38cc-b90bc76e7bc3</v>
    <v>en-US</v>
    <v>Map</v>
  </rv>
  <rv s="0">
    <v>536870912</v>
    <v>Victoria</v>
    <v>afad25fd-4cbc-2e30-7764-19bd8a1cb1bc</v>
    <v>en-US</v>
    <v>Map</v>
  </rv>
  <rv s="0">
    <v>536870912</v>
    <v>Western Australia</v>
    <v>bf87c7cd-72cb-99af-809b-eb7577149dcd</v>
    <v>en-US</v>
    <v>Map</v>
  </rv>
  <rv s="0">
    <v>536870912</v>
    <v>Christmas Island</v>
    <v>66788ba9-2bf3-1a5c-abea-c2feb1989f85</v>
    <v>en-US</v>
    <v>Map</v>
  </rv>
  <rv s="0">
    <v>536870912</v>
    <v>Ashmore and Cartier Islands</v>
    <v>0cf3b96d-0c52-2057-50e3-f4d0baacc740</v>
    <v>en-US</v>
    <v>Map</v>
  </rv>
  <rv s="0">
    <v>536870912</v>
    <v>Cocos (Keeling) Islands</v>
    <v>02bce610-1981-8169-049c-5f416771ad7e</v>
    <v>en-US</v>
    <v>Map</v>
  </rv>
  <rv s="0">
    <v>536870912</v>
    <v>Coral Sea Islands</v>
    <v>12fcab3d-6815-b0bc-3cf7-b1396ef5cd47</v>
    <v>en-US</v>
    <v>Map</v>
  </rv>
  <rv s="0">
    <v>536870912</v>
    <v>Heard Island and McDonald Islands</v>
    <v>fb1ed011-1cc6-3fa2-760a-a9290a0bfc5d</v>
    <v>en-US</v>
    <v>Map</v>
  </rv>
  <rv s="0">
    <v>536870912</v>
    <v>Jervis Bay Territory</v>
    <v>e59341af-b7a6-b4f4-6a5d-590c58c94b7c</v>
    <v>en-US</v>
    <v>Map</v>
  </rv>
  <rv s="0">
    <v>536870912</v>
    <v>Norfolk Island</v>
    <v>edf78bdd-d272-9969-118f-522fd065d490</v>
    <v>en-US</v>
    <v>Map</v>
  </rv>
  <rv s="3">
    <v>66</v>
  </rv>
  <rv s="1">
    <fb>0.22985815296127299</fb>
    <v>30</v>
  </rv>
  <rv s="1">
    <fb>0.47399999999999998</fb>
    <v>30</v>
  </rv>
  <rv s="1">
    <fb>5.2680001258850098E-2</fb>
    <v>37</v>
  </rv>
  <rv s="1">
    <fb>21844756</fb>
    <v>8</v>
  </rv>
  <rv s="20">
    <v>#VALUE!</v>
    <v>183</v>
    <v>184</v>
    <v>Australia</v>
    <v>4</v>
    <v>5</v>
    <v>Map</v>
    <v>6</v>
    <v>185</v>
    <v>en-US</v>
    <v>06de2191-243d-a83f-6990-2eb1c7f3382a</v>
    <v>536870912</v>
    <v>1</v>
    <v>AU</v>
    <v>884</v>
    <v>885</v>
    <v>886</v>
    <v>887</v>
    <v>888</v>
    <v>889</v>
    <v>890</v>
    <v>891</v>
    <v>892</v>
    <v>AUD</v>
    <v>Australia, officially the Commonwealth of Australia, is a sovereign country comprising the mainland of the Australian continent, the island of Tasmania, and numerous smaller islands. Australia is the largest country by area in Oceania and the ...</v>
    <v>893</v>
    <v>894</v>
    <v>895</v>
    <v>896</v>
    <v>897</v>
    <v>898</v>
    <v>899</v>
    <v>900</v>
    <v>901</v>
    <v>753</v>
    <v>902</v>
    <v>904</v>
    <v>905</v>
    <v>906</v>
    <v>907</v>
    <v>908</v>
    <v>909</v>
    <v>Australia</v>
    <v>Advance Australia Fair</v>
    <v>910</v>
    <v>Commonwealth of Australia</v>
    <v>911</v>
    <v>912</v>
    <v>913</v>
    <v>914</v>
    <v>915</v>
    <v>483</v>
    <v>484</v>
    <v>916</v>
    <v>917</v>
    <v>918</v>
    <v>919</v>
    <v>934</v>
    <v>935</v>
    <v>936</v>
    <v>937</v>
    <v>Australia</v>
    <v>938</v>
    <v>mdp/vdpid/12</v>
  </rv>
  <rv s="1">
    <fb>12144.6</fb>
    <v>8</v>
  </rv>
  <rv s="2">
    <v>43</v>
    <v>6</v>
    <v>186</v>
    <v>7</v>
    <v>0</v>
    <v>Image of Sydney</v>
  </rv>
  <rv s="1">
    <fb>-33.867777777777803</fb>
    <v>9</v>
  </rv>
  <rv s="4">
    <v>https://www.bing.com/search?q=sydney+australia&amp;form=skydnc</v>
    <v>Learn more on Bing</v>
  </rv>
  <rv s="1">
    <fb>151.21</fb>
    <v>9</v>
  </rv>
  <rv s="1">
    <fb>4698656</fb>
    <v>8</v>
  </rv>
  <rv s="19">
    <v>#VALUE!</v>
    <v>187</v>
    <v>178</v>
    <v>Sydney</v>
    <v>4</v>
    <v>5</v>
    <v>Map</v>
    <v>6</v>
    <v>46</v>
    <v>en-US</v>
    <v>3ecec2e8-2993-42e7-7299-f693bbe3b9b9</v>
    <v>536870912</v>
    <v>1</v>
    <v>921</v>
    <v>940</v>
    <v>877</v>
    <v>Sydney is the capital city of the state of New South Wales, and the most populous city in Australia. Located on Australia's east coast, the metropolis surrounds Sydney Harbour and extends about 80 km from the Pacific Ocean in the east to the ...</v>
    <v>941</v>
    <v>942</v>
    <v>943</v>
    <v>944</v>
    <v>Sydney</v>
    <v>945</v>
    <v>Sydney</v>
    <v>mdp/vdpid/8878834554543013889</v>
  </rv>
  <rv s="0">
    <v>536870912</v>
    <v>Tel Aviv</v>
    <v>7105fc08-1958-b454-5216-cd319a983ad0</v>
    <v>en-US</v>
    <v>Map</v>
  </rv>
  <rv s="0">
    <v>536870912</v>
    <v>Tel Aviv District</v>
    <v>d6015b27-4dd3-610b-2fbd-43bf89e90313</v>
    <v>en-US</v>
    <v>Map</v>
  </rv>
  <rv s="1">
    <fb>52</fb>
    <v>8</v>
  </rv>
  <rv s="0">
    <v>536870912</v>
    <v>Israel</v>
    <v>1ffafed3-2b37-b871-c271-aa855d98449a</v>
    <v>en-US</v>
    <v>Map</v>
  </rv>
  <rv s="2">
    <v>44</v>
    <v>6</v>
    <v>188</v>
    <v>7</v>
    <v>0</v>
    <v>Image of Tel Aviv</v>
  </rv>
  <rv s="1">
    <fb>32.08</fb>
    <v>9</v>
  </rv>
  <rv s="0">
    <v>805306368</v>
    <v>Ron Huldai (Mayor)</v>
    <v>cda49685-9f07-d3d1-fc0b-a7b0ae3a340c</v>
    <v>en-US</v>
    <v>Generic</v>
  </rv>
  <rv s="3">
    <v>67</v>
  </rv>
  <rv s="4">
    <v>https://www.bing.com/search?q=tel+aviv&amp;form=skydnc</v>
    <v>Learn more on Bing</v>
  </rv>
  <rv s="1">
    <fb>34.78</fb>
    <v>9</v>
  </rv>
  <rv s="1">
    <fb>467875</fb>
    <v>8</v>
  </rv>
  <rv s="5">
    <v>#VALUE!</v>
    <v>189</v>
    <v>2</v>
    <v>Tel Aviv</v>
    <v>4</v>
    <v>5</v>
    <v>Map</v>
    <v>6</v>
    <v>46</v>
    <v>en-US</v>
    <v>7105fc08-1958-b454-5216-cd319a983ad0</v>
    <v>536870912</v>
    <v>1</v>
    <v>948</v>
    <v>949</v>
    <v>950</v>
    <v>Tel Aviv-Yafo, usually referred to as just Tel Aviv, is the most populous city in the Gush Dan metropolitan area of Israel. Located on the Israeli Mediterranean coastline and with a population of 467,875, it is the economic and technological ...</v>
    <v>951</v>
    <v>952</v>
    <v>954</v>
    <v>955</v>
    <v>956</v>
    <v>Tel Aviv</v>
    <v>957</v>
    <v>Tel Aviv</v>
    <v>mdp/vdpid/7269133798392987649</v>
  </rv>
  <rv s="1">
    <fb>0.24584103512014799</fb>
    <v>30</v>
  </rv>
  <rv s="1">
    <fb>20770</fb>
    <v>8</v>
  </rv>
  <rv s="1">
    <fb>178000</fb>
    <v>8</v>
  </rv>
  <rv s="1">
    <fb>20.8</fb>
    <v>31</v>
  </rv>
  <rv s="1">
    <fb>972</fb>
    <v>32</v>
  </rv>
  <rv s="0">
    <v>536870912</v>
    <v>Jerusalem</v>
    <v>f723d141-8609-b204-3b1d-30bfcbfb9dcb</v>
    <v>en-US</v>
    <v>Map</v>
  </rv>
  <rv s="1">
    <fb>65166.256999999998</fb>
    <v>8</v>
  </rv>
  <rv s="1">
    <fb>108.150134048257</fb>
    <v>33</v>
  </rv>
  <rv s="1">
    <fb>8.4159653362219401E-3</fb>
    <v>30</v>
  </rv>
  <rv s="1">
    <fb>6600.8982801222</fb>
    <v>8</v>
  </rv>
  <rv s="1">
    <fb>3.09</fb>
    <v>31</v>
  </rv>
  <rv s="1">
    <fb>7.7264323913235705E-2</fb>
    <v>30</v>
  </rv>
  <rv s="1">
    <fb>97.382124126026198</fb>
    <v>34</v>
  </rv>
  <rv s="1">
    <fb>1.57</fb>
    <v>35</v>
  </rv>
  <rv s="1">
    <fb>395098666121.61603</fb>
    <v>36</v>
  </rv>
  <rv s="1">
    <fb>1.0490112</fb>
    <v>30</v>
  </rv>
  <rv s="1">
    <fb>0.63354690000000002</fb>
    <v>30</v>
  </rv>
  <rv s="2">
    <v>45</v>
    <v>6</v>
    <v>191</v>
    <v>7</v>
    <v>0</v>
    <v>Image of Israel</v>
  </rv>
  <rv s="1">
    <fb>3</fb>
    <v>34</v>
  </rv>
  <rv s="0">
    <v>805306368</v>
    <v>Isaac Herzog (President)</v>
    <v>6ec2eb61-c901-7fbe-05ae-d176e780a498</v>
    <v>en-US</v>
    <v>Generic</v>
  </rv>
  <rv s="0">
    <v>805306368</v>
    <v>Benjamin Netanyahu (Prime minister)</v>
    <v>7ce1e366-2545-8063-de37-56de6515eb11</v>
    <v>en-US</v>
    <v>Generic</v>
  </rv>
  <rv s="0">
    <v>805306368</v>
    <v>Uzi Vogelman (Chief justice)</v>
    <v>17598690-a33c-ab95-c603-0b10ddae3a5c</v>
    <v>en-US</v>
    <v>Generic</v>
  </rv>
  <rv s="3">
    <v>68</v>
  </rv>
  <rv s="4">
    <v>https://www.bing.com/search?q=israel&amp;form=skydnc</v>
    <v>Learn more on Bing</v>
  </rv>
  <rv s="1">
    <fb>82.802439024390296</fb>
    <v>34</v>
  </rv>
  <rv s="1">
    <fb>237371160000</fb>
    <v>36</v>
  </rv>
  <rv s="1">
    <fb>7.58</fb>
    <v>35</v>
  </rv>
  <rv s="3">
    <v>69</v>
  </rv>
  <rv s="1">
    <fb>0.24369154550000002</fb>
    <v>30</v>
  </rv>
  <rv s="1">
    <fb>4.6249000000000002</fb>
    <v>31</v>
  </rv>
  <rv s="1">
    <fb>9550600</fb>
    <v>8</v>
  </rv>
  <rv s="1">
    <fb>0.23600000000000002</fb>
    <v>30</v>
  </rv>
  <rv s="1">
    <fb>0.27699999999999997</fb>
    <v>30</v>
  </rv>
  <rv s="1">
    <fb>0.442</fb>
    <v>30</v>
  </rv>
  <rv s="1">
    <fb>1.9E-2</fb>
    <v>30</v>
  </rv>
  <rv s="1">
    <fb>0.106</fb>
    <v>30</v>
  </rv>
  <rv s="1">
    <fb>0.64041999816894501</fb>
    <v>30</v>
  </rv>
  <rv s="0">
    <v>536870912</v>
    <v>Jerusalem District</v>
    <v>dcd9b1e0-1b32-7e66-c4c1-f534cad85a11</v>
    <v>en-US</v>
    <v>Map</v>
  </rv>
  <rv s="0">
    <v>536870912</v>
    <v>Central District</v>
    <v>b8c7175b-f887-8fa0-637f-e2e7e8ae8040</v>
    <v>en-US</v>
    <v>Map</v>
  </rv>
  <rv s="0">
    <v>536870912</v>
    <v>Haifa District</v>
    <v>dbc45f9b-a63f-a09b-d54c-697c99324074</v>
    <v>en-US</v>
    <v>Map</v>
  </rv>
  <rv s="0">
    <v>536870912</v>
    <v>Northern District</v>
    <v>22ac91a9-f743-acdf-4359-b436f384753b</v>
    <v>en-US</v>
    <v>Map</v>
  </rv>
  <rv s="0">
    <v>536870912</v>
    <v>Southern District</v>
    <v>970325e2-3c4e-8bc8-62a8-400202e79fc2</v>
    <v>en-US</v>
    <v>Map</v>
  </rv>
  <rv s="3">
    <v>70</v>
  </rv>
  <rv s="1">
    <fb>0.23067846531370401</fb>
    <v>30</v>
  </rv>
  <rv s="1">
    <fb>0.253</fb>
    <v>30</v>
  </rv>
  <rv s="1">
    <fb>3.8610000610351601E-2</fb>
    <v>37</v>
  </rv>
  <rv s="1">
    <fb>8374393</fb>
    <v>8</v>
  </rv>
  <rv s="20">
    <v>#VALUE!</v>
    <v>194</v>
    <v>184</v>
    <v>Israel</v>
    <v>4</v>
    <v>5</v>
    <v>Map</v>
    <v>6</v>
    <v>195</v>
    <v>en-US</v>
    <v>1ffafed3-2b37-b871-c271-aa855d98449a</v>
    <v>536870912</v>
    <v>1</v>
    <v>IL</v>
    <v>959</v>
    <v>960</v>
    <v>961</v>
    <v>962</v>
    <v>963</v>
    <v>964</v>
    <v>965</v>
    <v>966</v>
    <v>967</v>
    <v>ILS</v>
    <v>Israel, officially the State of Israel, is a country in West Asia. It is bordered by Lebanon to the north, Syria to the northeast, Jordan to the east, the Red Sea to the south, Egypt to the southwest, the Mediterranean Sea to the west, and the ...</v>
    <v>968</v>
    <v>969</v>
    <v>970</v>
    <v>971</v>
    <v>972</v>
    <v>973</v>
    <v>974</v>
    <v>975</v>
    <v>976</v>
    <v>977</v>
    <v>964</v>
    <v>981</v>
    <v>982</v>
    <v>983</v>
    <v>984</v>
    <v>977</v>
    <v>985</v>
    <v>Israel</v>
    <v>Hatikvah</v>
    <v>986</v>
    <v>מדינת ישראל</v>
    <v>987</v>
    <v>988</v>
    <v>989</v>
    <v>990</v>
    <v>991</v>
    <v>992</v>
    <v>993</v>
    <v>366</v>
    <v>994</v>
    <v>487</v>
    <v>995</v>
    <v>1001</v>
    <v>1002</v>
    <v>1003</v>
    <v>1004</v>
    <v>Israel</v>
    <v>1005</v>
    <v>mdp/vdpid/117</v>
  </rv>
  <rv s="0">
    <v>536870912</v>
    <v>Kawanishi, Hyōgo</v>
    <v>e542b3da-ddd8-fb4d-d1a8-44f600f8950c</v>
    <v>en-US</v>
    <v>Map</v>
  </rv>
  <rv s="1">
    <fb>53.44</fb>
    <v>8</v>
  </rv>
  <rv s="2">
    <v>46</v>
    <v>6</v>
    <v>196</v>
    <v>7</v>
    <v>0</v>
    <v>Image of Kawanishi, Hyōgo</v>
  </rv>
  <rv s="1">
    <fb>34.830138888888897</fb>
    <v>9</v>
  </rv>
  <rv s="0">
    <v>805306368</v>
    <v>Tamio Oshio (Mayor)</v>
    <v>e5c53e39-4422-72b9-21aa-bc251d442bf0</v>
    <v>en-US</v>
    <v>Generic</v>
  </rv>
  <rv s="3">
    <v>71</v>
  </rv>
  <rv s="4">
    <v>https://www.bing.com/search?q=kawanishi+japan&amp;form=skydnc</v>
    <v>Learn more on Bing</v>
  </rv>
  <rv s="1">
    <fb>135.417277777778</fb>
    <v>9</v>
  </rv>
  <rv s="1">
    <fb>152076</fb>
    <v>8</v>
  </rv>
  <rv s="5">
    <v>#VALUE!</v>
    <v>197</v>
    <v>2</v>
    <v>Kawanishi, Hyōgo</v>
    <v>4</v>
    <v>5</v>
    <v>Map</v>
    <v>6</v>
    <v>46</v>
    <v>en-US</v>
    <v>e542b3da-ddd8-fb4d-d1a8-44f600f8950c</v>
    <v>536870912</v>
    <v>1</v>
    <v>161</v>
    <v>1008</v>
    <v>87</v>
    <v>Kawanishi is a city located in Hyōgo Prefecture, Japan. As of 30 September 2022, the city had an estimated population of 155,165 and a population density of 2900 persons per km². The total area of the city is 53.44 square kilometres.</v>
    <v>1009</v>
    <v>1010</v>
    <v>1012</v>
    <v>1013</v>
    <v>1014</v>
    <v>Kawanishi, Hyōgo</v>
    <v>1015</v>
    <v>Kawanishi, Hyōgo</v>
    <v>mdp/vdpid/7932261157828558849</v>
  </rv>
  <rv s="0">
    <v>536870912</v>
    <v>Milan</v>
    <v>d9b35b2a-f74a-e828-c7fd-b4f3c9381e20</v>
    <v>en-US</v>
    <v>Map</v>
  </rv>
  <rv s="0">
    <v>536870912</v>
    <v>Lombardy</v>
    <v>4e4d95c0-6e91-acd2-e10c-7165bc365e22</v>
    <v>en-US</v>
    <v>Map</v>
  </rv>
  <rv s="0">
    <v>536870912</v>
    <v>Metropolitan City of Milan</v>
    <v>bfabe2c1-21a8-e914-acd1-5fea8ea5dd97</v>
    <v>en-US</v>
    <v>Map</v>
  </rv>
  <rv s="1">
    <fb>181.67</fb>
    <v>8</v>
  </rv>
  <rv s="0">
    <v>536870912</v>
    <v>Italy</v>
    <v>09e8f885-427b-8850-947d-202e0287b9e8</v>
    <v>en-US</v>
    <v>Map</v>
  </rv>
  <rv s="2">
    <v>47</v>
    <v>6</v>
    <v>198</v>
    <v>7</v>
    <v>0</v>
    <v>Image of Milan</v>
  </rv>
  <rv s="1">
    <fb>45.466944444444003</fb>
    <v>9</v>
  </rv>
  <rv s="0">
    <v>805306368</v>
    <v>Giuseppe Sala (Mayor)</v>
    <v>c4176926-b773-8877-afdd-2f958bb0a5da</v>
    <v>en-US</v>
    <v>Generic</v>
  </rv>
  <rv s="3">
    <v>72</v>
  </rv>
  <rv s="4">
    <v>https://www.bing.com/search?q=milan+italy&amp;form=skydnc</v>
    <v>Learn more on Bing</v>
  </rv>
  <rv s="1">
    <fb>9.19</fb>
    <v>9</v>
  </rv>
  <rv s="1">
    <fb>1354196</fb>
    <v>8</v>
  </rv>
  <rv s="12">
    <v>#VALUE!</v>
    <v>199</v>
    <v>97</v>
    <v>Milan</v>
    <v>4</v>
    <v>5</v>
    <v>Map</v>
    <v>6</v>
    <v>169</v>
    <v>en-US</v>
    <v>d9b35b2a-f74a-e828-c7fd-b4f3c9381e20</v>
    <v>536870912</v>
    <v>1</v>
    <v>1018</v>
    <v>1019</v>
    <v>1020</v>
    <v>1021</v>
    <v>Milan is a city in Northern Italy, regional capital of Lombardy, and the second-most populous city proper in Italy after Rome. The city proper has a population of about 1.4 million, while its metropolitan city has 3.22 million residents Its ...</v>
    <v>1022</v>
    <v>1023</v>
    <v>1025</v>
    <v>1026</v>
    <v>1027</v>
    <v>Milan</v>
    <v>1028</v>
    <v>787</v>
    <v>Milan</v>
    <v>mdp/vdpid/7016437413308268545</v>
  </rv>
  <rv s="1">
    <fb>0.432345141769226</fb>
    <v>30</v>
  </rv>
  <rv s="1">
    <fb>302068</fb>
    <v>8</v>
  </rv>
  <rv s="1">
    <fb>347000</fb>
    <v>8</v>
  </rv>
  <rv s="1">
    <fb>7.3</fb>
    <v>31</v>
  </rv>
  <rv s="1">
    <fb>39</fb>
    <v>32</v>
  </rv>
  <rv s="0">
    <v>536870912</v>
    <v>Rome</v>
    <v>5ed498af-fa85-2a88-874d-212494ddb06f</v>
    <v>en-US</v>
    <v>Map</v>
  </rv>
  <rv s="1">
    <fb>320411.45899999997</fb>
    <v>8</v>
  </rv>
  <rv s="1">
    <fb>110.623595648239</fb>
    <v>33</v>
  </rv>
  <rv s="1">
    <fb>6.1124694376529102E-3</fb>
    <v>30</v>
  </rv>
  <rv s="1">
    <fb>5002.4066798773601</fb>
    <v>8</v>
  </rv>
  <rv s="1">
    <fb>1.29</fb>
    <v>31</v>
  </rv>
  <rv s="1">
    <fb>0.31790303272888798</fb>
    <v>30</v>
  </rv>
  <rv s="1">
    <fb>79.948454735494707</fb>
    <v>34</v>
  </rv>
  <rv s="1">
    <fb>1.61</fb>
    <v>35</v>
  </rv>
  <rv s="1">
    <fb>2001244392041.5701</fb>
    <v>36</v>
  </rv>
  <rv s="1">
    <fb>1.0187936</fb>
    <v>30</v>
  </rv>
  <rv s="1">
    <fb>0.61933000000000005</fb>
    <v>30</v>
  </rv>
  <rv s="2">
    <v>48</v>
    <v>6</v>
    <v>201</v>
    <v>7</v>
    <v>0</v>
    <v>Image of Italy</v>
  </rv>
  <rv s="1">
    <fb>2.6</fb>
    <v>34</v>
  </rv>
  <rv s="0">
    <v>805306368</v>
    <v>Sergio Mattarella (President)</v>
    <v>7b09388e-8b92-1261-db16-7c6882735fe1</v>
    <v>en-US</v>
    <v>Generic</v>
  </rv>
  <rv s="0">
    <v>805306368</v>
    <v>Giorgia Meloni (Prime minister)</v>
    <v>5c9bb82e-e08f-f5eb-9f29-f20e75e8eb8f</v>
    <v>en-US</v>
    <v>Generic</v>
  </rv>
  <rv s="3">
    <v>73</v>
  </rv>
  <rv s="4">
    <v>https://www.bing.com/search?q=italy&amp;form=skydnc</v>
    <v>Learn more on Bing</v>
  </rv>
  <rv s="1">
    <fb>82.946341463414697</fb>
    <v>34</v>
  </rv>
  <rv s="1">
    <fb>522087790000</fb>
    <v>36</v>
  </rv>
  <rv s="1">
    <fb>2</fb>
    <v>34</v>
  </rv>
  <rv s="3">
    <v>74</v>
  </rv>
  <rv s="1">
    <fb>0.2283268819</fb>
    <v>30</v>
  </rv>
  <rv s="1">
    <fb>3.9773999999999998</fb>
    <v>31</v>
  </rv>
  <rv s="1">
    <fb>58856847</fb>
    <v>8</v>
  </rv>
  <rv s="1">
    <fb>0.23</fb>
    <v>30</v>
  </rv>
  <rv s="1">
    <fb>0.26700000000000002</fb>
    <v>30</v>
  </rv>
  <rv s="1">
    <fb>0.06</fb>
    <v>30</v>
  </rv>
  <rv s="1">
    <fb>0.12</fb>
    <v>30</v>
  </rv>
  <rv s="1">
    <fb>0.16899999999999998</fb>
    <v>30</v>
  </rv>
  <rv s="1">
    <fb>0.495550003051758</fb>
    <v>30</v>
  </rv>
  <rv s="0">
    <v>536870912</v>
    <v>Abruzzo</v>
    <v>6d07734f-0734-da73-bda9-a2e9e44c1042</v>
    <v>en-US</v>
    <v>Map</v>
  </rv>
  <rv s="0">
    <v>536870912</v>
    <v>Basilicata</v>
    <v>c286f639-68f8-3ed2-0119-87142c109b42</v>
    <v>en-US</v>
    <v>Map</v>
  </rv>
  <rv s="0">
    <v>536870912</v>
    <v>Calabria</v>
    <v>87d05176-c03a-c209-fa72-dfafed738418</v>
    <v>en-US</v>
    <v>Map</v>
  </rv>
  <rv s="0">
    <v>536870912</v>
    <v>Campania</v>
    <v>9933ef2b-24f2-a29d-6e4f-fe6bffe78694</v>
    <v>en-US</v>
    <v>Map</v>
  </rv>
  <rv s="0">
    <v>536870912</v>
    <v>Emilia-Romagna</v>
    <v>129d3426-cfe5-9154-2989-f246e1aa5cec</v>
    <v>en-US</v>
    <v>Map</v>
  </rv>
  <rv s="0">
    <v>536870912</v>
    <v>Friuli Venezia Giulia</v>
    <v>dfe11af7-836d-40cf-b176-995500a2a2fb</v>
    <v>en-US</v>
    <v>Map</v>
  </rv>
  <rv s="0">
    <v>536870912</v>
    <v>Lazio</v>
    <v>e5d48b4e-72f5-da43-7854-da4784df7b51</v>
    <v>en-US</v>
    <v>Map</v>
  </rv>
  <rv s="0">
    <v>536870912</v>
    <v>Liguria</v>
    <v>bc9d0bc0-7501-9ea0-5ffc-8d29df64f153</v>
    <v>en-US</v>
    <v>Map</v>
  </rv>
  <rv s="0">
    <v>536870912</v>
    <v>Marche</v>
    <v>262ac8bf-0bbd-ba85-aef3-2130493eaa9b</v>
    <v>en-US</v>
    <v>Map</v>
  </rv>
  <rv s="0">
    <v>536870912</v>
    <v>Molise</v>
    <v>048932e0-ef04-999e-a84f-326f5eaf1b11</v>
    <v>en-US</v>
    <v>Map</v>
  </rv>
  <rv s="0">
    <v>536870912</v>
    <v>Piedmont</v>
    <v>1a1b261b-a6b1-8503-5262-e2f707fe58ce</v>
    <v>en-US</v>
    <v>Map</v>
  </rv>
  <rv s="0">
    <v>536870912</v>
    <v>Apulia</v>
    <v>162619f7-7efb-76cc-0544-2da0306bd7c3</v>
    <v>en-US</v>
    <v>Map</v>
  </rv>
  <rv s="0">
    <v>536870912</v>
    <v>Sardinia</v>
    <v>2ac543b8-3c5f-c1c2-9c26-7153eb61c3d0</v>
    <v>en-US</v>
    <v>Map</v>
  </rv>
  <rv s="0">
    <v>536870912</v>
    <v>Sicily</v>
    <v>610fbc95-e594-a116-6d30-36286446a003</v>
    <v>en-US</v>
    <v>Map</v>
  </rv>
  <rv s="0">
    <v>536870912</v>
    <v>Tuscany</v>
    <v>a8854f08-da35-486d-5bd1-760f4eeb3da0</v>
    <v>en-US</v>
    <v>Map</v>
  </rv>
  <rv s="0">
    <v>536870912</v>
    <v>Trentino-Alto Adige/Südtirol</v>
    <v>b537e28d-6f0c-d8cf-1384-534def0737dd</v>
    <v>en-US</v>
    <v>Map</v>
  </rv>
  <rv s="0">
    <v>536870912</v>
    <v>Umbria</v>
    <v>a75c12d3-c6a9-ea7c-e844-577d1cfe72dd</v>
    <v>en-US</v>
    <v>Map</v>
  </rv>
  <rv s="0">
    <v>536870912</v>
    <v>Aosta Valley</v>
    <v>d9b216c7-5de6-eaf4-2383-5f7fc3075fdb</v>
    <v>en-US</v>
    <v>Map</v>
  </rv>
  <rv s="0">
    <v>536870912</v>
    <v>Veneto</v>
    <v>6809e680-9adc-134d-ebe9-70b79f5adb5f</v>
    <v>en-US</v>
    <v>Map</v>
  </rv>
  <rv s="3">
    <v>75</v>
  </rv>
  <rv s="1">
    <fb>0.24250464933068097</fb>
    <v>30</v>
  </rv>
  <rv s="1">
    <fb>0.59099999999999997</fb>
    <v>30</v>
  </rv>
  <rv s="1">
    <fb>9.8870000839233405E-2</fb>
    <v>37</v>
  </rv>
  <rv s="1">
    <fb>42651966</fb>
    <v>8</v>
  </rv>
  <rv s="21">
    <v>#VALUE!</v>
    <v>204</v>
    <v>205</v>
    <v>Italy</v>
    <v>4</v>
    <v>5</v>
    <v>Map</v>
    <v>6</v>
    <v>206</v>
    <v>en-US</v>
    <v>09e8f885-427b-8850-947d-202e0287b9e8</v>
    <v>536870912</v>
    <v>1</v>
    <v>IT</v>
    <v>1030</v>
    <v>1031</v>
    <v>1032</v>
    <v>1033</v>
    <v>1034</v>
    <v>1035</v>
    <v>1036</v>
    <v>1037</v>
    <v>1038</v>
    <v>EUR</v>
    <v>Italy, officially the Italian Republic, is a country in Southern and Western Europe. Located in the middle of the Mediterranean Sea, it consists of a peninsula delimited by the Alps and surrounded by several islands. Italy shares land borders ...</v>
    <v>1039</v>
    <v>1040</v>
    <v>1041</v>
    <v>1042</v>
    <v>1043</v>
    <v>1044</v>
    <v>1045</v>
    <v>1046</v>
    <v>1047</v>
    <v>1048</v>
    <v>1035</v>
    <v>1051</v>
    <v>1052</v>
    <v>1053</v>
    <v>1054</v>
    <v>1055</v>
    <v>Italy</v>
    <v>Il Canto degli Italiani</v>
    <v>1056</v>
    <v>Repubblica Italiana</v>
    <v>1057</v>
    <v>1058</v>
    <v>1059</v>
    <v>1060</v>
    <v>1061</v>
    <v>483</v>
    <v>993</v>
    <v>1062</v>
    <v>1063</v>
    <v>1064</v>
    <v>1065</v>
    <v>1085</v>
    <v>1086</v>
    <v>1087</v>
    <v>1088</v>
    <v>Italy</v>
    <v>1089</v>
    <v>mdp/vdpid/118</v>
  </rv>
  <rv s="0">
    <v>536870912</v>
    <v>Metropolitan City of Rome Capital</v>
    <v>76a6fcae-8c89-adab-ce40-a0d52e665024</v>
    <v>en-US</v>
    <v>Map</v>
  </rv>
  <rv s="1">
    <fb>1287.3599999999999</fb>
    <v>8</v>
  </rv>
  <rv s="2">
    <v>49</v>
    <v>6</v>
    <v>207</v>
    <v>7</v>
    <v>0</v>
    <v>Image of Rome</v>
  </rv>
  <rv s="1">
    <fb>41.893055555556003</fb>
    <v>9</v>
  </rv>
  <rv s="0">
    <v>805306368</v>
    <v>Roberto Gualtieri (Mayor)</v>
    <v>451ff490-7a31-bc00-90b3-d0724d4c0c03</v>
    <v>en-US</v>
    <v>Generic</v>
  </rv>
  <rv s="3">
    <v>76</v>
  </rv>
  <rv s="4">
    <v>https://www.bing.com/search?q=rome+italy&amp;form=skydnc</v>
    <v>Learn more on Bing</v>
  </rv>
  <rv s="1">
    <fb>12.482777777778001</fb>
    <v>9</v>
  </rv>
  <rv s="1">
    <fb>2748109</fb>
    <v>8</v>
  </rv>
  <rv s="10">
    <v>#VALUE!</v>
    <v>208</v>
    <v>75</v>
    <v>Rome</v>
    <v>4</v>
    <v>5</v>
    <v>Map</v>
    <v>6</v>
    <v>169</v>
    <v>en-US</v>
    <v>5ed498af-fa85-2a88-874d-212494ddb06f</v>
    <v>536870912</v>
    <v>1</v>
    <v>1072</v>
    <v>1091</v>
    <v>1092</v>
    <v>1021</v>
    <v>Rome is the capital city of Italy. It is also the capital of the Lazio region, the centre of the Metropolitan City of Rome Capital, and a special comune named Comune di Roma Capitale. With 2,860,009 residents in 1,285 km², Rome is the country's ...</v>
    <v>1093</v>
    <v>1094</v>
    <v>1096</v>
    <v>1097</v>
    <v>1098</v>
    <v>Rome</v>
    <v>1099</v>
    <v>Rome</v>
    <v>mdp/vdpid/7215943137045250049</v>
  </rv>
  <rv s="0">
    <v>536870912</v>
    <v>Berkeley, California</v>
    <v>79ed4475-a3e1-49cb-abd5-2aee53c7abee</v>
    <v>en-US</v>
    <v>Map</v>
  </rv>
  <rv s="1">
    <fb>45.821691000000001</fb>
    <v>8</v>
  </rv>
  <rv s="2">
    <v>50</v>
    <v>6</v>
    <v>209</v>
    <v>7</v>
    <v>0</v>
    <v>Image of Berkeley, California</v>
  </rv>
  <rv s="1">
    <fb>37.870277777778</fb>
    <v>9</v>
  </rv>
  <rv s="0">
    <v>805306368</v>
    <v>Jesse Arreguín (Mayor)</v>
    <v>8c60becf-75ca-afbd-a0b9-1b82000262fd</v>
    <v>en-US</v>
    <v>Generic</v>
  </rv>
  <rv s="0">
    <v>805306368</v>
    <v>Nancy Skinner (Senate)</v>
    <v>4905f64a-c4c7-2cf9-5bb4-dde048670152</v>
    <v>en-US</v>
    <v>Generic</v>
  </rv>
  <rv s="3">
    <v>77</v>
  </rv>
  <rv s="4">
    <v>https://www.bing.com/search?q=berkeley+ca&amp;form=skydnc</v>
    <v>Learn more on Bing</v>
  </rv>
  <rv s="1">
    <fb>-122.26805555556</fb>
    <v>9</v>
  </rv>
  <rv s="1">
    <fb>124321</fb>
    <v>8</v>
  </rv>
  <rv s="12">
    <v>#VALUE!</v>
    <v>210</v>
    <v>97</v>
    <v>Berkeley, California</v>
    <v>4</v>
    <v>5</v>
    <v>Map</v>
    <v>6</v>
    <v>7</v>
    <v>en-US</v>
    <v>79ed4475-a3e1-49cb-abd5-2aee53c7abee</v>
    <v>536870912</v>
    <v>1</v>
    <v>373</v>
    <v>565</v>
    <v>1102</v>
    <v>319</v>
    <v>Berkeley is a city on the eastern shore of San Francisco Bay in northern Alameda County, California, United States. It is named after the 18th-century Anglo-Irish bishop and philosopher George Berkeley. It borders the cities of Oakland and ...</v>
    <v>1103</v>
    <v>1104</v>
    <v>1107</v>
    <v>1108</v>
    <v>1109</v>
    <v>Berkeley, California</v>
    <v>1110</v>
    <v>533</v>
    <v>Berkeley, California</v>
    <v>mdp/vdpid/5057965888616005634</v>
  </rv>
  <rv s="0">
    <v>536870912</v>
    <v>Fremont, California</v>
    <v>6dd99217-3dae-453c-a241-2a1c261c277c</v>
    <v>en-US</v>
    <v>Map</v>
  </rv>
  <rv s="1">
    <fb>226.92458099999999</fb>
    <v>8</v>
  </rv>
  <rv s="2">
    <v>51</v>
    <v>6</v>
    <v>211</v>
    <v>7</v>
    <v>0</v>
    <v>Image of Fremont, California</v>
  </rv>
  <rv s="1">
    <fb>37.543055555556002</fb>
    <v>9</v>
  </rv>
  <rv s="0">
    <v>805306368</v>
    <v>Aisha Wahab (Senate)</v>
    <v>382b50cf-f89a-b47e-ab82-d7ce194ee773</v>
    <v>en-US</v>
    <v>Generic</v>
  </rv>
  <rv s="3">
    <v>78</v>
  </rv>
  <rv s="4">
    <v>https://www.bing.com/search?q=fremont+california&amp;form=skydnc</v>
    <v>Learn more on Bing</v>
  </rv>
  <rv s="1">
    <fb>-121.98277777778</fb>
    <v>9</v>
  </rv>
  <rv s="1">
    <fb>230504</fb>
    <v>8</v>
  </rv>
  <rv s="12">
    <v>#VALUE!</v>
    <v>212</v>
    <v>97</v>
    <v>Fremont, California</v>
    <v>4</v>
    <v>5</v>
    <v>Map</v>
    <v>6</v>
    <v>7</v>
    <v>en-US</v>
    <v>6dd99217-3dae-453c-a241-2a1c261c277c</v>
    <v>536870912</v>
    <v>1</v>
    <v>373</v>
    <v>565</v>
    <v>1113</v>
    <v>319</v>
    <v>Fremont is a city in Alameda County, California, United States. Located in the East Bay region of the Bay Area, Fremont has a population of 230,504 as of 2020, making it the fourth most populous city in the Bay Area, behind San Jose, San ...</v>
    <v>1114</v>
    <v>1115</v>
    <v>1117</v>
    <v>1118</v>
    <v>1119</v>
    <v>Fremont, California</v>
    <v>1120</v>
    <v>533</v>
    <v>Fremont, California</v>
    <v>mdp/vdpid/5057991349316354050</v>
  </rv>
  <rv s="0">
    <v>536870912</v>
    <v>Woburn, Massachusetts</v>
    <v>d2653277-a6b6-7fe3-b561-0fb1b1bfd325</v>
    <v>en-US</v>
    <v>Map</v>
  </rv>
  <rv s="0">
    <v>536870912</v>
    <v>Middlesex County</v>
    <v>35a312f1-7a02-c8cd-c683-cff4021fabff</v>
    <v>en-US</v>
    <v>Map</v>
  </rv>
  <rv s="1">
    <fb>33.523736</fb>
    <v>8</v>
  </rv>
  <rv s="2">
    <v>52</v>
    <v>6</v>
    <v>213</v>
    <v>7</v>
    <v>0</v>
    <v>Image of Woburn, Massachusetts</v>
  </rv>
  <rv s="1">
    <fb>42.479166666666998</fb>
    <v>9</v>
  </rv>
  <rv s="3">
    <v>79</v>
  </rv>
  <rv s="4">
    <v>https://www.bing.com/search?q=woburn+massachusetts&amp;form=skydnc</v>
    <v>Learn more on Bing</v>
  </rv>
  <rv s="1">
    <fb>-71.152777777777999</fb>
    <v>9</v>
  </rv>
  <rv s="1">
    <fb>40876</fb>
    <v>8</v>
  </rv>
  <rv s="10">
    <v>#VALUE!</v>
    <v>214</v>
    <v>75</v>
    <v>Woburn, Massachusetts</v>
    <v>4</v>
    <v>5</v>
    <v>Map</v>
    <v>6</v>
    <v>7</v>
    <v>en-US</v>
    <v>d2653277-a6b6-7fe3-b561-0fb1b1bfd325</v>
    <v>536870912</v>
    <v>1</v>
    <v>389</v>
    <v>1123</v>
    <v>1124</v>
    <v>319</v>
    <v>Woburn is a city in Middlesex County, Massachusetts, United States. The population was 40,876 at the 2020 census. Woburn is located 9 miles north of Boston. Woburn uses Massachusetts' mayor-council form of government, in which an elected mayor ...</v>
    <v>1125</v>
    <v>1126</v>
    <v>1127</v>
    <v>1128</v>
    <v>1129</v>
    <v>Woburn, Massachusetts</v>
    <v>1130</v>
    <v>Woburn, Massachusetts</v>
    <v>mdp/vdpid/5488157652959625217</v>
  </rv>
  <rv s="0">
    <v>536870912</v>
    <v>Louisville, Kentucky</v>
    <v>1bc669d8-9310-926f-25b9-880f75cd4247</v>
    <v>en-US</v>
    <v>Map</v>
  </rv>
  <rv s="0">
    <v>536870912</v>
    <v>Jefferson County</v>
    <v>c4be12c3-d02d-bf58-e5bc-bcb182a55059</v>
    <v>en-US</v>
    <v>Map</v>
  </rv>
  <rv s="1">
    <fb>171.695795</fb>
    <v>8</v>
  </rv>
  <rv s="2">
    <v>53</v>
    <v>6</v>
    <v>215</v>
    <v>7</v>
    <v>0</v>
    <v>Image of Louisville, Kentucky</v>
  </rv>
  <rv s="1">
    <fb>38.256111111111103</fb>
    <v>9</v>
  </rv>
  <rv s="0">
    <v>805306368</v>
    <v>Craig Greenberg (Mayor)</v>
    <v>1b165e16-073b-dcb4-5786-8f4425b47181</v>
    <v>en-US</v>
    <v>Generic</v>
  </rv>
  <rv s="3">
    <v>80</v>
  </rv>
  <rv s="4">
    <v>https://www.bing.com/search?q=louisville&amp;form=skydnc</v>
    <v>Learn more on Bing</v>
  </rv>
  <rv s="1">
    <fb>-85.751388888888897</fb>
    <v>9</v>
  </rv>
  <rv s="1">
    <fb>246161</fb>
    <v>8</v>
  </rv>
  <rv s="12">
    <v>#VALUE!</v>
    <v>216</v>
    <v>97</v>
    <v>Louisville, Kentucky</v>
    <v>4</v>
    <v>5</v>
    <v>Map</v>
    <v>6</v>
    <v>7</v>
    <v>en-US</v>
    <v>1bc669d8-9310-926f-25b9-880f75cd4247</v>
    <v>536870912</v>
    <v>1</v>
    <v>385</v>
    <v>1133</v>
    <v>1134</v>
    <v>319</v>
    <v>Louisville is the most populous city in the Commonwealth of Kentucky, sixth-most populous city in the Southeast, and the 27th-most-populous city in the United States. By land area, it is the country's 24th-largest city, although by population ...</v>
    <v>1135</v>
    <v>1136</v>
    <v>1138</v>
    <v>1139</v>
    <v>1140</v>
    <v>Louisville, Kentucky</v>
    <v>1141</v>
    <v>521</v>
    <v>Louisville, Kentucky</v>
    <v>mdp/vdpid/5481674168351064065</v>
  </rv>
  <rv s="0">
    <v>536870912</v>
    <v>Palo Alto, California</v>
    <v>dc197a43-a077-fcf2-fa6a-bebe1f5475fa</v>
    <v>en-US</v>
    <v>Map</v>
  </rv>
  <rv s="1">
    <fb>66.750753000000003</fb>
    <v>8</v>
  </rv>
  <rv s="2">
    <v>54</v>
    <v>6</v>
    <v>217</v>
    <v>7</v>
    <v>0</v>
    <v>Image of Palo Alto, California</v>
  </rv>
  <rv s="1">
    <fb>37.429166666667001</fb>
    <v>9</v>
  </rv>
  <rv s="0">
    <v>805306368</v>
    <v>Greer Stone (Mayor)</v>
    <v>0f652ffd-7486-2439-3f8e-0a0969031f7c</v>
    <v>en-US</v>
    <v>Generic</v>
  </rv>
  <rv s="3">
    <v>81</v>
  </rv>
  <rv s="4">
    <v>https://www.bing.com/search?q=palo+alto+california&amp;form=skydnc</v>
    <v>Learn more on Bing</v>
  </rv>
  <rv s="1">
    <fb>-122.13805555556</fb>
    <v>9</v>
  </rv>
  <rv s="1">
    <fb>68572</fb>
    <v>8</v>
  </rv>
  <rv s="12">
    <v>#VALUE!</v>
    <v>218</v>
    <v>97</v>
    <v>Palo Alto, California</v>
    <v>4</v>
    <v>5</v>
    <v>Map</v>
    <v>6</v>
    <v>7</v>
    <v>en-US</v>
    <v>dc197a43-a077-fcf2-fa6a-bebe1f5475fa</v>
    <v>536870912</v>
    <v>1</v>
    <v>373</v>
    <v>524</v>
    <v>1144</v>
    <v>319</v>
    <v>Palo Alto is a charter city in the northwestern corner of Santa Clara County, California, United States, in the San Francisco Bay Area, named after a coastal redwood tree known as El Palo Alto. The city of Palo Alto was established in 1894 by ...</v>
    <v>1145</v>
    <v>1146</v>
    <v>1148</v>
    <v>1149</v>
    <v>1150</v>
    <v>Palo Alto, California</v>
    <v>1151</v>
    <v>533</v>
    <v>Palo Alto, California</v>
    <v>mdp/vdpid/5057985849308741634</v>
  </rv>
  <rv s="0">
    <v>536870912</v>
    <v>Irvine, California</v>
    <v>79ff86cc-27eb-4f12-9406-85d238f37ef3</v>
    <v>en-US</v>
    <v>Map</v>
  </rv>
  <rv s="1">
    <fb>170.74247600000001</fb>
    <v>8</v>
  </rv>
  <rv s="2">
    <v>55</v>
    <v>6</v>
    <v>219</v>
    <v>7</v>
    <v>0</v>
    <v>Image of Irvine, California</v>
  </rv>
  <rv s="1">
    <fb>33.684166666666997</fb>
    <v>9</v>
  </rv>
  <rv s="0">
    <v>805306368</v>
    <v>Farrah Khan (Mayor)</v>
    <v>34011fd5-191d-15f5-4a19-dc846ce43922</v>
    <v>en-US</v>
    <v>Generic</v>
  </rv>
  <rv s="3">
    <v>82</v>
  </rv>
  <rv s="4">
    <v>https://www.bing.com/search?q=irvine+california&amp;form=skydnc</v>
    <v>Learn more on Bing</v>
  </rv>
  <rv s="1">
    <fb>-117.7925</fb>
    <v>9</v>
  </rv>
  <rv s="1">
    <fb>307670</fb>
    <v>8</v>
  </rv>
  <rv s="10">
    <v>#VALUE!</v>
    <v>220</v>
    <v>75</v>
    <v>Irvine, California</v>
    <v>4</v>
    <v>5</v>
    <v>Map</v>
    <v>6</v>
    <v>7</v>
    <v>en-US</v>
    <v>79ff86cc-27eb-4f12-9406-85d238f37ef3</v>
    <v>536870912</v>
    <v>1</v>
    <v>373</v>
    <v>595</v>
    <v>1154</v>
    <v>319</v>
    <v>Irvine is a master-planned city in southern Orange County, California, United States, in the Los Angeles metropolitan area. The Irvine Company started developing the area in the 1960s and the city was formally incorporated on December 28, 1971. ...</v>
    <v>1155</v>
    <v>1156</v>
    <v>1158</v>
    <v>1159</v>
    <v>1160</v>
    <v>Irvine, California</v>
    <v>1161</v>
    <v>Irvine, California</v>
    <v>mdp/vdpid/5073308057761480705</v>
  </rv>
  <rv s="0">
    <v>536870912</v>
    <v>New Chicago, California</v>
    <v>70e9655d-8bef-c6bd-c1ed-f6a998d21792</v>
    <v>en-US</v>
    <v>Map</v>
  </rv>
  <rv s="0">
    <v>536870912</v>
    <v>Amador County</v>
    <v>3a64eb6d-ace8-a6d5-540c-02de9a215d09</v>
    <v>en-US</v>
    <v>Map</v>
  </rv>
  <rv s="2">
    <v>56</v>
    <v>6</v>
    <v>221</v>
    <v>7</v>
    <v>0</v>
    <v>Image of New Chicago, California</v>
  </rv>
  <rv s="1">
    <fb>38.437222220000002</fb>
    <v>9</v>
  </rv>
  <rv s="4">
    <v>https://www.bing.com/search?q=new+chicago%2c+california+amador+county+california&amp;form=skydnc</v>
    <v>Learn more on Bing</v>
  </rv>
  <rv s="1">
    <fb>-120.83638888999999</fb>
    <v>9</v>
  </rv>
  <rv s="1">
    <fb>25</fb>
    <v>8</v>
  </rv>
  <rv s="22">
    <v>#VALUE!</v>
    <v>223</v>
    <v>224</v>
    <v>New Chicago, California</v>
    <v>4</v>
    <v>5</v>
    <v>Map</v>
    <v>6</v>
    <v>225</v>
    <v>en-US</v>
    <v>70e9655d-8bef-c6bd-c1ed-f6a998d21792</v>
    <v>536870912</v>
    <v>1</v>
    <v>373</v>
    <v>1164</v>
    <v>319</v>
    <v>New Chicago is an unincorporated community in Amador County, California. It is located 3 miles south of Plymouth, at an elevation of 948 feet. In 1888, New Chicago was described as "only a mining camp" with a population of 150. A few residences ...</v>
    <v>1165</v>
    <v>1166</v>
    <v>1167</v>
    <v>1168</v>
    <v>New Chicago, California</v>
    <v>1169</v>
    <v>533</v>
    <v>New Chicago, California</v>
    <v>mdp/vdpid/5058180940480643073</v>
  </rv>
  <rv s="0">
    <v>536870912</v>
    <v>Woodinville, Washington</v>
    <v>f7254755-3f85-8265-6c5c-fdfc1b244b66</v>
    <v>en-US</v>
    <v>Map</v>
  </rv>
  <rv s="0">
    <v>536870912</v>
    <v>King County</v>
    <v>54389684-d1e7-09ad-33b0-d0587d219a6e</v>
    <v>en-US</v>
    <v>Map</v>
  </rv>
  <rv s="1">
    <fb>14.630782</fb>
    <v>8</v>
  </rv>
  <rv s="2">
    <v>57</v>
    <v>6</v>
    <v>226</v>
    <v>7</v>
    <v>0</v>
    <v>Image of Woodinville, Washington</v>
  </rv>
  <rv s="1">
    <fb>47.752499999999998</fb>
    <v>9</v>
  </rv>
  <rv s="0">
    <v>805306368</v>
    <v>Mike Millman (Mayor)</v>
    <v>7268da73-a501-b5c2-c3db-a644d8fe7bab</v>
    <v>en-US</v>
    <v>Generic</v>
  </rv>
  <rv s="3">
    <v>83</v>
  </rv>
  <rv s="4">
    <v>https://www.bing.com/search?q=woodinville+washington&amp;form=skydnc</v>
    <v>Learn more on Bing</v>
  </rv>
  <rv s="1">
    <fb>-122.15600000000001</fb>
    <v>9</v>
  </rv>
  <rv s="1">
    <fb>13069</fb>
    <v>8</v>
  </rv>
  <rv s="12">
    <v>#VALUE!</v>
    <v>227</v>
    <v>97</v>
    <v>Woodinville, Washington</v>
    <v>4</v>
    <v>5</v>
    <v>Map</v>
    <v>6</v>
    <v>7</v>
    <v>en-US</v>
    <v>f7254755-3f85-8265-6c5c-fdfc1b244b66</v>
    <v>536870912</v>
    <v>1</v>
    <v>414</v>
    <v>1172</v>
    <v>1173</v>
    <v>319</v>
    <v>Woodinville is a city in King County, Washington, United States. The population was 13,069 at the 2020 census. It is a part of the Seattle metropolitan area. There is also a much larger population with Woodinville mailing addresses in adjacent ...</v>
    <v>1174</v>
    <v>1175</v>
    <v>1177</v>
    <v>1178</v>
    <v>1179</v>
    <v>Woodinville, Washington</v>
    <v>1180</v>
    <v>533</v>
    <v>Woodinville, Washington</v>
    <v>mdp/vdpid/4860653207560388609</v>
  </rv>
  <rv s="0">
    <v>536870912</v>
    <v>Abingdon-on-Thames</v>
    <v>545bc32f-0ee7-6bfc-71fa-adf76ef5197c</v>
    <v>en-US</v>
    <v>Map</v>
  </rv>
  <rv s="0">
    <v>536870912</v>
    <v>Vale of White Horse</v>
    <v>46fe4eef-aa97-014a-e3d4-0a5145f3ed44</v>
    <v>en-US</v>
    <v>Map</v>
  </rv>
  <rv s="1">
    <fb>9.09</fb>
    <v>8</v>
  </rv>
  <rv s="2">
    <v>58</v>
    <v>6</v>
    <v>228</v>
    <v>7</v>
    <v>0</v>
    <v>Image of Abingdon-on-Thames</v>
  </rv>
  <rv s="1">
    <fb>51.671666666666702</fb>
    <v>9</v>
  </rv>
  <rv s="4">
    <v>https://www.bing.com/search?q=abingdon+on+thames&amp;form=skydnc</v>
    <v>Learn more on Bing</v>
  </rv>
  <rv s="1">
    <fb>-1.27833333333333</fb>
    <v>9</v>
  </rv>
  <rv s="1">
    <fb>33130</fb>
    <v>8</v>
  </rv>
  <rv s="19">
    <v>#VALUE!</v>
    <v>229</v>
    <v>178</v>
    <v>Abingdon-on-Thames</v>
    <v>4</v>
    <v>5</v>
    <v>Map</v>
    <v>6</v>
    <v>230</v>
    <v>en-US</v>
    <v>545bc32f-0ee7-6bfc-71fa-adf76ef5197c</v>
    <v>536870912</v>
    <v>1</v>
    <v>1183</v>
    <v>1184</v>
    <v>444</v>
    <v>Abingdon-on-Thames, commonly known as Abingdon, is a historic market town and civil parish in the ceremonial county of Oxfordshire, England, on the River Thames. Historically the county town of Berkshire, Abingdon has been administered since ...</v>
    <v>1185</v>
    <v>1186</v>
    <v>1187</v>
    <v>1188</v>
    <v>Abingdon-on-Thames</v>
    <v>1189</v>
    <v>Abingdon-on-Thames</v>
    <v>mdp/vdpid/5471739268491640833</v>
  </rv>
  <rv s="0">
    <v>536870912</v>
    <v>Stanford, California</v>
    <v>c4fa87ef-3bc9-2c5f-a2ee-76cd35f28de1</v>
    <v>en-US</v>
    <v>Map</v>
  </rv>
  <rv s="1">
    <fb>7.1910309999999997</fb>
    <v>8</v>
  </rv>
  <rv s="2">
    <v>59</v>
    <v>6</v>
    <v>231</v>
    <v>7</v>
    <v>0</v>
    <v>Image of Stanford, California</v>
  </rv>
  <rv s="1">
    <fb>37.424109000000001</fb>
    <v>9</v>
  </rv>
  <rv s="4">
    <v>https://www.bing.com/search?q=stanford+california&amp;form=skydnc</v>
    <v>Learn more on Bing</v>
  </rv>
  <rv s="1">
    <fb>-122.166079</fb>
    <v>9</v>
  </rv>
  <rv s="1">
    <fb>21150</fb>
    <v>8</v>
  </rv>
  <rv s="23">
    <v>#VALUE!</v>
    <v>232</v>
    <v>233</v>
    <v>Stanford, California</v>
    <v>4</v>
    <v>5</v>
    <v>Map</v>
    <v>6</v>
    <v>7</v>
    <v>en-US</v>
    <v>c4fa87ef-3bc9-2c5f-a2ee-76cd35f28de1</v>
    <v>536870912</v>
    <v>1</v>
    <v>373</v>
    <v>524</v>
    <v>1192</v>
    <v>319</v>
    <v>Stanford is a census-designated place in the northwest corner of Santa Clara County, California, United States. It is the home of Stanford University. The population was 21,150 at the 2020 census. Stanford is an unincorporated area of Santa ...</v>
    <v>1193</v>
    <v>1194</v>
    <v>1195</v>
    <v>1196</v>
    <v>Stanford, California</v>
    <v>1197</v>
    <v>533</v>
    <v>Stanford, California</v>
    <v>mdp/vdpid/5057987337649127425</v>
  </rv>
  <rv s="0">
    <v>536870912</v>
    <v>Cambridge, Massachusetts</v>
    <v>7d3b091e-2317-4579-8661-776757370086</v>
    <v>en-US</v>
    <v>Map</v>
  </rv>
  <rv s="1">
    <fb>18.418614000000002</fb>
    <v>8</v>
  </rv>
  <rv s="2">
    <v>60</v>
    <v>6</v>
    <v>234</v>
    <v>7</v>
    <v>0</v>
    <v>Image of Cambridge, Massachusetts</v>
  </rv>
  <rv s="1">
    <fb>42.375</fb>
    <v>9</v>
  </rv>
  <rv s="0">
    <v>805306368</v>
    <v>E. Denise Simmons (Mayor)</v>
    <v>ccc34dca-b8cb-cf59-2410-d442e5b0445b</v>
    <v>en-US</v>
    <v>Generic</v>
  </rv>
  <rv s="3">
    <v>84</v>
  </rv>
  <rv s="4">
    <v>https://www.bing.com/search?q=cambridge+massachusetts&amp;form=skydnc</v>
    <v>Learn more on Bing</v>
  </rv>
  <rv s="1">
    <fb>-71.106111111111005</fb>
    <v>9</v>
  </rv>
  <rv s="1">
    <fb>118403</fb>
    <v>8</v>
  </rv>
  <rv s="10">
    <v>#VALUE!</v>
    <v>235</v>
    <v>75</v>
    <v>Cambridge, Massachusetts</v>
    <v>4</v>
    <v>5</v>
    <v>Map</v>
    <v>6</v>
    <v>7</v>
    <v>en-US</v>
    <v>7d3b091e-2317-4579-8661-776757370086</v>
    <v>536870912</v>
    <v>1</v>
    <v>389</v>
    <v>1123</v>
    <v>1200</v>
    <v>319</v>
    <v>Cambridge is a city in Middlesex County, Massachusetts, in the United States. It is a suburb in the Greater Boston metropolitan area, located directly across the Charles River from Boston. The city's population as of the 2020 U.S. census was ...</v>
    <v>1201</v>
    <v>1202</v>
    <v>1204</v>
    <v>1205</v>
    <v>1206</v>
    <v>Cambridge, Massachusetts</v>
    <v>1207</v>
    <v>Cambridge, Massachusetts</v>
    <v>mdp/vdpid/5488158958478688258</v>
  </rv>
  <rv s="0">
    <v>536870912</v>
    <v>College Park, Maryland</v>
    <v>74d16e34-b848-9051-299e-f14d67c9fa7c</v>
    <v>en-US</v>
    <v>Map</v>
  </rv>
  <rv s="0">
    <v>536870912</v>
    <v>Prince George's County</v>
    <v>9acdd316-6886-e979-8ec2-6d997b04208d</v>
    <v>en-US</v>
    <v>Map</v>
  </rv>
  <rv s="1">
    <fb>14.682257</fb>
    <v>8</v>
  </rv>
  <rv s="2">
    <v>61</v>
    <v>6</v>
    <v>236</v>
    <v>7</v>
    <v>0</v>
    <v>Image of College Park, Maryland</v>
  </rv>
  <rv s="1">
    <fb>38.996699999999997</fb>
    <v>9</v>
  </rv>
  <rv s="0">
    <v>805306368</v>
    <v>S.M. Fazlul Kabir (Mayor)</v>
    <v>be82b7c0-9a87-39ef-fdac-37a12fe4d093</v>
    <v>en-US</v>
    <v>Generic</v>
  </rv>
  <rv s="3">
    <v>85</v>
  </rv>
  <rv s="4">
    <v>https://www.bing.com/search?q=college+park+maryland&amp;form=skydnc</v>
    <v>Learn more on Bing</v>
  </rv>
  <rv s="1">
    <fb>-76.927499999999995</fb>
    <v>9</v>
  </rv>
  <rv s="1">
    <fb>34740</fb>
    <v>8</v>
  </rv>
  <rv s="12">
    <v>#VALUE!</v>
    <v>237</v>
    <v>97</v>
    <v>College Park, Maryland</v>
    <v>4</v>
    <v>5</v>
    <v>Map</v>
    <v>6</v>
    <v>7</v>
    <v>en-US</v>
    <v>74d16e34-b848-9051-299e-f14d67c9fa7c</v>
    <v>536870912</v>
    <v>1</v>
    <v>388</v>
    <v>1210</v>
    <v>1211</v>
    <v>319</v>
    <v>College Park is a city in Prince George's County, Maryland, United States, located approximately four miles from the northeast border of Washington, D.C. Its population was 34,740 at the 2020 United States census. It is the home of the ...</v>
    <v>1212</v>
    <v>1213</v>
    <v>1215</v>
    <v>1216</v>
    <v>1217</v>
    <v>College Park, Maryland</v>
    <v>1218</v>
    <v>521</v>
    <v>College Park, Maryland</v>
    <v>mdp/vdpid/5490055299920297985</v>
  </rv>
  <rv s="0">
    <v>536870912</v>
    <v>University Park</v>
    <v>2068cf2a-ee80-e172-29f5-b908baa2545b</v>
    <v>en-US</v>
    <v>Map</v>
  </rv>
  <rv s="0">
    <v>536870912</v>
    <v>Centre County</v>
    <v>6d5de131-b890-dead-dde7-766f1c968a47</v>
    <v>en-US</v>
    <v>Map</v>
  </rv>
  <rv s="1">
    <fb>3.9</fb>
    <v>8</v>
  </rv>
  <rv s="1">
    <fb>40.796111111111003</fb>
    <v>9</v>
  </rv>
  <rv s="4">
    <v>https://www.bing.com/search?q=university+park+pennsylvania&amp;form=skydnc</v>
    <v>Learn more on Bing</v>
  </rv>
  <rv s="1">
    <fb>-77.862777777778007</fb>
    <v>9</v>
  </rv>
  <rv s="24">
    <v>#VALUE!</v>
    <v>241</v>
    <v>242</v>
    <v>University Park</v>
    <v>244</v>
    <v>245</v>
    <v>Map</v>
    <v>6</v>
    <v>246</v>
    <v>en-US</v>
    <v>2068cf2a-ee80-e172-29f5-b908baa2545b</v>
    <v>536870912</v>
    <v>1</v>
    <v>406</v>
    <v>1221</v>
    <v>1222</v>
    <v>319</v>
    <v>University Park is the name given to the Pennsylvania State University's main campus located in both State College and College Township, Pennsylvania. The campus post office was designated "University Park, Pennsylvania" in 1953 by Penn State president Milton Eisenhower, after what was then Pennsylvania State College was upgraded to university status.</v>
    <v>1223</v>
    <v>1224</v>
    <v>1225</v>
    <v>University Park</v>
    <v>University Park</v>
    <v>mdp/vdpid/5486641458586845186</v>
  </rv>
  <rv s="0">
    <v>536870912</v>
    <v>Notre Dame, Indiana</v>
    <v>9599d27b-f6c3-46ac-cbc2-714376783d38</v>
    <v>en-US</v>
    <v>Map</v>
  </rv>
  <rv s="0">
    <v>536870912</v>
    <v>St. Joseph County</v>
    <v>de3bba51-a772-de16-37df-8892ee783ebf</v>
    <v>en-US</v>
    <v>Map</v>
  </rv>
  <rv s="1">
    <fb>3.2782979999999999</fb>
    <v>8</v>
  </rv>
  <rv s="2">
    <v>62</v>
    <v>6</v>
    <v>247</v>
    <v>7</v>
    <v>0</v>
    <v>Image of Notre Dame, Indiana</v>
  </rv>
  <rv s="1">
    <fb>41.700277777777998</fb>
    <v>9</v>
  </rv>
  <rv s="4">
    <v>https://www.bing.com/search?q=notre+dame+in&amp;form=skydnc</v>
    <v>Learn more on Bing</v>
  </rv>
  <rv s="1">
    <fb>-86.238611111110998</fb>
    <v>9</v>
  </rv>
  <rv s="1">
    <fb>7234</fb>
    <v>8</v>
  </rv>
  <rv s="13">
    <v>#VALUE!</v>
    <v>248</v>
    <v>104</v>
    <v>Notre Dame, Indiana</v>
    <v>4</v>
    <v>5</v>
    <v>Map</v>
    <v>6</v>
    <v>7</v>
    <v>en-US</v>
    <v>9599d27b-f6c3-46ac-cbc2-714376783d38</v>
    <v>536870912</v>
    <v>1</v>
    <v>382</v>
    <v>1228</v>
    <v>1229</v>
    <v>319</v>
    <v>Notre Dame is a census-designated place and unincorporated community north of the city of South Bend in St. Joseph County, in the U.S. state of Indiana. It includes the campuses of three colleges: the University of Notre Dame, Saint Mary's ...</v>
    <v>1230</v>
    <v>1231</v>
    <v>1232</v>
    <v>1233</v>
    <v>Notre Dame, Indiana</v>
    <v>1234</v>
    <v>Notre Dame, Indiana</v>
    <v>mdp/vdpid/5478122552670814209</v>
  </rv>
  <rv s="0">
    <v>536870912</v>
    <v>Oxford</v>
    <v>e17c96f5-1c67-8c1a-3789-b2cc7638bccd</v>
    <v>en-US</v>
    <v>Map</v>
  </rv>
  <rv s="0">
    <v>536870912</v>
    <v>Oxfordshire</v>
    <v>1eda598d-62bc-9a62-5694-ee4472f8dcf5</v>
    <v>en-US</v>
    <v>Map</v>
  </rv>
  <rv s="1">
    <fb>45.59</fb>
    <v>8</v>
  </rv>
  <rv s="2">
    <v>63</v>
    <v>6</v>
    <v>249</v>
    <v>7</v>
    <v>0</v>
    <v>Image of Oxford</v>
  </rv>
  <rv s="1">
    <fb>51.751944444444</fb>
    <v>9</v>
  </rv>
  <rv s="4">
    <v>https://www.bing.com/search?q=oxford+england&amp;form=skydnc</v>
    <v>Learn more on Bing</v>
  </rv>
  <rv s="1">
    <fb>-1.2577777777778001</fb>
    <v>9</v>
  </rv>
  <rv s="1">
    <fb>151584</fb>
    <v>8</v>
  </rv>
  <rv s="19">
    <v>#VALUE!</v>
    <v>251</v>
    <v>178</v>
    <v>Oxford</v>
    <v>4</v>
    <v>5</v>
    <v>Map</v>
    <v>6</v>
    <v>252</v>
    <v>en-US</v>
    <v>e17c96f5-1c67-8c1a-3789-b2cc7638bccd</v>
    <v>536870912</v>
    <v>1</v>
    <v>1237</v>
    <v>1238</v>
    <v>444</v>
    <v>Oxford is the only city in Oxfordshire, England, of which it is the county town. It had a population of 162,100 at the 2021 census. It is 56 miles north-west of London, 64 miles south-east of Birmingham and 61 miles north-east of Bristol. The ...</v>
    <v>1239</v>
    <v>1240</v>
    <v>1241</v>
    <v>1242</v>
    <v>Oxford</v>
    <v>1243</v>
    <v>Oxford</v>
    <v>mdp/vdpid/5471738090764632065</v>
  </rv>
  <rv s="0">
    <v>536870912</v>
    <v>Boulder, Colorado</v>
    <v>9f9316d8-f88e-4b76-98f5-ccfb898e9cd7</v>
    <v>en-US</v>
    <v>Map</v>
  </rv>
  <rv s="0">
    <v>536870912</v>
    <v>Boulder County</v>
    <v>e69e5097-8cc8-24d1-e19b-314db4b0cdee</v>
    <v>en-US</v>
    <v>Map</v>
  </rv>
  <rv s="1">
    <fb>66.946357000000006</fb>
    <v>8</v>
  </rv>
  <rv s="2">
    <v>64</v>
    <v>6</v>
    <v>253</v>
    <v>7</v>
    <v>0</v>
    <v>Image of Boulder, Colorado</v>
  </rv>
  <rv s="1">
    <fb>40.019444444443998</fb>
    <v>9</v>
  </rv>
  <rv s="0">
    <v>805306368</v>
    <v>Aaron Brockett (Mayor)</v>
    <v>9a31283a-c862-64ec-47f7-1c980fcc4a14</v>
    <v>en-US</v>
    <v>Generic</v>
  </rv>
  <rv s="3">
    <v>86</v>
  </rv>
  <rv s="4">
    <v>https://www.bing.com/search?q=boulder+colorado&amp;form=skydnc</v>
    <v>Learn more on Bing</v>
  </rv>
  <rv s="1">
    <fb>-105.29277777778</fb>
    <v>9</v>
  </rv>
  <rv s="1">
    <fb>108250</fb>
    <v>8</v>
  </rv>
  <rv s="3">
    <v>87</v>
  </rv>
  <rv s="12">
    <v>#VALUE!</v>
    <v>254</v>
    <v>97</v>
    <v>Boulder, Colorado</v>
    <v>4</v>
    <v>5</v>
    <v>Map</v>
    <v>6</v>
    <v>7</v>
    <v>en-US</v>
    <v>9f9316d8-f88e-4b76-98f5-ccfb898e9cd7</v>
    <v>536870912</v>
    <v>1</v>
    <v>374</v>
    <v>1246</v>
    <v>1247</v>
    <v>319</v>
    <v>Boulder is a home rule city and the county seat of Boulder County, Colorado, United States. It is the largest city in Boulder County, with a population of 108,250 at the 2020 United States census, making it the 12th-most populous city in ...</v>
    <v>1248</v>
    <v>1249</v>
    <v>1251</v>
    <v>1252</v>
    <v>1253</v>
    <v>Boulder, Colorado</v>
    <v>1254</v>
    <v>1255</v>
    <v>Boulder, Colorado</v>
    <v>mdp/vdpid/5083933166649999361</v>
  </rv>
  <rv s="0">
    <v>536870912</v>
    <v>Ann Arbor, Michigan</v>
    <v>666ea97e-4bc2-48d4-ab42-c10cf9042cd4</v>
    <v>en-US</v>
    <v>Map</v>
  </rv>
  <rv s="0">
    <v>536870912</v>
    <v>Washtenaw County</v>
    <v>e34163e0-11df-0ab1-a9f6-32bf0a6cea8e</v>
    <v>en-US</v>
    <v>Map</v>
  </rv>
  <rv s="1">
    <fb>74.981537000000003</fb>
    <v>8</v>
  </rv>
  <rv s="2">
    <v>65</v>
    <v>6</v>
    <v>255</v>
    <v>7</v>
    <v>0</v>
    <v>Image of Ann Arbor, Michigan</v>
  </rv>
  <rv s="1">
    <fb>42.281388890000002</fb>
    <v>9</v>
  </rv>
  <rv s="0">
    <v>805306368</v>
    <v>Christopher Taylor (Mayor)</v>
    <v>07954d0f-9980-36e2-deb2-253894265ed2</v>
    <v>en-US</v>
    <v>Generic</v>
  </rv>
  <rv s="3">
    <v>88</v>
  </rv>
  <rv s="4">
    <v>https://www.bing.com/search?q=ann+arbor+michigan&amp;form=skydnc</v>
    <v>Learn more on Bing</v>
  </rv>
  <rv s="1">
    <fb>-83.748333329999994</fb>
    <v>9</v>
  </rv>
  <rv s="1">
    <fb>123851</fb>
    <v>8</v>
  </rv>
  <rv s="12">
    <v>#VALUE!</v>
    <v>256</v>
    <v>97</v>
    <v>Ann Arbor, Michigan</v>
    <v>4</v>
    <v>5</v>
    <v>Map</v>
    <v>6</v>
    <v>7</v>
    <v>en-US</v>
    <v>666ea97e-4bc2-48d4-ab42-c10cf9042cd4</v>
    <v>536870912</v>
    <v>1</v>
    <v>390</v>
    <v>1258</v>
    <v>1259</v>
    <v>319</v>
    <v>Ann Arbor is a city in and the county seat of Washtenaw County, Michigan, United States. The 2020 census recorded its population to be 123,851, making it the fifth-largest city in Michigan. It is the principal city of the Ann Arbor Metropolitan ...</v>
    <v>1260</v>
    <v>1261</v>
    <v>1263</v>
    <v>1264</v>
    <v>1265</v>
    <v>Ann Arbor, Michigan</v>
    <v>1266</v>
    <v>521</v>
    <v>Ann Arbor, Michigan</v>
    <v>mdp/vdpid/5479014220362153985</v>
  </rv>
  <rv s="0">
    <v>536870912</v>
    <v>West Lafayette, Indiana</v>
    <v>b8e6749b-bcd9-7b1e-cba8-e370ef945875</v>
    <v>en-US</v>
    <v>Map</v>
  </rv>
  <rv s="0">
    <v>536870912</v>
    <v>Tippecanoe County</v>
    <v>6dd57f39-191c-0a20-2481-1c09e46cc355</v>
    <v>en-US</v>
    <v>Map</v>
  </rv>
  <rv s="1">
    <fb>35.77422</fb>
    <v>8</v>
  </rv>
  <rv s="2">
    <v>66</v>
    <v>6</v>
    <v>257</v>
    <v>7</v>
    <v>0</v>
    <v>Image of West Lafayette, Indiana</v>
  </rv>
  <rv s="1">
    <fb>40.441944444443997</fb>
    <v>9</v>
  </rv>
  <rv s="0">
    <v>805306368</v>
    <v>Erin Easter (Mayor)</v>
    <v>a7b6d799-1cc9-f252-32d8-46b424fdc3df</v>
    <v>en-US</v>
    <v>Generic</v>
  </rv>
  <rv s="3">
    <v>89</v>
  </rv>
  <rv s="4">
    <v>https://www.bing.com/search?q=west+lafayette+indiana&amp;form=skydnc</v>
    <v>Learn more on Bing</v>
  </rv>
  <rv s="1">
    <fb>-86.912499999999994</fb>
    <v>9</v>
  </rv>
  <rv s="1">
    <fb>44595</fb>
    <v>8</v>
  </rv>
  <rv s="10">
    <v>#VALUE!</v>
    <v>258</v>
    <v>75</v>
    <v>West Lafayette, Indiana</v>
    <v>4</v>
    <v>5</v>
    <v>Map</v>
    <v>6</v>
    <v>7</v>
    <v>en-US</v>
    <v>b8e6749b-bcd9-7b1e-cba8-e370ef945875</v>
    <v>536870912</v>
    <v>1</v>
    <v>382</v>
    <v>1269</v>
    <v>1270</v>
    <v>319</v>
    <v>West Lafayette is a city in Wabash Township, Tippecanoe County, Indiana, United States, approximately 65 miles northwest of the state capital of Indianapolis and 113 miles southeast of Chicago. West Lafayette is directly across the Wabash River ...</v>
    <v>1271</v>
    <v>1272</v>
    <v>1274</v>
    <v>1275</v>
    <v>1276</v>
    <v>West Lafayette, Indiana</v>
    <v>1277</v>
    <v>West Lafayette, Indiana</v>
    <v>mdp/vdpid/5478355644924821506</v>
  </rv>
  <rv s="0">
    <v>536870912</v>
    <v>Providence, Rhode Island</v>
    <v>956379de-1782-455c-b2d8-1ba81c8965f1</v>
    <v>en-US</v>
    <v>Map</v>
  </rv>
  <rv s="0">
    <v>536870912</v>
    <v>Providence County</v>
    <v>55625e32-23f5-f927-164b-a5bce33c7bb1</v>
    <v>en-US</v>
    <v>Map</v>
  </rv>
  <rv s="1">
    <fb>53.273966999999999</fb>
    <v>8</v>
  </rv>
  <rv s="2">
    <v>67</v>
    <v>6</v>
    <v>259</v>
    <v>7</v>
    <v>0</v>
    <v>Image of Providence, Rhode Island</v>
  </rv>
  <rv s="1">
    <fb>41.823990000000002</fb>
    <v>9</v>
  </rv>
  <rv s="0">
    <v>805306368</v>
    <v>Brett Smiley (Mayor)</v>
    <v>4f12ec20-fb06-ef7c-2225-f4b342e7a212</v>
    <v>en-US</v>
    <v>Generic</v>
  </rv>
  <rv s="3">
    <v>90</v>
  </rv>
  <rv s="4">
    <v>https://www.bing.com/search?q=providence+rhode+island&amp;form=skydnc</v>
    <v>Learn more on Bing</v>
  </rv>
  <rv s="1">
    <fb>-71.41283</fb>
    <v>9</v>
  </rv>
  <rv s="1">
    <fb>190934</fb>
    <v>8</v>
  </rv>
  <rv s="10">
    <v>#VALUE!</v>
    <v>260</v>
    <v>75</v>
    <v>Providence, Rhode Island</v>
    <v>4</v>
    <v>5</v>
    <v>Map</v>
    <v>6</v>
    <v>7</v>
    <v>en-US</v>
    <v>956379de-1782-455c-b2d8-1ba81c8965f1</v>
    <v>536870912</v>
    <v>1</v>
    <v>407</v>
    <v>1280</v>
    <v>1281</v>
    <v>319</v>
    <v>Providence is the capital and most populous city of the U.S. state of Rhode Island. The county seat of Providence County, it is one of the oldest cities in New England, founded in 1636 by Roger Williams, a Reformed Baptist theologian and ...</v>
    <v>1282</v>
    <v>1283</v>
    <v>1285</v>
    <v>1286</v>
    <v>1287</v>
    <v>Providence, Rhode Island</v>
    <v>1288</v>
    <v>Providence, Rhode Island</v>
    <v>mdp/vdpid/5488923181957775365</v>
  </rv>
  <rv s="0">
    <v>536870912</v>
    <v>Urbana, Illinois</v>
    <v>8b559b72-3571-01b8-2cd6-50698f3e9c82</v>
    <v>en-US</v>
    <v>Map</v>
  </rv>
  <rv s="0">
    <v>536870912</v>
    <v>Champaign County</v>
    <v>7ad1a141-316c-fb09-a8e8-5ca8c0991750</v>
    <v>en-US</v>
    <v>Map</v>
  </rv>
  <rv s="1">
    <fb>30</fb>
    <v>8</v>
  </rv>
  <rv s="2">
    <v>68</v>
    <v>6</v>
    <v>261</v>
    <v>7</v>
    <v>0</v>
    <v>Image of Urbana, Illinois</v>
  </rv>
  <rv s="1">
    <fb>40.109722222221997</fb>
    <v>9</v>
  </rv>
  <rv s="0">
    <v>805306368</v>
    <v>Diane Wolfe Marlin (Mayor)</v>
    <v>c3e3a7dc-368b-0dfe-a9aa-3cc22d811c29</v>
    <v>en-US</v>
    <v>Generic</v>
  </rv>
  <rv s="3">
    <v>91</v>
  </rv>
  <rv s="4">
    <v>https://www.bing.com/search?q=urbana+illinois&amp;form=skydnc</v>
    <v>Learn more on Bing</v>
  </rv>
  <rv s="1">
    <fb>-88.204166666667007</fb>
    <v>9</v>
  </rv>
  <rv s="1">
    <fb>38336</fb>
    <v>8</v>
  </rv>
  <rv s="10">
    <v>#VALUE!</v>
    <v>262</v>
    <v>75</v>
    <v>Urbana, Illinois</v>
    <v>4</v>
    <v>5</v>
    <v>Map</v>
    <v>6</v>
    <v>7</v>
    <v>en-US</v>
    <v>8b559b72-3571-01b8-2cd6-50698f3e9c82</v>
    <v>536870912</v>
    <v>1</v>
    <v>381</v>
    <v>1291</v>
    <v>1292</v>
    <v>319</v>
    <v>Urbana is a city in and the county seat of Champaign County, Illinois, United States. As of the 2020 census, Urbana had a population of 38,336. As of the 2010 United States Census, Urbana is the 38th-most populous municipality in Illinois. It is ...</v>
    <v>1293</v>
    <v>1294</v>
    <v>1296</v>
    <v>1297</v>
    <v>1298</v>
    <v>Urbana, Illinois</v>
    <v>1299</v>
    <v>Urbana, Illinois</v>
    <v>mdp/vdpid/5477957373966417921</v>
  </rv>
  <rv s="0">
    <v>536870912</v>
    <v>Ithaca, New York</v>
    <v>995b9809-430a-93c1-623f-eb06a9e7a795</v>
    <v>en-US</v>
    <v>Map</v>
  </rv>
  <rv s="0">
    <v>536870912</v>
    <v>Tompkins County</v>
    <v>f8fdb554-dcaa-ff88-2d31-900c0ad7ac03</v>
    <v>en-US</v>
    <v>Map</v>
  </rv>
  <rv s="1">
    <fb>15.727155</fb>
    <v>8</v>
  </rv>
  <rv s="2">
    <v>69</v>
    <v>6</v>
    <v>263</v>
    <v>7</v>
    <v>0</v>
    <v>Image of Ithaca, New York</v>
  </rv>
  <rv s="1">
    <fb>42.443333333333001</fb>
    <v>9</v>
  </rv>
  <rv s="0">
    <v>805306368</v>
    <v>Robert Cantelmo (Mayor)</v>
    <v>668ed569-d064-e97e-8004-54f7a2969f83</v>
    <v>en-US</v>
    <v>Generic</v>
  </rv>
  <rv s="3">
    <v>92</v>
  </rv>
  <rv s="4">
    <v>https://www.bing.com/search?q=ithaca+new+york&amp;form=skydnc</v>
    <v>Learn more on Bing</v>
  </rv>
  <rv s="1">
    <fb>-76.5</fb>
    <v>9</v>
  </rv>
  <rv s="1">
    <fb>32108</fb>
    <v>8</v>
  </rv>
  <rv s="10">
    <v>#VALUE!</v>
    <v>264</v>
    <v>75</v>
    <v>Ithaca, New York</v>
    <v>4</v>
    <v>5</v>
    <v>Map</v>
    <v>6</v>
    <v>7</v>
    <v>en-US</v>
    <v>995b9809-430a-93c1-623f-eb06a9e7a795</v>
    <v>536870912</v>
    <v>1</v>
    <v>400</v>
    <v>1302</v>
    <v>1303</v>
    <v>319</v>
    <v>Ithaca is a city in and the county seat of Tompkins County, New York, United States. Situated on the southern shore of Cayuga Lake in the Finger Lakes region of New York, Ithaca is the largest community in the Ithaca metropolitan statistical ...</v>
    <v>1304</v>
    <v>1305</v>
    <v>1307</v>
    <v>1308</v>
    <v>1309</v>
    <v>Ithaca, New York</v>
    <v>1310</v>
    <v>Ithaca, New York</v>
    <v>mdp/vdpid/5485931518813536258</v>
  </rv>
  <rv s="0">
    <v>536870912</v>
    <v>Adelphi, Maryland</v>
    <v>597c1eee-ea0a-012f-636f-94912198988d</v>
    <v>en-US</v>
    <v>Map</v>
  </rv>
  <rv s="1">
    <fb>7.1135010000000003</fb>
    <v>8</v>
  </rv>
  <rv s="2">
    <v>70</v>
    <v>6</v>
    <v>265</v>
    <v>7</v>
    <v>0</v>
    <v>Image of Adelphi, Maryland</v>
  </rv>
  <rv s="1">
    <fb>39.003055555555598</fb>
    <v>9</v>
  </rv>
  <rv s="4">
    <v>https://www.bing.com/search?q=adelphi+maryland&amp;form=skydnc</v>
    <v>Learn more on Bing</v>
  </rv>
  <rv s="1">
    <fb>-76.971944444444404</fb>
    <v>9</v>
  </rv>
  <rv s="1">
    <fb>16823</fb>
    <v>8</v>
  </rv>
  <rv s="23">
    <v>#VALUE!</v>
    <v>266</v>
    <v>233</v>
    <v>Adelphi, Maryland</v>
    <v>4</v>
    <v>5</v>
    <v>Map</v>
    <v>6</v>
    <v>7</v>
    <v>en-US</v>
    <v>597c1eee-ea0a-012f-636f-94912198988d</v>
    <v>536870912</v>
    <v>1</v>
    <v>388</v>
    <v>1210</v>
    <v>1313</v>
    <v>319</v>
    <v>Adelphi is an unincorporated area and census-designated place in Prince George's County, Maryland, United States. Per the 2020 Census, the population was 16,823. Adelphi includes the following subdivisions; Adelphi, Adelphi Park, Adelphi Hills, ...</v>
    <v>1314</v>
    <v>1315</v>
    <v>1316</v>
    <v>1317</v>
    <v>Adelphi, Maryland</v>
    <v>1318</v>
    <v>521</v>
    <v>Adelphi, Maryland</v>
    <v>mdp/vdpid/5490055128910135297</v>
  </rv>
  <rv s="0">
    <v>536870912</v>
    <v>Lemont, Illinois</v>
    <v>9c4c91bd-6eb9-44cc-0d21-f5c216d25895</v>
    <v>en-US</v>
    <v>Map</v>
  </rv>
  <rv s="0">
    <v>536870912</v>
    <v>Cook County</v>
    <v>38aa555d-a2f0-25e5-0b3a-ef870e8ef479</v>
    <v>en-US</v>
    <v>Map</v>
  </rv>
  <rv s="1">
    <fb>22.636496084336599</fb>
    <v>8</v>
  </rv>
  <rv s="2">
    <v>71</v>
    <v>6</v>
    <v>268</v>
    <v>7</v>
    <v>0</v>
    <v>Image of Lemont, Illinois</v>
  </rv>
  <rv s="1">
    <fb>41.674999999999997</fb>
    <v>9</v>
  </rv>
  <rv s="0">
    <v>805306368</v>
    <v>John Egofske (Mayor)</v>
    <v>218fdf03-816b-26e3-762a-6a86d49abd30</v>
    <v>en-US</v>
    <v>Generic</v>
  </rv>
  <rv s="3">
    <v>93</v>
  </rv>
  <rv s="4">
    <v>https://www.bing.com/search?q=lemont+illinois&amp;form=skydnc</v>
    <v>Learn more on Bing</v>
  </rv>
  <rv s="1">
    <fb>-87.997500000000002</fb>
    <v>9</v>
  </rv>
  <rv s="1">
    <fb>17629</fb>
    <v>8</v>
  </rv>
  <rv s="10">
    <v>#VALUE!</v>
    <v>269</v>
    <v>75</v>
    <v>Lemont, Illinois</v>
    <v>4</v>
    <v>5</v>
    <v>Map</v>
    <v>6</v>
    <v>7</v>
    <v>en-US</v>
    <v>9c4c91bd-6eb9-44cc-0d21-f5c216d25895</v>
    <v>536870912</v>
    <v>1</v>
    <v>381</v>
    <v>1321</v>
    <v>1322</v>
    <v>319</v>
    <v>Lemont is a village located in Cook, DuPage, and Will counties in the U.S. state of Illinois, and is a south-west suburb of Chicago. The population was 17,629 as of the 2020 census. The village is situated on a hillside along the south banks of ...</v>
    <v>1323</v>
    <v>1324</v>
    <v>1326</v>
    <v>1327</v>
    <v>1328</v>
    <v>Lemont, Illinois</v>
    <v>1329</v>
    <v>Lemont, Illinois</v>
    <v>mdp/vdpid/5477674012173664257</v>
  </rv>
  <rv s="0">
    <v>536870912</v>
    <v>Albuquerque, New Mexico</v>
    <v>7fffaaf6-e694-4095-be90-f6492cadbd58</v>
    <v>en-US</v>
    <v>Map</v>
  </rv>
  <rv s="0">
    <v>536870912</v>
    <v>Bernalillo County</v>
    <v>e7967d7f-c041-5cab-9459-139e4aac0f91</v>
    <v>en-US</v>
    <v>Map</v>
  </rv>
  <rv s="1">
    <fb>492.01299899999998</fb>
    <v>8</v>
  </rv>
  <rv s="2">
    <v>72</v>
    <v>6</v>
    <v>270</v>
    <v>7</v>
    <v>0</v>
    <v>Image of Albuquerque, New Mexico</v>
  </rv>
  <rv s="1">
    <fb>35.116666666667001</fb>
    <v>9</v>
  </rv>
  <rv s="0">
    <v>805306368</v>
    <v>Tim Keller (Mayor)</v>
    <v>82346984-4ff8-b3a8-313b-55b1a3bfd26d</v>
    <v>en-US</v>
    <v>Generic</v>
  </rv>
  <rv s="3">
    <v>94</v>
  </rv>
  <rv s="4">
    <v>https://www.bing.com/search?q=albuquerque+new+mexico&amp;form=skydnc</v>
    <v>Learn more on Bing</v>
  </rv>
  <rv s="1">
    <fb>-106.61666666667</fb>
    <v>9</v>
  </rv>
  <rv s="1">
    <fb>564559</fb>
    <v>8</v>
  </rv>
  <rv s="12">
    <v>#VALUE!</v>
    <v>271</v>
    <v>97</v>
    <v>Albuquerque, New Mexico</v>
    <v>4</v>
    <v>5</v>
    <v>Map</v>
    <v>6</v>
    <v>7</v>
    <v>en-US</v>
    <v>7fffaaf6-e694-4095-be90-f6492cadbd58</v>
    <v>536870912</v>
    <v>1</v>
    <v>399</v>
    <v>1332</v>
    <v>1333</v>
    <v>319</v>
    <v>Albuquerque, also known as ABQ, Burque, and the Duke City, is the most populous city in the U.S. state of New Mexico. Founded in 1706 as La Villa de Alburquerque by Santa Fe de Nuevo México governor Francisco Cuervo y Valdés, and named in honor ...</v>
    <v>1334</v>
    <v>1335</v>
    <v>1337</v>
    <v>1338</v>
    <v>1339</v>
    <v>Albuquerque, New Mexico</v>
    <v>1340</v>
    <v>1255</v>
    <v>Albuquerque, New Mexico</v>
    <v>mdp/vdpid/5088225856606699521</v>
  </rv>
  <rv s="0">
    <v>536870912</v>
    <v>Richland, California</v>
    <v>75453cbe-4b70-d258-7444-23a4429f876e</v>
    <v>en-US</v>
    <v>Map</v>
  </rv>
  <rv s="0">
    <v>536870912</v>
    <v>Butte County</v>
    <v>be444616-ed2d-8d33-a335-d0db44f57e5b</v>
    <v>en-US</v>
    <v>Map</v>
  </rv>
  <rv s="2">
    <v>73</v>
    <v>6</v>
    <v>274</v>
    <v>7</v>
    <v>0</v>
    <v>Image of Richland, California</v>
  </rv>
  <rv s="1">
    <fb>39.397500000000001</fb>
    <v>9</v>
  </rv>
  <rv s="4">
    <v>https://www.bing.com/search?q=richland%2c+california+butte+county+california&amp;form=skydnc</v>
    <v>Learn more on Bing</v>
  </rv>
  <rv s="1">
    <fb>-121.64611111000001</fb>
    <v>9</v>
  </rv>
  <rv s="25">
    <v>#VALUE!</v>
    <v>272</v>
    <v>273</v>
    <v>Richland, California</v>
    <v>4</v>
    <v>5</v>
    <v>Map</v>
    <v>6</v>
    <v>en-US</v>
    <v>75453cbe-4b70-d258-7444-23a4429f876e</v>
    <v>536870912</v>
    <v>1</v>
    <v>373</v>
    <v>1343</v>
    <v>319</v>
    <v>Richland is a former settlement in Butte County, California. It was located 3.5 miles east-southeast of Biggs, at an elevation of 102 feet. It still appeared at its prior location on maps as of 1912 but moved half a mile west by 1952.</v>
    <v>1344</v>
    <v>1345</v>
    <v>1346</v>
    <v>1347</v>
    <v>Richland, California</v>
    <v>533</v>
    <v>Richland, California</v>
    <v>mdp/vdpid/5054692362572267521</v>
  </rv>
  <rv s="0">
    <v>536870912</v>
    <v>Menlo Park, California</v>
    <v>c2de2faf-a351-baad-cf68-470a59f9951f</v>
    <v>en-US</v>
    <v>Map</v>
  </rv>
  <rv s="0">
    <v>536870912</v>
    <v>San Mateo County</v>
    <v>b97731d8-08e0-fbe4-4a10-005df422cce7</v>
    <v>en-US</v>
    <v>Map</v>
  </rv>
  <rv s="1">
    <fb>45.028815000000002</fb>
    <v>8</v>
  </rv>
  <rv s="2">
    <v>74</v>
    <v>6</v>
    <v>275</v>
    <v>7</v>
    <v>0</v>
    <v>Image of Menlo Park, California</v>
  </rv>
  <rv s="1">
    <fb>37.454166666667</fb>
    <v>9</v>
  </rv>
  <rv s="0">
    <v>805306368</v>
    <v>Cecilia Taylor (Mayor)</v>
    <v>1dc76264-5ef4-0cf0-17c8-6c913e1ce83f</v>
    <v>en-US</v>
    <v>Generic</v>
  </rv>
  <rv s="3">
    <v>95</v>
  </rv>
  <rv s="4">
    <v>https://www.bing.com/search?q=menlo+park+california&amp;form=skydnc</v>
    <v>Learn more on Bing</v>
  </rv>
  <rv s="1">
    <fb>-122.17861111111</fb>
    <v>9</v>
  </rv>
  <rv s="1">
    <fb>33780</fb>
    <v>8</v>
  </rv>
  <rv s="12">
    <v>#VALUE!</v>
    <v>276</v>
    <v>97</v>
    <v>Menlo Park, California</v>
    <v>4</v>
    <v>5</v>
    <v>Map</v>
    <v>6</v>
    <v>7</v>
    <v>en-US</v>
    <v>c2de2faf-a351-baad-cf68-470a59f9951f</v>
    <v>536870912</v>
    <v>1</v>
    <v>373</v>
    <v>1350</v>
    <v>1351</v>
    <v>319</v>
    <v>Menlo Park is a city at the eastern edge of San Mateo County within the San Francisco Bay Area of California in the United States. It is bordered by San Francisco Bay on the north and east; East Palo Alto, Palo Alto, and Stanford to the south; ...</v>
    <v>1352</v>
    <v>1353</v>
    <v>1355</v>
    <v>1356</v>
    <v>1357</v>
    <v>Menlo Park, California</v>
    <v>1358</v>
    <v>533</v>
    <v>Menlo Park, California</v>
    <v>mdp/vdpid/5057984371638665217</v>
  </rv>
  <rv s="0">
    <v>536870912</v>
    <v>Lexington, Kentucky</v>
    <v>50f6b0d3-176a-0a77-1691-988975a6d346</v>
    <v>en-US</v>
    <v>Map</v>
  </rv>
  <rv s="0">
    <v>536870912</v>
    <v>Fayette County</v>
    <v>4633be1a-b821-65cb-c147-f56c189a5058</v>
    <v>en-US</v>
    <v>Map</v>
  </rv>
  <rv s="1">
    <fb>739.56459800000005</fb>
    <v>8</v>
  </rv>
  <rv s="2">
    <v>75</v>
    <v>6</v>
    <v>277</v>
    <v>7</v>
    <v>0</v>
    <v>Image of Lexington, Kentucky</v>
  </rv>
  <rv s="1">
    <fb>38.029722222221999</fb>
    <v>9</v>
  </rv>
  <rv s="0">
    <v>805306368</v>
    <v>Linda Gorton (Mayor)</v>
    <v>fd609052-1c80-e080-62fc-9cfe337fafd2</v>
    <v>en-US</v>
    <v>Generic</v>
  </rv>
  <rv s="3">
    <v>96</v>
  </rv>
  <rv s="4">
    <v>https://www.bing.com/search?q=lexington+kentucky&amp;form=skydnc</v>
    <v>Learn more on Bing</v>
  </rv>
  <rv s="1">
    <fb>-84.494722222221995</fb>
    <v>9</v>
  </rv>
  <rv s="1">
    <fb>322570</fb>
    <v>8</v>
  </rv>
  <rv s="10">
    <v>#VALUE!</v>
    <v>278</v>
    <v>75</v>
    <v>Lexington, Kentucky</v>
    <v>4</v>
    <v>5</v>
    <v>Map</v>
    <v>6</v>
    <v>7</v>
    <v>en-US</v>
    <v>50f6b0d3-176a-0a77-1691-988975a6d346</v>
    <v>536870912</v>
    <v>1</v>
    <v>385</v>
    <v>1361</v>
    <v>1362</v>
    <v>319</v>
    <v>Lexington is the second-most-populous city in the Commonwealth of Kentucky, and the 60th-most populous city in the United States. It is the county seat of Fayette County. By land area, it is the country's 30th-largest city.</v>
    <v>1363</v>
    <v>1364</v>
    <v>1366</v>
    <v>1367</v>
    <v>1368</v>
    <v>Lexington, Kentucky</v>
    <v>1369</v>
    <v>Lexington, Kentucky</v>
    <v>mdp/vdpid/5481724229550342145</v>
  </rv>
  <rv s="0">
    <v>536870912</v>
    <v>Salt Lake City</v>
    <v>520b8048-39fe-4c55-8cbf-a52f9d8756fd</v>
    <v>en-US</v>
    <v>Map</v>
  </rv>
  <rv s="0">
    <v>536870912</v>
    <v>Salt Lake County</v>
    <v>4de16a24-172b-170c-1217-486126e2ddd9</v>
    <v>en-US</v>
    <v>Map</v>
  </rv>
  <rv s="1">
    <fb>289.26125100000002</fb>
    <v>8</v>
  </rv>
  <rv s="2">
    <v>76</v>
    <v>6</v>
    <v>279</v>
    <v>7</v>
    <v>0</v>
    <v>Image of Salt Lake City</v>
  </rv>
  <rv s="1">
    <fb>40.75</fb>
    <v>9</v>
  </rv>
  <rv s="0">
    <v>805306368</v>
    <v>Erin Mendenhall (Mayor)</v>
    <v>da12fad7-cac7-65a3-e660-2e8f6a82b91e</v>
    <v>en-US</v>
    <v>Generic</v>
  </rv>
  <rv s="3">
    <v>97</v>
  </rv>
  <rv s="4">
    <v>https://www.bing.com/search?q=salt+lake+city+utah&amp;form=skydnc</v>
    <v>Learn more on Bing</v>
  </rv>
  <rv s="1">
    <fb>-111.88333333333</fb>
    <v>9</v>
  </rv>
  <rv s="1">
    <fb>199723</fb>
    <v>8</v>
  </rv>
  <rv s="12">
    <v>#VALUE!</v>
    <v>280</v>
    <v>97</v>
    <v>Salt Lake City</v>
    <v>4</v>
    <v>5</v>
    <v>Map</v>
    <v>6</v>
    <v>7</v>
    <v>en-US</v>
    <v>520b8048-39fe-4c55-8cbf-a52f9d8756fd</v>
    <v>536870912</v>
    <v>1</v>
    <v>411</v>
    <v>1372</v>
    <v>1373</v>
    <v>319</v>
    <v>Salt Lake City, often shortened to Salt Lake or SLC, is the capital and most populous city of the U.S. state of Utah. It is the seat of Salt Lake County, the most populous county in the state. The city is the core of the Salt Lake City ...</v>
    <v>1374</v>
    <v>1375</v>
    <v>1377</v>
    <v>1378</v>
    <v>1379</v>
    <v>Salt Lake City</v>
    <v>1380</v>
    <v>1255</v>
    <v>Salt Lake City</v>
    <v>mdp/vdpid/5081478942645288961</v>
  </rv>
  <rv s="0">
    <v>536870912</v>
    <v>Waterloo, New Kent County, Virginia</v>
    <v>8f16846c-c351-16e9-039f-8cd379c53a1f</v>
    <v>en-US</v>
    <v>Map</v>
  </rv>
  <rv s="1">
    <fb>37.595799999999997</fb>
    <v>9</v>
  </rv>
  <rv s="4">
    <v>https://www.bing.com/search?q=waterloo%2c+new+kent+county%2c+virginia&amp;form=skydnc</v>
    <v>Learn more on Bing</v>
  </rv>
  <rv s="1">
    <fb>-77.1678</fb>
    <v>9</v>
  </rv>
  <rv s="26">
    <v>#VALUE!</v>
    <v>282</v>
    <v>283</v>
    <v>Waterloo, New Kent County, Virginia</v>
    <v>4</v>
    <v>284</v>
    <v>Map</v>
    <v>6</v>
    <v>en-US</v>
    <v>8f16846c-c351-16e9-039f-8cd379c53a1f</v>
    <v>536870912</v>
    <v>1</v>
    <v>413</v>
    <v>319</v>
    <v>Waterloo is an unincorporated community in New Kent County, Virginia, United States.</v>
    <v>1383</v>
    <v>1384</v>
    <v>1385</v>
    <v>Waterloo, New Kent County, Virginia</v>
    <v>Waterloo, New Kent County, Virginia</v>
    <v>mdp/vdpid/5490329979554103297</v>
  </rv>
  <rv s="0">
    <v>536870912</v>
    <v>Wuhan</v>
    <v>637453b9-200a-5fb2-f595-da22065a2be6</v>
    <v>en-US</v>
    <v>Map</v>
  </rv>
  <rv s="1">
    <fb>8569.15</fb>
    <v>8</v>
  </rv>
  <rv s="2">
    <v>77</v>
    <v>6</v>
    <v>285</v>
    <v>7</v>
    <v>0</v>
    <v>Image of Wuhan</v>
  </rv>
  <rv s="1">
    <fb>30.587222222222199</fb>
    <v>9</v>
  </rv>
  <rv s="0">
    <v>805306368</v>
    <v>Guo Yuanqiang (Chinese Communist Party Committee Secretary)</v>
    <v>6fc6b8cd-f97e-48ff-11e2-f84bd24d6952</v>
    <v>en-US</v>
    <v>Generic</v>
  </rv>
  <rv s="0">
    <v>805306368</v>
    <v>Hu Lishan (Chairman)</v>
    <v>f7a06620-46e5-a25f-2f4a-3a347f9d658d</v>
    <v>en-US</v>
    <v>Generic</v>
  </rv>
  <rv s="0">
    <v>805306368</v>
    <v>Cheng Yongwen (Mayor)</v>
    <v>46c85661-6867-beb3-e77b-69c982b17459</v>
    <v>en-US</v>
    <v>Generic</v>
  </rv>
  <rv s="0">
    <v>805306368</v>
    <v>Yang Zhi (Chairman)</v>
    <v>b3134405-e2f5-4dcb-ff08-e8e8009dce77</v>
    <v>en-US</v>
    <v>Generic</v>
  </rv>
  <rv s="3">
    <v>98</v>
  </rv>
  <rv s="4">
    <v>https://www.bing.com/search?q=wuhan+china&amp;form=skydnc</v>
    <v>Learn more on Bing</v>
  </rv>
  <rv s="1">
    <fb>114.288055555556</fb>
    <v>9</v>
  </rv>
  <rv s="1">
    <fb>12326518</fb>
    <v>8</v>
  </rv>
  <rv s="5">
    <v>#VALUE!</v>
    <v>286</v>
    <v>2</v>
    <v>Wuhan</v>
    <v>4</v>
    <v>5</v>
    <v>Map</v>
    <v>6</v>
    <v>7</v>
    <v>en-US</v>
    <v>637453b9-200a-5fb2-f595-da22065a2be6</v>
    <v>536870912</v>
    <v>1</v>
    <v>259</v>
    <v>1388</v>
    <v>191</v>
    <v>Wuhan is the capital of Hubei Province in the People's Republic of China. With a population of over eleven million, it is the most populous city in Hubei and the ninth most populous city in China. It is also one of the nine national central cities.</v>
    <v>1389</v>
    <v>1390</v>
    <v>1395</v>
    <v>1396</v>
    <v>1397</v>
    <v>Wuhan</v>
    <v>1398</v>
    <v>Wuhan</v>
    <v>mdp/vdpid/7837544487252393985</v>
  </rv>
  <rv s="0">
    <v>536870912</v>
    <v>Xi'an</v>
    <v>e28bb5ff-1ea3-e87d-b165-409633925bbb</v>
    <v>en-US</v>
    <v>Map</v>
  </rv>
  <rv s="0">
    <v>536870912</v>
    <v>Chang'an District</v>
    <v>3ddfd4d5-e6dc-efaf-b7e9-df507f0741f7</v>
    <v>en-US</v>
    <v>Map</v>
  </rv>
  <rv s="1">
    <fb>10096.81</fb>
    <v>8</v>
  </rv>
  <rv s="2">
    <v>78</v>
    <v>6</v>
    <v>287</v>
    <v>7</v>
    <v>0</v>
    <v>Image of Xi'an</v>
  </rv>
  <rv s="1">
    <fb>34.261111111111099</fb>
    <v>9</v>
  </rv>
  <rv s="0">
    <v>805306368</v>
    <v>Hu Runze (Chairman)</v>
    <v>0d7970b9-c346-8837-2038-f660223c72a2</v>
    <v>en-US</v>
    <v>Generic</v>
  </rv>
  <rv s="0">
    <v>805306368</v>
    <v>Li Mingyuan (Mayor)</v>
    <v>b5c1d98d-9b79-8770-eb92-abc8c9a9db9a</v>
    <v>en-US</v>
    <v>Generic</v>
  </rv>
  <rv s="0">
    <v>805306368</v>
    <v>Yue Huafeng (Chairman)</v>
    <v>b7175cbc-ed5d-d9d6-a3aa-f0628665f247</v>
    <v>en-US</v>
    <v>Generic</v>
  </rv>
  <rv s="3">
    <v>99</v>
  </rv>
  <rv s="4">
    <v>https://www.bing.com/search?q=xi%27an&amp;form=skydnc</v>
    <v>Learn more on Bing</v>
  </rv>
  <rv s="1">
    <fb>108.942222222222</fb>
    <v>9</v>
  </rv>
  <rv s="1">
    <fb>12952907</fb>
    <v>8</v>
  </rv>
  <rv s="10">
    <v>#VALUE!</v>
    <v>288</v>
    <v>75</v>
    <v>Xi'an</v>
    <v>4</v>
    <v>5</v>
    <v>Map</v>
    <v>6</v>
    <v>7</v>
    <v>en-US</v>
    <v>e28bb5ff-1ea3-e87d-b165-409633925bbb</v>
    <v>536870912</v>
    <v>1</v>
    <v>269</v>
    <v>1401</v>
    <v>1402</v>
    <v>191</v>
    <v>Xi'an is the capital of Shaanxi Province. A subprovincial city on the Guanzhong Plain, the city is the third most populous city in Western China, after Chongqing and Chengdu, as well as the most populous city in Northwest China. Its total ...</v>
    <v>1403</v>
    <v>1404</v>
    <v>1408</v>
    <v>1409</v>
    <v>1410</v>
    <v>Xi'an</v>
    <v>1411</v>
    <v>Xi'an</v>
    <v>mdp/vdpid/7799617680213803009</v>
  </rv>
  <rv s="0">
    <v>536870912</v>
    <v>Changsha</v>
    <v>6b04dcf9-2a96-7610-c8da-c337d8a52311</v>
    <v>en-US</v>
    <v>Map</v>
  </rv>
  <rv s="1">
    <fb>11815.96</fb>
    <v>8</v>
  </rv>
  <rv s="2">
    <v>79</v>
    <v>6</v>
    <v>289</v>
    <v>7</v>
    <v>0</v>
    <v>Image of Changsha</v>
  </rv>
  <rv s="1">
    <fb>28.198740000000001</fb>
    <v>9</v>
  </rv>
  <rv s="0">
    <v>805306368</v>
    <v>Wu Guiying (Chinese Communist Party Committee Secretary)</v>
    <v>bc7c244e-58c4-d434-b158-4ffe6eae9c29</v>
    <v>en-US</v>
    <v>Generic</v>
  </rv>
  <rv s="0">
    <v>805306368</v>
    <v>Xie Weidong (Chairman)</v>
    <v>1df5af02-5bd3-cd81-6814-bfa344dda679</v>
    <v>en-US</v>
    <v>Generic</v>
  </rv>
  <rv s="0">
    <v>805306368</v>
    <v>Zhou Haibing (Mayor)</v>
    <v>5cc95cd0-7be3-bb41-fccf-ccf95eb4892f</v>
    <v>en-US</v>
    <v>Generic</v>
  </rv>
  <rv s="0">
    <v>805306368</v>
    <v>Wen Shuxun (Chairman)</v>
    <v>e9fbba36-a1f0-b514-55d4-e96ac264ed28</v>
    <v>en-US</v>
    <v>Generic</v>
  </rv>
  <rv s="3">
    <v>100</v>
  </rv>
  <rv s="4">
    <v>https://www.bing.com/search?q=changsha&amp;form=skydnc</v>
    <v>Learn more on Bing</v>
  </rv>
  <rv s="1">
    <fb>112.97087000000001</fb>
    <v>9</v>
  </rv>
  <rv s="1">
    <fb>10047914</fb>
    <v>8</v>
  </rv>
  <rv s="10">
    <v>#VALUE!</v>
    <v>290</v>
    <v>75</v>
    <v>Changsha</v>
    <v>4</v>
    <v>5</v>
    <v>Map</v>
    <v>6</v>
    <v>7</v>
    <v>en-US</v>
    <v>6b04dcf9-2a96-7610-c8da-c337d8a52311</v>
    <v>536870912</v>
    <v>1</v>
    <v>260</v>
    <v>260</v>
    <v>1414</v>
    <v>191</v>
    <v>Changsha is the capital and the largest city of Hunan Province of China. Changsha is the 17th most populous city in China with a population of over 10 million, and the third-most populous city in Central China, located in the lower reaches of ...</v>
    <v>1415</v>
    <v>1416</v>
    <v>1421</v>
    <v>1422</v>
    <v>1423</v>
    <v>Changsha</v>
    <v>1424</v>
    <v>Changsha</v>
    <v>mdp/vdpid/7837773868822429697</v>
  </rv>
  <rv s="0">
    <v>536870912</v>
    <v>Guangzhou</v>
    <v>985590f8-fce8-665c-d8b2-9fb782cd80ea</v>
    <v>en-US</v>
    <v>Map</v>
  </rv>
  <rv s="1">
    <fb>7248.86</fb>
    <v>8</v>
  </rv>
  <rv s="2">
    <v>80</v>
    <v>6</v>
    <v>291</v>
    <v>7</v>
    <v>0</v>
    <v>Image of Guangzhou</v>
  </rv>
  <rv s="1">
    <fb>23.13</fb>
    <v>9</v>
  </rv>
  <rv s="0">
    <v>805306368</v>
    <v>Lin Keqing (Chinese Communist Party Committee Secretary)</v>
    <v>3f1ef7e0-580a-53e9-a547-9facff90f2a4</v>
    <v>en-US</v>
    <v>Generic</v>
  </rv>
  <rv s="0">
    <v>805306368</v>
    <v>Wang Yanshi (Chairman)</v>
    <v>ebd4b374-3c46-2b1a-b376-13492e624ec9</v>
    <v>en-US</v>
    <v>Generic</v>
  </rv>
  <rv s="0">
    <v>805306368</v>
    <v>Sun Zhiyang (Mayor)</v>
    <v>f6ce17f6-5db5-4433-a9b6-0a9028da5e13</v>
    <v>en-US</v>
    <v>Generic</v>
  </rv>
  <rv s="0">
    <v>805306368</v>
    <v>Li Yiwei (Chairman)</v>
    <v>153e8786-9212-2486-cd65-cc7420b9a6eb</v>
    <v>en-US</v>
    <v>Generic</v>
  </rv>
  <rv s="3">
    <v>101</v>
  </rv>
  <rv s="4">
    <v>https://www.bing.com/search?q=guangzhou&amp;form=skydnc</v>
    <v>Learn more on Bing</v>
  </rv>
  <rv s="1">
    <fb>113.26</fb>
    <v>9</v>
  </rv>
  <rv s="1">
    <fb>18676605</fb>
    <v>8</v>
  </rv>
  <rv s="10">
    <v>#VALUE!</v>
    <v>292</v>
    <v>75</v>
    <v>Guangzhou</v>
    <v>4</v>
    <v>5</v>
    <v>Map</v>
    <v>6</v>
    <v>7</v>
    <v>en-US</v>
    <v>985590f8-fce8-665c-d8b2-9fb782cd80ea</v>
    <v>536870912</v>
    <v>1</v>
    <v>189</v>
    <v>189</v>
    <v>1427</v>
    <v>191</v>
    <v>Guangzhou, also known as Canton, is the capital and largest city of Guangdong province in southern China. Located on the Pearl River about 120 km north-northwest of Hong Kong and 145 km north of Macau, Guangzhou has a history of over 2,200 years ...</v>
    <v>1428</v>
    <v>1429</v>
    <v>1434</v>
    <v>1435</v>
    <v>1436</v>
    <v>Guangzhou</v>
    <v>1437</v>
    <v>Guangzhou</v>
    <v>mdp/vdpid/7842281133482967041</v>
  </rv>
  <rv s="0">
    <v>536870912</v>
    <v>Lausanne</v>
    <v>9d084845-c77f-c62d-4b12-44fcd554c0b0</v>
    <v>en-US</v>
    <v>Map</v>
  </rv>
  <rv s="0">
    <v>536870912</v>
    <v>Canton of Vaud</v>
    <v>a705603f-d616-d617-8e28-389ba87a66fc</v>
    <v>en-US</v>
    <v>Map</v>
  </rv>
  <rv s="1">
    <fb>41.37</fb>
    <v>8</v>
  </rv>
  <rv s="0">
    <v>536870912</v>
    <v>Switzerland</v>
    <v>c10c98b9-afcd-84bf-c5c8-4220fc76a2e3</v>
    <v>en-US</v>
    <v>Map</v>
  </rv>
  <rv s="2">
    <v>81</v>
    <v>6</v>
    <v>293</v>
    <v>7</v>
    <v>0</v>
    <v>Image of Lausanne</v>
  </rv>
  <rv s="1">
    <fb>46.533333333332997</fb>
    <v>9</v>
  </rv>
  <rv s="0">
    <v>805306368</v>
    <v>Grégoire Junod (Mayor)</v>
    <v>7ab48e96-ea73-dbea-38f3-66bc1cc5f9ae</v>
    <v>en-US</v>
    <v>Generic</v>
  </rv>
  <rv s="0">
    <v>805306368</v>
    <v>Social Democratic Party of Switzerland (Mayor)</v>
    <v>07669c39-adf6-0060-41c1-1253c53cab39</v>
    <v>en-US</v>
    <v>Generic</v>
  </rv>
  <rv s="3">
    <v>102</v>
  </rv>
  <rv s="4">
    <v>https://www.bing.com/search?q=lausanne&amp;form=skydnc</v>
    <v>Learn more on Bing</v>
  </rv>
  <rv s="1">
    <fb>6.6333333333333</fb>
    <v>9</v>
  </rv>
  <rv s="1">
    <fb>141418</fb>
    <v>8</v>
  </rv>
  <rv s="5">
    <v>#VALUE!</v>
    <v>294</v>
    <v>2</v>
    <v>Lausanne</v>
    <v>4</v>
    <v>5</v>
    <v>Map</v>
    <v>6</v>
    <v>146</v>
    <v>en-US</v>
    <v>9d084845-c77f-c62d-4b12-44fcd554c0b0</v>
    <v>536870912</v>
    <v>1</v>
    <v>1440</v>
    <v>1441</v>
    <v>1442</v>
    <v>Lausanne is the capital and largest city of the Swiss French-speaking canton of Vaud. It is a hilly city situated on the shores of Lake Geneva, about halfway between the Jura Mountains and the Alps, and facing the French town of Évian-les-Bains ...</v>
    <v>1443</v>
    <v>1444</v>
    <v>1447</v>
    <v>1448</v>
    <v>1449</v>
    <v>Lausanne</v>
    <v>1450</v>
    <v>Lausanne</v>
    <v>mdp/vdpid/7015612673169555457</v>
  </rv>
  <rv s="1">
    <fb>0.38363446027908404</fb>
    <v>30</v>
  </rv>
  <rv s="1">
    <fb>41285</fb>
    <v>8</v>
  </rv>
  <rv s="1">
    <fb>21000</fb>
    <v>8</v>
  </rv>
  <rv s="1">
    <fb>10</fb>
    <v>31</v>
  </rv>
  <rv s="1">
    <fb>41</fb>
    <v>32</v>
  </rv>
  <rv s="0">
    <v>536870912</v>
    <v>Bern</v>
    <v>15dda629-8f09-9c82-b064-7a7e8e84c804</v>
    <v>en-US</v>
    <v>Map</v>
  </rv>
  <rv s="1">
    <fb>34477.133999999998</fb>
    <v>8</v>
  </rv>
  <rv s="1">
    <fb>99.546913020227805</fb>
    <v>33</v>
  </rv>
  <rv s="1">
    <fb>3.6291600452038396E-3</fb>
    <v>30</v>
  </rv>
  <rv s="1">
    <fb>7520.1660249450197</fb>
    <v>8</v>
  </rv>
  <rv s="1">
    <fb>1.52</fb>
    <v>31</v>
  </rv>
  <rv s="1">
    <fb>0.318301452005265</fb>
    <v>30</v>
  </rv>
  <rv s="1">
    <fb>50.168225480798597</fb>
    <v>34</v>
  </rv>
  <rv s="1">
    <fb>1.45</fb>
    <v>35</v>
  </rv>
  <rv s="1">
    <fb>703082435360.11694</fb>
    <v>36</v>
  </rv>
  <rv s="1">
    <fb>1.0519068</fb>
    <v>30</v>
  </rv>
  <rv s="1">
    <fb>0.59562990000000005</fb>
    <v>30</v>
  </rv>
  <rv s="2">
    <v>82</v>
    <v>6</v>
    <v>296</v>
    <v>7</v>
    <v>0</v>
    <v>Image of Switzerland</v>
  </rv>
  <rv s="1">
    <fb>3.7</fb>
    <v>34</v>
  </rv>
  <rv s="0">
    <v>536870912</v>
    <v>Zürich</v>
    <v>db19e556-240e-d241-ad76-1bf238372a7f</v>
    <v>en-US</v>
    <v>Map</v>
  </rv>
  <rv s="0">
    <v>805306368</v>
    <v>Viola Amherd (Federal Council)</v>
    <v>f6fb052a-7df3-5ad8-30ba-ca10ed100863</v>
    <v>en-US</v>
    <v>Generic</v>
  </rv>
  <rv s="0">
    <v>805306368</v>
    <v>Karin Keller-Sutter (Federal Council)</v>
    <v>00e54934-2464-4876-b9e0-0f45711e610b</v>
    <v>en-US</v>
    <v>Generic</v>
  </rv>
  <rv s="0">
    <v>805306368</v>
    <v>Guy Parmelin (Federal Council)</v>
    <v>1698eb42-72aa-6c9b-26ff-ed678962e2b0</v>
    <v>en-US</v>
    <v>Generic</v>
  </rv>
  <rv s="0">
    <v>805306368</v>
    <v>Ignazio Cassis (Federal Council)</v>
    <v>dacdb4e9-4344-ec7d-0faa-307f1e081e21</v>
    <v>en-US</v>
    <v>Generic</v>
  </rv>
  <rv s="0">
    <v>805306368</v>
    <v>Albert Rösti (Federal Council)</v>
    <v>c24073af-1953-d773-7d55-965da760c77f</v>
    <v>en-US</v>
    <v>Generic</v>
  </rv>
  <rv s="0">
    <v>805306368</v>
    <v>Élisabeth Baume-Schneider (Federal Council)</v>
    <v>771e919e-ed9d-33ac-50e8-cc2baac2edc7</v>
    <v>en-US</v>
    <v>Generic</v>
  </rv>
  <rv s="0">
    <v>805306368</v>
    <v>Beat Jans (Federal Council)</v>
    <v>976a6bb0-3cfe-d924-7ec7-3d5a162210e1</v>
    <v>en-US</v>
    <v>Generic</v>
  </rv>
  <rv s="3">
    <v>103</v>
  </rv>
  <rv s="4">
    <v>https://www.bing.com/search?q=switzerland&amp;form=skydnc</v>
    <v>Learn more on Bing</v>
  </rv>
  <rv s="1">
    <fb>83.551219512195104</fb>
    <v>34</v>
  </rv>
  <rv s="1">
    <fb>1834453260000</fb>
    <v>36</v>
  </rv>
  <rv s="3">
    <v>104</v>
  </rv>
  <rv s="1">
    <fb>0.28345719829999999</fb>
    <v>30</v>
  </rv>
  <rv s="1">
    <fb>4.2957000000000001</fb>
    <v>31</v>
  </rv>
  <rv s="1">
    <fb>8769741</fb>
    <v>8</v>
  </rv>
  <rv s="1">
    <fb>0.22399999999999998</fb>
    <v>30</v>
  </rv>
  <rv s="1">
    <fb>0.255</fb>
    <v>30</v>
  </rv>
  <rv s="1">
    <fb>3.1E-2</fb>
    <v>30</v>
  </rv>
  <rv s="1">
    <fb>0.125</fb>
    <v>30</v>
  </rv>
  <rv s="1">
    <fb>0.16699999999999998</fb>
    <v>30</v>
  </rv>
  <rv s="1">
    <fb>0.68252998352050798</fb>
    <v>30</v>
  </rv>
  <rv s="0">
    <v>536870912</v>
    <v>Appenzell Ausserrhoden</v>
    <v>4663e3db-15ae-7203-e966-72677429b1a3</v>
    <v>en-US</v>
    <v>Map</v>
  </rv>
  <rv s="0">
    <v>536870912</v>
    <v>Appenzell Innerrhoden</v>
    <v>438c2059-f008-12cd-b398-bdec44fee1ce</v>
    <v>en-US</v>
    <v>Map</v>
  </rv>
  <rv s="0">
    <v>536870912</v>
    <v>Aargau</v>
    <v>7ffb687a-43b8-ee3e-7244-a40e99f97077</v>
    <v>en-US</v>
    <v>Map</v>
  </rv>
  <rv s="0">
    <v>536870912</v>
    <v>Basel-Landschaft</v>
    <v>42301343-12f1-5ec4-5c22-74dbfbf795b2</v>
    <v>en-US</v>
    <v>Map</v>
  </rv>
  <rv s="0">
    <v>536870912</v>
    <v>Basel-Stadt</v>
    <v>c6e79b8d-baaa-199e-f037-0c6cb850776e</v>
    <v>en-US</v>
    <v>Map</v>
  </rv>
  <rv s="0">
    <v>536870912</v>
    <v>Canton of Bern</v>
    <v>2a03e077-5092-0e03-223b-4aa6b24c7525</v>
    <v>en-US</v>
    <v>Map</v>
  </rv>
  <rv s="0">
    <v>536870912</v>
    <v>Canton of Fribourg</v>
    <v>5539f36c-455a-28cc-02c2-27ef6596fe56</v>
    <v>en-US</v>
    <v>Map</v>
  </rv>
  <rv s="0">
    <v>536870912</v>
    <v>Canton of Geneva</v>
    <v>fb357cde-21c3-0878-8ec6-1e42a1a9db63</v>
    <v>en-US</v>
    <v>Map</v>
  </rv>
  <rv s="0">
    <v>536870912</v>
    <v>Canton of Glarus</v>
    <v>6cf7d446-0b69-661d-2aa7-1719c8a7d3ca</v>
    <v>en-US</v>
    <v>Map</v>
  </rv>
  <rv s="0">
    <v>536870912</v>
    <v>Grisons</v>
    <v>897c7b22-1822-9d6c-0404-564393a9433c</v>
    <v>en-US</v>
    <v>Map</v>
  </rv>
  <rv s="0">
    <v>536870912</v>
    <v>Canton of Jura</v>
    <v>7d474a26-e388-0d0f-3b50-6ba37562a6b8</v>
    <v>en-US</v>
    <v>Map</v>
  </rv>
  <rv s="0">
    <v>536870912</v>
    <v>Canton of Lucerne</v>
    <v>b4674fd7-3899-7adb-4ffb-315b0fe97c2d</v>
    <v>en-US</v>
    <v>Map</v>
  </rv>
  <rv s="0">
    <v>536870912</v>
    <v>Nidwalden</v>
    <v>58fe5a62-ac5e-752f-a9cf-e9cc16f0d3bb</v>
    <v>en-US</v>
    <v>Map</v>
  </rv>
  <rv s="0">
    <v>536870912</v>
    <v>Canton of Obwalden</v>
    <v>ed77cee0-5e66-ea48-95ac-b4a7f4179920</v>
    <v>en-US</v>
    <v>Map</v>
  </rv>
  <rv s="0">
    <v>536870912</v>
    <v>Canton of St. Gallen</v>
    <v>2c40a905-a53f-03e5-6ae8-ff0f2d23e1a1</v>
    <v>en-US</v>
    <v>Map</v>
  </rv>
  <rv s="0">
    <v>536870912</v>
    <v>Canton of Schaffhausen</v>
    <v>93019ae6-ba39-a502-0e6f-d0ea1311b868</v>
    <v>en-US</v>
    <v>Map</v>
  </rv>
  <rv s="0">
    <v>536870912</v>
    <v>Canton of Schwyz</v>
    <v>ff0399f7-2e79-eb3f-0618-78c79708ac42</v>
    <v>en-US</v>
    <v>Map</v>
  </rv>
  <rv s="0">
    <v>536870912</v>
    <v>Canton of Solothurn</v>
    <v>768c0474-5479-b9c8-75f8-f82efb8f0dde</v>
    <v>en-US</v>
    <v>Map</v>
  </rv>
  <rv s="0">
    <v>536870912</v>
    <v>Canton of Ticino</v>
    <v>b6c6799b-da2f-f3c7-c738-32ae5b148d64</v>
    <v>en-US</v>
    <v>Map</v>
  </rv>
  <rv s="0">
    <v>536870912</v>
    <v>Thurgau</v>
    <v>8065557e-7c96-3a5b-def2-3f06cf28b35d</v>
    <v>en-US</v>
    <v>Map</v>
  </rv>
  <rv s="0">
    <v>536870912</v>
    <v>Canton of Uri</v>
    <v>bd769763-fa18-cb72-13b9-1fc2356e69e2</v>
    <v>en-US</v>
    <v>Map</v>
  </rv>
  <rv s="0">
    <v>536870912</v>
    <v>Canton of Valais</v>
    <v>8f4a9c7f-1eaf-8f68-e219-aa3807fe0383</v>
    <v>en-US</v>
    <v>Map</v>
  </rv>
  <rv s="0">
    <v>536870912</v>
    <v>Canton of Zug</v>
    <v>e87417bb-ca41-7e6d-69d0-7a8484553a9d</v>
    <v>en-US</v>
    <v>Map</v>
  </rv>
  <rv s="0">
    <v>536870912</v>
    <v>Canton of Zürich</v>
    <v>91f44f19-7d2e-687e-1899-8b1d22d4a46b</v>
    <v>en-US</v>
    <v>Map</v>
  </rv>
  <rv s="3">
    <v>105</v>
  </rv>
  <rv s="1">
    <fb>0.10080933835403399</fb>
    <v>30</v>
  </rv>
  <rv s="1">
    <fb>0.28800000000000003</fb>
    <v>30</v>
  </rv>
  <rv s="1">
    <fb>4.5809998512268101E-2</fb>
    <v>37</v>
  </rv>
  <rv s="1">
    <fb>6332428</fb>
    <v>8</v>
  </rv>
  <rv s="27">
    <v>#VALUE!</v>
    <v>299</v>
    <v>300</v>
    <v>Switzerland</v>
    <v>4</v>
    <v>5</v>
    <v>Map</v>
    <v>6</v>
    <v>301</v>
    <v>en-US</v>
    <v>c10c98b9-afcd-84bf-c5c8-4220fc76a2e3</v>
    <v>536870912</v>
    <v>1</v>
    <v>CH</v>
    <v>1452</v>
    <v>1453</v>
    <v>1454</v>
    <v>1455</v>
    <v>1456</v>
    <v>1457</v>
    <v>1458</v>
    <v>1459</v>
    <v>1460</v>
    <v>CHF</v>
    <v>Switzerland, officially the Swiss Confederation, is a landlocked country located in west-central Europe. It is bordered by Italy to the south, France to the west, Germany to the north and Austria and Liechtenstein to the east. Switzerland is ...</v>
    <v>1461</v>
    <v>1462</v>
    <v>1463</v>
    <v>1464</v>
    <v>1465</v>
    <v>1466</v>
    <v>1467</v>
    <v>1468</v>
    <v>1469</v>
    <v>1470</v>
    <v>1471</v>
    <v>1479</v>
    <v>1480</v>
    <v>1481</v>
    <v>1482</v>
    <v>123</v>
    <v>Switzerland</v>
    <v>Swiss Psalm</v>
    <v>1483</v>
    <v>Confoederatio Helvetica</v>
    <v>1484</v>
    <v>1485</v>
    <v>1486</v>
    <v>1487</v>
    <v>1488</v>
    <v>664</v>
    <v>1489</v>
    <v>133</v>
    <v>1490</v>
    <v>1491</v>
    <v>1492</v>
    <v>1517</v>
    <v>1518</v>
    <v>787</v>
    <v>1519</v>
    <v>1520</v>
    <v>Switzerland</v>
    <v>1521</v>
    <v>mdp/vdpid/223</v>
  </rv>
  <rv s="1">
    <fb>87.88</fb>
    <v>8</v>
  </rv>
  <rv s="2">
    <v>83</v>
    <v>6</v>
    <v>302</v>
    <v>7</v>
    <v>0</v>
    <v>Image of Zürich</v>
  </rv>
  <rv s="1">
    <fb>47.3744444444444</fb>
    <v>9</v>
  </rv>
  <rv s="0">
    <v>805306368</v>
    <v>Corine Mauch (Mayor)</v>
    <v>e9cffe9d-50b6-3b54-47f7-a9c565bd45da</v>
    <v>en-US</v>
    <v>Generic</v>
  </rv>
  <rv s="3">
    <v>106</v>
  </rv>
  <rv s="4">
    <v>https://www.bing.com/search?q=zurich+city&amp;form=skydnc</v>
    <v>Learn more on Bing</v>
  </rv>
  <rv s="1">
    <fb>8.5411111111111104</fb>
    <v>9</v>
  </rv>
  <rv s="1">
    <fb>443037</fb>
    <v>8</v>
  </rv>
  <rv s="5">
    <v>#VALUE!</v>
    <v>303</v>
    <v>2</v>
    <v>Zürich</v>
    <v>4</v>
    <v>5</v>
    <v>Map</v>
    <v>6</v>
    <v>146</v>
    <v>en-US</v>
    <v>db19e556-240e-d241-ad76-1bf238372a7f</v>
    <v>536870912</v>
    <v>1</v>
    <v>1516</v>
    <v>1523</v>
    <v>1442</v>
    <v>Zürich is the largest city in Switzerland and the capital of the canton of Zürich. It is located in north-central Switzerland, at the northwestern tip of Lake Zürich. As of January 2023 the municipality had 443,037 inhabitants, the urban area ...</v>
    <v>1524</v>
    <v>1525</v>
    <v>1527</v>
    <v>1528</v>
    <v>1529</v>
    <v>Zürich</v>
    <v>1530</v>
    <v>Zürich</v>
    <v>mdp/vdpid/7016063506088722433</v>
  </rv>
  <rv s="0">
    <v>536870912</v>
    <v>Cambridge</v>
    <v>0cebcd12-f62d-a3b0-cdf4-e850fc62fa17</v>
    <v>en-US</v>
    <v>Map</v>
  </rv>
  <rv s="0">
    <v>536870912</v>
    <v>Cambridgeshire</v>
    <v>bc02c14b-0035-fc4c-411f-168edbf62536</v>
    <v>en-US</v>
    <v>Map</v>
  </rv>
  <rv s="1">
    <fb>40.700000000000003</fb>
    <v>8</v>
  </rv>
  <rv s="2">
    <v>84</v>
    <v>6</v>
    <v>304</v>
    <v>7</v>
    <v>0</v>
    <v>Image of Cambridge</v>
  </rv>
  <rv s="1">
    <fb>52.208055555556001</fb>
    <v>9</v>
  </rv>
  <rv s="3">
    <v>107</v>
  </rv>
  <rv s="4">
    <v>https://www.bing.com/search?q=cambridge+city+council&amp;form=skydnc</v>
    <v>Learn more on Bing</v>
  </rv>
  <rv s="1">
    <fb>0.1225</fb>
    <v>9</v>
  </rv>
  <rv s="1">
    <fb>123867</fb>
    <v>8</v>
  </rv>
  <rv s="5">
    <v>#VALUE!</v>
    <v>305</v>
    <v>2</v>
    <v>Cambridge</v>
    <v>4</v>
    <v>5</v>
    <v>Map</v>
    <v>6</v>
    <v>230</v>
    <v>en-US</v>
    <v>0cebcd12-f62d-a3b0-cdf4-e850fc62fa17</v>
    <v>536870912</v>
    <v>1</v>
    <v>1533</v>
    <v>1534</v>
    <v>444</v>
    <v>Cambridge is a university city, non-metropolitan district and the county town of Cambridgeshire, England. It is located on the River Cam approximately 55 miles north of London. As of the 2021 United Kingdom census, the population of Cambridge ...</v>
    <v>1535</v>
    <v>1536</v>
    <v>1537</v>
    <v>1538</v>
    <v>1539</v>
    <v>Cambridge</v>
    <v>1540</v>
    <v>Cambridge</v>
    <v>mdp/vdpid/7008817002991058945</v>
  </rv>
  <rv s="0">
    <v>536870912</v>
    <v>Lyngby-Taarbæk Municipality</v>
    <v>0f33a30b-b4c5-b3ef-cf8e-1f0deffa814d</v>
    <v>en-US</v>
    <v>Map</v>
  </rv>
  <rv s="0">
    <v>536870912</v>
    <v>Capital Region of Denmark</v>
    <v>d04715be-1fef-ff73-393d-f12a6f24b6b4</v>
    <v>en-US</v>
    <v>Map</v>
  </rv>
  <rv s="1">
    <fb>38.799999999999997</fb>
    <v>8</v>
  </rv>
  <rv s="0">
    <v>536870912</v>
    <v>Denmark</v>
    <v>95710a2f-c32d-4c03-bec0-7ff079db158d</v>
    <v>en-US</v>
    <v>Map</v>
  </rv>
  <rv s="2">
    <v>85</v>
    <v>6</v>
    <v>306</v>
    <v>7</v>
    <v>0</v>
    <v>Image of Lyngby-Taarbæk Municipality</v>
  </rv>
  <rv s="1">
    <fb>55.783333333332997</fb>
    <v>9</v>
  </rv>
  <rv s="0">
    <v>805306368</v>
    <v>Sofia Osmani (Mayor)</v>
    <v>bcdd0d1d-6074-d898-d82c-3cb2c1f77a53</v>
    <v>en-US</v>
    <v>Generic</v>
  </rv>
  <rv s="3">
    <v>108</v>
  </rv>
  <rv s="4">
    <v>https://www.bing.com/search?q=lyngby-taarb%c3%a6k+municipality+denmark&amp;form=skydnc</v>
    <v>Learn more on Bing</v>
  </rv>
  <rv s="1">
    <fb>12.5</fb>
    <v>9</v>
  </rv>
  <rv s="1">
    <fb>56614</fb>
    <v>8</v>
  </rv>
  <rv s="5">
    <v>#VALUE!</v>
    <v>307</v>
    <v>2</v>
    <v>Lyngby-Taarbæk Municipality</v>
    <v>4</v>
    <v>5</v>
    <v>Map</v>
    <v>6</v>
    <v>46</v>
    <v>en-US</v>
    <v>0f33a30b-b4c5-b3ef-cf8e-1f0deffa814d</v>
    <v>536870912</v>
    <v>1</v>
    <v>1543</v>
    <v>1544</v>
    <v>1545</v>
    <v>Lyngby-Taarbæk Municipality is a municipality in the Capital Region of Denmark near Copenhagen on the eastern coast of the island of Zealand. It is part of the Greater Copenhagen area. The municipality borders Rudersdal Municipality to the ...</v>
    <v>1546</v>
    <v>1547</v>
    <v>1549</v>
    <v>1550</v>
    <v>1551</v>
    <v>Lyngby-Taarbæk Municipality</v>
    <v>1552</v>
    <v>Lyngby-Taarbæk Municipality</v>
    <v>mdp/vdpid/161501857</v>
  </rv>
  <rv s="1">
    <fb>0.62014765420338203</fb>
    <v>30</v>
  </rv>
  <rv s="1">
    <fb>42925.46</fb>
    <v>8</v>
  </rv>
  <rv s="1">
    <fb>15000</fb>
    <v>8</v>
  </rv>
  <rv s="1">
    <fb>10.6</fb>
    <v>31</v>
  </rv>
  <rv s="1">
    <fb>45</fb>
    <v>32</v>
  </rv>
  <rv s="0">
    <v>536870912</v>
    <v>Copenhagen</v>
    <v>8052664d-a70c-e1fa-c761-489d8c924b80</v>
    <v>en-US</v>
    <v>Map</v>
  </rv>
  <rv s="1">
    <fb>31785.556</fb>
    <v>8</v>
  </rv>
  <rv s="1">
    <fb>110.347290420498</fb>
    <v>33</v>
  </rv>
  <rv s="1">
    <fb>7.5813157251161901E-3</fb>
    <v>30</v>
  </rv>
  <rv s="1">
    <fb>5858.8015362874803</fb>
    <v>8</v>
  </rv>
  <rv s="1">
    <fb>1.73</fb>
    <v>31</v>
  </rv>
  <rv s="1">
    <fb>0.14699213400884101</fb>
    <v>30</v>
  </rv>
  <rv s="1">
    <fb>64.927089467566603</fb>
    <v>34</v>
  </rv>
  <rv s="1">
    <fb>1.55</fb>
    <v>35</v>
  </rv>
  <rv s="1">
    <fb>348078018463.90503</fb>
    <v>36</v>
  </rv>
  <rv s="1">
    <fb>1.0126809000000001</fb>
    <v>30</v>
  </rv>
  <rv s="1">
    <fb>0.8061602000000001</fb>
    <v>30</v>
  </rv>
  <rv s="2">
    <v>86</v>
    <v>6</v>
    <v>309</v>
    <v>7</v>
    <v>0</v>
    <v>Image of Denmark</v>
  </rv>
  <rv s="0">
    <v>805306368</v>
    <v>Frederik X (Monarch)</v>
    <v>665fc785-58e1-6330-943b-e070a89f8231</v>
    <v>en-US</v>
    <v>Generic</v>
  </rv>
  <rv s="0">
    <v>805306368</v>
    <v>Mette Frederiksen (Prime minister)</v>
    <v>080235cf-4453-82c5-a952-a9e6000ac49b</v>
    <v>en-US</v>
    <v>Generic</v>
  </rv>
  <rv s="3">
    <v>109</v>
  </rv>
  <rv s="4">
    <v>https://www.bing.com/search?q=denmark&amp;form=skydnc</v>
    <v>Learn more on Bing</v>
  </rv>
  <rv s="1">
    <fb>80.953658536585394</fb>
    <v>34</v>
  </rv>
  <rv s="1">
    <fb>151349870000</fb>
    <v>36</v>
  </rv>
  <rv s="1">
    <fb>4</fb>
    <v>34</v>
  </rv>
  <rv s="3">
    <v>110</v>
  </rv>
  <rv s="1">
    <fb>0.13722792379999998</fb>
    <v>30</v>
  </rv>
  <rv s="1">
    <fb>4.0099</fb>
    <v>31</v>
  </rv>
  <rv s="1">
    <fb>5903037</fb>
    <v>8</v>
  </rv>
  <rv s="1">
    <fb>0.21899999999999997</fb>
    <v>30</v>
  </rv>
  <rv s="1">
    <fb>0.24</fb>
    <v>30</v>
  </rv>
  <rv s="1">
    <fb>0.38100000000000001</fb>
    <v>30</v>
  </rv>
  <rv s="1">
    <fb>3.7000000000000005E-2</fb>
    <v>30</v>
  </rv>
  <rv s="1">
    <fb>9.0999999999999998E-2</fb>
    <v>30</v>
  </rv>
  <rv s="1">
    <fb>0.13699999999999998</fb>
    <v>30</v>
  </rv>
  <rv s="1">
    <fb>0.17199999999999999</fb>
    <v>30</v>
  </rv>
  <rv s="1">
    <fb>0.62217998504638705</fb>
    <v>30</v>
  </rv>
  <rv s="0">
    <v>536870912</v>
    <v>Region of Southern Denmark</v>
    <v>2a8f2729-c9c7-0675-b9cf-c866bd52068a</v>
    <v>en-US</v>
    <v>Map</v>
  </rv>
  <rv s="0">
    <v>536870912</v>
    <v>Region Zealand</v>
    <v>34915c7b-bd4a-9bf2-32b8-e8dc2f40e373</v>
    <v>en-US</v>
    <v>Map</v>
  </rv>
  <rv s="0">
    <v>536870912</v>
    <v>North Denmark Region</v>
    <v>051568b1-127e-3d0e-1591-07491f1ab5a5</v>
    <v>en-US</v>
    <v>Map</v>
  </rv>
  <rv s="0">
    <v>536870912</v>
    <v>Central Denmark Region</v>
    <v>78bf590e-ce59-f821-ede9-ae2f548d476b</v>
    <v>en-US</v>
    <v>Map</v>
  </rv>
  <rv s="3">
    <v>111</v>
  </rv>
  <rv s="1">
    <fb>0.32382317837334801</fb>
    <v>30</v>
  </rv>
  <rv s="1">
    <fb>4.9130001068115201E-2</fb>
    <v>37</v>
  </rv>
  <rv s="1">
    <fb>5119978</fb>
    <v>8</v>
  </rv>
  <rv s="27">
    <v>#VALUE!</v>
    <v>312</v>
    <v>300</v>
    <v>Denmark</v>
    <v>4</v>
    <v>5</v>
    <v>Map</v>
    <v>6</v>
    <v>313</v>
    <v>en-US</v>
    <v>95710a2f-c32d-4c03-bec0-7ff079db158d</v>
    <v>536870912</v>
    <v>1</v>
    <v>DK</v>
    <v>1554</v>
    <v>1555</v>
    <v>1556</v>
    <v>1557</v>
    <v>1558</v>
    <v>1559</v>
    <v>1560</v>
    <v>1561</v>
    <v>1562</v>
    <v>DKK</v>
    <v>Denmark is a Nordic country in the central portion of Northern Europe. It is the metropolitan part of and the most populous constituent of the Kingdom of Denmark, a constitutionally unitary state that includes the autonomous territories of the ...</v>
    <v>1563</v>
    <v>1564</v>
    <v>1565</v>
    <v>1566</v>
    <v>1567</v>
    <v>1568</v>
    <v>1569</v>
    <v>1570</v>
    <v>1571</v>
    <v>469</v>
    <v>1559</v>
    <v>1574</v>
    <v>1575</v>
    <v>1576</v>
    <v>1577</v>
    <v>1578</v>
    <v>Denmark</v>
    <v>Der er et yndigt land</v>
    <v>1579</v>
    <v>Kongeriget Danmark</v>
    <v>1580</v>
    <v>1581</v>
    <v>1582</v>
    <v>1583</v>
    <v>1584</v>
    <v>1585</v>
    <v>1586</v>
    <v>1587</v>
    <v>1588</v>
    <v>1589</v>
    <v>1590</v>
    <v>1595</v>
    <v>1596</v>
    <v>787</v>
    <v>44</v>
    <v>1597</v>
    <v>Denmark</v>
    <v>1598</v>
    <v>mdp/vdpid/61</v>
  </rv>
  <rv s="0">
    <v>536870912</v>
    <v>São Paulo</v>
    <v>c6cf2f6e-626c-4267-ae48-9e13ea74d2b9</v>
    <v>en-US</v>
    <v>Map</v>
  </rv>
  <rv s="0">
    <v>536870912</v>
    <v>São Paulo</v>
    <v>4d56ae2d-1aad-8c4f-dca2-4456acc12f89</v>
    <v>en-US</v>
    <v>Map</v>
  </rv>
  <rv s="1">
    <fb>1523</fb>
    <v>8</v>
  </rv>
  <rv s="0">
    <v>536870912</v>
    <v>Brazil</v>
    <v>a828cf41-b938-49fe-7986-4b336618d413</v>
    <v>en-US</v>
    <v>Map</v>
  </rv>
  <rv s="2">
    <v>87</v>
    <v>6</v>
    <v>314</v>
    <v>7</v>
    <v>0</v>
    <v>Image of São Paulo</v>
  </rv>
  <rv s="1">
    <fb>-23.550394444443999</fb>
    <v>9</v>
  </rv>
  <rv s="0">
    <v>805306368</v>
    <v>Ricardo Nunes (Mayor)</v>
    <v>4f018804-6efa-bd7c-bf44-2b96dc95aaeb</v>
    <v>en-US</v>
    <v>Generic</v>
  </rv>
  <rv s="3">
    <v>112</v>
  </rv>
  <rv s="4">
    <v>https://www.bing.com/search?q=s%c3%a3o+paulo&amp;form=skydnc</v>
    <v>Learn more on Bing</v>
  </rv>
  <rv s="1">
    <fb>-46.633947222221998</fb>
    <v>9</v>
  </rv>
  <rv s="1">
    <fb>11451245</fb>
    <v>8</v>
  </rv>
  <rv s="5">
    <v>#VALUE!</v>
    <v>315</v>
    <v>2</v>
    <v>São Paulo</v>
    <v>4</v>
    <v>5</v>
    <v>Map</v>
    <v>6</v>
    <v>146</v>
    <v>en-US</v>
    <v>c6cf2f6e-626c-4267-ae48-9e13ea74d2b9</v>
    <v>536870912</v>
    <v>1</v>
    <v>1601</v>
    <v>1602</v>
    <v>1603</v>
    <v>São Paulo is the most populous city in Brazil and the capital of the state of São Paulo. Listed by the GaWC as an alpha global city, São Paulo is the most populous city outside of Asia and the world's 20th largest city proper by population. ...</v>
    <v>1604</v>
    <v>1605</v>
    <v>1607</v>
    <v>1608</v>
    <v>1609</v>
    <v>São Paulo</v>
    <v>1610</v>
    <v>São Paulo</v>
    <v>mdp/vdpid/6461109125223809041</v>
  </rv>
  <rv s="1">
    <fb>0.33924533448829503</fb>
    <v>30</v>
  </rv>
  <rv s="1">
    <fb>8515767</fb>
    <v>8</v>
  </rv>
  <rv s="1">
    <fb>730000</fb>
    <v>8</v>
  </rv>
  <rv s="1">
    <fb>13.923999999999999</fb>
    <v>31</v>
  </rv>
  <rv s="1">
    <fb>55</fb>
    <v>32</v>
  </rv>
  <rv s="0">
    <v>536870912</v>
    <v>Brasília</v>
    <v>0f4c1a26-f33c-b6de-a63f-578da6617369</v>
    <v>en-US</v>
    <v>Map</v>
  </rv>
  <rv s="1">
    <fb>462298.69</fb>
    <v>8</v>
  </rv>
  <rv s="1">
    <fb>167.397860280061</fb>
    <v>33</v>
  </rv>
  <rv s="1">
    <fb>3.7329762121689397E-2</fb>
    <v>30</v>
  </rv>
  <rv s="1">
    <fb>2619.96061573831</fb>
    <v>8</v>
  </rv>
  <rv s="1">
    <fb>0.58931054038338704</fb>
    <v>30</v>
  </rv>
  <rv s="1">
    <fb>59.1075326389753</fb>
    <v>34</v>
  </rv>
  <rv s="1">
    <fb>1.02</fb>
    <v>35</v>
  </rv>
  <rv s="1">
    <fb>1839758040765.6201</fb>
    <v>36</v>
  </rv>
  <rv s="1">
    <fb>1.1544783999999999</fb>
    <v>30</v>
  </rv>
  <rv s="1">
    <fb>0.513436</fb>
    <v>30</v>
  </rv>
  <rv s="2">
    <v>88</v>
    <v>6</v>
    <v>317</v>
    <v>7</v>
    <v>0</v>
    <v>Image of Brazil</v>
  </rv>
  <rv s="1">
    <fb>12.8</fb>
    <v>34</v>
  </rv>
  <rv s="0">
    <v>805306368</v>
    <v>Luiz Inácio Lula da Silva (President)</v>
    <v>d1dff6dd-e1d9-642a-4044-fc3f6765ae2b</v>
    <v>en-US</v>
    <v>Generic</v>
  </rv>
  <rv s="0">
    <v>805306368</v>
    <v>Geraldo Alckmin (Vice president)</v>
    <v>ea2c259d-ca87-ae96-81e3-8e0b97870fa3</v>
    <v>en-US</v>
    <v>Generic</v>
  </rv>
  <rv s="3">
    <v>113</v>
  </rv>
  <rv s="4">
    <v>https://www.bing.com/search?q=brazil&amp;form=skydnc</v>
    <v>Learn more on Bing</v>
  </rv>
  <rv s="1">
    <fb>75.671999999999997</fb>
    <v>34</v>
  </rv>
  <rv s="1">
    <fb>1187361690000</fb>
    <v>36</v>
  </rv>
  <rv s="1">
    <fb>60</fb>
    <v>34</v>
  </rv>
  <rv s="1">
    <fb>1.53</fb>
    <v>35</v>
  </rv>
  <rv s="3">
    <v>114</v>
  </rv>
  <rv s="1">
    <fb>0.28289823089999999</fb>
    <v>30</v>
  </rv>
  <rv s="1">
    <fb>2.1499000000000001</fb>
    <v>31</v>
  </rv>
  <rv s="1">
    <fb>215313498</fb>
    <v>8</v>
  </rv>
  <rv s="1">
    <fb>0.192</fb>
    <v>30</v>
  </rv>
  <rv s="1">
    <fb>0.42499999999999999</fb>
    <v>30</v>
  </rv>
  <rv s="1">
    <fb>0.58399999999999996</fb>
    <v>30</v>
  </rv>
  <rv s="1">
    <fb>0.01</fb>
    <v>30</v>
  </rv>
  <rv s="1">
    <fb>0.63883998870849601</fb>
    <v>30</v>
  </rv>
  <rv s="0">
    <v>536870912</v>
    <v>Acre</v>
    <v>8960bf27-5261-01d1-4019-e7d898f67bb4</v>
    <v>en-US</v>
    <v>Map</v>
  </rv>
  <rv s="0">
    <v>536870912</v>
    <v>Amapá</v>
    <v>28d39e09-4b9f-31f6-cc72-48b1f9be59db</v>
    <v>en-US</v>
    <v>Map</v>
  </rv>
  <rv s="0">
    <v>536870912</v>
    <v>Amazonas</v>
    <v>f79e57ca-6fc1-5a6a-015b-38d90f33902f</v>
    <v>en-US</v>
    <v>Map</v>
  </rv>
  <rv s="0">
    <v>536870912</v>
    <v>Pará</v>
    <v>7a0db70a-73db-e83d-e548-6fab7a523b35</v>
    <v>en-US</v>
    <v>Map</v>
  </rv>
  <rv s="0">
    <v>536870912</v>
    <v>Rondônia</v>
    <v>25fbe5d5-9bc1-0ec2-ac78-2d9fe5b147dd</v>
    <v>en-US</v>
    <v>Map</v>
  </rv>
  <rv s="0">
    <v>536870912</v>
    <v>Roraima</v>
    <v>3b8383a2-7c79-31f6-2359-bd9ba2099213</v>
    <v>en-US</v>
    <v>Map</v>
  </rv>
  <rv s="0">
    <v>536870912</v>
    <v>Tocantins</v>
    <v>f7a46dfe-e192-d6f7-e5f8-084e555ba7cb</v>
    <v>en-US</v>
    <v>Map</v>
  </rv>
  <rv s="0">
    <v>536870912</v>
    <v>Alagoas</v>
    <v>4e3f1ba4-1948-0514-728a-55b34ab027b4</v>
    <v>en-US</v>
    <v>Map</v>
  </rv>
  <rv s="0">
    <v>536870912</v>
    <v>Bahia</v>
    <v>e904684f-6d5b-f7bb-c27d-bdb50a0ec8ab</v>
    <v>en-US</v>
    <v>Map</v>
  </rv>
  <rv s="0">
    <v>536870912</v>
    <v>Ceará</v>
    <v>b598e20e-29fb-ccf6-be0e-2650e6ba40c5</v>
    <v>en-US</v>
    <v>Map</v>
  </rv>
  <rv s="0">
    <v>536870912</v>
    <v>Maranhão</v>
    <v>98274980-9da4-ff5e-78a1-e512bb4179ca</v>
    <v>en-US</v>
    <v>Map</v>
  </rv>
  <rv s="0">
    <v>536870912</v>
    <v>Paraíba</v>
    <v>f5be810b-3322-2252-c10f-35206d84b548</v>
    <v>en-US</v>
    <v>Map</v>
  </rv>
  <rv s="0">
    <v>536870912</v>
    <v>Pernambuco</v>
    <v>5538aab1-15ae-294f-2c10-f5083201cca1</v>
    <v>en-US</v>
    <v>Map</v>
  </rv>
  <rv s="0">
    <v>536870912</v>
    <v>Piauí</v>
    <v>ab11433a-8357-ae6d-67fe-8570cc271399</v>
    <v>en-US</v>
    <v>Map</v>
  </rv>
  <rv s="0">
    <v>536870912</v>
    <v>Rio Grande do Norte</v>
    <v>4cccb40d-d26b-4493-e031-bcf803f1c2b1</v>
    <v>en-US</v>
    <v>Map</v>
  </rv>
  <rv s="0">
    <v>536870912</v>
    <v>Sergipe</v>
    <v>a7f70762-a1ab-d5de-8bf0-3eb8532c1eb9</v>
    <v>en-US</v>
    <v>Map</v>
  </rv>
  <rv s="0">
    <v>536870912</v>
    <v>Goiás</v>
    <v>38750702-647a-b72a-2cec-e4a55e078f36</v>
    <v>en-US</v>
    <v>Map</v>
  </rv>
  <rv s="0">
    <v>536870912</v>
    <v>Mato Grosso</v>
    <v>af05c757-4d77-813e-b8eb-97635c07f37a</v>
    <v>en-US</v>
    <v>Map</v>
  </rv>
  <rv s="0">
    <v>536870912</v>
    <v>Mato Grosso do Sul</v>
    <v>7de24933-1d79-fc85-387b-3ce7947910b6</v>
    <v>en-US</v>
    <v>Map</v>
  </rv>
  <rv s="0">
    <v>536870912</v>
    <v>Espírito Santo</v>
    <v>dbc4d679-53e7-49d7-c6b3-88a4ca7f522f</v>
    <v>en-US</v>
    <v>Map</v>
  </rv>
  <rv s="0">
    <v>536870912</v>
    <v>Minas Gerais</v>
    <v>974e2066-dee0-aecd-c973-50babb750033</v>
    <v>en-US</v>
    <v>Map</v>
  </rv>
  <rv s="0">
    <v>536870912</v>
    <v>Rio de Janeiro</v>
    <v>3f5a22fa-26bd-86f9-0345-3a6206e8aab5</v>
    <v>en-US</v>
    <v>Map</v>
  </rv>
  <rv s="0">
    <v>536870912</v>
    <v>Paraná</v>
    <v>a33450c4-459a-0682-41ee-635b343dd785</v>
    <v>en-US</v>
    <v>Map</v>
  </rv>
  <rv s="0">
    <v>536870912</v>
    <v>Rio Grande do Sul</v>
    <v>9644dbbf-be0c-de9c-a534-3d7ff4801a8b</v>
    <v>en-US</v>
    <v>Map</v>
  </rv>
  <rv s="0">
    <v>536870912</v>
    <v>Santa Catarina</v>
    <v>6262969d-76c7-e65f-1be5-668011a93ff0</v>
    <v>en-US</v>
    <v>Map</v>
  </rv>
  <rv s="0">
    <v>536870912</v>
    <v>Federal District</v>
    <v>88dfc3b6-8e7a-694d-61b2-96d14f226ec4</v>
    <v>en-US</v>
    <v>Map</v>
  </rv>
  <rv s="3">
    <v>115</v>
  </rv>
  <rv s="1">
    <fb>0.14178605589771201</fb>
    <v>30</v>
  </rv>
  <rv s="1">
    <fb>0.65099999999999991</fb>
    <v>30</v>
  </rv>
  <rv s="1">
    <fb>0.12083000183105501</fb>
    <v>37</v>
  </rv>
  <rv s="1">
    <fb>183241641</fb>
    <v>8</v>
  </rv>
  <rv s="20">
    <v>#VALUE!</v>
    <v>320</v>
    <v>184</v>
    <v>Brazil</v>
    <v>4</v>
    <v>5</v>
    <v>Map</v>
    <v>6</v>
    <v>321</v>
    <v>en-US</v>
    <v>a828cf41-b938-49fe-7986-4b336618d413</v>
    <v>536870912</v>
    <v>1</v>
    <v>BR</v>
    <v>1612</v>
    <v>1613</v>
    <v>1614</v>
    <v>1615</v>
    <v>1616</v>
    <v>1617</v>
    <v>1618</v>
    <v>1619</v>
    <v>1620</v>
    <v>BRL</v>
    <v>Brazil, officially the Federative Republic of Brazil, is the largest country in South America and in Latin America. Brazil is the world's fifth-largest country by area and the seventh most populous. Its capital is Brasília, and its most populous ...</v>
    <v>1621</v>
    <v>1564</v>
    <v>1622</v>
    <v>1623</v>
    <v>1624</v>
    <v>1625</v>
    <v>1626</v>
    <v>1627</v>
    <v>1628</v>
    <v>1629</v>
    <v>1600</v>
    <v>1632</v>
    <v>1633</v>
    <v>1634</v>
    <v>1635</v>
    <v>1636</v>
    <v>1637</v>
    <v>Brazil</v>
    <v>Brazilian National Anthem</v>
    <v>1638</v>
    <v>República Federativa do Brasil</v>
    <v>1639</v>
    <v>1640</v>
    <v>1641</v>
    <v>1642</v>
    <v>1643</v>
    <v>1644</v>
    <v>1645</v>
    <v>1489</v>
    <v>47</v>
    <v>1063</v>
    <v>1646</v>
    <v>1673</v>
    <v>1674</v>
    <v>1675</v>
    <v>1676</v>
    <v>Brazil</v>
    <v>1677</v>
    <v>mdp/vdpid/32</v>
  </rv>
  <rv s="0">
    <v>536870912</v>
    <v>Wollongong</v>
    <v>4f99b5eb-9e69-bcb3-2287-906aa29e8efd</v>
    <v>en-US</v>
    <v>Map</v>
  </rv>
  <rv s="1">
    <fb>684</fb>
    <v>8</v>
  </rv>
  <rv s="2">
    <v>89</v>
    <v>6</v>
    <v>322</v>
    <v>7</v>
    <v>0</v>
    <v>Image of Wollongong</v>
  </rv>
  <rv s="1">
    <fb>-34.433055555556003</fb>
    <v>9</v>
  </rv>
  <rv s="4">
    <v>https://www.bing.com/search?q=wollongong&amp;form=skydnc</v>
    <v>Learn more on Bing</v>
  </rv>
  <rv s="1">
    <fb>150.88305555555999</fb>
    <v>9</v>
  </rv>
  <rv s="1">
    <fb>20446</fb>
    <v>8</v>
  </rv>
  <rv s="19">
    <v>#VALUE!</v>
    <v>323</v>
    <v>178</v>
    <v>Wollongong</v>
    <v>4</v>
    <v>5</v>
    <v>Map</v>
    <v>6</v>
    <v>46</v>
    <v>en-US</v>
    <v>4f99b5eb-9e69-bcb3-2287-906aa29e8efd</v>
    <v>536870912</v>
    <v>1</v>
    <v>921</v>
    <v>1680</v>
    <v>877</v>
    <v>Wollongong, colloquially referred to as The Gong, is a city located in the Illawarra region of New South Wales, Australia. The name is believed to originate from the Dharawal language, meaning either 'five islands/clouds', 'ground near water' or ...</v>
    <v>1681</v>
    <v>1682</v>
    <v>1683</v>
    <v>1684</v>
    <v>Wollongong</v>
    <v>1685</v>
    <v>Wollongong</v>
    <v>mdp/vdpid/8890888637839835137</v>
  </rv>
  <rv s="0">
    <v>536870912</v>
    <v>Singapore</v>
    <v>f5ffb882-7230-f3fe-7141-cde5f4b5ed1a</v>
    <v>en-US</v>
    <v>Map</v>
  </rv>
  <rv s="1">
    <fb>9.3088859241440211E-3</fb>
    <v>30</v>
  </rv>
  <rv s="1">
    <fb>719.1</fb>
    <v>8</v>
  </rv>
  <rv s="1">
    <fb>81000</fb>
    <v>8</v>
  </rv>
  <rv s="1">
    <fb>8.8000000000000007</fb>
    <v>31</v>
  </rv>
  <rv s="1">
    <fb>65</fb>
    <v>32</v>
  </rv>
  <rv s="0">
    <v>536870912</v>
    <v>Singapore</v>
    <v>bc4c8e45-2078-1a1c-ec5f-c53a31c59378</v>
    <v>en-US</v>
    <v>Map</v>
  </rv>
  <rv s="1">
    <fb>37535.411999999997</fb>
    <v>8</v>
  </rv>
  <rv s="1">
    <fb>114.40578588194499</fb>
    <v>33</v>
  </rv>
  <rv s="1">
    <fb>5.6526056878035804E-3</fb>
    <v>30</v>
  </rv>
  <rv s="1">
    <fb>8844.6875930120095</fb>
    <v>8</v>
  </rv>
  <rv s="1">
    <fb>1.1399999999999999</fb>
    <v>31</v>
  </rv>
  <rv s="1">
    <fb>0.23060648842866199</fb>
    <v>30</v>
  </rv>
  <rv s="1">
    <fb>90.578873580503199</fb>
    <v>34</v>
  </rv>
  <rv s="1">
    <fb>1.25</fb>
    <v>35</v>
  </rv>
  <rv s="1">
    <fb>372062527488.638</fb>
    <v>36</v>
  </rv>
  <rv s="1">
    <fb>1.0062694999999999</fb>
    <v>30</v>
  </rv>
  <rv s="1">
    <fb>0.8479291000000001</fb>
    <v>30</v>
  </rv>
  <rv s="2">
    <v>90</v>
    <v>6</v>
    <v>325</v>
    <v>7</v>
    <v>0</v>
    <v>Image of Singapore</v>
  </rv>
  <rv s="1">
    <fb>2.2999999999999998</fb>
    <v>34</v>
  </rv>
  <rv s="0">
    <v>805306368</v>
    <v>Tharman Shanmugaratnam (President)</v>
    <v>98678290-c25c-ece2-19bf-1b9d4e19eff5</v>
    <v>en-US</v>
    <v>Generic</v>
  </rv>
  <rv s="0">
    <v>805306368</v>
    <v>Lee Hsien Loong (Prime minister)</v>
    <v>a1036a81-858a-b9b5-05e7-b0d5b1f8d37d</v>
    <v>en-US</v>
    <v>Generic</v>
  </rv>
  <rv s="3">
    <v>116</v>
  </rv>
  <rv s="4">
    <v>https://www.bing.com/search?q=singapore&amp;form=skydnc</v>
    <v>Learn more on Bing</v>
  </rv>
  <rv s="1">
    <fb>83.146341463414601</fb>
    <v>34</v>
  </rv>
  <rv s="1">
    <fb>697271330000</fb>
    <v>36</v>
  </rv>
  <rv s="1">
    <fb>8</fb>
    <v>34</v>
  </rv>
  <rv s="3">
    <v>117</v>
  </rv>
  <rv s="1">
    <fb>0.367371636</fb>
    <v>30</v>
  </rv>
  <rv s="1">
    <fb>2.2936000000000001</fb>
    <v>31</v>
  </rv>
  <rv s="1">
    <fb>5637022</fb>
    <v>8</v>
  </rv>
  <rv s="1">
    <fb>0.70538002014160195</fb>
    <v>30</v>
  </rv>
  <rv s="1">
    <fb>0.131417170586072</fb>
    <v>30</v>
  </rv>
  <rv s="3">
    <v>118</v>
  </rv>
  <rv s="1">
    <fb>0.21</fb>
    <v>30</v>
  </rv>
  <rv s="1">
    <fb>4.1090002059936494E-2</fb>
    <v>37</v>
  </rv>
  <rv s="1">
    <fb>5703569</fb>
    <v>8</v>
  </rv>
  <rv s="28">
    <v>#VALUE!</v>
    <v>328</v>
    <v>329</v>
    <v>Singapore</v>
    <v>4</v>
    <v>5</v>
    <v>Map</v>
    <v>6</v>
    <v>330</v>
    <v>en-US</v>
    <v>f5ffb882-7230-f3fe-7141-cde5f4b5ed1a</v>
    <v>536870912</v>
    <v>1</v>
    <v>SG</v>
    <v>1688</v>
    <v>1689</v>
    <v>1690</v>
    <v>1691</v>
    <v>1692</v>
    <v>1693</v>
    <v>1694</v>
    <v>1695</v>
    <v>1696</v>
    <v>SGD</v>
    <v>Singapore, officially the Republic of Singapore, is an island country and city-state in maritime Southeast Asia. It is located about one degree of latitude north of the equator, off the southern tip of the Malay Peninsula, bordering the Strait ...</v>
    <v>1697</v>
    <v>1698</v>
    <v>1699</v>
    <v>1700</v>
    <v>1701</v>
    <v>1702</v>
    <v>1703</v>
    <v>1704</v>
    <v>1705</v>
    <v>1706</v>
    <v>1709</v>
    <v>1710</v>
    <v>1711</v>
    <v>1712</v>
    <v>1713</v>
    <v>Singapore</v>
    <v>Majulah Singapura</v>
    <v>1714</v>
    <v>Republic of Singapore</v>
    <v>1715</v>
    <v>1716</v>
    <v>1717</v>
    <v>1718</v>
    <v>1719</v>
    <v>1720</v>
    <v>1721</v>
    <v>1722</v>
    <v>Singapore</v>
    <v>1723</v>
    <v>mdp/vdpid/215</v>
  </rv>
  <rv s="0">
    <v>536870912</v>
    <v>Atlanta</v>
    <v>1a92f3fa-61f9-4e89-b606-40c945cf18d1</v>
    <v>en-US</v>
    <v>Map</v>
  </rv>
  <rv s="0">
    <v>536870912</v>
    <v>DeKalb County</v>
    <v>98248223-6f16-7d66-6c35-73cf788eed73</v>
    <v>en-US</v>
    <v>Map</v>
  </rv>
  <rv s="1">
    <fb>347.99629299999998</fb>
    <v>8</v>
  </rv>
  <rv s="2">
    <v>91</v>
    <v>6</v>
    <v>331</v>
    <v>7</v>
    <v>0</v>
    <v>Image of Atlanta</v>
  </rv>
  <rv s="1">
    <fb>33.756944444444002</fb>
    <v>9</v>
  </rv>
  <rv s="0">
    <v>805306368</v>
    <v>Andre Dickens (Mayor)</v>
    <v>918e8ffb-f796-6aa8-b55d-975746d23fdb</v>
    <v>en-US</v>
    <v>Generic</v>
  </rv>
  <rv s="3">
    <v>119</v>
  </rv>
  <rv s="4">
    <v>https://www.bing.com/search?q=atlanta+georgia&amp;form=skydnc</v>
    <v>Learn more on Bing</v>
  </rv>
  <rv s="1">
    <fb>-84.390277777777996</fb>
    <v>9</v>
  </rv>
  <rv s="1">
    <fb>498715</fb>
    <v>8</v>
  </rv>
  <rv s="12">
    <v>#VALUE!</v>
    <v>332</v>
    <v>97</v>
    <v>Atlanta</v>
    <v>4</v>
    <v>5</v>
    <v>Map</v>
    <v>6</v>
    <v>7</v>
    <v>en-US</v>
    <v>1a92f3fa-61f9-4e89-b606-40c945cf18d1</v>
    <v>536870912</v>
    <v>1</v>
    <v>378</v>
    <v>1726</v>
    <v>1727</v>
    <v>319</v>
    <v>Atlanta is the capital and most populous city in the U.S. state of Georgia. It is the seat of Fulton County, and a portion of the city extends into neighboring DeKalb County. With a population of 498,715 living within the city limits, Atlanta is ...</v>
    <v>1728</v>
    <v>1729</v>
    <v>1731</v>
    <v>1732</v>
    <v>1733</v>
    <v>Atlanta</v>
    <v>1734</v>
    <v>521</v>
    <v>Atlanta</v>
    <v>mdp/vdpid/5495142157364756481</v>
  </rv>
  <rv s="0">
    <v>536870912</v>
    <v>Seattle</v>
    <v>5fbba6b8-85e1-4d41-9444-d9055436e473</v>
    <v>en-US</v>
    <v>Map</v>
  </rv>
  <rv s="1">
    <fb>369.24361399999998</fb>
    <v>8</v>
  </rv>
  <rv s="2">
    <v>92</v>
    <v>6</v>
    <v>333</v>
    <v>7</v>
    <v>0</v>
    <v>Image of Seattle</v>
  </rv>
  <rv s="1">
    <fb>47.606209999999997</fb>
    <v>9</v>
  </rv>
  <rv s="0">
    <v>805306368</v>
    <v>Bruce Harrell (Mayor)</v>
    <v>a3002d35-4b06-4b03-40c7-10b98d6e23f2</v>
    <v>en-US</v>
    <v>Generic</v>
  </rv>
  <rv s="3">
    <v>120</v>
  </rv>
  <rv s="4">
    <v>https://www.bing.com/search?q=seattle&amp;form=skydnc</v>
    <v>Learn more on Bing</v>
  </rv>
  <rv s="1">
    <fb>-122.33207</fb>
    <v>9</v>
  </rv>
  <rv s="1">
    <fb>737015</fb>
    <v>8</v>
  </rv>
  <rv s="12">
    <v>#VALUE!</v>
    <v>334</v>
    <v>97</v>
    <v>Seattle</v>
    <v>4</v>
    <v>5</v>
    <v>Map</v>
    <v>6</v>
    <v>7</v>
    <v>en-US</v>
    <v>5fbba6b8-85e1-4d41-9444-d9055436e473</v>
    <v>536870912</v>
    <v>1</v>
    <v>414</v>
    <v>1172</v>
    <v>1737</v>
    <v>319</v>
    <v>Seattle is a seaport city on the West Coast of the United States. It is the seat of King County, Washington. With a 2022 population of 749,256 it is the most populous city in both the state of Washington and the Pacific Northwest region of North ...</v>
    <v>1738</v>
    <v>1739</v>
    <v>1741</v>
    <v>1742</v>
    <v>1743</v>
    <v>Seattle</v>
    <v>1744</v>
    <v>533</v>
    <v>Seattle</v>
    <v>mdp/vdpid/4860655131336638465</v>
  </rv>
  <rv s="0">
    <v>536870912</v>
    <v>Miami</v>
    <v>0f9ee715-4425-4f86-a2e6-2fe7befe1ac6</v>
    <v>en-US</v>
    <v>Map</v>
  </rv>
  <rv s="0">
    <v>536870912</v>
    <v>Miami-Dade County</v>
    <v>011ca011-9462-caa9-fe46-e0bfd960472e</v>
    <v>en-US</v>
    <v>Map</v>
  </rv>
  <rv s="1">
    <fb>145.204218</fb>
    <v>8</v>
  </rv>
  <rv s="2">
    <v>93</v>
    <v>6</v>
    <v>335</v>
    <v>7</v>
    <v>0</v>
    <v>Image of Miami</v>
  </rv>
  <rv s="1">
    <fb>25.783333333333001</fb>
    <v>9</v>
  </rv>
  <rv s="0">
    <v>805306368</v>
    <v>Francis Suarez (Mayor)</v>
    <v>e0123078-942d-04f1-659c-2e1b624aa4bc</v>
    <v>en-US</v>
    <v>Generic</v>
  </rv>
  <rv s="3">
    <v>121</v>
  </rv>
  <rv s="4">
    <v>https://www.bing.com/search?q=miami+florida&amp;form=skydnc</v>
    <v>Learn more on Bing</v>
  </rv>
  <rv s="1">
    <fb>-80.216666666666995</fb>
    <v>9</v>
  </rv>
  <rv s="1">
    <fb>449514</fb>
    <v>8</v>
  </rv>
  <rv s="12">
    <v>#VALUE!</v>
    <v>336</v>
    <v>97</v>
    <v>Miami</v>
    <v>4</v>
    <v>5</v>
    <v>Map</v>
    <v>6</v>
    <v>146</v>
    <v>en-US</v>
    <v>0f9ee715-4425-4f86-a2e6-2fe7befe1ac6</v>
    <v>536870912</v>
    <v>1</v>
    <v>377</v>
    <v>1747</v>
    <v>1748</v>
    <v>319</v>
    <v>Miami, officially the City of Miami, is a coastal metropolis and the seat of Miami-Dade County in South Florida. With a population of 442,241 as of the 2020 census, it is the second-most populous city in the U.S. state of Florida after ...</v>
    <v>1749</v>
    <v>1750</v>
    <v>1752</v>
    <v>1753</v>
    <v>1754</v>
    <v>Miami</v>
    <v>1755</v>
    <v>521</v>
    <v>Miami</v>
    <v>mdp/vdpid/5502110112036159489</v>
  </rv>
  <rv s="0">
    <v>536870912</v>
    <v>San Diego</v>
    <v>dbb1c326-5b67-4591-a264-0929e070e5ee</v>
    <v>en-US</v>
    <v>Map</v>
  </rv>
  <rv s="0">
    <v>536870912</v>
    <v>San Diego County</v>
    <v>42418ff2-b917-f686-0c9a-63989a9e04e3</v>
    <v>en-US</v>
    <v>Map</v>
  </rv>
  <rv s="1">
    <fb>964.49716799999999</fb>
    <v>8</v>
  </rv>
  <rv s="2">
    <v>94</v>
    <v>6</v>
    <v>337</v>
    <v>7</v>
    <v>0</v>
    <v>Image of San Diego</v>
  </rv>
  <rv s="1">
    <fb>32.715000000000003</fb>
    <v>9</v>
  </rv>
  <rv s="0">
    <v>805306368</v>
    <v>Todd Gloria (Mayor)</v>
    <v>2fc6fcef-e2af-f0aa-67d9-ef6440c2a9ce</v>
    <v>en-US</v>
    <v>Generic</v>
  </rv>
  <rv s="0">
    <v>805306368</v>
    <v>Brian Jones (Senate)</v>
    <v>e3717feb-1082-30a8-ab0f-d732ac33cb18</v>
    <v>en-US</v>
    <v>Generic</v>
  </rv>
  <rv s="0">
    <v>805306368</v>
    <v>Toni Atkins (Senate)</v>
    <v>02fc270a-f3b9-a3c2-5596-034cd83a3915</v>
    <v>en-US</v>
    <v>Generic</v>
  </rv>
  <rv s="0">
    <v>805306368</v>
    <v>Ben Hueso (Senate)</v>
    <v>f03d8c35-6aa0-ab4d-27e4-73feab39ff42</v>
    <v>en-US</v>
    <v>Generic</v>
  </rv>
  <rv s="3">
    <v>122</v>
  </rv>
  <rv s="4">
    <v>https://www.bing.com/search?q=san+diego&amp;form=skydnc</v>
    <v>Learn more on Bing</v>
  </rv>
  <rv s="1">
    <fb>-117.16249999999999</fb>
    <v>9</v>
  </rv>
  <rv s="1">
    <fb>1386932</fb>
    <v>8</v>
  </rv>
  <rv s="12">
    <v>#VALUE!</v>
    <v>338</v>
    <v>97</v>
    <v>San Diego</v>
    <v>4</v>
    <v>5</v>
    <v>Map</v>
    <v>6</v>
    <v>7</v>
    <v>en-US</v>
    <v>dbb1c326-5b67-4591-a264-0929e070e5ee</v>
    <v>536870912</v>
    <v>1</v>
    <v>373</v>
    <v>1758</v>
    <v>1759</v>
    <v>319</v>
    <v>San Diego is a city in the U.S. state of California located alongside the Pacific Ocean in Southern California. With a population of over 1.3 million residents, the city is the eighth-most populous in the United States and the second-most ...</v>
    <v>1760</v>
    <v>1761</v>
    <v>1766</v>
    <v>1767</v>
    <v>1768</v>
    <v>San Diego</v>
    <v>1769</v>
    <v>533</v>
    <v>San Diego</v>
    <v>mdp/vdpid/5073418765945798657</v>
  </rv>
  <rv s="0">
    <v>536870912</v>
    <v>Halifax, Nova Scotia</v>
    <v>e2ceb648-04df-949d-c24e-15b3bcca0f4d</v>
    <v>en-US</v>
    <v>Map</v>
  </rv>
  <rv s="1">
    <fb>5490.9</fb>
    <v>8</v>
  </rv>
  <rv s="2">
    <v>95</v>
    <v>6</v>
    <v>339</v>
    <v>7</v>
    <v>0</v>
    <v>Image of Halifax, Nova Scotia</v>
  </rv>
  <rv s="1">
    <fb>44.647777777778003</fb>
    <v>9</v>
  </rv>
  <rv s="0">
    <v>805306368</v>
    <v>Michael Savage (Mayor)</v>
    <v>61f89595-a354-541c-ca3b-8ecd3b8dd548</v>
    <v>en-US</v>
    <v>Generic</v>
  </rv>
  <rv s="3">
    <v>123</v>
  </rv>
  <rv s="4">
    <v>https://www.bing.com/search?q=halifax+nova+scotia&amp;form=skydnc</v>
    <v>Learn more on Bing</v>
  </rv>
  <rv s="1">
    <fb>-63.571388888888997</fb>
    <v>9</v>
  </rv>
  <rv s="1">
    <fb>440072</fb>
    <v>8</v>
  </rv>
  <rv s="3">
    <v>124</v>
  </rv>
  <rv s="15">
    <v>#VALUE!</v>
    <v>340</v>
    <v>123</v>
    <v>Halifax, Nova Scotia</v>
    <v>4</v>
    <v>5</v>
    <v>Map</v>
    <v>6</v>
    <v>46</v>
    <v>en-US</v>
    <v>e2ceb648-04df-949d-c24e-15b3bcca0f4d</v>
    <v>536870912</v>
    <v>1</v>
    <v>671</v>
    <v>1772</v>
    <v>608</v>
    <v>Halifax is the capital and largest municipality of the Canadian province of Nova Scotia, and the largest municipality in Atlantic Canada. As of 2022, it is estimated that the population of the Halifax CMA was 480,582, with 348,634 people in its ...</v>
    <v>1773</v>
    <v>1774</v>
    <v>1776</v>
    <v>1777</v>
    <v>1778</v>
    <v>Halifax, Nova Scotia</v>
    <v>1779</v>
    <v>1780</v>
    <v>Halifax, Nova Scotia</v>
    <v>mdp/vdpid/5513012558925135873</v>
  </rv>
  <rv s="0">
    <v>536870912</v>
    <v>Karlsruhe</v>
    <v>2ea25709-b80f-40c5-32b8-354fbd6f9ce0</v>
    <v>en-US</v>
    <v>Map</v>
  </rv>
  <rv s="1">
    <fb>173.42</fb>
    <v>8</v>
  </rv>
  <rv s="2">
    <v>96</v>
    <v>6</v>
    <v>341</v>
    <v>7</v>
    <v>0</v>
    <v>Image of Karlsruhe</v>
  </rv>
  <rv s="1">
    <fb>49.016666666667</fb>
    <v>9</v>
  </rv>
  <rv s="0">
    <v>805306368</v>
    <v>Frank Mentrup (Mayor)</v>
    <v>4c0c3c3f-9ec5-9a3b-de44-acb68095bf01</v>
    <v>en-US</v>
    <v>Generic</v>
  </rv>
  <rv s="3">
    <v>125</v>
  </rv>
  <rv s="4">
    <v>https://www.bing.com/search?q=karlsruhe&amp;form=skydnc</v>
    <v>Learn more on Bing</v>
  </rv>
  <rv s="1">
    <fb>8.4</fb>
    <v>9</v>
  </rv>
  <rv s="1">
    <fb>308707</fb>
    <v>8</v>
  </rv>
  <rv s="5">
    <v>#VALUE!</v>
    <v>342</v>
    <v>2</v>
    <v>Karlsruhe</v>
    <v>4</v>
    <v>5</v>
    <v>Map</v>
    <v>6</v>
    <v>146</v>
    <v>en-US</v>
    <v>2ea25709-b80f-40c5-32b8-354fbd6f9ce0</v>
    <v>536870912</v>
    <v>1</v>
    <v>771</v>
    <v>1783</v>
    <v>726</v>
    <v>Karlsruhe is the third-largest city of the German state of Baden-Württemberg after its capital Stuttgart and Mannheim, and the 22nd-largest city in the nation, with 308,436 inhabitants. It is also a former capital of Baden, a historic region ...</v>
    <v>1784</v>
    <v>1785</v>
    <v>1787</v>
    <v>1788</v>
    <v>1789</v>
    <v>Karlsruhe</v>
    <v>1790</v>
    <v>Karlsruhe</v>
    <v>mdp/vdpid/7014829784618237953</v>
  </rv>
  <rv s="0">
    <v>536870912</v>
    <v>Aachen</v>
    <v>16de4305-8baf-f805-9ecd-21ac102c5e56</v>
    <v>en-US</v>
    <v>Map</v>
  </rv>
  <rv s="0">
    <v>536870912</v>
    <v>Cologne Government Region</v>
    <v>c6b48b35-1e1d-4388-a732-a57c2973dbb9</v>
    <v>en-US</v>
    <v>Map</v>
  </rv>
  <rv s="0">
    <v>536870912</v>
    <v>Aachen cities region</v>
    <v>ffc10bf5-2b9a-c55b-c6a2-3ed405c92606</v>
    <v>en-US</v>
    <v>Map</v>
  </rv>
  <rv s="1">
    <fb>160.85</fb>
    <v>8</v>
  </rv>
  <rv s="2">
    <v>97</v>
    <v>6</v>
    <v>343</v>
    <v>7</v>
    <v>0</v>
    <v>Image of Aachen</v>
  </rv>
  <rv s="1">
    <fb>50.776206999999999</fb>
    <v>9</v>
  </rv>
  <rv s="0">
    <v>805306368</v>
    <v>Sibylle Keupen (Mayor)</v>
    <v>b4aa5d31-c0f8-08ea-a3d9-ea2da5fac80f</v>
    <v>en-US</v>
    <v>Generic</v>
  </rv>
  <rv s="3">
    <v>126</v>
  </rv>
  <rv s="4">
    <v>https://www.bing.com/search?q=aachen&amp;form=skydnc</v>
    <v>Learn more on Bing</v>
  </rv>
  <rv s="1">
    <fb>6.0837880000000002</fb>
    <v>9</v>
  </rv>
  <rv s="1">
    <fb>252136</fb>
    <v>8</v>
  </rv>
  <rv s="3">
    <v>127</v>
  </rv>
  <rv s="12">
    <v>#VALUE!</v>
    <v>344</v>
    <v>97</v>
    <v>Aachen</v>
    <v>4</v>
    <v>5</v>
    <v>Map</v>
    <v>6</v>
    <v>146</v>
    <v>en-US</v>
    <v>16de4305-8baf-f805-9ecd-21ac102c5e56</v>
    <v>536870912</v>
    <v>1</v>
    <v>1793</v>
    <v>1794</v>
    <v>1795</v>
    <v>726</v>
    <v>Aachen is the 13th-largest city in North Rhine-Westphalia and the 27th-largest city of Germany, with around 252,000 inhabitants. Aachen is located at the northern foothills of the High Fens and the Eifel Mountains. It sits on the Wurm River, a ...</v>
    <v>1796</v>
    <v>1797</v>
    <v>1799</v>
    <v>1800</v>
    <v>1801</v>
    <v>Aachen</v>
    <v>1802</v>
    <v>1803</v>
    <v>Aachen</v>
    <v>mdp/vdpid/7011359114190127105</v>
  </rv>
  <rv s="0">
    <v>536870912</v>
    <v>Tsukuba</v>
    <v>d618b280-ac8e-5236-a972-189ce943b4fe</v>
    <v>en-US</v>
    <v>Map</v>
  </rv>
  <rv s="1">
    <fb>283.72000000000003</fb>
    <v>8</v>
  </rv>
  <rv s="2">
    <v>98</v>
    <v>6</v>
    <v>345</v>
    <v>7</v>
    <v>0</v>
    <v>Image of Tsukuba</v>
  </rv>
  <rv s="1">
    <fb>36.083472222222198</fb>
    <v>9</v>
  </rv>
  <rv s="0">
    <v>805306368</v>
    <v>Tatsuo Igarashi (Mayor)</v>
    <v>e9b40cad-3b7a-ce36-dbbf-ab2294e2b1c2</v>
    <v>en-US</v>
    <v>Generic</v>
  </rv>
  <rv s="3">
    <v>128</v>
  </rv>
  <rv s="4">
    <v>https://www.bing.com/search?q=tsukuba&amp;form=skydnc</v>
    <v>Learn more on Bing</v>
  </rv>
  <rv s="1">
    <fb>140.07644444444401</fb>
    <v>9</v>
  </rv>
  <rv s="1">
    <fb>246647</fb>
    <v>8</v>
  </rv>
  <rv s="5">
    <v>#VALUE!</v>
    <v>346</v>
    <v>2</v>
    <v>Tsukuba</v>
    <v>4</v>
    <v>5</v>
    <v>Map</v>
    <v>6</v>
    <v>46</v>
    <v>en-US</v>
    <v>d618b280-ac8e-5236-a972-189ce943b4fe</v>
    <v>536870912</v>
    <v>1</v>
    <v>144</v>
    <v>1806</v>
    <v>87</v>
    <v>Tsukuba is a city located in Ibaraki Prefecture, Japan. As of July 1, 2020, the city had an estimated population of 244,528 in 108,669 households and a population density of 862 persons per km². The percentage of the population aged over 65 was ...</v>
    <v>1807</v>
    <v>1808</v>
    <v>1810</v>
    <v>1811</v>
    <v>1812</v>
    <v>Tsukuba</v>
    <v>1813</v>
    <v>Tsukuba</v>
    <v>mdp/vdpid/7932726455157391361</v>
  </rv>
  <rv s="0">
    <v>536870912</v>
    <v>Columbus, Ohio</v>
    <v>5b78da0b-6447-4f71-92b2-f1fafe94ba51</v>
    <v>en-US</v>
    <v>Map</v>
  </rv>
  <rv s="0">
    <v>536870912</v>
    <v>Delaware County</v>
    <v>342d16f2-de3a-9229-db4d-46d6741911b6</v>
    <v>en-US</v>
    <v>Map</v>
  </rv>
  <rv s="1">
    <fb>581.03130599999997</fb>
    <v>8</v>
  </rv>
  <rv s="2">
    <v>99</v>
    <v>6</v>
    <v>347</v>
    <v>7</v>
    <v>0</v>
    <v>Image of Columbus, Ohio</v>
  </rv>
  <rv s="1">
    <fb>39.962222222222202</fb>
    <v>9</v>
  </rv>
  <rv s="0">
    <v>805306368</v>
    <v>Andrew Ginther (Mayor)</v>
    <v>265b4059-0439-3e4a-ef5c-8d2edfb2bf46</v>
    <v>en-US</v>
    <v>Generic</v>
  </rv>
  <rv s="3">
    <v>129</v>
  </rv>
  <rv s="4">
    <v>https://www.bing.com/search?q=columbus+ohio&amp;form=skydnc</v>
    <v>Learn more on Bing</v>
  </rv>
  <rv s="1">
    <fb>-83.000555555555593</fb>
    <v>9</v>
  </rv>
  <rv s="1">
    <fb>905748</fb>
    <v>8</v>
  </rv>
  <rv s="10">
    <v>#VALUE!</v>
    <v>348</v>
    <v>75</v>
    <v>Columbus, Ohio</v>
    <v>4</v>
    <v>5</v>
    <v>Map</v>
    <v>6</v>
    <v>7</v>
    <v>en-US</v>
    <v>5b78da0b-6447-4f71-92b2-f1fafe94ba51</v>
    <v>536870912</v>
    <v>1</v>
    <v>403</v>
    <v>1816</v>
    <v>1817</v>
    <v>319</v>
    <v>Columbus is the capital and most populous city of the U.S. state of Ohio. With a 2020 census population of 905,748, it is the 14th-most populous city in the U.S., the second-most populous city in the Midwest after Chicago, and the third-most ...</v>
    <v>1818</v>
    <v>1819</v>
    <v>1821</v>
    <v>1822</v>
    <v>1823</v>
    <v>Columbus, Ohio</v>
    <v>1824</v>
    <v>Columbus, Ohio</v>
    <v>mdp/vdpid/5480154750756323330</v>
  </rv>
  <rv s="0">
    <v>536870912</v>
    <v>Stillwater, Oklahoma</v>
    <v>9f500d37-adc5-1481-118a-4d2525ba081a</v>
    <v>en-US</v>
    <v>Map</v>
  </rv>
  <rv s="0">
    <v>536870912</v>
    <v>Payne County</v>
    <v>5cbc7713-d8cb-289f-e378-51787bf0b967</v>
    <v>en-US</v>
    <v>Map</v>
  </rv>
  <rv s="1">
    <fb>77.730818999999997</fb>
    <v>8</v>
  </rv>
  <rv s="2">
    <v>100</v>
    <v>6</v>
    <v>349</v>
    <v>7</v>
    <v>0</v>
    <v>Image of Stillwater, Oklahoma</v>
  </rv>
  <rv s="1">
    <fb>36.113444444444397</fb>
    <v>9</v>
  </rv>
  <rv s="0">
    <v>805306368</v>
    <v>Will Joyce (Mayor)</v>
    <v>4e052621-7fcb-4c83-8c85-080762757752</v>
    <v>en-US</v>
    <v>Generic</v>
  </rv>
  <rv s="3">
    <v>130</v>
  </rv>
  <rv s="4">
    <v>https://www.bing.com/search?q=stillwater+oklahoma&amp;form=skydnc</v>
    <v>Learn more on Bing</v>
  </rv>
  <rv s="1">
    <fb>-97.058638888888893</fb>
    <v>9</v>
  </rv>
  <rv s="1">
    <fb>48394</fb>
    <v>8</v>
  </rv>
  <rv s="12">
    <v>#VALUE!</v>
    <v>350</v>
    <v>97</v>
    <v>Stillwater, Oklahoma</v>
    <v>4</v>
    <v>5</v>
    <v>Map</v>
    <v>6</v>
    <v>7</v>
    <v>en-US</v>
    <v>9f500d37-adc5-1481-118a-4d2525ba081a</v>
    <v>536870912</v>
    <v>1</v>
    <v>404</v>
    <v>1827</v>
    <v>1828</v>
    <v>319</v>
    <v>Stillwater is the tenth-largest city in the U.S. state of Oklahoma. It is the county seat of Payne County, Oklahoma. It is located in north-central Oklahoma at the intersection of U.S. Route 177 and State Highway 51. As of the 2020 census, the ...</v>
    <v>1829</v>
    <v>1830</v>
    <v>1832</v>
    <v>1833</v>
    <v>1834</v>
    <v>Stillwater, Oklahoma</v>
    <v>1835</v>
    <v>862</v>
    <v>Stillwater, Oklahoma</v>
    <v>mdp/vdpid/5095325061603131393</v>
  </rv>
  <rv s="0">
    <v>536870912</v>
    <v>Tempe, Arizona</v>
    <v>47bf306c-e7f2-41f5-a9dd-3e9003176d17</v>
    <v>en-US</v>
    <v>Map</v>
  </rv>
  <rv s="0">
    <v>536870912</v>
    <v>Maricopa County</v>
    <v>385e4056-0008-58a2-b460-55f838262318</v>
    <v>en-US</v>
    <v>Map</v>
  </rv>
  <rv s="1">
    <fb>104.18479600000001</fb>
    <v>8</v>
  </rv>
  <rv s="2">
    <v>101</v>
    <v>6</v>
    <v>351</v>
    <v>7</v>
    <v>0</v>
    <v>Image of Tempe, Arizona</v>
  </rv>
  <rv s="1">
    <fb>33.425555555555597</fb>
    <v>9</v>
  </rv>
  <rv s="0">
    <v>805306368</v>
    <v>Corey Woods (Mayor)</v>
    <v>d64fc925-a214-a079-9320-966014428ea2</v>
    <v>en-US</v>
    <v>Generic</v>
  </rv>
  <rv s="3">
    <v>131</v>
  </rv>
  <rv s="4">
    <v>https://www.bing.com/search?q=tempe+arizona&amp;form=skydnc</v>
    <v>Learn more on Bing</v>
  </rv>
  <rv s="1">
    <fb>-111.94</fb>
    <v>9</v>
  </rv>
  <rv s="1">
    <fb>180587</fb>
    <v>8</v>
  </rv>
  <rv s="12">
    <v>#VALUE!</v>
    <v>352</v>
    <v>97</v>
    <v>Tempe, Arizona</v>
    <v>4</v>
    <v>5</v>
    <v>Map</v>
    <v>6</v>
    <v>7</v>
    <v>en-US</v>
    <v>47bf306c-e7f2-41f5-a9dd-3e9003176d17</v>
    <v>536870912</v>
    <v>1</v>
    <v>371</v>
    <v>1838</v>
    <v>1839</v>
    <v>319</v>
    <v>Tempe is a city in Maricopa County, Arizona, United States, with the Census Bureau reporting a 2020 population of 180,587. The city is named after the Vale of Tempe in Greece. Tempe is located in the East Valley section of metropolitan Phoenix; ...</v>
    <v>1840</v>
    <v>1841</v>
    <v>1843</v>
    <v>1844</v>
    <v>1845</v>
    <v>Tempe, Arizona</v>
    <v>1846</v>
    <v>1255</v>
    <v>Tempe, Arizona</v>
    <v>mdp/vdpid/5098091608801280001</v>
  </rv>
  <rv s="0">
    <v>536870912</v>
    <v>St. Louis</v>
    <v>e418c908-10a1-4800-815f-406c679d8e13</v>
    <v>en-US</v>
    <v>Map</v>
  </rv>
  <rv s="1">
    <fb>171.02625</fb>
    <v>8</v>
  </rv>
  <rv s="2">
    <v>102</v>
    <v>6</v>
    <v>353</v>
    <v>7</v>
    <v>0</v>
    <v>Image of St. Louis</v>
  </rv>
  <rv s="4">
    <v>https://www.bing.com/search?q=st.+louis+missouri&amp;form=skydnc</v>
    <v>Learn more on Bing</v>
  </rv>
  <rv s="1">
    <fb>301578</fb>
    <v>8</v>
  </rv>
  <rv s="29">
    <v>#VALUE!</v>
    <v>354</v>
    <v>355</v>
    <v>St. Louis</v>
    <v>110</v>
    <v>5</v>
    <v>Map</v>
    <v>6</v>
    <v>7</v>
    <v>en-US</v>
    <v>e418c908-10a1-4800-815f-406c679d8e13</v>
    <v>536870912</v>
    <v>1</v>
    <v>393</v>
    <v>1849</v>
    <v>319</v>
    <v>St. Louis is an independent city in the U.S. state of Missouri. It is located near the confluence of the Mississippi and the Missouri rivers. In 2020, the city proper had a population of 301,578, while its bi-state metropolitan area, which ...</v>
    <v>1850</v>
    <v>1851</v>
    <v>St. Louis</v>
    <v>1852</v>
    <v>862</v>
    <v>St. Louis</v>
    <v>mdp/vdpid/5096642009372819458</v>
  </rv>
  <rv s="0">
    <v>536870912</v>
    <v>Clemson, South Carolina</v>
    <v>ec1c5457-2e06-5604-5b11-17822106b236</v>
    <v>en-US</v>
    <v>Map</v>
  </rv>
  <rv s="0">
    <v>536870912</v>
    <v>Pickens County</v>
    <v>d71b1ca3-732a-dca6-70e3-11a1880b2026</v>
    <v>en-US</v>
    <v>Map</v>
  </rv>
  <rv s="1">
    <fb>20.384834000000001</fb>
    <v>8</v>
  </rv>
  <rv s="2">
    <v>103</v>
    <v>6</v>
    <v>356</v>
    <v>7</v>
    <v>0</v>
    <v>Image of Clemson, South Carolina</v>
  </rv>
  <rv s="1">
    <fb>34.685000000000002</fb>
    <v>9</v>
  </rv>
  <rv s="4">
    <v>https://www.bing.com/search?q=clemson+sc&amp;form=skydnc</v>
    <v>Learn more on Bing</v>
  </rv>
  <rv s="1">
    <fb>-82.814722222222002</fb>
    <v>9</v>
  </rv>
  <rv s="1">
    <fb>17681</fb>
    <v>8</v>
  </rv>
  <rv s="13">
    <v>#VALUE!</v>
    <v>357</v>
    <v>104</v>
    <v>Clemson, South Carolina</v>
    <v>4</v>
    <v>5</v>
    <v>Map</v>
    <v>6</v>
    <v>7</v>
    <v>en-US</v>
    <v>ec1c5457-2e06-5604-5b11-17822106b236</v>
    <v>536870912</v>
    <v>1</v>
    <v>409</v>
    <v>1855</v>
    <v>1856</v>
    <v>319</v>
    <v>Clemson is a city in Pickens and Anderson counties in the U.S. state of South Carolina. Clemson is home to Clemson University; in 2015, the Princeton Review cited the town of Clemson as ranking #1 in the United States for "town-and-gown" ...</v>
    <v>1857</v>
    <v>1858</v>
    <v>1859</v>
    <v>1860</v>
    <v>Clemson, South Carolina</v>
    <v>1861</v>
    <v>Clemson, South Carolina</v>
    <v>mdp/vdpid/5484700030239506433</v>
  </rv>
  <rv s="0">
    <v>536870912</v>
    <v>College Station, Texas</v>
    <v>b2094016-bb67-474f-80d3-22fdfcee1175</v>
    <v>en-US</v>
    <v>Map</v>
  </rv>
  <rv s="0">
    <v>536870912</v>
    <v>Brazos County</v>
    <v>d3d68b68-2350-fe52-ee1a-1d3159b7dbff</v>
    <v>en-US</v>
    <v>Map</v>
  </rv>
  <rv s="1">
    <fb>132.44009399999999</fb>
    <v>8</v>
  </rv>
  <rv s="2">
    <v>104</v>
    <v>6</v>
    <v>358</v>
    <v>7</v>
    <v>0</v>
    <v>Image of College Station, Texas</v>
  </rv>
  <rv s="1">
    <fb>30.601388888889002</fb>
    <v>9</v>
  </rv>
  <rv s="0">
    <v>805306368</v>
    <v>John Nichols (Mayor)</v>
    <v>8aefaab9-eda5-951c-97b0-ef950d040107</v>
    <v>en-US</v>
    <v>Generic</v>
  </rv>
  <rv s="3">
    <v>132</v>
  </rv>
  <rv s="4">
    <v>https://www.bing.com/search?q=college+station+texas&amp;form=skydnc</v>
    <v>Learn more on Bing</v>
  </rv>
  <rv s="1">
    <fb>-96.314444444444007</fb>
    <v>9</v>
  </rv>
  <rv s="1">
    <fb>120511</fb>
    <v>8</v>
  </rv>
  <rv s="10">
    <v>#VALUE!</v>
    <v>359</v>
    <v>75</v>
    <v>College Station, Texas</v>
    <v>4</v>
    <v>5</v>
    <v>Map</v>
    <v>6</v>
    <v>7</v>
    <v>en-US</v>
    <v>b2094016-bb67-474f-80d3-22fdfcee1175</v>
    <v>536870912</v>
    <v>1</v>
    <v>316</v>
    <v>1864</v>
    <v>1865</v>
    <v>319</v>
    <v>College Station is a city in Brazos County, Texas, United States, situated in East-Central Texas in the heart of the Brazos Valley, towards the eastern edge of the region known as the Texas Triangle. It is 83 miles northwest of Houston and 87 ...</v>
    <v>1866</v>
    <v>1867</v>
    <v>1869</v>
    <v>1870</v>
    <v>1871</v>
    <v>College Station, Texas</v>
    <v>1872</v>
    <v>College Station, Texas</v>
    <v>mdp/vdpid/5108952542566416385</v>
  </rv>
  <rv s="0">
    <v>536870912</v>
    <v>Melbourne</v>
    <v>8b583bb3-5207-934d-55d1-8ab5089fd70e</v>
    <v>en-US</v>
    <v>Map</v>
  </rv>
  <rv s="1">
    <fb>1705</fb>
    <v>8</v>
  </rv>
  <rv s="2">
    <v>105</v>
    <v>6</v>
    <v>360</v>
    <v>7</v>
    <v>0</v>
    <v>Image of Melbourne</v>
  </rv>
  <rv s="1">
    <fb>-37.814166666666701</fb>
    <v>9</v>
  </rv>
  <rv s="4">
    <v>https://www.bing.com/search?q=melbourne+australia&amp;form=skydnc</v>
    <v>Learn more on Bing</v>
  </rv>
  <rv s="1">
    <fb>144.963055555556</fb>
    <v>9</v>
  </rv>
  <rv s="1">
    <fb>5031195</fb>
    <v>8</v>
  </rv>
  <rv s="19">
    <v>#VALUE!</v>
    <v>361</v>
    <v>178</v>
    <v>Melbourne</v>
    <v>4</v>
    <v>5</v>
    <v>Map</v>
    <v>6</v>
    <v>146</v>
    <v>en-US</v>
    <v>8b583bb3-5207-934d-55d1-8ab5089fd70e</v>
    <v>536870912</v>
    <v>1</v>
    <v>925</v>
    <v>1875</v>
    <v>877</v>
    <v>Melbourne is the capital of the Australian state of Victoria and the second-most populous city in Australia, although the most populous by contiguous urban area. Its name generally refers to a 9,993 km² metropolitan area known as Greater ...</v>
    <v>1876</v>
    <v>1877</v>
    <v>1878</v>
    <v>1879</v>
    <v>Melbourne</v>
    <v>1880</v>
    <v>Melbourne</v>
    <v>mdp/vdpid/8885474514205409281</v>
  </rv>
  <rv s="0">
    <v>536870912</v>
    <v>Philadelphia</v>
    <v>020d4bbf-2971-4236-b87d-c3ec1d7f851c</v>
    <v>en-US</v>
    <v>Map</v>
  </rv>
  <rv s="0">
    <v>536870912</v>
    <v>Philadelphia County</v>
    <v>e8ae5967-e59c-78fc-3b15-d4611f5ddf0e</v>
    <v>en-US</v>
    <v>Map</v>
  </rv>
  <rv s="1">
    <fb>369.60925200000003</fb>
    <v>8</v>
  </rv>
  <rv s="2">
    <v>106</v>
    <v>6</v>
    <v>362</v>
    <v>7</v>
    <v>0</v>
    <v>Image of Philadelphia</v>
  </rv>
  <rv s="1">
    <fb>39.952777777778003</fb>
    <v>9</v>
  </rv>
  <rv s="0">
    <v>805306368</v>
    <v>Cherelle Parker (Mayor)</v>
    <v>5607bb35-1130-5948-05fa-035fb26aa61f</v>
    <v>en-US</v>
    <v>Generic</v>
  </rv>
  <rv s="3">
    <v>133</v>
  </rv>
  <rv s="4">
    <v>https://www.bing.com/search?q=philadelphia&amp;form=skydnc</v>
    <v>Learn more on Bing</v>
  </rv>
  <rv s="1">
    <fb>-75.163611111110995</fb>
    <v>9</v>
  </rv>
  <rv s="1">
    <fb>1603797</fb>
    <v>8</v>
  </rv>
  <rv s="12">
    <v>#VALUE!</v>
    <v>363</v>
    <v>97</v>
    <v>Philadelphia</v>
    <v>4</v>
    <v>5</v>
    <v>Map</v>
    <v>6</v>
    <v>7</v>
    <v>en-US</v>
    <v>020d4bbf-2971-4236-b87d-c3ec1d7f851c</v>
    <v>536870912</v>
    <v>1</v>
    <v>406</v>
    <v>1883</v>
    <v>1884</v>
    <v>319</v>
    <v>Philadelphia, commonly referred to as Philly, is the most populous city in the U.S. state of Pennsylvania and the second-most populous city in the Northeast megalopolis and Mid-Atlantic regions after New York City. Philadelphia is known for its ...</v>
    <v>1885</v>
    <v>1886</v>
    <v>1888</v>
    <v>1889</v>
    <v>1890</v>
    <v>Philadelphia</v>
    <v>1891</v>
    <v>521</v>
    <v>Philadelphia</v>
    <v>mdp/vdpid/5487461586467553286</v>
  </rv>
  <rv s="0">
    <v>536870912</v>
    <v>Denton, Texas</v>
    <v>2c212c6d-7800-45e6-a14d-055dbdc1f270</v>
    <v>en-US</v>
    <v>Map</v>
  </rv>
  <rv s="0">
    <v>536870912</v>
    <v>Denton County</v>
    <v>43d04676-4fda-0025-6915-c164e91a94b6</v>
    <v>en-US</v>
    <v>Map</v>
  </rv>
  <rv s="1">
    <fb>246.273437</fb>
    <v>8</v>
  </rv>
  <rv s="2">
    <v>107</v>
    <v>6</v>
    <v>364</v>
    <v>7</v>
    <v>0</v>
    <v>Image of Denton, Texas</v>
  </rv>
  <rv s="1">
    <fb>33.216666666667003</fb>
    <v>9</v>
  </rv>
  <rv s="3">
    <v>134</v>
  </rv>
  <rv s="4">
    <v>https://www.bing.com/search?q=denton+texas&amp;form=skydnc</v>
    <v>Learn more on Bing</v>
  </rv>
  <rv s="1">
    <fb>-97.133333333332999</fb>
    <v>9</v>
  </rv>
  <rv s="1">
    <fb>139869</fb>
    <v>8</v>
  </rv>
  <rv s="12">
    <v>#VALUE!</v>
    <v>365</v>
    <v>97</v>
    <v>Denton, Texas</v>
    <v>4</v>
    <v>5</v>
    <v>Map</v>
    <v>6</v>
    <v>7</v>
    <v>en-US</v>
    <v>2c212c6d-7800-45e6-a14d-055dbdc1f270</v>
    <v>536870912</v>
    <v>1</v>
    <v>316</v>
    <v>1894</v>
    <v>1895</v>
    <v>319</v>
    <v>Denton is a city in and the county seat of Denton County, Texas, United States. With a population of 139,869 as of 2020, it is the 27th-most populous city in Texas, the 197th-most populous city in the United States, and the 12th-most populous ...</v>
    <v>1896</v>
    <v>1897</v>
    <v>1898</v>
    <v>1899</v>
    <v>1900</v>
    <v>Denton, Texas</v>
    <v>1901</v>
    <v>862</v>
    <v>Denton, Texas</v>
    <v>mdp/vdpid/5107713299898695681</v>
  </rv>
  <rv s="0">
    <v>536870912</v>
    <v>Rolla, Missouri</v>
    <v>84f91989-43c8-86b7-2f0f-b1b55de314bc</v>
    <v>en-US</v>
    <v>Map</v>
  </rv>
  <rv s="0">
    <v>536870912</v>
    <v>Phelps County</v>
    <v>9a7b6489-4863-e149-730f-7fc8f16ca43f</v>
    <v>en-US</v>
    <v>Map</v>
  </rv>
  <rv s="1">
    <fb>31.241475999999999</fb>
    <v>8</v>
  </rv>
  <rv s="2">
    <v>108</v>
    <v>6</v>
    <v>366</v>
    <v>7</v>
    <v>0</v>
    <v>Image of Rolla, Missouri</v>
  </rv>
  <rv s="1">
    <fb>37.948888888889002</fb>
    <v>9</v>
  </rv>
  <rv s="4">
    <v>https://www.bing.com/search?q=rolla+missouri&amp;form=skydnc</v>
    <v>Learn more on Bing</v>
  </rv>
  <rv s="1">
    <fb>-91.763055555555994</fb>
    <v>9</v>
  </rv>
  <rv s="1">
    <fb>19943</fb>
    <v>8</v>
  </rv>
  <rv s="13">
    <v>#VALUE!</v>
    <v>367</v>
    <v>104</v>
    <v>Rolla, Missouri</v>
    <v>4</v>
    <v>5</v>
    <v>Map</v>
    <v>6</v>
    <v>7</v>
    <v>en-US</v>
    <v>84f91989-43c8-86b7-2f0f-b1b55de314bc</v>
    <v>536870912</v>
    <v>1</v>
    <v>393</v>
    <v>1904</v>
    <v>1905</v>
    <v>319</v>
    <v>Rolla is a city in, and the county seat of, Phelps County, Missouri, United States. Its population in the 2020 United States Census was 19,943. It is approximately midway between St. Louis and Springfield along I-44. Its micropolitan statistical ...</v>
    <v>1906</v>
    <v>1907</v>
    <v>1908</v>
    <v>1909</v>
    <v>Rolla, Missouri</v>
    <v>1910</v>
    <v>Rolla, Missouri</v>
    <v>mdp/vdpid/5096524285812408321</v>
  </rv>
  <rv s="0">
    <v>536870912</v>
    <v>Jiaxing</v>
    <v>e43fb3e2-16b6-1b30-4a45-0a72383a14d0</v>
    <v>en-US</v>
    <v>Map</v>
  </rv>
  <rv s="1">
    <fb>4222.87</fb>
    <v>8</v>
  </rv>
  <rv s="2">
    <v>109</v>
    <v>6</v>
    <v>368</v>
    <v>7</v>
    <v>0</v>
    <v>Image of Jiaxing</v>
  </rv>
  <rv s="1">
    <fb>30.752199999999998</fb>
    <v>9</v>
  </rv>
  <rv s="0">
    <v>805306368</v>
    <v>Mao Hongfang (Mayor)</v>
    <v>e60e7f1e-e4f1-417c-066b-37ffdf1b7ab2</v>
    <v>en-US</v>
    <v>Generic</v>
  </rv>
  <rv s="3">
    <v>135</v>
  </rv>
  <rv s="4">
    <v>https://www.bing.com/search?q=jiaxing&amp;form=skydnc</v>
    <v>Learn more on Bing</v>
  </rv>
  <rv s="1">
    <fb>120.75</fb>
    <v>9</v>
  </rv>
  <rv s="1">
    <fb>5400868</fb>
    <v>8</v>
  </rv>
  <rv s="5">
    <v>#VALUE!</v>
    <v>369</v>
    <v>2</v>
    <v>Jiaxing</v>
    <v>4</v>
    <v>5</v>
    <v>Map</v>
    <v>6</v>
    <v>7</v>
    <v>en-US</v>
    <v>e43fb3e2-16b6-1b30-4a45-0a72383a14d0</v>
    <v>536870912</v>
    <v>1</v>
    <v>253</v>
    <v>1913</v>
    <v>191</v>
    <v>Jiaxing, alternately romanized as Kashing, is a prefecture-level city in northern Zhejiang province, China. Lying on the Grand Canal of China, Jiaxing borders Hangzhou to the southwest, Huzhou to the west, Shanghai to the northeast, and the ...</v>
    <v>1914</v>
    <v>1915</v>
    <v>1917</v>
    <v>1918</v>
    <v>1919</v>
    <v>Jiaxing</v>
    <v>1920</v>
    <v>Jiaxing</v>
    <v>mdp/vdpid/7839830914937913345</v>
  </rv>
  <rv s="0">
    <v>536870912</v>
    <v>Münster</v>
    <v>38b7b248-8220-7d91-b35f-1b5b7c4cda5f</v>
    <v>en-US</v>
    <v>Map</v>
  </rv>
  <rv s="0">
    <v>536870912</v>
    <v>Münster Government Region</v>
    <v>b4220e40-3ca7-48bd-96c3-81cd24c664d9</v>
    <v>en-US</v>
    <v>Map</v>
  </rv>
  <rv s="1">
    <fb>303.27999999999997</fb>
    <v>8</v>
  </rv>
  <rv s="2">
    <v>110</v>
    <v>6</v>
    <v>370</v>
    <v>7</v>
    <v>0</v>
    <v>Image of Münster</v>
  </rv>
  <rv s="1">
    <fb>51.962499999999999</fb>
    <v>9</v>
  </rv>
  <rv s="0">
    <v>805306368</v>
    <v>Markus Lewe (Mayor)</v>
    <v>4a73377b-43f7-6968-f85a-94aa5c4a4984</v>
    <v>en-US</v>
    <v>Generic</v>
  </rv>
  <rv s="3">
    <v>136</v>
  </rv>
  <rv s="4">
    <v>https://www.bing.com/search?q=m%c3%bcnster&amp;form=skydnc</v>
    <v>Learn more on Bing</v>
  </rv>
  <rv s="1">
    <fb>7.6255555555556001</fb>
    <v>9</v>
  </rv>
  <rv s="1">
    <fb>320946</fb>
    <v>8</v>
  </rv>
  <rv s="10">
    <v>#VALUE!</v>
    <v>371</v>
    <v>75</v>
    <v>Münster</v>
    <v>4</v>
    <v>5</v>
    <v>Map</v>
    <v>6</v>
    <v>146</v>
    <v>en-US</v>
    <v>38b7b248-8220-7d91-b35f-1b5b7c4cda5f</v>
    <v>536870912</v>
    <v>1</v>
    <v>777</v>
    <v>1923</v>
    <v>1924</v>
    <v>726</v>
    <v>Münster is an independent city in North Rhine-Westphalia, Germany. It is in the northern part of the state and is considered to be the cultural centre of the Westphalia region. It is also a state district capital. Münster was the location of the ...</v>
    <v>1925</v>
    <v>1926</v>
    <v>1928</v>
    <v>1929</v>
    <v>1930</v>
    <v>Münster</v>
    <v>1931</v>
    <v>Münster</v>
    <v>mdp/vdpid/7011437281571504129</v>
  </rv>
  <rv s="0">
    <v>536870912</v>
    <v>Cape Town</v>
    <v>cc33fb0f-11af-0f77-4d33-216c57f0cc9c</v>
    <v>en-US</v>
    <v>Map</v>
  </rv>
  <rv s="0">
    <v>536870912</v>
    <v>Western Cape</v>
    <v>c7b124b8-e75d-0b9b-5245-dda6bbb13800</v>
    <v>en-US</v>
    <v>Map</v>
  </rv>
  <rv s="0">
    <v>536870912</v>
    <v>City of Cape Town</v>
    <v>566d7c58-37a3-60ef-1a31-f89ed2fa787d</v>
    <v>en-US</v>
    <v>Map</v>
  </rv>
  <rv s="1">
    <fb>2454.7199999999998</fb>
    <v>8</v>
  </rv>
  <rv s="0">
    <v>536870912</v>
    <v>South Africa</v>
    <v>38a9fd4a-4f7c-6d91-d6dd-4eed3131672d</v>
    <v>en-US</v>
    <v>Map</v>
  </rv>
  <rv s="2">
    <v>111</v>
    <v>6</v>
    <v>372</v>
    <v>7</v>
    <v>0</v>
    <v>Image of Cape Town</v>
  </rv>
  <rv s="1">
    <fb>-33.925277777777801</fb>
    <v>9</v>
  </rv>
  <rv s="0">
    <v>805306368</v>
    <v>Geordin Hill-Lewis (Mayor)</v>
    <v>53812d1d-36eb-11da-5153-b2672d96c00c</v>
    <v>en-US</v>
    <v>Generic</v>
  </rv>
  <rv s="0">
    <v>805306368</v>
    <v>Eddie Andrews (Deputy mayor)</v>
    <v>ba2f5297-99b4-d6e1-2931-fbffe32c0e59</v>
    <v>en-US</v>
    <v>Generic</v>
  </rv>
  <rv s="3">
    <v>137</v>
  </rv>
  <rv s="4">
    <v>https://www.bing.com/search?q=cape+town+south+africa&amp;form=skydnc</v>
    <v>Learn more on Bing</v>
  </rv>
  <rv s="1">
    <fb>18.4238888888889</fb>
    <v>9</v>
  </rv>
  <rv s="1">
    <fb>433688</fb>
    <v>8</v>
  </rv>
  <rv s="10">
    <v>#VALUE!</v>
    <v>373</v>
    <v>75</v>
    <v>Cape Town</v>
    <v>4</v>
    <v>5</v>
    <v>Map</v>
    <v>6</v>
    <v>230</v>
    <v>en-US</v>
    <v>cc33fb0f-11af-0f77-4d33-216c57f0cc9c</v>
    <v>536870912</v>
    <v>1</v>
    <v>1934</v>
    <v>1935</v>
    <v>1936</v>
    <v>1937</v>
    <v>Cape Town is the legislative capital of South Africa. It is the country's oldest city and the seat of the Parliament of South Africa. It is the country's second-largest city, after Johannesburg, and the largest in the Western Cape. The city is ...</v>
    <v>1938</v>
    <v>1939</v>
    <v>1942</v>
    <v>1943</v>
    <v>1944</v>
    <v>Cape Town</v>
    <v>1945</v>
    <v>Cape Town</v>
    <v>mdp/vdpid/8171922733278429185</v>
  </rv>
  <rv s="1">
    <fb>0.79830020855830996</fb>
    <v>30</v>
  </rv>
  <rv s="1">
    <fb>1221037</fb>
    <v>8</v>
  </rv>
  <rv s="1">
    <fb>80000</fb>
    <v>8</v>
  </rv>
  <rv s="1">
    <fb>20.51</fb>
    <v>31</v>
  </rv>
  <rv s="1">
    <fb>27</fb>
    <v>32</v>
  </rv>
  <rv s="0">
    <v>536870912</v>
    <v>Pretoria</v>
    <v>3fa43cca-3409-4d81-f4f9-2df74e37e177</v>
    <v>en-US</v>
    <v>Map</v>
  </rv>
  <rv s="1">
    <fb>476643.99400000001</fb>
    <v>8</v>
  </rv>
  <rv s="1">
    <fb>158.92793752218699</fb>
    <v>33</v>
  </rv>
  <rv s="1">
    <fb>4.1243507248623905E-2</fb>
    <v>30</v>
  </rv>
  <rv s="1">
    <fb>4197.9070469175304</fb>
    <v>8</v>
  </rv>
  <rv s="1">
    <fb>2.4049999999999998</fb>
    <v>31</v>
  </rv>
  <rv s="1">
    <fb>7.6177365240831296E-2</fb>
    <v>30</v>
  </rv>
  <rv s="1">
    <fb>86.791431691401598</fb>
    <v>34</v>
  </rv>
  <rv s="1">
    <fb>0.92</fb>
    <v>35</v>
  </rv>
  <rv s="1">
    <fb>351431649241.43903</fb>
    <v>36</v>
  </rv>
  <rv s="1">
    <fb>1.0086473</fb>
    <v>30</v>
  </rv>
  <rv s="1">
    <fb>0.22366029999999998</fb>
    <v>30</v>
  </rv>
  <rv s="2">
    <v>112</v>
    <v>6</v>
    <v>375</v>
    <v>7</v>
    <v>0</v>
    <v>Image of South Africa</v>
  </rv>
  <rv s="1">
    <fb>28.5</fb>
    <v>34</v>
  </rv>
  <rv s="0">
    <v>536870912</v>
    <v>Johannesburg</v>
    <v>fdf01f15-cb04-8b6c-43e6-a8b2138c0312</v>
    <v>en-US</v>
    <v>Map</v>
  </rv>
  <rv s="0">
    <v>805306368</v>
    <v>Cyril Ramaphosa (President)</v>
    <v>c3bf14fa-ef5e-696f-af28-746c7d0b22a9</v>
    <v>en-US</v>
    <v>Generic</v>
  </rv>
  <rv s="0">
    <v>805306368</v>
    <v>Ray Zondo (Chief justice)</v>
    <v>6777ea3b-220e-4ddf-83ca-57de231379fd</v>
    <v>en-US</v>
    <v>Generic</v>
  </rv>
  <rv s="3">
    <v>138</v>
  </rv>
  <rv s="4">
    <v>https://www.bing.com/search?q=south+africa&amp;form=skydnc</v>
    <v>Learn more on Bing</v>
  </rv>
  <rv s="1">
    <fb>63.856999999999999</fb>
    <v>34</v>
  </rv>
  <rv s="1">
    <fb>1056341440000</fb>
    <v>36</v>
  </rv>
  <rv s="1">
    <fb>119</fb>
    <v>34</v>
  </rv>
  <rv s="3">
    <v>139</v>
  </rv>
  <rv s="1">
    <fb>7.6985469299999998E-2</fb>
    <v>30</v>
  </rv>
  <rv s="1">
    <fb>0.90539999999999998</fb>
    <v>31</v>
  </rv>
  <rv s="1">
    <fb>59893885</fb>
    <v>8</v>
  </rv>
  <rv s="1">
    <fb>0.16500000000000001</fb>
    <v>30</v>
  </rv>
  <rv s="1">
    <fb>0.505</fb>
    <v>30</v>
  </rv>
  <rv s="1">
    <fb>0.68200000000000005</fb>
    <v>30</v>
  </rv>
  <rv s="1">
    <fb>9.0000000000000011E-3</fb>
    <v>30</v>
  </rv>
  <rv s="1">
    <fb>4.8000000000000001E-2</fb>
    <v>30</v>
  </rv>
  <rv s="1">
    <fb>8.199999999999999E-2</fb>
    <v>30</v>
  </rv>
  <rv s="1">
    <fb>0.56016998291015596</fb>
    <v>30</v>
  </rv>
  <rv s="0">
    <v>536870912</v>
    <v>Eastern Cape</v>
    <v>52d32047-22e4-2498-c546-1854275462d0</v>
    <v>en-US</v>
    <v>Map</v>
  </rv>
  <rv s="0">
    <v>536870912</v>
    <v>Free State</v>
    <v>a80d303a-f84e-1047-ecc5-821b167d82e2</v>
    <v>en-US</v>
    <v>Map</v>
  </rv>
  <rv s="0">
    <v>536870912</v>
    <v>Gauteng</v>
    <v>adc304a6-9c62-702f-7ed7-29afec5c41a8</v>
    <v>en-US</v>
    <v>Map</v>
  </rv>
  <rv s="0">
    <v>536870912</v>
    <v>KwaZulu-Natal</v>
    <v>b18f871a-4296-ec9f-bd43-fc7b0e94f309</v>
    <v>en-US</v>
    <v>Map</v>
  </rv>
  <rv s="0">
    <v>536870912</v>
    <v>Limpopo</v>
    <v>1145af3c-da05-7eb5-c05e-8dbdf794ccd4</v>
    <v>en-US</v>
    <v>Map</v>
  </rv>
  <rv s="0">
    <v>536870912</v>
    <v>Mpumalanga</v>
    <v>fe8e43ff-3125-ea79-5306-db1bee5c12d8</v>
    <v>en-US</v>
    <v>Map</v>
  </rv>
  <rv s="0">
    <v>536870912</v>
    <v>North West Province</v>
    <v>a9ca554b-55e2-f0d1-dbe6-796b1fc29dff</v>
    <v>en-US</v>
    <v>Map</v>
  </rv>
  <rv s="0">
    <v>536870912</v>
    <v>Northern Cape</v>
    <v>c7811f0b-afea-afb9-4c2d-695826b9ca98</v>
    <v>en-US</v>
    <v>Map</v>
  </rv>
  <rv s="3">
    <v>140</v>
  </rv>
  <rv s="1">
    <fb>0.27465217966612804</fb>
    <v>30</v>
  </rv>
  <rv s="1">
    <fb>0.29199999999999998</fb>
    <v>30</v>
  </rv>
  <rv s="1">
    <fb>0.28180999755859398</fb>
    <v>37</v>
  </rv>
  <rv s="1">
    <fb>39149717</fb>
    <v>8</v>
  </rv>
  <rv s="21">
    <v>#VALUE!</v>
    <v>378</v>
    <v>205</v>
    <v>South Africa</v>
    <v>4</v>
    <v>5</v>
    <v>Map</v>
    <v>6</v>
    <v>379</v>
    <v>en-US</v>
    <v>38a9fd4a-4f7c-6d91-d6dd-4eed3131672d</v>
    <v>536870912</v>
    <v>1</v>
    <v>ZA</v>
    <v>1947</v>
    <v>1948</v>
    <v>1949</v>
    <v>1950</v>
    <v>1951</v>
    <v>1952</v>
    <v>1953</v>
    <v>1954</v>
    <v>1955</v>
    <v>ZAR</v>
    <v>South Africa, officially the Republic of South Africa, is the southernmost country in Africa. It is bounded to the south by 2,798 kilometres of coastline that stretches along the South Atlantic and Indian Oceans; to the north by the neighbouring ...</v>
    <v>1956</v>
    <v>1957</v>
    <v>1958</v>
    <v>1959</v>
    <v>1960</v>
    <v>1961</v>
    <v>1962</v>
    <v>1963</v>
    <v>1964</v>
    <v>1965</v>
    <v>1966</v>
    <v>1969</v>
    <v>1970</v>
    <v>1971</v>
    <v>1972</v>
    <v>1973</v>
    <v>South Africa</v>
    <v>National anthem of South Africa</v>
    <v>1974</v>
    <v>Republic of South Africa</v>
    <v>1975</v>
    <v>1976</v>
    <v>1977</v>
    <v>1978</v>
    <v>1979</v>
    <v>1980</v>
    <v>1981</v>
    <v>665</v>
    <v>1982</v>
    <v>1983</v>
    <v>1984</v>
    <v>1993</v>
    <v>1994</v>
    <v>1995</v>
    <v>1996</v>
    <v>South Africa</v>
    <v>1997</v>
    <v>mdp/vdpid/209</v>
  </rv>
  <rv s="0">
    <v>536870912</v>
    <v>Brea, California</v>
    <v>a8e2290d-2b75-4880-ac01-46b6accf990d</v>
    <v>en-US</v>
    <v>Map</v>
  </rv>
  <rv s="1">
    <fb>31.658049999999999</fb>
    <v>8</v>
  </rv>
  <rv s="2">
    <v>113</v>
    <v>6</v>
    <v>380</v>
    <v>7</v>
    <v>0</v>
    <v>Image of Brea, California</v>
  </rv>
  <rv s="1">
    <fb>33.923333333332998</fb>
    <v>9</v>
  </rv>
  <rv s="0">
    <v>805306368</v>
    <v>Christine Marick (Mayor)</v>
    <v>4181dcc8-3474-17e2-db7e-ccc1fa6d86ed</v>
    <v>en-US</v>
    <v>Generic</v>
  </rv>
  <rv s="3">
    <v>141</v>
  </rv>
  <rv s="4">
    <v>https://www.bing.com/search?q=brea+california&amp;form=skydnc</v>
    <v>Learn more on Bing</v>
  </rv>
  <rv s="1">
    <fb>-117.88888888888999</fb>
    <v>9</v>
  </rv>
  <rv s="1">
    <fb>47325</fb>
    <v>8</v>
  </rv>
  <rv s="10">
    <v>#VALUE!</v>
    <v>381</v>
    <v>75</v>
    <v>Brea, California</v>
    <v>4</v>
    <v>5</v>
    <v>Map</v>
    <v>6</v>
    <v>7</v>
    <v>en-US</v>
    <v>a8e2290d-2b75-4880-ac01-46b6accf990d</v>
    <v>536870912</v>
    <v>1</v>
    <v>373</v>
    <v>595</v>
    <v>2000</v>
    <v>319</v>
    <v>Brea is a city in northern Orange County, California. The population as of the 2010 census was 39,282. It is 33 miles southeast of Los Angeles. Brea is part of the Los Angeles metropolitan area. The city began as a center of crude oil ...</v>
    <v>2001</v>
    <v>2002</v>
    <v>2004</v>
    <v>2005</v>
    <v>2006</v>
    <v>Brea, California</v>
    <v>2007</v>
    <v>Brea, California</v>
    <v>mdp/vdpid/5061296276050542593</v>
  </rv>
  <rv s="0">
    <v>536870912</v>
    <v>Mumbai</v>
    <v>fbbc8d69-667a-e1ff-34bf-e524be01025d</v>
    <v>en-US</v>
    <v>Map</v>
  </rv>
  <rv s="1">
    <fb>603</fb>
    <v>8</v>
  </rv>
  <rv s="0">
    <v>536870912</v>
    <v>India</v>
    <v>85fa63d3-9596-adb9-b4eb-502273d84f56</v>
    <v>en-US</v>
    <v>Map</v>
  </rv>
  <rv s="2">
    <v>114</v>
    <v>6</v>
    <v>382</v>
    <v>7</v>
    <v>0</v>
    <v>Image of Mumbai</v>
  </rv>
  <rv s="1">
    <fb>19.0758333333333</fb>
    <v>9</v>
  </rv>
  <rv s="4">
    <v>https://www.bing.com/search?q=mumbai+india&amp;form=skydnc</v>
    <v>Learn more on Bing</v>
  </rv>
  <rv s="1">
    <fb>72.877499999999998</fb>
    <v>9</v>
  </rv>
  <rv s="1">
    <fb>15414288</fb>
    <v>8</v>
  </rv>
  <rv s="3">
    <v>142</v>
  </rv>
  <rv s="30">
    <v>#VALUE!</v>
    <v>383</v>
    <v>384</v>
    <v>Mumbai</v>
    <v>4</v>
    <v>5</v>
    <v>Map</v>
    <v>6</v>
    <v>84</v>
    <v>en-US</v>
    <v>fbbc8d69-667a-e1ff-34bf-e524be01025d</v>
    <v>536870912</v>
    <v>1</v>
    <v>2010</v>
    <v>2011</v>
    <v>Mumbai is the capital city of the Indian state of Maharashtra. Mumbai is the de facto financial centre and the most populous city of India with an estimated city proper population of 12.5 million. Mumbai is the centre of the Mumbai Metropolitan ...</v>
    <v>2012</v>
    <v>2013</v>
    <v>2014</v>
    <v>2015</v>
    <v>Mumbai</v>
    <v>2016</v>
    <v>2017</v>
    <v>Mumbai</v>
    <v>mdp/vdpid/-7996806402</v>
  </rv>
  <rv s="1">
    <fb>0.60447196445568596</fb>
    <v>30</v>
  </rv>
  <rv s="1">
    <fb>3287263</fb>
    <v>8</v>
  </rv>
  <rv s="1">
    <fb>3031000</fb>
    <v>8</v>
  </rv>
  <rv s="1">
    <fb>17.856999999999999</fb>
    <v>31</v>
  </rv>
  <rv s="1">
    <fb>91</fb>
    <v>32</v>
  </rv>
  <rv s="0">
    <v>536870912</v>
    <v>New Delhi</v>
    <v>b474d3c7-a39a-d5ba-7426-18e00042f03e</v>
    <v>en-US</v>
    <v>Map</v>
  </rv>
  <rv s="1">
    <fb>2407671.5260000001</fb>
    <v>8</v>
  </rv>
  <rv s="1">
    <fb>180.43581241118</fb>
    <v>33</v>
  </rv>
  <rv s="1">
    <fb>7.6596947427925291E-2</fb>
    <v>30</v>
  </rv>
  <rv s="1">
    <fb>804.51422808927896</fb>
    <v>8</v>
  </rv>
  <rv s="1">
    <fb>2.222</fb>
    <v>31</v>
  </rv>
  <rv s="1">
    <fb>0.23833121474746</fb>
    <v>30</v>
  </rv>
  <rv s="1">
    <fb>73.576979087800794</fb>
    <v>34</v>
  </rv>
  <rv s="1">
    <fb>0.97</fb>
    <v>35</v>
  </rv>
  <rv s="1">
    <fb>2611000000000.0098</fb>
    <v>36</v>
  </rv>
  <rv s="1">
    <fb>1.1295785999999999</fb>
    <v>30</v>
  </rv>
  <rv s="1">
    <fb>0.28060550000000001</fb>
    <v>30</v>
  </rv>
  <rv s="2">
    <v>115</v>
    <v>6</v>
    <v>386</v>
    <v>7</v>
    <v>0</v>
    <v>Image of India</v>
  </rv>
  <rv s="1">
    <fb>29.9</fb>
    <v>34</v>
  </rv>
  <rv s="0">
    <v>805306368</v>
    <v>Droupadi Murmu (President)</v>
    <v>adde4ff7-2867-52d2-5cee-2e1eb72876cd</v>
    <v>en-US</v>
    <v>Generic</v>
  </rv>
  <rv s="0">
    <v>805306368</v>
    <v>Jagdeep Dhankhar (Vice president)</v>
    <v>cfa2e8c7-64e1-e81b-7e51-6da604f190d6</v>
    <v>en-US</v>
    <v>Generic</v>
  </rv>
  <rv s="0">
    <v>805306368</v>
    <v>Narendra Modi (Prime minister)</v>
    <v>04fee623-e9bd-ee4b-f30d-cad3c29199e4</v>
    <v>en-US</v>
    <v>Generic</v>
  </rv>
  <rv s="0">
    <v>805306368</v>
    <v>Dhananjaya Y. Chandrachud (Chief justice)</v>
    <v>f421a29e-7806-c913-4950-d7dc466c1465</v>
    <v>en-US</v>
    <v>Generic</v>
  </rv>
  <rv s="3">
    <v>143</v>
  </rv>
  <rv s="4">
    <v>https://www.bing.com/search?q=india&amp;form=skydnc</v>
    <v>Learn more on Bing</v>
  </rv>
  <rv s="1">
    <fb>69.415999999999997</fb>
    <v>34</v>
  </rv>
  <rv s="1">
    <fb>2179781240000</fb>
    <v>36</v>
  </rv>
  <rv s="1">
    <fb>145</fb>
    <v>34</v>
  </rv>
  <rv s="1">
    <fb>0.3</fb>
    <v>35</v>
  </rv>
  <rv s="3">
    <v>144</v>
  </rv>
  <rv s="1">
    <fb>0.65060906480000003</fb>
    <v>30</v>
  </rv>
  <rv s="1">
    <fb>0.85709999999999997</fb>
    <v>31</v>
  </rv>
  <rv s="1">
    <fb>1417173173</fb>
    <v>8</v>
  </rv>
  <rv s="1">
    <fb>0.20300000000000001</fb>
    <v>30</v>
  </rv>
  <rv s="1">
    <fb>0.317</fb>
    <v>30</v>
  </rv>
  <rv s="1">
    <fb>0.46200000000000002</fb>
    <v>30</v>
  </rv>
  <rv s="1">
    <fb>3.3000000000000002E-2</fb>
    <v>30</v>
  </rv>
  <rv s="1">
    <fb>0.111</fb>
    <v>30</v>
  </rv>
  <rv s="1">
    <fb>0.14699999999999999</fb>
    <v>30</v>
  </rv>
  <rv s="1">
    <fb>0.49292999267578097</fb>
    <v>30</v>
  </rv>
  <rv s="0">
    <v>536870912</v>
    <v>Arunachal Pradesh</v>
    <v>c2da5cc2-b1a0-f17a-707d-e5067136b9e9</v>
    <v>en-US</v>
    <v>Map</v>
  </rv>
  <rv s="0">
    <v>536870912</v>
    <v>Assam</v>
    <v>a9d4e5df-f559-c28f-dc41-7c72a82dfaf7</v>
    <v>en-US</v>
    <v>Map</v>
  </rv>
  <rv s="0">
    <v>536870912</v>
    <v>Bihar</v>
    <v>e402c108-ade8-40dd-b6d7-f36882e8e3e3</v>
    <v>en-US</v>
    <v>Map</v>
  </rv>
  <rv s="0">
    <v>536870912</v>
    <v>Chhattisgarh</v>
    <v>91e8d1d3-b929-8697-13f5-91241ae0d1b6</v>
    <v>en-US</v>
    <v>Map</v>
  </rv>
  <rv s="0">
    <v>536870912</v>
    <v>Goa</v>
    <v>d9bda1c6-a2c4-994c-5335-195386cef40a</v>
    <v>en-US</v>
    <v>Map</v>
  </rv>
  <rv s="0">
    <v>536870912</v>
    <v>Gujarat</v>
    <v>c70b768e-21ab-4f53-a356-564e8da2291e</v>
    <v>en-US</v>
    <v>Map</v>
  </rv>
  <rv s="0">
    <v>536870912</v>
    <v>Haryana</v>
    <v>f50b36c9-0e06-9b0a-b657-100ebb295bb1</v>
    <v>en-US</v>
    <v>Map</v>
  </rv>
  <rv s="0">
    <v>536870912</v>
    <v>Himachal Pradesh</v>
    <v>0e213229-adc2-378d-f093-949050fffa34</v>
    <v>en-US</v>
    <v>Map</v>
  </rv>
  <rv s="0">
    <v>536870912</v>
    <v>Jharkhand</v>
    <v>9cf33868-3d76-c243-1cd3-91dda44b77e3</v>
    <v>en-US</v>
    <v>Map</v>
  </rv>
  <rv s="0">
    <v>536870912</v>
    <v>Karnataka</v>
    <v>216903eb-bbc1-497e-b914-8eb69db6f747</v>
    <v>en-US</v>
    <v>Map</v>
  </rv>
  <rv s="0">
    <v>536870912</v>
    <v>Kerala</v>
    <v>9d932c0c-d3e6-abbd-5274-6b53036ca764</v>
    <v>en-US</v>
    <v>Map</v>
  </rv>
  <rv s="0">
    <v>536870912</v>
    <v>Madhya Pradesh</v>
    <v>bcbcd891-852b-6dac-1671-8d00b9eae5ea</v>
    <v>en-US</v>
    <v>Map</v>
  </rv>
  <rv s="0">
    <v>536870912</v>
    <v>Maharashtra</v>
    <v>8e20e4dc-1423-75a9-a049-5e500370aafa</v>
    <v>en-US</v>
    <v>Map</v>
  </rv>
  <rv s="0">
    <v>536870912</v>
    <v>Manipur</v>
    <v>774dc6a3-56a4-d8f3-26d2-6e2536af50a5</v>
    <v>en-US</v>
    <v>Map</v>
  </rv>
  <rv s="0">
    <v>536870912</v>
    <v>Meghalaya</v>
    <v>b317786c-1e28-16cc-03ca-835f315a094d</v>
    <v>en-US</v>
    <v>Map</v>
  </rv>
  <rv s="0">
    <v>536870912</v>
    <v>Mizoram</v>
    <v>a1dcfd92-e2ab-1111-48a2-8c885ebd1155</v>
    <v>en-US</v>
    <v>Map</v>
  </rv>
  <rv s="0">
    <v>536870912</v>
    <v>Nagaland</v>
    <v>9097c945-eb0e-f294-cb7f-43ad572c6903</v>
    <v>en-US</v>
    <v>Map</v>
  </rv>
  <rv s="0">
    <v>536870912</v>
    <v>Odisha</v>
    <v>becca699-9820-c027-8e14-b5840348a600</v>
    <v>en-US</v>
    <v>Map</v>
  </rv>
  <rv s="0">
    <v>536870912</v>
    <v>Punjab</v>
    <v>d98d08e1-818e-a7ba-30a5-4637a11eec3e</v>
    <v>en-US</v>
    <v>Map</v>
  </rv>
  <rv s="0">
    <v>536870912</v>
    <v>Rajasthan</v>
    <v>58d414c6-9557-d15b-60ff-52f256e32345</v>
    <v>en-US</v>
    <v>Map</v>
  </rv>
  <rv s="0">
    <v>536870912</v>
    <v>Sikkim</v>
    <v>aa8e9a23-8c5b-d667-7f28-62e9ce93f9bd</v>
    <v>en-US</v>
    <v>Map</v>
  </rv>
  <rv s="0">
    <v>536870912</v>
    <v>Tamil Nadu</v>
    <v>6e3e5a82-8737-a613-1d99-0b4d68370109</v>
    <v>en-US</v>
    <v>Map</v>
  </rv>
  <rv s="0">
    <v>536870912</v>
    <v>Tripura</v>
    <v>a7fa8608-5e0d-f0d4-37a2-b87e3fe2b039</v>
    <v>en-US</v>
    <v>Map</v>
  </rv>
  <rv s="0">
    <v>536870912</v>
    <v>Uttar Pradesh</v>
    <v>f624b656-1585-9836-7a98-128016c67d52</v>
    <v>en-US</v>
    <v>Map</v>
  </rv>
  <rv s="0">
    <v>536870912</v>
    <v>Uttarakhand</v>
    <v>41a39bbc-6b82-df10-b345-3afffff3985d</v>
    <v>en-US</v>
    <v>Map</v>
  </rv>
  <rv s="0">
    <v>536870912</v>
    <v>West Bengal</v>
    <v>067d886f-4d7d-8889-c8c7-d54e2dbc1cb8</v>
    <v>en-US</v>
    <v>Map</v>
  </rv>
  <rv s="0">
    <v>536870912</v>
    <v>Andaman and Nicobar Islands</v>
    <v>0543bce3-574a-8949-ac01-944cd0418886</v>
    <v>en-US</v>
    <v>Map</v>
  </rv>
  <rv s="0">
    <v>536870912</v>
    <v>Chandigarh</v>
    <v>10beaf9e-bdab-00b9-8037-79ffe16cf357</v>
    <v>en-US</v>
    <v>Map</v>
  </rv>
  <rv s="0">
    <v>536870912</v>
    <v>Lakshadweep</v>
    <v>90dcf823-b8a7-5ca7-11dd-dcf29ea357f2</v>
    <v>en-US</v>
    <v>Map</v>
  </rv>
  <rv s="0">
    <v>536870912</v>
    <v>Delhi</v>
    <v>275e8ab8-7bd0-4633-9c89-0133be92e587</v>
    <v>en-US</v>
    <v>Map</v>
  </rv>
  <rv s="0">
    <v>536870912</v>
    <v>Puducherry</v>
    <v>6e0dc6cc-da9d-7f4a-75a8-85997485edfd</v>
    <v>en-US</v>
    <v>Map</v>
  </rv>
  <rv s="0">
    <v>536870912</v>
    <v>Telangana</v>
    <v>19abdc7d-29ea-4ed5-99d8-3a1d7bc90b05</v>
    <v>en-US</v>
    <v>Map</v>
  </rv>
  <rv s="0">
    <v>536870912</v>
    <v>Andhra Pradesh</v>
    <v>9e3a52bb-38ae-c817-5cd2-7a8dd2a4c0e5</v>
    <v>en-US</v>
    <v>Map</v>
  </rv>
  <rv s="0">
    <v>536870912</v>
    <v>Ladakh</v>
    <v>a7a84d3a-9c83-e85a-7347-73d712e71fe2</v>
    <v>en-US</v>
    <v>Map</v>
  </rv>
  <rv s="3">
    <v>145</v>
  </rv>
  <rv s="1">
    <fb>0.111799218352875</fb>
    <v>30</v>
  </rv>
  <rv s="1">
    <fb>0.49700000000000005</fb>
    <v>30</v>
  </rv>
  <rv s="1">
    <fb>5.35500001907349E-2</fb>
    <v>37</v>
  </rv>
  <rv s="1">
    <fb>471031528</fb>
    <v>8</v>
  </rv>
  <rv s="6">
    <v>#VALUE!</v>
    <v>390</v>
    <v>28</v>
    <v>India</v>
    <v>4</v>
    <v>5</v>
    <v>Map</v>
    <v>6</v>
    <v>391</v>
    <v>en-US</v>
    <v>85fa63d3-9596-adb9-b4eb-502273d84f56</v>
    <v>536870912</v>
    <v>1</v>
    <v>IN</v>
    <v>2019</v>
    <v>2020</v>
    <v>2021</v>
    <v>2022</v>
    <v>2023</v>
    <v>2024</v>
    <v>2025</v>
    <v>2026</v>
    <v>2027</v>
    <v>INR</v>
    <v>India, officially the Republic of India, is a country in South Asia. It is the seventh-largest country by area; the most populous country as of June 2023; and from the time of its independence in 1947, the world's most populous democracy. ...</v>
    <v>2028</v>
    <v>2029</v>
    <v>2030</v>
    <v>2031</v>
    <v>2032</v>
    <v>2033</v>
    <v>2034</v>
    <v>2035</v>
    <v>2036</v>
    <v>2037</v>
    <v>2009</v>
    <v>2042</v>
    <v>2043</v>
    <v>2044</v>
    <v>2045</v>
    <v>2046</v>
    <v>2047</v>
    <v>India</v>
    <v>Jana Gana Mana</v>
    <v>2048</v>
    <v>भारत गणराज्य</v>
    <v>2049</v>
    <v>2050</v>
    <v>2051</v>
    <v>2052</v>
    <v>2053</v>
    <v>2054</v>
    <v>2055</v>
    <v>133</v>
    <v>2056</v>
    <v>2057</v>
    <v>2058</v>
    <v>2093</v>
    <v>2094</v>
    <v>2017</v>
    <v>2095</v>
    <v>2096</v>
    <v>India</v>
    <v>2097</v>
    <v>mdp/vdpid/113</v>
  </rv>
  <rv s="0">
    <v>536870912</v>
    <v>New Orleans</v>
    <v>465e78cf-aa9a-491f-9167-4520c7110824</v>
    <v>en-US</v>
    <v>Map</v>
  </rv>
  <rv s="1">
    <fb>906.09911399999999</fb>
    <v>8</v>
  </rv>
  <rv s="2">
    <v>116</v>
    <v>6</v>
    <v>392</v>
    <v>7</v>
    <v>0</v>
    <v>Image of New Orleans</v>
  </rv>
  <rv s="1">
    <fb>29.976111111111098</fb>
    <v>9</v>
  </rv>
  <rv s="0">
    <v>805306368</v>
    <v>LaToya Cantrell (Mayor)</v>
    <v>8abdce9d-9729-beae-8682-a480839e76bf</v>
    <v>en-US</v>
    <v>Generic</v>
  </rv>
  <rv s="3">
    <v>146</v>
  </rv>
  <rv s="4">
    <v>https://www.bing.com/search?q=new+orleans&amp;form=skydnc</v>
    <v>Learn more on Bing</v>
  </rv>
  <rv s="1">
    <fb>-90.078333333333305</fb>
    <v>9</v>
  </rv>
  <rv s="1">
    <fb>383997</fb>
    <v>8</v>
  </rv>
  <rv s="5">
    <v>#VALUE!</v>
    <v>393</v>
    <v>2</v>
    <v>New Orleans</v>
    <v>4</v>
    <v>5</v>
    <v>Map</v>
    <v>6</v>
    <v>7</v>
    <v>en-US</v>
    <v>465e78cf-aa9a-491f-9167-4520c7110824</v>
    <v>536870912</v>
    <v>1</v>
    <v>386</v>
    <v>2100</v>
    <v>319</v>
    <v>New Orleans is a consolidated city-parish located along the Mississippi River in the southeastern region of the U.S. state of Louisiana. With a population of 383,997 according to the 2020 U.S. census, it is the most populous city in Louisiana ...</v>
    <v>2101</v>
    <v>2102</v>
    <v>2104</v>
    <v>2105</v>
    <v>2106</v>
    <v>New Orleans</v>
    <v>2107</v>
    <v>New Orleans</v>
    <v>mdp/vdpid/5111285985044332549</v>
  </rv>
  <rv s="0">
    <v>536870912</v>
    <v>Greater Noida</v>
    <v>5a52947a-2ad1-e295-a3fe-07aff91bd849</v>
    <v>en-US</v>
    <v>Map</v>
  </rv>
  <rv s="0">
    <v>536870912</v>
    <v>Gautam Buddh Nagar district</v>
    <v>35fb9185-fc32-cfac-a2e8-47ffeb76ed30</v>
    <v>en-US</v>
    <v>Map</v>
  </rv>
  <rv s="1">
    <fb>20</fb>
    <v>8</v>
  </rv>
  <rv s="2">
    <v>117</v>
    <v>6</v>
    <v>394</v>
    <v>7</v>
    <v>0</v>
    <v>Image of Greater Noida</v>
  </rv>
  <rv s="1">
    <fb>28.496152777778001</fb>
    <v>9</v>
  </rv>
  <rv s="0">
    <v>805306368</v>
    <v>Alok Tandon (Chairman)</v>
    <v>6e00f194-29f6-7b9a-7c74-8a3093640a9e</v>
    <v>en-US</v>
    <v>Generic</v>
  </rv>
  <rv s="3">
    <v>147</v>
  </rv>
  <rv s="4">
    <v>https://www.bing.com/search?q=greater+noida&amp;form=skydnc</v>
    <v>Learn more on Bing</v>
  </rv>
  <rv s="1">
    <fb>77.536011111110994</fb>
    <v>9</v>
  </rv>
  <rv s="1">
    <fb>107676</fb>
    <v>8</v>
  </rv>
  <rv s="31">
    <v>#VALUE!</v>
    <v>396</v>
    <v>397</v>
    <v>Greater Noida</v>
    <v>4</v>
    <v>5</v>
    <v>Map</v>
    <v>6</v>
    <v>230</v>
    <v>en-US</v>
    <v>5a52947a-2ad1-e295-a3fe-07aff91bd849</v>
    <v>536870912</v>
    <v>1</v>
    <v>2110</v>
    <v>2111</v>
    <v>2011</v>
    <v>Greater Noida is a planned city located in the Gautam Buddha Nagar district of the Indian state of Uttar Pradesh. The city was created as an extension of the area under the UP Industrial Area Development Act, of 1976. Situated 30 km southeast of ...</v>
    <v>2112</v>
    <v>2113</v>
    <v>2115</v>
    <v>2116</v>
    <v>2117</v>
    <v>Greater Noida</v>
    <v>2118</v>
    <v>Greater Noida</v>
    <v>mdp/vdpid/7408357580856098817</v>
  </rv>
  <rv s="0">
    <v>536870912</v>
    <v>Vancouver</v>
    <v>d9a176fc-df40-2288-f646-b6bf5b7d4a9b</v>
    <v>en-US</v>
    <v>Map</v>
  </rv>
  <rv s="0">
    <v>536870912</v>
    <v>Metro Vancouver Regional District</v>
    <v>b31526f7-e7da-ece2-8722-ac71bfe24ef9</v>
    <v>en-US</v>
    <v>Map</v>
  </rv>
  <rv s="1">
    <fb>115</fb>
    <v>8</v>
  </rv>
  <rv s="2">
    <v>118</v>
    <v>6</v>
    <v>398</v>
    <v>7</v>
    <v>0</v>
    <v>Image of Vancouver</v>
  </rv>
  <rv s="1">
    <fb>49.260833333333302</fb>
    <v>9</v>
  </rv>
  <rv s="0">
    <v>805306368</v>
    <v>Ken Sim (Mayor)</v>
    <v>d78ae3c3-df7b-6ac7-13c7-86ca46800f71</v>
    <v>en-US</v>
    <v>Generic</v>
  </rv>
  <rv s="3">
    <v>148</v>
  </rv>
  <rv s="4">
    <v>https://www.bing.com/search?q=vancouver+canada&amp;form=skydnc</v>
    <v>Learn more on Bing</v>
  </rv>
  <rv s="1">
    <fb>-123.11388888888899</fb>
    <v>9</v>
  </rv>
  <rv s="1">
    <fb>662248</fb>
    <v>8</v>
  </rv>
  <rv s="10">
    <v>#VALUE!</v>
    <v>399</v>
    <v>75</v>
    <v>Vancouver</v>
    <v>4</v>
    <v>5</v>
    <v>Map</v>
    <v>6</v>
    <v>46</v>
    <v>en-US</v>
    <v>d9a176fc-df40-2288-f646-b6bf5b7d4a9b</v>
    <v>536870912</v>
    <v>1</v>
    <v>681</v>
    <v>2121</v>
    <v>2122</v>
    <v>608</v>
    <v>Vancouver is a major city in western Canada, located in the Lower Mainland region of British Columbia. As the most populous city in the province, the 2021 Canadian census recorded 662,248 people in the city, up from 631,486 in 2016. The Metro ...</v>
    <v>2123</v>
    <v>2124</v>
    <v>2126</v>
    <v>2127</v>
    <v>2128</v>
    <v>Vancouver</v>
    <v>2129</v>
    <v>Vancouver</v>
    <v>mdp/vdpid/4859488649827319809</v>
  </rv>
  <rv s="0">
    <v>536870912</v>
    <v>Bloomington, Indiana</v>
    <v>53f2f3cd-8560-41e1-91dc-9e02f0600f38</v>
    <v>en-US</v>
    <v>Map</v>
  </rv>
  <rv s="0">
    <v>536870912</v>
    <v>Monroe County</v>
    <v>57119ca2-ba80-94e8-9daa-01bd56d39c41</v>
    <v>en-US</v>
    <v>Map</v>
  </rv>
  <rv s="1">
    <fb>60.697470000000003</fb>
    <v>8</v>
  </rv>
  <rv s="2">
    <v>119</v>
    <v>6</v>
    <v>400</v>
    <v>7</v>
    <v>0</v>
    <v>Image of Bloomington, Indiana</v>
  </rv>
  <rv s="1">
    <fb>39.162222222221999</fb>
    <v>9</v>
  </rv>
  <rv s="0">
    <v>805306368</v>
    <v>Kerry Thomson (Mayor)</v>
    <v>dea8695f-2499-5ddb-4dc4-41eee3c66081</v>
    <v>en-US</v>
    <v>Generic</v>
  </rv>
  <rv s="3">
    <v>149</v>
  </rv>
  <rv s="4">
    <v>https://www.bing.com/search?q=bloomington+indiana&amp;form=skydnc</v>
    <v>Learn more on Bing</v>
  </rv>
  <rv s="1">
    <fb>-86.529166666666995</fb>
    <v>9</v>
  </rv>
  <rv s="1">
    <fb>79168</fb>
    <v>8</v>
  </rv>
  <rv s="12">
    <v>#VALUE!</v>
    <v>401</v>
    <v>97</v>
    <v>Bloomington, Indiana</v>
    <v>4</v>
    <v>5</v>
    <v>Map</v>
    <v>6</v>
    <v>7</v>
    <v>en-US</v>
    <v>53f2f3cd-8560-41e1-91dc-9e02f0600f38</v>
    <v>536870912</v>
    <v>1</v>
    <v>382</v>
    <v>2132</v>
    <v>2133</v>
    <v>319</v>
    <v>Bloomington is a city in and the county seat of Monroe County, Indiana, United States. The population was 79,168 at the 2020 census. It is the seventh-largest city in Indiana and the fourth-largest outside the Indianapolis metropolitan area. It ...</v>
    <v>2134</v>
    <v>2135</v>
    <v>2137</v>
    <v>2138</v>
    <v>2139</v>
    <v>Bloomington, Indiana</v>
    <v>2140</v>
    <v>521</v>
    <v>Bloomington, Indiana</v>
    <v>mdp/vdpid/5481459556032708609</v>
  </rv>
  <rv s="0">
    <v>536870912</v>
    <v>Stockholm</v>
    <v>9daa4a8d-0e69-da3a-672e-16d4743a665b</v>
    <v>en-US</v>
    <v>Map</v>
  </rv>
  <rv s="0">
    <v>536870912</v>
    <v>Stockholm County</v>
    <v>41fffb7d-bbe9-8d1b-286b-f0fdeb3ab886</v>
    <v>en-US</v>
    <v>Map</v>
  </rv>
  <rv s="1">
    <fb>187.16</fb>
    <v>8</v>
  </rv>
  <rv s="0">
    <v>536870912</v>
    <v>Kalmar Union</v>
    <v>723b5437-f021-ebd7-3a7a-2fcc8a5bab2d</v>
    <v>en-US</v>
    <v>Map</v>
  </rv>
  <rv s="2">
    <v>120</v>
    <v>6</v>
    <v>402</v>
    <v>7</v>
    <v>0</v>
    <v>Image of Stockholm</v>
  </rv>
  <rv s="1">
    <fb>59.329444444444</fb>
    <v>9</v>
  </rv>
  <rv s="0">
    <v>805306368</v>
    <v>Karin Wanngård (Mayor)</v>
    <v>ff45a3f2-13a5-6f7f-5794-0b7c2a0d7877</v>
    <v>en-US</v>
    <v>Generic</v>
  </rv>
  <rv s="3">
    <v>150</v>
  </rv>
  <rv s="4">
    <v>https://www.bing.com/search?q=stockholm+sweden&amp;form=skydnc</v>
    <v>Learn more on Bing</v>
  </rv>
  <rv s="1">
    <fb>18.068611111111</fb>
    <v>9</v>
  </rv>
  <rv s="1">
    <fb>984748</fb>
    <v>8</v>
  </rv>
  <rv s="5">
    <v>#VALUE!</v>
    <v>403</v>
    <v>2</v>
    <v>Stockholm</v>
    <v>4</v>
    <v>5</v>
    <v>Map</v>
    <v>6</v>
    <v>146</v>
    <v>en-US</v>
    <v>9daa4a8d-0e69-da3a-672e-16d4743a665b</v>
    <v>536870912</v>
    <v>1</v>
    <v>2143</v>
    <v>2144</v>
    <v>2145</v>
    <v>Stockholm is the capital and most populous city of Sweden as well as the largest urban area in the Nordic countries. Approximately 1 million people live in the municipality, with 2.1 million in the urban area, and 2.4 million in the metropolitan ...</v>
    <v>2146</v>
    <v>2147</v>
    <v>2149</v>
    <v>2150</v>
    <v>2151</v>
    <v>Stockholm</v>
    <v>2152</v>
    <v>Stockholm</v>
    <v>mdp/vdpid/7005763932988112897</v>
  </rv>
  <rv s="0">
    <v>536870912</v>
    <v>Surrey, British Columbia</v>
    <v>31009802-f7b7-6299-07df-10e66f8f91df</v>
    <v>en-US</v>
    <v>Map</v>
  </rv>
  <rv s="1">
    <fb>316.41000000000003</fb>
    <v>8</v>
  </rv>
  <rv s="2">
    <v>121</v>
    <v>6</v>
    <v>404</v>
    <v>7</v>
    <v>0</v>
    <v>Image of Surrey, British Columbia</v>
  </rv>
  <rv s="1">
    <fb>49.183300000000003</fb>
    <v>9</v>
  </rv>
  <rv s="0">
    <v>805306368</v>
    <v>Brenda Locke (Mayor)</v>
    <v>744d470b-5aa4-4aab-b29b-0a678f47f233</v>
    <v>en-US</v>
    <v>Generic</v>
  </rv>
  <rv s="3">
    <v>151</v>
  </rv>
  <rv s="4">
    <v>https://www.bing.com/search?q=surrey+british+columbia&amp;form=skydnc</v>
    <v>Learn more on Bing</v>
  </rv>
  <rv s="1">
    <fb>-122.85</fb>
    <v>9</v>
  </rv>
  <rv s="1">
    <fb>568322</fb>
    <v>8</v>
  </rv>
  <rv s="12">
    <v>#VALUE!</v>
    <v>405</v>
    <v>97</v>
    <v>Surrey, British Columbia</v>
    <v>4</v>
    <v>5</v>
    <v>Map</v>
    <v>6</v>
    <v>46</v>
    <v>en-US</v>
    <v>31009802-f7b7-6299-07df-10e66f8f91df</v>
    <v>536870912</v>
    <v>1</v>
    <v>681</v>
    <v>2121</v>
    <v>2155</v>
    <v>608</v>
    <v>Surrey is a city in British Columbia, Canada. It is located south of the Fraser River on the Canada–United States border. It is a member municipality of the Metro Vancouver regional district and metropolitan area. Mainly a suburban city, Surrey ...</v>
    <v>2156</v>
    <v>2157</v>
    <v>2159</v>
    <v>2160</v>
    <v>2161</v>
    <v>Surrey, British Columbia</v>
    <v>2162</v>
    <v>533</v>
    <v>Surrey, British Columbia</v>
    <v>mdp/vdpid/4859709818446807041</v>
  </rv>
  <rv s="0">
    <v>536870912</v>
    <v>Hamilton, Ontario</v>
    <v>87c4ee59-c759-1660-3cef-413c50c5f7b8</v>
    <v>en-US</v>
    <v>Map</v>
  </rv>
  <rv s="1">
    <fb>1138</fb>
    <v>8</v>
  </rv>
  <rv s="2">
    <v>122</v>
    <v>6</v>
    <v>407</v>
    <v>7</v>
    <v>0</v>
    <v>Image of Hamilton, Ontario</v>
  </rv>
  <rv s="1">
    <fb>43.256666666667002</fb>
    <v>9</v>
  </rv>
  <rv s="0">
    <v>805306368</v>
    <v>Andrea Horwath (Mayor)</v>
    <v>ced56583-9be1-ad65-2c09-1dfda26d83a6</v>
    <v>en-US</v>
    <v>Generic</v>
  </rv>
  <rv s="3">
    <v>152</v>
  </rv>
  <rv s="4">
    <v>https://www.bing.com/search?q=hamilton+ontario&amp;form=skydnc</v>
    <v>Learn more on Bing</v>
  </rv>
  <rv s="1">
    <fb>-79.869166666666999</fb>
    <v>9</v>
  </rv>
  <rv s="1">
    <fb>569353</fb>
    <v>8</v>
  </rv>
  <rv s="15">
    <v>#VALUE!</v>
    <v>408</v>
    <v>123</v>
    <v>Hamilton, Ontario</v>
    <v>4</v>
    <v>5</v>
    <v>Map</v>
    <v>6</v>
    <v>46</v>
    <v>en-US</v>
    <v>87c4ee59-c759-1660-3cef-413c50c5f7b8</v>
    <v>536870912</v>
    <v>1</v>
    <v>606</v>
    <v>2165</v>
    <v>608</v>
    <v>Hamilton is a port city in the Canadian province of Ontario. Hamilton has a population of 569,353, and its census metropolitan area, which encompasses Burlington and Grimsby, has a population of 785,184. The city is situated approximately 45 ...</v>
    <v>2166</v>
    <v>2167</v>
    <v>2169</v>
    <v>2170</v>
    <v>2171</v>
    <v>Hamilton, Ontario</v>
    <v>2172</v>
    <v>521</v>
    <v>Hamilton, Ontario</v>
    <v>mdp/vdpid/5479628493698367489</v>
  </rv>
  <rv s="0">
    <v>536870912</v>
    <v>London, Ontario</v>
    <v>dc3855af-4543-4e04-a3d2-f4cf6e146b01</v>
    <v>en-US</v>
    <v>Map</v>
  </rv>
  <rv s="0">
    <v>536870912</v>
    <v>Middlesex County</v>
    <v>d8d8970d-19e8-d55e-c434-f28f6bc5c4a7</v>
    <v>en-US</v>
    <v>Map</v>
  </rv>
  <rv s="1">
    <fb>420.57</fb>
    <v>8</v>
  </rv>
  <rv s="2">
    <v>123</v>
    <v>6</v>
    <v>409</v>
    <v>7</v>
    <v>0</v>
    <v>Image of London, Ontario</v>
  </rv>
  <rv s="1">
    <fb>42.983699999999999</fb>
    <v>9</v>
  </rv>
  <rv s="0">
    <v>805306368</v>
    <v>Josh Morgan (Mayor)</v>
    <v>07408828-7316-6953-d04d-418bd74ea39e</v>
    <v>en-US</v>
    <v>Generic</v>
  </rv>
  <rv s="3">
    <v>153</v>
  </rv>
  <rv s="4">
    <v>https://www.bing.com/search?q=london+ontario&amp;form=skydnc</v>
    <v>Learn more on Bing</v>
  </rv>
  <rv s="1">
    <fb>-81.249700000000004</fb>
    <v>9</v>
  </rv>
  <rv s="1">
    <fb>422324</fb>
    <v>8</v>
  </rv>
  <rv s="12">
    <v>#VALUE!</v>
    <v>410</v>
    <v>97</v>
    <v>London, Ontario</v>
    <v>4</v>
    <v>5</v>
    <v>Map</v>
    <v>6</v>
    <v>46</v>
    <v>en-US</v>
    <v>dc3855af-4543-4e04-a3d2-f4cf6e146b01</v>
    <v>536870912</v>
    <v>1</v>
    <v>606</v>
    <v>2175</v>
    <v>2176</v>
    <v>608</v>
    <v>London is a city in southwestern Ontario, Canada, along the Quebec City–Windsor Corridor. The city had a population of 422,324 according to the 2021 Canadian census. London is at the confluence of the Thames River and North Thames River, ...</v>
    <v>2177</v>
    <v>2178</v>
    <v>2180</v>
    <v>2181</v>
    <v>2182</v>
    <v>London, Ontario</v>
    <v>2183</v>
    <v>521</v>
    <v>London, Ontario</v>
    <v>mdp/vdpid/5479499133645488129</v>
  </rv>
  <rv s="0">
    <v>536870912</v>
    <v>Liverpool</v>
    <v>a5642e81-20ab-a561-17cc-52a63926b210</v>
    <v>en-US</v>
    <v>Map</v>
  </rv>
  <rv s="0">
    <v>536870912</v>
    <v>Merseyside</v>
    <v>8e04c30f-763f-780e-c01f-ccd70d51e4f7</v>
    <v>en-US</v>
    <v>Map</v>
  </rv>
  <rv s="0">
    <v>536870912</v>
    <v>Lancashire</v>
    <v>d2ddd91b-d3db-c97c-d4e1-b66d033659fa</v>
    <v>en-US</v>
    <v>Map</v>
  </rv>
  <rv s="1">
    <fb>111.84</fb>
    <v>8</v>
  </rv>
  <rv s="2">
    <v>124</v>
    <v>6</v>
    <v>411</v>
    <v>7</v>
    <v>0</v>
    <v>Image of Liverpool</v>
  </rv>
  <rv s="1">
    <fb>53.407499999999999</fb>
    <v>9</v>
  </rv>
  <rv s="0">
    <v>805306368</v>
    <v>Mary Rasmussen (Mayor)</v>
    <v>46790953-c8d1-93fb-de01-772f3776c938</v>
    <v>en-US</v>
    <v>Generic</v>
  </rv>
  <rv s="3">
    <v>154</v>
  </rv>
  <rv s="4">
    <v>https://www.bing.com/search?q=liverpool+england&amp;form=skydnc</v>
    <v>Learn more on Bing</v>
  </rv>
  <rv s="1">
    <fb>-2.9919444444444401</fb>
    <v>9</v>
  </rv>
  <rv s="1">
    <fb>513441</fb>
    <v>8</v>
  </rv>
  <rv s="10">
    <v>#VALUE!</v>
    <v>412</v>
    <v>75</v>
    <v>Liverpool</v>
    <v>4</v>
    <v>5</v>
    <v>Map</v>
    <v>6</v>
    <v>88</v>
    <v>en-US</v>
    <v>a5642e81-20ab-a561-17cc-52a63926b210</v>
    <v>536870912</v>
    <v>1</v>
    <v>2186</v>
    <v>2187</v>
    <v>2188</v>
    <v>444</v>
    <v>Liverpool is a city and metropolitan borough in Merseyside, North West England. It had a population of 486,100 at the 2021 census. The city is located on the eastern side of the Mersey Estuary, adjacent to the Irish Sea, and is approximately 178 ...</v>
    <v>2189</v>
    <v>2190</v>
    <v>2192</v>
    <v>2193</v>
    <v>2194</v>
    <v>Liverpool</v>
    <v>2195</v>
    <v>Liverpool</v>
    <v>mdp/vdpid/5470934657153368077</v>
  </rv>
  <rv s="0">
    <v>536870912</v>
    <v>Rotterdam</v>
    <v>0899cfa0-2298-fe27-bae6-f81b272e59f6</v>
    <v>en-US</v>
    <v>Map</v>
  </rv>
  <rv s="0">
    <v>536870912</v>
    <v>South Holland</v>
    <v>a189b2b4-4c8d-e909-49ed-1b6f571a33c2</v>
    <v>en-US</v>
    <v>Map</v>
  </rv>
  <rv s="1">
    <fb>319.35000000000002</fb>
    <v>8</v>
  </rv>
  <rv s="0">
    <v>536870912</v>
    <v>Netherlands</v>
    <v>bf5c1a4b-df0b-09dc-dce0-e3fb0c898dd3</v>
    <v>en-US</v>
    <v>Map</v>
  </rv>
  <rv s="2">
    <v>125</v>
    <v>6</v>
    <v>413</v>
    <v>7</v>
    <v>0</v>
    <v>Image of Rotterdam</v>
  </rv>
  <rv s="1">
    <fb>51.92</fb>
    <v>9</v>
  </rv>
  <rv s="0">
    <v>805306368</v>
    <v>Ahmed Aboutaleb (Mayor)</v>
    <v>f2a3a6b4-c4a8-0f82-2bb3-3c626a72a32f</v>
    <v>en-US</v>
    <v>Generic</v>
  </rv>
  <rv s="3">
    <v>155</v>
  </rv>
  <rv s="4">
    <v>https://www.bing.com/search?q=rotterdam&amp;form=skydnc</v>
    <v>Learn more on Bing</v>
  </rv>
  <rv s="1">
    <fb>4.4800000000000004</fb>
    <v>9</v>
  </rv>
  <rv s="1">
    <fb>664311</fb>
    <v>8</v>
  </rv>
  <rv s="5">
    <v>#VALUE!</v>
    <v>414</v>
    <v>2</v>
    <v>Rotterdam</v>
    <v>4</v>
    <v>5</v>
    <v>Map</v>
    <v>6</v>
    <v>169</v>
    <v>en-US</v>
    <v>0899cfa0-2298-fe27-bae6-f81b272e59f6</v>
    <v>536870912</v>
    <v>1</v>
    <v>2198</v>
    <v>2199</v>
    <v>2200</v>
    <v>Rotterdam is the second-largest city in the Netherlands after the national capital of Amsterdam. It is in the province of South Holland, part of the North Sea mouth of the Rhine–Meuse–Scheldt delta, via the "New Meuse" inland shipping channel, ...</v>
    <v>2201</v>
    <v>2202</v>
    <v>2204</v>
    <v>2205</v>
    <v>2206</v>
    <v>Rotterdam</v>
    <v>2207</v>
    <v>Rotterdam</v>
    <v>mdp/vdpid/7009715621030002693</v>
  </rv>
  <rv s="0">
    <v>536870912</v>
    <v>Paramount, California</v>
    <v>2ccbd12f-1002-5d92-c488-3ee3644a97aa</v>
    <v>en-US</v>
    <v>Map</v>
  </rv>
  <rv s="0">
    <v>536870912</v>
    <v>Los Angeles County</v>
    <v>a22eb5ba-111e-51ea-f880-81d4f242d057</v>
    <v>en-US</v>
    <v>Map</v>
  </rv>
  <rv s="1">
    <fb>12.534768</fb>
    <v>8</v>
  </rv>
  <rv s="2">
    <v>126</v>
    <v>6</v>
    <v>415</v>
    <v>7</v>
    <v>0</v>
    <v>Image of Paramount, California</v>
  </rv>
  <rv s="1">
    <fb>33.9</fb>
    <v>9</v>
  </rv>
  <rv s="0">
    <v>805306368</v>
    <v>Velma Cuellar Stallings (Mayor)</v>
    <v>4cb41783-612e-00ed-3346-7a86013f1264</v>
    <v>en-US</v>
    <v>Generic</v>
  </rv>
  <rv s="3">
    <v>156</v>
  </rv>
  <rv s="4">
    <v>https://www.bing.com/search?q=paramount+california&amp;form=skydnc</v>
    <v>Learn more on Bing</v>
  </rv>
  <rv s="1">
    <fb>-118.16666666667</fb>
    <v>9</v>
  </rv>
  <rv s="1">
    <fb>53733</fb>
    <v>8</v>
  </rv>
  <rv s="10">
    <v>#VALUE!</v>
    <v>416</v>
    <v>75</v>
    <v>Paramount, California</v>
    <v>4</v>
    <v>5</v>
    <v>Map</v>
    <v>6</v>
    <v>7</v>
    <v>en-US</v>
    <v>2ccbd12f-1002-5d92-c488-3ee3644a97aa</v>
    <v>536870912</v>
    <v>1</v>
    <v>373</v>
    <v>2210</v>
    <v>2211</v>
    <v>319</v>
    <v>Paramount is a city in Los Angeles County, California, United States. According to the 2010 census, the city had a total population of 54,098, down from 55,266 at the 2000 census. Paramount is part of the Greater Los Angeles Area and is bordered ...</v>
    <v>2212</v>
    <v>2213</v>
    <v>2215</v>
    <v>2216</v>
    <v>2217</v>
    <v>Paramount, California</v>
    <v>2218</v>
    <v>Paramount, California</v>
    <v>mdp/vdpid/5059792757032222721</v>
  </rv>
  <rv s="0">
    <v>536870912</v>
    <v>Norco, California</v>
    <v>fce7f9fb-2846-1d81-7379-1b792d14c06a</v>
    <v>en-US</v>
    <v>Map</v>
  </rv>
  <rv s="0">
    <v>536870912</v>
    <v>Riverside County</v>
    <v>2dce4f67-7530-895b-dfcb-02c325731adf</v>
    <v>en-US</v>
    <v>Map</v>
  </rv>
  <rv s="1">
    <fb>36.247765999999999</fb>
    <v>8</v>
  </rv>
  <rv s="2">
    <v>127</v>
    <v>6</v>
    <v>417</v>
    <v>7</v>
    <v>0</v>
    <v>Image of Norco, California</v>
  </rv>
  <rv s="1">
    <fb>33.927222222221999</fb>
    <v>9</v>
  </rv>
  <rv s="0">
    <v>805306368</v>
    <v>Kevin Bash (Mayor)</v>
    <v>992ee511-676a-d401-4317-7da3af339a3a</v>
    <v>en-US</v>
    <v>Generic</v>
  </rv>
  <rv s="3">
    <v>157</v>
  </rv>
  <rv s="4">
    <v>https://www.bing.com/search?q=norco+california&amp;form=skydnc</v>
    <v>Learn more on Bing</v>
  </rv>
  <rv s="1">
    <fb>-117.56138888888999</fb>
    <v>9</v>
  </rv>
  <rv s="1">
    <fb>26316</fb>
    <v>8</v>
  </rv>
  <rv s="10">
    <v>#VALUE!</v>
    <v>418</v>
    <v>75</v>
    <v>Norco, California</v>
    <v>4</v>
    <v>5</v>
    <v>Map</v>
    <v>6</v>
    <v>7</v>
    <v>en-US</v>
    <v>fce7f9fb-2846-1d81-7379-1b792d14c06a</v>
    <v>536870912</v>
    <v>1</v>
    <v>373</v>
    <v>2221</v>
    <v>2222</v>
    <v>319</v>
    <v>Norco is a city in Riverside County, in Southern California, United States. Located roughly 60 miles inland from the Pacific Ocean, to the east of Los Angeles, Norco is known as “Horsetown, USA” and prides itself on being a "horse community”. ...</v>
    <v>2223</v>
    <v>2224</v>
    <v>2226</v>
    <v>2227</v>
    <v>2228</v>
    <v>Norco, California</v>
    <v>2229</v>
    <v>Norco, California</v>
    <v>mdp/vdpid/5061305102392885249</v>
  </rv>
  <rv s="0">
    <v>536870912</v>
    <v>Englewood, New Jersey</v>
    <v>c36a7a76-fae0-9949-083b-35f43e030dc0</v>
    <v>en-US</v>
    <v>Map</v>
  </rv>
  <rv s="0">
    <v>536870912</v>
    <v>Bergen County</v>
    <v>95b92bea-39a1-5191-6b10-0e7a4a6ace31</v>
    <v>en-US</v>
    <v>Map</v>
  </rv>
  <rv s="1">
    <fb>12.81678</fb>
    <v>8</v>
  </rv>
  <rv s="2">
    <v>128</v>
    <v>6</v>
    <v>419</v>
    <v>7</v>
    <v>0</v>
    <v>Image of Englewood, New Jersey</v>
  </rv>
  <rv s="1">
    <fb>40.893343000000002</fb>
    <v>9</v>
  </rv>
  <rv s="0">
    <v>805306368</v>
    <v>Michael Wildes (Mayor)</v>
    <v>f74dbae7-87f4-4605-8dd8-e18d71ed99be</v>
    <v>en-US</v>
    <v>Generic</v>
  </rv>
  <rv s="3">
    <v>158</v>
  </rv>
  <rv s="4">
    <v>https://www.bing.com/search?q=englewood+new+jersey&amp;form=skydnc</v>
    <v>Learn more on Bing</v>
  </rv>
  <rv s="1">
    <fb>-73.975801000000004</fb>
    <v>9</v>
  </rv>
  <rv s="1">
    <fb>29308</fb>
    <v>8</v>
  </rv>
  <rv s="12">
    <v>#VALUE!</v>
    <v>420</v>
    <v>97</v>
    <v>Englewood, New Jersey</v>
    <v>4</v>
    <v>5</v>
    <v>Map</v>
    <v>6</v>
    <v>7</v>
    <v>en-US</v>
    <v>c36a7a76-fae0-9949-083b-35f43e030dc0</v>
    <v>536870912</v>
    <v>1</v>
    <v>398</v>
    <v>2232</v>
    <v>2233</v>
    <v>319</v>
    <v>Englewood is a city in Bergen County, in the U.S. state of New Jersey. Englewood was incorporated as a city by an act of the New Jersey Legislature on March 17, 1899, from portions of Ridgefield Township and the remaining portions of Englewood ...</v>
    <v>2234</v>
    <v>2235</v>
    <v>2237</v>
    <v>2238</v>
    <v>2239</v>
    <v>Englewood, New Jersey</v>
    <v>2240</v>
    <v>521</v>
    <v>Englewood, New Jersey</v>
    <v>mdp/vdpid/5487317629599219714</v>
  </rv>
  <rv s="0">
    <v>536870912</v>
    <v>Pleasanton, California</v>
    <v>61f1690d-00ef-4f37-9af4-c6425feb577a</v>
    <v>en-US</v>
    <v>Map</v>
  </rv>
  <rv s="1">
    <fb>62.875452000000003</fb>
    <v>8</v>
  </rv>
  <rv s="2">
    <v>129</v>
    <v>6</v>
    <v>421</v>
    <v>7</v>
    <v>0</v>
    <v>Image of Pleasanton, California</v>
  </rv>
  <rv s="1">
    <fb>37.672499999999999</fb>
    <v>9</v>
  </rv>
  <rv s="0">
    <v>805306368</v>
    <v>Karla Brown (Mayor)</v>
    <v>e21b9949-6017-35ba-7c66-3098ab1adc9d</v>
    <v>en-US</v>
    <v>Generic</v>
  </rv>
  <rv s="3">
    <v>159</v>
  </rv>
  <rv s="4">
    <v>https://www.bing.com/search?q=pleasanton+california&amp;form=skydnc</v>
    <v>Learn more on Bing</v>
  </rv>
  <rv s="1">
    <fb>-121.88249999999999</fb>
    <v>9</v>
  </rv>
  <rv s="1">
    <fb>79871</fb>
    <v>8</v>
  </rv>
  <rv s="12">
    <v>#VALUE!</v>
    <v>422</v>
    <v>97</v>
    <v>Pleasanton, California</v>
    <v>4</v>
    <v>5</v>
    <v>Map</v>
    <v>6</v>
    <v>7</v>
    <v>en-US</v>
    <v>61f1690d-00ef-4f37-9af4-c6425feb577a</v>
    <v>536870912</v>
    <v>1</v>
    <v>373</v>
    <v>565</v>
    <v>2243</v>
    <v>319</v>
    <v>Pleasanton is a city in Alameda County, California, United States. Located in the Amador Valley, it is a suburb in the East Bay region of the San Francisco Bay Area. The population was 79,871 at the 2020 census. In 2005 and 2007, Pleasanton was ...</v>
    <v>2244</v>
    <v>2245</v>
    <v>2247</v>
    <v>2248</v>
    <v>2249</v>
    <v>Pleasanton, California</v>
    <v>2250</v>
    <v>533</v>
    <v>Pleasanton, California</v>
    <v>mdp/vdpid/5057979764413825026</v>
  </rv>
  <rv s="0">
    <v>536870912</v>
    <v>Amsterdam</v>
    <v>0b840501-8599-9528-5b22-13589caf205a</v>
    <v>en-US</v>
    <v>Map</v>
  </rv>
  <rv s="0">
    <v>536870912</v>
    <v>North Holland</v>
    <v>1cbd1d08-fab6-2da6-0edd-41aa626502c2</v>
    <v>en-US</v>
    <v>Map</v>
  </rv>
  <rv s="0">
    <v>536870912</v>
    <v>Amsterdam</v>
    <v>932643fc-35be-4e28-93fd-e26c5579eba3</v>
    <v>en-US</v>
    <v>Map</v>
  </rv>
  <rv s="1">
    <fb>219</fb>
    <v>8</v>
  </rv>
  <rv s="2">
    <v>130</v>
    <v>6</v>
    <v>423</v>
    <v>7</v>
    <v>0</v>
    <v>Image of Amsterdam</v>
  </rv>
  <rv s="1">
    <fb>52.372777777777799</fb>
    <v>9</v>
  </rv>
  <rv s="0">
    <v>805306368</v>
    <v>Femke Halsema (Mayor)</v>
    <v>559283ff-2e7e-6d20-ef0a-8903e2f919f1</v>
    <v>en-US</v>
    <v>Generic</v>
  </rv>
  <rv s="3">
    <v>160</v>
  </rv>
  <rv s="4">
    <v>https://www.bing.com/search?q=amsterdam&amp;form=skydnc</v>
    <v>Learn more on Bing</v>
  </rv>
  <rv s="1">
    <fb>4.8936111111111096</fb>
    <v>9</v>
  </rv>
  <rv s="1">
    <fb>921468</fb>
    <v>8</v>
  </rv>
  <rv s="10">
    <v>#VALUE!</v>
    <v>424</v>
    <v>75</v>
    <v>Amsterdam</v>
    <v>4</v>
    <v>5</v>
    <v>Map</v>
    <v>6</v>
    <v>169</v>
    <v>en-US</v>
    <v>0b840501-8599-9528-5b22-13589caf205a</v>
    <v>536870912</v>
    <v>1</v>
    <v>2253</v>
    <v>2254</v>
    <v>2255</v>
    <v>2200</v>
    <v>Amsterdam is the capital and most populated city of the Netherlands. It has a population of 921,402 within the city proper, 1,457,018 in the urban area and 2,480,394 in the metropolitan area. Located in the Dutch province of North Holland, ...</v>
    <v>2256</v>
    <v>2257</v>
    <v>2259</v>
    <v>2260</v>
    <v>2261</v>
    <v>Amsterdam</v>
    <v>2262</v>
    <v>Amsterdam</v>
    <v>mdp/vdpid/7009530453665251330</v>
  </rv>
  <rv s="0">
    <v>536870912</v>
    <v>Geneva</v>
    <v>132a78ec-65f5-1da6-e5bd-59dcd30b1f5b</v>
    <v>en-US</v>
    <v>Map</v>
  </rv>
  <rv s="1">
    <fb>15.92</fb>
    <v>8</v>
  </rv>
  <rv s="2">
    <v>131</v>
    <v>6</v>
    <v>425</v>
    <v>7</v>
    <v>0</v>
    <v>Image of Geneva</v>
  </rv>
  <rv s="1">
    <fb>46.2</fb>
    <v>9</v>
  </rv>
  <rv s="0">
    <v>805306368</v>
    <v>La Mairie (Mayor)</v>
    <v>bf4fb986-4c2c-1729-b320-114aa2a44197</v>
    <v>en-US</v>
    <v>Generic</v>
  </rv>
  <rv s="0">
    <v>805306368</v>
    <v>Alfonso Gomez (Mayor)</v>
    <v>eee354bf-35a1-f248-edf0-809d45adcb39</v>
    <v>en-US</v>
    <v>Generic</v>
  </rv>
  <rv s="0">
    <v>805306368</v>
    <v>Green Party of Switzerland (Mayor)</v>
    <v>2019a2d5-babd-7289-5b39-750053c9ec6b</v>
    <v>en-US</v>
    <v>Generic</v>
  </rv>
  <rv s="3">
    <v>161</v>
  </rv>
  <rv s="4">
    <v>https://www.bing.com/search?q=geneva+switzerland&amp;form=skydnc</v>
    <v>Learn more on Bing</v>
  </rv>
  <rv s="1">
    <fb>6.15</fb>
    <v>9</v>
  </rv>
  <rv s="1">
    <fb>203840</fb>
    <v>8</v>
  </rv>
  <rv s="5">
    <v>#VALUE!</v>
    <v>426</v>
    <v>2</v>
    <v>Geneva</v>
    <v>4</v>
    <v>5</v>
    <v>Map</v>
    <v>6</v>
    <v>146</v>
    <v>en-US</v>
    <v>132a78ec-65f5-1da6-e5bd-59dcd30b1f5b</v>
    <v>536870912</v>
    <v>1</v>
    <v>1500</v>
    <v>2265</v>
    <v>1442</v>
    <v>Geneva is the second-most populous city in Switzerland and the most populous of the French-speaking Romandy. Situated in the southwest of the country, where the Rhône exits Lake Geneva, it is the capital of the Republic and Canton of Geneva, and ...</v>
    <v>2266</v>
    <v>2267</v>
    <v>2271</v>
    <v>2272</v>
    <v>2273</v>
    <v>Geneva</v>
    <v>2274</v>
    <v>Geneva</v>
    <v>mdp/vdpid/7015779314813632513</v>
  </rv>
  <rv s="0">
    <v>536870912</v>
    <v>Deerfield Beach, Florida</v>
    <v>4852aa82-0e41-4ff3-b113-a4de3cee934a</v>
    <v>en-US</v>
    <v>Map</v>
  </rv>
  <rv s="0">
    <v>536870912</v>
    <v>Broward County</v>
    <v>cf5e8599-9690-9e20-ba91-9e988de7800e</v>
    <v>en-US</v>
    <v>Map</v>
  </rv>
  <rv s="1">
    <fb>42.080866999999998</fb>
    <v>8</v>
  </rv>
  <rv s="2">
    <v>132</v>
    <v>6</v>
    <v>427</v>
    <v>7</v>
    <v>0</v>
    <v>Image of Deerfield Beach, Florida</v>
  </rv>
  <rv s="1">
    <fb>26.318055555556001</fb>
    <v>9</v>
  </rv>
  <rv s="0">
    <v>805306368</v>
    <v>William "Bill" Ganz (Mayor)</v>
    <v>58e0b67e-b07c-46f0-97b1-edad34b89d7a</v>
    <v>en-US</v>
    <v>Generic</v>
  </rv>
  <rv s="3">
    <v>162</v>
  </rv>
  <rv s="4">
    <v>https://www.bing.com/search?q=deerfield+beach+florida&amp;form=skydnc</v>
    <v>Learn more on Bing</v>
  </rv>
  <rv s="1">
    <fb>-80.099722222221999</fb>
    <v>9</v>
  </rv>
  <rv s="1">
    <fb>86859</fb>
    <v>8</v>
  </rv>
  <rv s="12">
    <v>#VALUE!</v>
    <v>428</v>
    <v>97</v>
    <v>Deerfield Beach, Florida</v>
    <v>4</v>
    <v>5</v>
    <v>Map</v>
    <v>6</v>
    <v>7</v>
    <v>en-US</v>
    <v>4852aa82-0e41-4ff3-b113-a4de3cee934a</v>
    <v>536870912</v>
    <v>1</v>
    <v>377</v>
    <v>2277</v>
    <v>2278</v>
    <v>319</v>
    <v>Deerfield Beach is a city in Broward County, Florida, United States, just south of the Palm Beach County line. As of the 2020 census, the population was 86,859, making it the tenth-largest city in Broward County. It is a key suburb of the Miami ...</v>
    <v>2279</v>
    <v>2280</v>
    <v>2282</v>
    <v>2283</v>
    <v>2284</v>
    <v>Deerfield Beach, Florida</v>
    <v>2285</v>
    <v>521</v>
    <v>Deerfield Beach, Florida</v>
    <v>mdp/vdpid/5502150144704905217</v>
  </rv>
  <rv s="0">
    <v>536870912</v>
    <v>Panama City</v>
    <v>19964a6e-18be-b7ab-2d10-ea83677d0218</v>
    <v>en-US</v>
    <v>Map</v>
  </rv>
  <rv s="0">
    <v>536870912</v>
    <v>Panamá Province</v>
    <v>a90e5d63-7677-0644-50c7-f2bdfff82d78</v>
    <v>en-US</v>
    <v>Map</v>
  </rv>
  <rv s="0">
    <v>536870912</v>
    <v>Panamá District</v>
    <v>98569ac0-96a7-9a82-4c37-17794e766f61</v>
    <v>en-US</v>
    <v>Map</v>
  </rv>
  <rv s="1">
    <fb>275</fb>
    <v>8</v>
  </rv>
  <rv s="0">
    <v>536870912</v>
    <v>Panama</v>
    <v>8c0fb36e-1238-e873-e015-712d1f496676</v>
    <v>en-US</v>
    <v>Map</v>
  </rv>
  <rv s="2">
    <v>133</v>
    <v>6</v>
    <v>429</v>
    <v>7</v>
    <v>0</v>
    <v>Image of Panama City</v>
  </rv>
  <rv s="1">
    <fb>9</fb>
    <v>9</v>
  </rv>
  <rv s="0">
    <v>805306368</v>
    <v>José Luis Fábrega (Mayor)</v>
    <v>39966211-1faa-383e-1c50-51c90b884763</v>
    <v>en-US</v>
    <v>Generic</v>
  </rv>
  <rv s="3">
    <v>163</v>
  </rv>
  <rv s="4">
    <v>https://www.bing.com/search?q=panama+city+panama&amp;form=skydnc</v>
    <v>Learn more on Bing</v>
  </rv>
  <rv s="1">
    <fb>-79.5</fb>
    <v>9</v>
  </rv>
  <rv s="1">
    <fb>880691</fb>
    <v>8</v>
  </rv>
  <rv s="10">
    <v>#VALUE!</v>
    <v>430</v>
    <v>75</v>
    <v>Panama City</v>
    <v>4</v>
    <v>5</v>
    <v>Map</v>
    <v>6</v>
    <v>431</v>
    <v>en-US</v>
    <v>19964a6e-18be-b7ab-2d10-ea83677d0218</v>
    <v>536870912</v>
    <v>1</v>
    <v>2288</v>
    <v>2289</v>
    <v>2290</v>
    <v>2291</v>
    <v>Panama City, also known as Panama, is the capital and largest city of Panama. It has a total population of 1,938,000, with over 1,500,000 in its urban area. The city is located at the Pacific entrance of the Panama Canal, in the province of ...</v>
    <v>2292</v>
    <v>2293</v>
    <v>2295</v>
    <v>2296</v>
    <v>2297</v>
    <v>Panama City</v>
    <v>2298</v>
    <v>Panama City</v>
    <v>mdp/vdpid/5569791685866553345</v>
  </rv>
  <rv s="0">
    <v>536870912</v>
    <v>Madison, Wisconsin</v>
    <v>65426cc9-93eb-4569-8c2e-3b7c1b070278</v>
    <v>en-US</v>
    <v>Map</v>
  </rv>
  <rv s="0">
    <v>536870912</v>
    <v>Dane County</v>
    <v>3b3389e0-12ab-150f-3bf7-f1cc39aac910</v>
    <v>en-US</v>
    <v>Map</v>
  </rv>
  <rv s="1">
    <fb>243.830589</fb>
    <v>8</v>
  </rv>
  <rv s="2">
    <v>134</v>
    <v>6</v>
    <v>432</v>
    <v>7</v>
    <v>0</v>
    <v>Image of Madison, Wisconsin</v>
  </rv>
  <rv s="1">
    <fb>43.074722222222199</fb>
    <v>9</v>
  </rv>
  <rv s="0">
    <v>805306368</v>
    <v>Satya Rhodes-Conway (Mayor)</v>
    <v>8ab986b9-1a02-ac53-91be-2381f1330ce1</v>
    <v>en-US</v>
    <v>Generic</v>
  </rv>
  <rv s="3">
    <v>164</v>
  </rv>
  <rv s="4">
    <v>https://www.bing.com/search?q=madison+wisconsin&amp;form=skydnc</v>
    <v>Learn more on Bing</v>
  </rv>
  <rv s="1">
    <fb>-89.384166666666701</fb>
    <v>9</v>
  </rv>
  <rv s="1">
    <fb>269840</fb>
    <v>8</v>
  </rv>
  <rv s="12">
    <v>#VALUE!</v>
    <v>433</v>
    <v>97</v>
    <v>Madison, Wisconsin</v>
    <v>4</v>
    <v>5</v>
    <v>Map</v>
    <v>6</v>
    <v>7</v>
    <v>en-US</v>
    <v>65426cc9-93eb-4569-8c2e-3b7c1b070278</v>
    <v>536870912</v>
    <v>1</v>
    <v>416</v>
    <v>2301</v>
    <v>2302</v>
    <v>319</v>
    <v>Madison is the capital city of the state of Wisconsin and the county seat of and largest city in Dane County. As of the 2020 census, the population was 269,840, making it the second most populous city in Wisconsin after Milwaukee, and the 80th ...</v>
    <v>2303</v>
    <v>2304</v>
    <v>2306</v>
    <v>2307</v>
    <v>2308</v>
    <v>Madison, Wisconsin</v>
    <v>2309</v>
    <v>862</v>
    <v>Madison, Wisconsin</v>
    <v>mdp/vdpid/5476688856667389983</v>
  </rv>
  <rv s="0">
    <v>536870912</v>
    <v>Plain City, Ohio</v>
    <v>1aa3a312-2e30-640c-4b2f-7486ef02ceb1</v>
    <v>en-US</v>
    <v>Map</v>
  </rv>
  <rv s="1">
    <fb>6.3210129999999998</fb>
    <v>8</v>
  </rv>
  <rv s="2">
    <v>135</v>
    <v>6</v>
    <v>434</v>
    <v>7</v>
    <v>0</v>
    <v>Image of Plain City, Ohio</v>
  </rv>
  <rv s="1">
    <fb>40.107500000000002</fb>
    <v>9</v>
  </rv>
  <rv s="0">
    <v>805306368</v>
    <v>Jody Carney (Mayor)</v>
    <v>c141f6e1-4de3-e1bb-fa6a-efa4cc310e06</v>
    <v>en-US</v>
    <v>Generic</v>
  </rv>
  <rv s="3">
    <v>165</v>
  </rv>
  <rv s="4">
    <v>https://www.bing.com/search?q=plain+city+ohio&amp;form=skydnc</v>
    <v>Learn more on Bing</v>
  </rv>
  <rv s="1">
    <fb>-83.267799999999994</fb>
    <v>9</v>
  </rv>
  <rv s="1">
    <fb>4065</fb>
    <v>8</v>
  </rv>
  <rv s="5">
    <v>#VALUE!</v>
    <v>435</v>
    <v>2</v>
    <v>Plain City, Ohio</v>
    <v>4</v>
    <v>5</v>
    <v>Map</v>
    <v>6</v>
    <v>7</v>
    <v>en-US</v>
    <v>1aa3a312-2e30-640c-4b2f-7486ef02ceb1</v>
    <v>536870912</v>
    <v>1</v>
    <v>403</v>
    <v>2312</v>
    <v>319</v>
    <v>Plain City is a village in Madison and Union counties in the U.S. state of Ohio, along Big Darby Creek. The population was 4,065 at the 2020 census.</v>
    <v>2313</v>
    <v>2314</v>
    <v>2316</v>
    <v>2317</v>
    <v>2318</v>
    <v>Plain City, Ohio</v>
    <v>2319</v>
    <v>Plain City, Ohio</v>
    <v>mdp/vdpid/5480103823366160385</v>
  </rv>
</rvData>
</file>

<file path=xl/richData/rdrichvaluestructure.xml><?xml version="1.0" encoding="utf-8"?>
<rvStructures xmlns="http://schemas.microsoft.com/office/spreadsheetml/2017/richdata" count="32">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titude" t="r"/>
    <k n="Leader(s)"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Country/region" t="r"/>
    <k n="Description" t="s"/>
    <k n="Households" t="r"/>
    <k n="Housing units" t="r"/>
    <k n="Image" t="r"/>
    <k n="Leader(s)" t="r"/>
    <k n="LearnMoreOnLink" t="r"/>
    <k n="Name" t="s"/>
    <k n="Official language" t="r"/>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Country/region" t="r"/>
    <k n="Description" t="s"/>
    <k n="Image" t="r"/>
    <k n="Leader(s)" t="r"/>
    <k n="LearnMoreOnLink"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Country/region" t="r"/>
    <k n="Description" t="s"/>
    <k n="Image" t="r"/>
    <k n="Largest city" t="r"/>
    <k n="Leader(s)" t="r"/>
    <k n="LearnMoreOnLink"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der(s)"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2 (County/district/other)" t="r"/>
    <k n="Area" t="r"/>
    <k n="Country/region" t="r"/>
    <k n="Description" t="s"/>
    <k n="Image" t="r"/>
    <k n="Latitude"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rgest city" t="r"/>
    <k n="LearnMoreOnLink"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titude" t="r"/>
    <k n="Leader(s)"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der(s)" t="r"/>
    <k n="LearnMoreOnLink" t="r"/>
    <k n="Median household income" t="r"/>
    <k n="Name" t="s"/>
    <k n="Official language" t="r"/>
    <k n="Persons per household" t="r"/>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ountry/region" t="r"/>
    <k n="Description" t="s"/>
    <k n="Households" t="r"/>
    <k n="Housing units" t="r"/>
    <k n="Image" t="r"/>
    <k n="Leader(s)" t="r"/>
    <k n="LearnMoreOnLink" t="r"/>
    <k n="Name" t="s"/>
    <k n="Official language" t="r"/>
    <k n="Persons per household" t="r"/>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ountry/region" t="r"/>
    <k n="Description" t="s"/>
    <k n="Image" t="r"/>
    <k n="Leader(s)" t="r"/>
    <k n="LearnMoreOnLink"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titude"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Country/region" t="r"/>
    <k n="Description" t="s"/>
    <k n="Image" t="r"/>
    <k n="Latitude"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Latitude" t="r"/>
    <k n="LearnMoreOnLink" t="r"/>
    <k n="Longitude" t="r"/>
    <k n="Name" t="s"/>
    <k n="UniqueName" t="s"/>
    <k n="VDPID/VSID"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Admin Division 2 (County/district/other)" t="r"/>
    <k n="Country/region" t="r"/>
    <k n="Description" t="s"/>
    <k n="Image" t="r"/>
    <k n="Latitude" t="r"/>
    <k n="LearnMoreOnLink" t="r"/>
    <k n="Longitude" t="r"/>
    <k n="Name" t="s"/>
    <k n="Time zone(s)" t="r"/>
    <k n="UniqueName" t="s"/>
    <k n="VDPID/VSID"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Country/region" t="r"/>
    <k n="Description" t="s"/>
    <k n="Latitude" t="r"/>
    <k n="LearnMoreOnLink" t="r"/>
    <k n="Longitude" t="r"/>
    <k n="Name" t="s"/>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earnMoreOnLink"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rea" t="r"/>
    <k n="Country/region" t="r"/>
    <k n="Description" t="s"/>
    <k n="Image" t="r"/>
    <k n="Latitude"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2 (County/district/other)" t="r"/>
    <k n="Area" t="r"/>
    <k n="Country/region" t="r"/>
    <k n="Description" t="s"/>
    <k n="Image" t="r"/>
    <k n="Latitude" t="r"/>
    <k n="Leader(s)" t="r"/>
    <k n="LearnMoreOnLink" t="r"/>
    <k n="Longitude" t="r"/>
    <k n="Name" t="s"/>
    <k n="Population" t="r"/>
    <k n="UniqueName" t="s"/>
    <k n="VDPID/VSID" t="s"/>
  </s>
</rvStructures>
</file>

<file path=xl/richData/rdsupportingpropertybag.xml><?xml version="1.0" encoding="utf-8"?>
<supportingPropertyBags xmlns="http://schemas.microsoft.com/office/spreadsheetml/2017/richdata2">
  <spbArrays count="27">
    <a count="25">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Official language</v>
      <v t="s">Households</v>
      <v t="s">Housing units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Capital/Major City</v>
      <v t="s">Leader(s)</v>
      <v t="s">Country/region</v>
      <v t="s">_SubLabel</v>
      <v t="s">Population</v>
      <v t="s">Area</v>
      <v t="s">Abbreviation</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2 (County/district/other)</v>
      <v t="s">Country/region</v>
      <v t="s">_SubLabel</v>
      <v t="s">Population</v>
      <v t="s">Area</v>
      <v t="s">Latitude</v>
      <v t="s">Longitude</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Time zone(s)</v>
      <v t="s">Image</v>
      <v t="s">Description</v>
    </a>
    <a count="26">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32">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Households</v>
      <v t="s">Housing units</v>
      <v t="s">Persons per household</v>
      <v t="s">Median household income</v>
      <v t="s">Building permits</v>
      <v t="s">Time zone(s)</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Leader(s)</v>
      <v t="s">Country/region</v>
      <v t="s">_SubLabel</v>
      <v t="s">Population</v>
      <v t="s">Area</v>
      <v t="s">Abbreviation</v>
      <v t="s">Official language</v>
      <v t="s">Households</v>
      <v t="s">Housing units</v>
      <v t="s">Persons per household</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Leader(s)</v>
      <v t="s">Country/region</v>
      <v t="s">_SubLabel</v>
      <v t="s">Population</v>
      <v t="s">Area</v>
      <v t="s">Abbreviation</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Latitude</v>
      <v t="s">Longitude</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2 (County/district/other)</v>
      <v t="s">Admin Division 1 (State/province/other)</v>
      <v t="s">Country/region</v>
      <v t="s">_SubLabel</v>
      <v t="s">Area</v>
      <v t="s">Latitude</v>
      <v t="s">Longitude</v>
      <v t="s">_Flags</v>
      <v t="s">VDPID/VSID</v>
      <v t="s">UniqueName</v>
      <v t="s">_DisplayString</v>
      <v t="s">LearnMoreOnLink</v>
      <v t="s">Description</v>
    </a>
    <a count="23">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Time zone(s)</v>
      <v t="s">_Flags</v>
      <v t="s">VDPID/VSID</v>
      <v t="s">UniqueName</v>
      <v t="s">_DisplayString</v>
      <v t="s">LearnMoreOnLink</v>
      <v t="s">Image</v>
      <v t="s">Description</v>
    </a>
    <a count="20">
      <v t="s">%EntityServiceId</v>
      <v t="s">%IsRefreshable</v>
      <v t="s">%EntityCulture</v>
      <v t="s">%EntityId</v>
      <v t="s">_Icon</v>
      <v t="s">_Provider</v>
      <v t="s">_Attribution</v>
      <v t="s">_Display</v>
      <v t="s">Name</v>
      <v t="s">_Format</v>
      <v t="s">Admin Division 1 (State/province/other)</v>
      <v t="s">Country/region</v>
      <v t="s">Latitude</v>
      <v t="s">Longitude</v>
      <v t="s">_Flags</v>
      <v t="s">VDPID/VSID</v>
      <v t="s">UniqueName</v>
      <v t="s">_DisplayString</v>
      <v t="s">LearnMoreOnLink</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Time zone(s)</v>
      <v t="s">Image</v>
      <v t="s">Description</v>
    </a>
    <a count="24">
      <v t="s">%EntityServiceId</v>
      <v t="s">%IsRefreshable</v>
      <v t="s">%EntityCulture</v>
      <v t="s">%EntityId</v>
      <v t="s">_Icon</v>
      <v t="s">_Provider</v>
      <v t="s">_Attribution</v>
      <v t="s">_Display</v>
      <v t="s">Name</v>
      <v t="s">_Format</v>
      <v t="s">Country/region</v>
      <v t="s">_SubLabel</v>
      <v t="s">Population</v>
      <v t="s">Area</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Country/region</v>
      <v t="s">Leader(s)</v>
      <v t="s">_SubLabel</v>
      <v t="s">Population</v>
      <v t="s">Area</v>
      <v t="s">Latitude</v>
      <v t="s">Longitude</v>
      <v t="s">_Flags</v>
      <v t="s">VDPID/VSID</v>
      <v t="s">UniqueName</v>
      <v t="s">_DisplayString</v>
      <v t="s">LearnMoreOnLink</v>
      <v t="s">Image</v>
      <v t="s">Description</v>
    </a>
  </spbArrays>
  <spbData count="436">
    <spb s="0">
      <v xml:space="preserve">Wikipedia	</v>
      <v xml:space="preserve">CC BY-SA 3.0	</v>
      <v xml:space="preserve">https://en.wikipedia.org/wiki/Suwon	</v>
      <v xml:space="preserve">https://creativecommons.org/licenses/by-sa/3.0	</v>
    </spb>
    <spb s="1">
      <v>0</v>
      <v>0</v>
      <v>0</v>
      <v>0</v>
      <v>0</v>
      <v>0</v>
      <v>0</v>
      <v>0</v>
      <v>0</v>
    </spb>
    <spb s="2">
      <v>0</v>
      <v>Name</v>
      <v>LearnMoreOnLink</v>
    </spb>
    <spb s="3">
      <v>0</v>
      <v>0</v>
      <v>0</v>
    </spb>
    <spb s="4">
      <v>3</v>
      <v>3</v>
      <v>3</v>
    </spb>
    <spb s="5">
      <v>1</v>
      <v>2</v>
    </spb>
    <spb s="6">
      <v>https://www.bing.com</v>
      <v>https://www.bing.com/th?id=Ga%5Cbing_yt.png&amp;w=100&amp;h=40&amp;c=0&amp;pid=0.1</v>
      <v>Powered by Bing</v>
    </spb>
    <spb s="7">
      <v>square km</v>
      <v>2020</v>
    </spb>
    <spb s="8">
      <v>3</v>
    </spb>
    <spb s="8">
      <v>4</v>
    </spb>
    <spb s="0">
      <v xml:space="preserve">data.worldbank.org	</v>
      <v xml:space="preserve">	</v>
      <v xml:space="preserve">http://data.worldbank.org/indicator/FP.CPI.TOTL	</v>
      <v xml:space="preserve">	</v>
    </spb>
    <spb s="0">
      <v xml:space="preserve">Wikipedia	travel.state.gov	</v>
      <v xml:space="preserve">CC-BY-SA		</v>
      <v xml:space="preserve">http://en.wikipedia.org/wiki/South_Korea	https://travel.state.gov/content/travel/en/international-travel/International-Travel-Country-Information-Pages/SouthKorea.html	</v>
      <v xml:space="preserve">http://creativecommons.org/licenses/by-sa/3.0/		</v>
    </spb>
    <spb s="0">
      <v xml:space="preserve">Wikipedia	</v>
      <v xml:space="preserve">CC BY-SA 3.0	</v>
      <v xml:space="preserve">https://en.wikipedia.org/wiki/South_Korea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http://en.wikipedia.org/wiki/South_Korea	</v>
      <v xml:space="preserve">http://creativecommons.org/licenses/by-sa/3.0/	</v>
    </spb>
    <spb s="0">
      <v xml:space="preserve">Cia	</v>
      <v xml:space="preserve">	</v>
      <v xml:space="preserve">https://www.cia.gov/library/publications/the-world-factbook/geos/ks.html?Transportation	</v>
      <v xml:space="preserve">	</v>
    </spb>
    <spb s="0">
      <v xml:space="preserve">data.worldbank.org	</v>
      <v xml:space="preserve">	</v>
      <v xml:space="preserve">http://data.worldbank.org/indicator/SP.DYN.TFRT.IN	</v>
      <v xml:space="preserve">	</v>
    </spb>
    <spb s="0">
      <v xml:space="preserve">Wikipedia	Cia	travel.state.gov	</v>
      <v xml:space="preserve">CC-BY-SA			</v>
      <v xml:space="preserve">http://en.wikipedia.org/wiki/South_Korea	https://www.cia.gov/library/publications/the-world-factbook/geos/ks.html?Transportation	https://travel.state.gov/content/travel/en/international-travel/International-Travel-Country-Information-Pages/SouthKorea.html	</v>
      <v xml:space="preserve">http://creativecommons.org/licenses/by-sa/3.0/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9">
      <v>10</v>
      <v>11</v>
      <v>12</v>
      <v>12</v>
      <v>13</v>
      <v>12</v>
      <v>12</v>
      <v>12</v>
      <v>14</v>
      <v>12</v>
      <v>12</v>
      <v>14</v>
      <v>12</v>
      <v>12</v>
      <v>15</v>
      <v>16</v>
      <v>17</v>
      <v>15</v>
      <v>18</v>
      <v>12</v>
      <v>15</v>
      <v>19</v>
      <v>20</v>
      <v>21</v>
      <v>15</v>
      <v>15</v>
      <v>12</v>
      <v>15</v>
      <v>22</v>
      <v>23</v>
      <v>24</v>
      <v>25</v>
      <v>15</v>
      <v>17</v>
      <v>15</v>
      <v>15</v>
      <v>15</v>
      <v>15</v>
      <v>15</v>
      <v>15</v>
      <v>15</v>
      <v>15</v>
      <v>15</v>
      <v>15</v>
      <v>26</v>
    </spb>
    <spb s="2">
      <v>1</v>
      <v>Name</v>
      <v>LearnMoreOnLink</v>
    </spb>
    <spb s="10">
      <v>2019</v>
      <v>2017</v>
      <v>square km</v>
      <v>per thousand (2018)</v>
      <v>2022</v>
      <v>2019</v>
      <v>2018</v>
      <v>per liter (2016)</v>
      <v>2019</v>
      <v>years (2018)</v>
      <v>2018</v>
      <v>per thousand (2018)</v>
      <v>2019</v>
      <v>2017</v>
      <v>2016</v>
      <v>2019</v>
      <v>2016</v>
      <v>2017</v>
      <v>kilotons per year (2016)</v>
      <v>deaths per 100,000 (2017)</v>
      <v>kWh (2014)</v>
      <v>2015</v>
      <v>2018</v>
      <v>2012</v>
      <v>2012</v>
      <v>2012</v>
      <v>2012</v>
      <v>2012</v>
      <v>2015</v>
      <v>2012</v>
      <v>2012</v>
      <v>2017</v>
      <v>2017</v>
      <v>2019</v>
    </spb>
    <spb s="8">
      <v>5</v>
    </spb>
    <spb s="8">
      <v>6</v>
    </spb>
    <spb s="8">
      <v>7</v>
    </spb>
    <spb s="8">
      <v>8</v>
    </spb>
    <spb s="8">
      <v>9</v>
    </spb>
    <spb s="8">
      <v>10</v>
    </spb>
    <spb s="8">
      <v>11</v>
    </spb>
    <spb s="8">
      <v>12</v>
    </spb>
    <spb s="0">
      <v xml:space="preserve">Wikipedia	</v>
      <v xml:space="preserve">CC BY-SA 3.0	</v>
      <v xml:space="preserve">https://en.wikipedia.org/wiki/Seoul	</v>
      <v xml:space="preserve">https://creativecommons.org/licenses/by-sa/3.0	</v>
    </spb>
    <spb s="0">
      <v xml:space="preserve">Kosis	</v>
      <v xml:space="preserve">	</v>
      <v xml:space="preserve">http://kosis.kr/statHtml/statHtml.do?orgId=101&amp;tblId=DT_1IN0001_ENG&amp;conn_path=I2&amp;language=en	</v>
      <v xml:space="preserve">	</v>
    </spb>
    <spb s="0">
      <v xml:space="preserve">Wikipedia	</v>
      <v xml:space="preserve">CC-BY-SA	</v>
      <v xml:space="preserve">http://en.wikipedia.org/wiki/Seoul	</v>
      <v xml:space="preserve">http://creativecommons.org/licenses/by-sa/3.0/	</v>
    </spb>
    <spb s="11">
      <v>38</v>
      <v>38</v>
      <v>39</v>
      <v>38</v>
      <v>38</v>
      <v>38</v>
      <v>40</v>
      <v>39</v>
      <v>38</v>
      <v>38</v>
    </spb>
    <spb s="2">
      <v>2</v>
      <v>Name</v>
      <v>LearnMoreOnLink</v>
    </spb>
    <spb s="12">
      <v>square km</v>
      <v>2016</v>
      <v>2020</v>
      <v>2016</v>
    </spb>
    <spb s="0">
      <v xml:space="preserve">Wikipedia	</v>
      <v xml:space="preserve">CC BY-SA 3.0	</v>
      <v xml:space="preserve">https://en.wikipedia.org/wiki/Osaka	</v>
      <v xml:space="preserve">https://creativecommons.org/licenses/by-sa/3.0	</v>
    </spb>
    <spb s="1">
      <v>44</v>
      <v>44</v>
      <v>44</v>
      <v>44</v>
      <v>44</v>
      <v>44</v>
      <v>44</v>
      <v>44</v>
      <v>44</v>
    </spb>
    <spb s="7">
      <v>square km</v>
      <v>2021</v>
    </spb>
    <spb s="0">
      <v xml:space="preserve">Wikipedia	Cia	travel.state.gov	</v>
      <v xml:space="preserve">CC-BY-SA			</v>
      <v xml:space="preserve">http://en.wikipedia.org/wiki/Japan	https://www.cia.gov/library/publications/the-world-factbook/geos/ja.html?Transportation	https://travel.state.gov/content/travel/en/international-travel/International-Travel-Country-Information-Pages/Japan.html	</v>
      <v xml:space="preserve">http://creativecommons.org/licenses/by-sa/3.0/			</v>
    </spb>
    <spb s="0">
      <v xml:space="preserve">Wikipedia	</v>
      <v xml:space="preserve">CC BY-SA 3.0	</v>
      <v xml:space="preserve">https://en.wikipedia.org/wiki/Japan	</v>
      <v xml:space="preserve">https://creativecommons.org/licenses/by-sa/3.0	</v>
    </spb>
    <spb s="0">
      <v xml:space="preserve">Wikipedia	</v>
      <v xml:space="preserve">CC-BY-SA	</v>
      <v xml:space="preserve">http://en.wikipedia.org/wiki/Japan	</v>
      <v xml:space="preserve">http://creativecommons.org/licenses/by-sa/3.0/	</v>
    </spb>
    <spb s="0">
      <v xml:space="preserve">Cia	</v>
      <v xml:space="preserve">	</v>
      <v xml:space="preserve">https://www.cia.gov/library/publications/the-world-factbook/geos/ja.html?Transportation	</v>
      <v xml:space="preserve">	</v>
    </spb>
    <spb s="9">
      <v>10</v>
      <v>47</v>
      <v>48</v>
      <v>48</v>
      <v>13</v>
      <v>48</v>
      <v>48</v>
      <v>48</v>
      <v>49</v>
      <v>48</v>
      <v>48</v>
      <v>49</v>
      <v>48</v>
      <v>48</v>
      <v>50</v>
      <v>16</v>
      <v>47</v>
      <v>50</v>
      <v>18</v>
      <v>48</v>
      <v>50</v>
      <v>19</v>
      <v>20</v>
      <v>21</v>
      <v>50</v>
      <v>50</v>
      <v>48</v>
      <v>50</v>
      <v>22</v>
      <v>23</v>
      <v>24</v>
      <v>25</v>
      <v>50</v>
      <v>47</v>
      <v>50</v>
      <v>50</v>
      <v>50</v>
      <v>50</v>
      <v>50</v>
      <v>50</v>
      <v>50</v>
      <v>50</v>
      <v>50</v>
      <v>50</v>
      <v>26</v>
    </spb>
    <spb s="10">
      <v>2019</v>
      <v>2019</v>
      <v>square km</v>
      <v>per thousand (2018)</v>
      <v>2022</v>
      <v>2019</v>
      <v>2018</v>
      <v>per liter (2016)</v>
      <v>2019</v>
      <v>years (2018)</v>
      <v>2018</v>
      <v>per thousand (2018)</v>
      <v>2019</v>
      <v>2017</v>
      <v>2016</v>
      <v>2019</v>
      <v>2016</v>
      <v>2016</v>
      <v>kilotons per year (2016)</v>
      <v>deaths per 100,000 (2017)</v>
      <v>kWh (2014)</v>
      <v>2015</v>
      <v>2019</v>
      <v>2013</v>
      <v>2013</v>
      <v>2013</v>
      <v>2013</v>
      <v>2013</v>
      <v>2015</v>
      <v>2013</v>
      <v>2013</v>
      <v>2015</v>
      <v>2015</v>
      <v>2019</v>
    </spb>
    <spb s="0">
      <v xml:space="preserve">Wikipedia	</v>
      <v xml:space="preserve">CC BY-SA 3.0	</v>
      <v xml:space="preserve">https://en.wikipedia.org/wiki/Shenzhen	</v>
      <v xml:space="preserve">https://creativecommons.org/licenses/by-sa/3.0	</v>
    </spb>
    <spb s="1">
      <v>53</v>
      <v>53</v>
      <v>53</v>
      <v>53</v>
      <v>53</v>
      <v>53</v>
      <v>53</v>
      <v>53</v>
      <v>53</v>
    </spb>
    <spb s="0">
      <v xml:space="preserve">Wikipedia	travel.state.gov	</v>
      <v xml:space="preserve">CC-BY-SA		</v>
      <v xml:space="preserve">http://en.wikipedia.org/wiki/China	https://travel.state.gov/content/travel/en/international-travel/International-Travel-Country-Information-Pages/China.html	</v>
      <v xml:space="preserve">http://creativecommons.org/licenses/by-sa/3.0/		</v>
    </spb>
    <spb s="0">
      <v xml:space="preserve">Wikipedia	</v>
      <v xml:space="preserve">CC BY-SA 3.0	</v>
      <v xml:space="preserve">https://en.wikipedia.org/wiki/China	</v>
      <v xml:space="preserve">https://creativecommons.org/licenses/by-sa/3.0	</v>
    </spb>
    <spb s="0">
      <v xml:space="preserve">Wikipedia	</v>
      <v xml:space="preserve">CC-BY-SA	</v>
      <v xml:space="preserve">http://en.wikipedia.org/wiki/China	</v>
      <v xml:space="preserve">http://creativecommons.org/licenses/by-sa/3.0/	</v>
    </spb>
    <spb s="0">
      <v xml:space="preserve">Cia	</v>
      <v xml:space="preserve">	</v>
      <v xml:space="preserve">https://www.cia.gov/library/publications/the-world-factbook/geos/ch.html?Transportation	</v>
      <v xml:space="preserve">	</v>
    </spb>
    <spb s="0">
      <v xml:space="preserve">Wikipedia	Cia	travel.state.gov	</v>
      <v xml:space="preserve">CC-BY-SA			</v>
      <v xml:space="preserve">http://en.wikipedia.org/wiki/China	https://www.cia.gov/library/publications/the-world-factbook/geos/ch.html?Transportation	https://travel.state.gov/content/travel/en/international-travel/International-Travel-Country-Information-Pages/China.html	</v>
      <v xml:space="preserve">http://creativecommons.org/licenses/by-sa/3.0/			</v>
    </spb>
    <spb s="13">
      <v>10</v>
      <v>55</v>
      <v>56</v>
      <v>56</v>
      <v>13</v>
      <v>56</v>
      <v>56</v>
      <v>56</v>
      <v>57</v>
      <v>56</v>
      <v>56</v>
      <v>57</v>
      <v>56</v>
      <v>56</v>
      <v>58</v>
      <v>16</v>
      <v>59</v>
      <v>58</v>
      <v>56</v>
      <v>58</v>
      <v>19</v>
      <v>20</v>
      <v>21</v>
      <v>58</v>
      <v>58</v>
      <v>56</v>
      <v>58</v>
      <v>22</v>
      <v>23</v>
      <v>24</v>
      <v>25</v>
      <v>58</v>
      <v>59</v>
      <v>58</v>
      <v>58</v>
      <v>58</v>
      <v>58</v>
      <v>58</v>
      <v>58</v>
      <v>58</v>
      <v>58</v>
      <v>58</v>
      <v>58</v>
      <v>26</v>
    </spb>
    <spb s="10">
      <v>2019</v>
      <v>2022</v>
      <v>square km</v>
      <v>per thousand (2018)</v>
      <v>2022</v>
      <v>2019</v>
      <v>2018</v>
      <v>per liter (2016)</v>
      <v>2019</v>
      <v>years (2020)</v>
      <v>2017</v>
      <v>per thousand (2018)</v>
      <v>2019</v>
      <v>2017</v>
      <v>2016</v>
      <v>2019</v>
      <v>2016</v>
      <v>2017</v>
      <v>kilotons per year (2016)</v>
      <v>deaths per 100,000 (2017)</v>
      <v>kWh (2014)</v>
      <v>2014</v>
      <v>2019</v>
      <v>2016</v>
      <v>2016</v>
      <v>2016</v>
      <v>2016</v>
      <v>2016</v>
      <v>2015</v>
      <v>2016</v>
      <v>2016</v>
      <v>2018</v>
      <v>2018</v>
      <v>2019</v>
    </spb>
    <spb s="0">
      <v xml:space="preserve">Wikipedia	</v>
      <v xml:space="preserve">CC BY-SA 3.0	</v>
      <v xml:space="preserve">https://en.wikipedia.org/wiki/Beijing	</v>
      <v xml:space="preserve">https://creativecommons.org/licenses/by-sa/3.0	</v>
    </spb>
    <spb s="0">
      <v xml:space="preserve">Wikipedia	</v>
      <v xml:space="preserve">CC-BY-SA	</v>
      <v xml:space="preserve">http://en.wikipedia.org/wiki/Beijing	</v>
      <v xml:space="preserve">http://creativecommons.org/licenses/by-sa/3.0/	</v>
    </spb>
    <spb s="14">
      <v>62</v>
      <v>62</v>
      <v>62</v>
      <v>62</v>
      <v>62</v>
      <v>63</v>
      <v>62</v>
      <v>62</v>
    </spb>
    <spb s="2">
      <v>3</v>
      <v>Name</v>
      <v>LearnMoreOnLink</v>
    </spb>
    <spb s="0">
      <v xml:space="preserve">Wikipedia	</v>
      <v xml:space="preserve">CC BY-SA 3.0	</v>
      <v xml:space="preserve">https://en.wikipedia.org/wiki/Shanghai	</v>
      <v xml:space="preserve">https://creativecommons.org/licenses/by-sa/3.0	</v>
    </spb>
    <spb s="0">
      <v xml:space="preserve">Wikipedia	</v>
      <v xml:space="preserve">CC-BY-SA	</v>
      <v xml:space="preserve">http://en.wikipedia.org/wiki/Shanghai	</v>
      <v xml:space="preserve">http://creativecommons.org/licenses/by-sa/3.0/	</v>
    </spb>
    <spb s="14">
      <v>66</v>
      <v>66</v>
      <v>66</v>
      <v>66</v>
      <v>66</v>
      <v>67</v>
      <v>66</v>
      <v>66</v>
    </spb>
    <spb s="0">
      <v xml:space="preserve">Wikipedia	</v>
      <v xml:space="preserve">CC BY-SA 3.0	</v>
      <v xml:space="preserve">https://en.wikipedia.org/wiki/Jiangsu	</v>
      <v xml:space="preserve">https://creativecommons.org/licenses/by-sa/3.0	</v>
    </spb>
    <spb s="0">
      <v xml:space="preserve">Wikipedia	</v>
      <v xml:space="preserve">CC-BY-SA	</v>
      <v xml:space="preserve">http://en.wikipedia.org/wiki/Jiangsu	</v>
      <v xml:space="preserve">http://creativecommons.org/licenses/by-sa/3.0/	</v>
    </spb>
    <spb s="15">
      <v>69</v>
      <v>69</v>
      <v>69</v>
      <v>69</v>
      <v>69</v>
      <v>70</v>
      <v>69</v>
      <v>69</v>
      <v>69</v>
    </spb>
    <spb s="2">
      <v>4</v>
      <v>Name</v>
      <v>LearnMoreOnLink</v>
    </spb>
    <spb s="0">
      <v xml:space="preserve">Wikipedia	</v>
      <v xml:space="preserve">CC BY-SA 3.0	</v>
      <v xml:space="preserve">https://en.wikipedia.org/wiki/Austin,_Texas	</v>
      <v xml:space="preserve">https://creativecommons.org/licenses/by-sa/3.0	</v>
    </spb>
    <spb s="16">
      <v>73</v>
      <v>73</v>
      <v>73</v>
      <v>73</v>
      <v>73</v>
      <v>73</v>
      <v>73</v>
      <v>73</v>
      <v>73</v>
      <v>73</v>
    </spb>
    <spb s="2">
      <v>5</v>
      <v>Name</v>
      <v>LearnMoreOnLink</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v>
      <v xml:space="preserve">CC BY-SA 3.0	</v>
      <v xml:space="preserve">https://en.wikipedia.org/wiki/United_States	</v>
      <v xml:space="preserve">https://creativecommons.org/licenses/by-sa/3.0	</v>
    </spb>
    <spb s="0">
      <v xml:space="preserve">Wikipedia	</v>
      <v xml:space="preserve">CC-BY-SA	</v>
      <v xml:space="preserve">http://en.wikipedia.org/wiki/United_States	</v>
      <v xml:space="preserve">http://creativecommons.org/licenses/by-sa/3.0/	</v>
    </spb>
    <spb s="0">
      <v xml:space="preserve">US Census	</v>
      <v xml:space="preserve">	</v>
      <v xml:space="preserve">https://www.census.gov/popest/data/state/asrh/2014/files/SC-EST2014-AGESEX-CIV.csv	</v>
      <v xml:space="preserve">	</v>
    </spb>
    <spb s="17">
      <v>10</v>
      <v>76</v>
      <v>77</v>
      <v>77</v>
      <v>13</v>
      <v>77</v>
      <v>77</v>
      <v>77</v>
      <v>78</v>
      <v>77</v>
      <v>77</v>
      <v>78</v>
      <v>77</v>
      <v>77</v>
      <v>16</v>
      <v>76</v>
      <v>79</v>
      <v>18</v>
      <v>77</v>
      <v>79</v>
      <v>19</v>
      <v>20</v>
      <v>21</v>
      <v>79</v>
      <v>77</v>
      <v>79</v>
      <v>22</v>
      <v>23</v>
      <v>24</v>
      <v>25</v>
      <v>79</v>
      <v>76</v>
      <v>79</v>
      <v>79</v>
      <v>79</v>
      <v>79</v>
      <v>79</v>
      <v>79</v>
      <v>79</v>
      <v>79</v>
      <v>79</v>
      <v>79</v>
      <v>26</v>
    </spb>
    <spb s="10">
      <v>2019</v>
      <v>2019</v>
      <v>square km</v>
      <v>per thousand (2018)</v>
      <v>2022</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0">
      <v xml:space="preserve">Wikipedia	</v>
      <v xml:space="preserve">CC BY-SA 3.0	</v>
      <v xml:space="preserve">https://en.wikipedia.org/wiki/Ningde	</v>
      <v xml:space="preserve">https://creativecommons.org/licenses/by-sa/3.0	</v>
    </spb>
    <spb s="1">
      <v>82</v>
      <v>82</v>
      <v>82</v>
      <v>82</v>
      <v>82</v>
      <v>82</v>
      <v>82</v>
      <v>82</v>
      <v>82</v>
    </spb>
    <spb s="7">
      <v>square km</v>
      <v>2018</v>
    </spb>
    <spb s="0">
      <v xml:space="preserve">Wikipedia	</v>
      <v xml:space="preserve">CC BY-SA 3.0	</v>
      <v xml:space="preserve">https://en.wikipedia.org/wiki/Stafford	</v>
      <v xml:space="preserve">https://creativecommons.org/licenses/by-sa/3.0	</v>
    </spb>
    <spb s="18">
      <v>85</v>
      <v>85</v>
      <v>85</v>
      <v>85</v>
      <v>85</v>
      <v>85</v>
      <v>85</v>
      <v>85</v>
      <v>85</v>
    </spb>
    <spb s="2">
      <v>6</v>
      <v>Name</v>
      <v>LearnMoreOnLink</v>
    </spb>
    <spb s="7">
      <v>square km</v>
      <v>2016</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Wikipedia	</v>
      <v xml:space="preserve">CC BY-SA 3.0	</v>
      <v xml:space="preserve">https://en.wikipedia.org/wiki/United_Kingdom	</v>
      <v xml:space="preserve">https://creativecommons.org/licenses/by-sa/3.0	</v>
    </spb>
    <spb s="0">
      <v xml:space="preserve">Wikipedia	</v>
      <v xml:space="preserve">CC-BY-SA	</v>
      <v xml:space="preserve">http://en.wikipedia.org/wiki/United_Kingdom	</v>
      <v xml:space="preserve">http://creativecommons.org/licenses/by-sa/3.0/	</v>
    </spb>
    <spb s="0">
      <v xml:space="preserve">Cia	</v>
      <v xml:space="preserve">	</v>
      <v xml:space="preserve">https://www.cia.gov/library/publications/the-world-factbook/geos/uk.html?Transportation	</v>
      <v xml:space="preserve">	</v>
    </spb>
    <spb s="9">
      <v>10</v>
      <v>89</v>
      <v>90</v>
      <v>90</v>
      <v>13</v>
      <v>90</v>
      <v>90</v>
      <v>90</v>
      <v>91</v>
      <v>90</v>
      <v>90</v>
      <v>91</v>
      <v>90</v>
      <v>90</v>
      <v>92</v>
      <v>16</v>
      <v>89</v>
      <v>92</v>
      <v>18</v>
      <v>90</v>
      <v>92</v>
      <v>19</v>
      <v>20</v>
      <v>21</v>
      <v>92</v>
      <v>92</v>
      <v>90</v>
      <v>92</v>
      <v>22</v>
      <v>23</v>
      <v>24</v>
      <v>25</v>
      <v>92</v>
      <v>89</v>
      <v>92</v>
      <v>92</v>
      <v>92</v>
      <v>92</v>
      <v>92</v>
      <v>92</v>
      <v>92</v>
      <v>92</v>
      <v>92</v>
      <v>92</v>
      <v>26</v>
    </spb>
    <spb s="10">
      <v>2019</v>
      <v>2019</v>
      <v>square km</v>
      <v>per thousand (2018)</v>
      <v>2022</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v>
      <v xml:space="preserve">CC BY-SA 3.0	</v>
      <v xml:space="preserve">https://en.wikipedia.org/wiki/London	</v>
      <v xml:space="preserve">https://creativecommons.org/licenses/by-sa/3.0	</v>
    </spb>
    <spb s="16">
      <v>95</v>
      <v>95</v>
      <v>95</v>
      <v>95</v>
      <v>95</v>
      <v>95</v>
      <v>95</v>
      <v>95</v>
      <v>95</v>
      <v>95</v>
    </spb>
    <spb s="2">
      <v>7</v>
      <v>Name</v>
      <v>LearnMoreOnLink</v>
    </spb>
    <spb s="0">
      <v xml:space="preserve">Wikipedia	</v>
      <v xml:space="preserve">CC BY-SA 3.0	</v>
      <v xml:space="preserve">https://en.wikipedia.org/wiki/Reading,_Pennsylvania	</v>
      <v xml:space="preserve">https://creativecommons.org/licenses/by-sa/3.0	</v>
    </spb>
    <spb s="16">
      <v>98</v>
      <v>98</v>
      <v>98</v>
      <v>98</v>
      <v>98</v>
      <v>98</v>
      <v>98</v>
      <v>98</v>
      <v>98</v>
      <v>98</v>
    </spb>
    <spb s="0">
      <v xml:space="preserve">Wikipedia	</v>
      <v xml:space="preserve">CC BY-SA 3.0	</v>
      <v xml:space="preserve">https://en.wikipedia.org/wiki/Mountain_View,_California	</v>
      <v xml:space="preserve">https://creativecommons.org/licenses/by-sa/3.0	</v>
    </spb>
    <spb s="16">
      <v>100</v>
      <v>100</v>
      <v>100</v>
      <v>100</v>
      <v>100</v>
      <v>100</v>
      <v>100</v>
      <v>100</v>
      <v>100</v>
      <v>100</v>
    </spb>
    <spb s="0">
      <v xml:space="preserve">Wikipedia	</v>
      <v xml:space="preserve">CC BY-SA 3.0	</v>
      <v xml:space="preserve">https://en.wikipedia.org/wiki/Glendale,_Wisconsin	</v>
      <v xml:space="preserve">https://creativecommons.org/licenses/by-sa/3.0	</v>
    </spb>
    <spb s="16">
      <v>102</v>
      <v>102</v>
      <v>102</v>
      <v>102</v>
      <v>102</v>
      <v>102</v>
      <v>102</v>
      <v>102</v>
      <v>102</v>
      <v>102</v>
    </spb>
    <spb s="2">
      <v>8</v>
      <v>Name</v>
      <v>LearnMoreOnLink</v>
    </spb>
    <spb s="0">
      <v xml:space="preserve">Wikipedia	</v>
      <v xml:space="preserve">CC BY-SA 3.0	</v>
      <v xml:space="preserve">https://en.wikipedia.org/wiki/Hangzhou	</v>
      <v xml:space="preserve">https://creativecommons.org/licenses/by-sa/3.0	</v>
    </spb>
    <spb s="16">
      <v>105</v>
      <v>105</v>
      <v>105</v>
      <v>105</v>
      <v>105</v>
      <v>105</v>
      <v>105</v>
      <v>105</v>
      <v>105</v>
      <v>105</v>
    </spb>
    <spb s="0">
      <v xml:space="preserve">Wikipedia	</v>
      <v xml:space="preserve">CC BY-SA 3.0	</v>
      <v xml:space="preserve">https://en.wikipedia.org/wiki/Alameda_County,_California	</v>
      <v xml:space="preserve">https://creativecommons.org/licenses/by-sa/3.0	</v>
    </spb>
    <spb s="19">
      <v>107</v>
      <v>107</v>
      <v>107</v>
      <v>107</v>
      <v>107</v>
      <v>107</v>
      <v>107</v>
      <v>107</v>
    </spb>
    <spb s="2">
      <v>9</v>
      <v>Name</v>
      <v>LearnMoreOnLink</v>
    </spb>
    <spb s="20">
      <v>3</v>
      <v>3</v>
      <v>3</v>
      <v>3</v>
    </spb>
    <spb s="0">
      <v xml:space="preserve">Wikipedia	</v>
      <v xml:space="preserve">CC BY-SA 3.0	</v>
      <v xml:space="preserve">https://en.wikipedia.org/wiki/San_Leandro,_California	</v>
      <v xml:space="preserve">https://creativecommons.org/licenses/by-sa/3.0	</v>
    </spb>
    <spb s="16">
      <v>111</v>
      <v>111</v>
      <v>111</v>
      <v>111</v>
      <v>111</v>
      <v>111</v>
      <v>111</v>
      <v>111</v>
      <v>111</v>
      <v>111</v>
    </spb>
    <spb s="0">
      <v xml:space="preserve">Wikipedia	</v>
      <v xml:space="preserve">CC BY-SA 3.0	</v>
      <v xml:space="preserve">https://en.wikipedia.org/wiki/San_Jose,_California	</v>
      <v xml:space="preserve">https://creativecommons.org/licenses/by-sa/3.0	</v>
    </spb>
    <spb s="16">
      <v>113</v>
      <v>113</v>
      <v>113</v>
      <v>113</v>
      <v>113</v>
      <v>113</v>
      <v>113</v>
      <v>113</v>
      <v>113</v>
      <v>113</v>
    </spb>
    <spb s="0">
      <v xml:space="preserve">Wikipedia	</v>
      <v xml:space="preserve">CC-BY-SA	</v>
      <v xml:space="preserve">http://en.wikipedia.org/wiki/Lake_Orion,_Michigan	</v>
      <v xml:space="preserve">http://creativecommons.org/licenses/by-sa/3.0/	</v>
    </spb>
    <spb s="0">
      <v xml:space="preserve">Wikipedia	</v>
      <v xml:space="preserve">CC BY-SA 3.0	</v>
      <v xml:space="preserve">https://en.wikipedia.org/wiki/Lake_Orion,_Michigan	</v>
      <v xml:space="preserve">https://creativecommons.org/licenses/by-sa/3.0	</v>
    </spb>
    <spb s="16">
      <v>115</v>
      <v>116</v>
      <v>116</v>
      <v>116</v>
      <v>116</v>
      <v>116</v>
      <v>116</v>
      <v>116</v>
      <v>116</v>
      <v>116</v>
    </spb>
    <spb s="0">
      <v xml:space="preserve">Wikipedia	</v>
      <v xml:space="preserve">CC BY-SA 3.0	</v>
      <v xml:space="preserve">https://en.wikipedia.org/wiki/Cypress,_California	</v>
      <v xml:space="preserve">https://creativecommons.org/licenses/by-sa/3.0	</v>
    </spb>
    <spb s="16">
      <v>118</v>
      <v>118</v>
      <v>118</v>
      <v>118</v>
      <v>118</v>
      <v>118</v>
      <v>118</v>
      <v>118</v>
      <v>118</v>
      <v>118</v>
    </spb>
    <spb s="0">
      <v xml:space="preserve">Wikipedia	</v>
      <v xml:space="preserve">CC-BY-SA	</v>
      <v xml:space="preserve">http://en.wikipedia.org/wiki/Mississauga	</v>
      <v xml:space="preserve">http://creativecommons.org/licenses/by-sa/3.0/	</v>
    </spb>
    <spb s="0">
      <v xml:space="preserve">Wikipedia	</v>
      <v xml:space="preserve">CC BY-SA 3.0	</v>
      <v xml:space="preserve">https://en.wikipedia.org/wiki/Mississauga	</v>
      <v xml:space="preserve">https://creativecommons.org/licenses/by-sa/3.0	</v>
    </spb>
    <spb s="1">
      <v>120</v>
      <v>121</v>
      <v>121</v>
      <v>121</v>
      <v>121</v>
      <v>121</v>
      <v>121</v>
      <v>121</v>
      <v>121</v>
    </spb>
    <spb s="2">
      <v>10</v>
      <v>Name</v>
      <v>LearnMoreOnLink</v>
    </spb>
    <spb s="0">
      <v xml:space="preserve">Wikipedia	</v>
      <v xml:space="preserve">CC BY-SA 3.0	</v>
      <v xml:space="preserve">https://en.wikipedia.org/wiki/Ontario	</v>
      <v xml:space="preserve">https://creativecommons.org/licenses/by-sa/3.0	</v>
    </spb>
    <spb s="0">
      <v xml:space="preserve">www150.statcan.gc.ca	</v>
      <v xml:space="preserve">	</v>
      <v xml:space="preserve">https://www150.statcan.gc.ca/t1/tbl1/en/tv.action?pid=3410000301	</v>
      <v xml:space="preserve">	</v>
    </spb>
    <spb s="0">
      <v xml:space="preserve">Wikipedia	</v>
      <v xml:space="preserve">CC-BY-SA	</v>
      <v xml:space="preserve">http://en.wikipedia.org/wiki/Ontario	</v>
      <v xml:space="preserve">http://creativecommons.org/licenses/by-sa/3.0/	</v>
    </spb>
    <spb s="0">
      <v xml:space="preserve">Wikipedia	www150.statcan.gc.ca	</v>
      <v xml:space="preserve">CC-BY-SA		</v>
      <v xml:space="preserve">http://en.wikipedia.org/wiki/Ontario	https://www150.statcan.gc.ca/t1/tbl1/en/tv.action?pid=3410000301	</v>
      <v xml:space="preserve">http://creativecommons.org/licenses/by-sa/3.0/		</v>
    </spb>
    <spb s="21">
      <v>124</v>
      <v>124</v>
      <v>125</v>
      <v>124</v>
      <v>124</v>
      <v>124</v>
      <v>126</v>
      <v>124</v>
      <v>125</v>
      <v>124</v>
      <v>125</v>
      <v>124</v>
      <v>125</v>
      <v>127</v>
    </spb>
    <spb s="2">
      <v>11</v>
      <v>Name</v>
      <v>LearnMoreOnLink</v>
    </spb>
    <spb s="22">
      <v>square km</v>
      <v>2016</v>
      <v>2020</v>
      <v>2016</v>
      <v>2017-12</v>
      <v>2016</v>
      <v>2016</v>
    </spb>
    <spb s="8">
      <v>13</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v>
      <v xml:space="preserve">CC BY-SA 3.0	</v>
      <v xml:space="preserve">https://en.wikipedia.org/wiki/Canada	</v>
      <v xml:space="preserve">https://creativecommons.org/licenses/by-sa/3.0	</v>
    </spb>
    <spb s="0">
      <v xml:space="preserve">Wikipedia	</v>
      <v xml:space="preserve">CC-BY-SA	</v>
      <v xml:space="preserve">http://en.wikipedia.org/wiki/Canada	</v>
      <v xml:space="preserve">http://creativecommons.org/licenses/by-sa/3.0/	</v>
    </spb>
    <spb s="0">
      <v xml:space="preserve">Cia	</v>
      <v xml:space="preserve">	</v>
      <v xml:space="preserve">https://www.cia.gov/library/publications/the-world-factbook/geos/ca.html?Transportation	</v>
      <v xml:space="preserve">	</v>
    </spb>
    <spb s="9">
      <v>10</v>
      <v>132</v>
      <v>133</v>
      <v>133</v>
      <v>13</v>
      <v>133</v>
      <v>133</v>
      <v>133</v>
      <v>134</v>
      <v>133</v>
      <v>133</v>
      <v>134</v>
      <v>133</v>
      <v>133</v>
      <v>135</v>
      <v>16</v>
      <v>132</v>
      <v>135</v>
      <v>18</v>
      <v>133</v>
      <v>135</v>
      <v>19</v>
      <v>20</v>
      <v>21</v>
      <v>135</v>
      <v>135</v>
      <v>133</v>
      <v>135</v>
      <v>22</v>
      <v>23</v>
      <v>24</v>
      <v>25</v>
      <v>135</v>
      <v>132</v>
      <v>135</v>
      <v>135</v>
      <v>135</v>
      <v>135</v>
      <v>135</v>
      <v>135</v>
      <v>135</v>
      <v>135</v>
      <v>135</v>
      <v>135</v>
      <v>26</v>
    </spb>
    <spb s="10">
      <v>2019</v>
      <v>2019</v>
      <v>square km</v>
      <v>per thousand (2018)</v>
      <v>2022</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v>
      <v xml:space="preserve">CC BY-SA 3.0	</v>
      <v xml:space="preserve">https://en.wikipedia.org/wiki/Rochester,_New_York	</v>
      <v xml:space="preserve">https://creativecommons.org/licenses/by-sa/3.0	</v>
    </spb>
    <spb s="16">
      <v>138</v>
      <v>138</v>
      <v>138</v>
      <v>138</v>
      <v>138</v>
      <v>138</v>
      <v>138</v>
      <v>138</v>
      <v>138</v>
      <v>138</v>
    </spb>
    <spb s="0">
      <v xml:space="preserve">Wikipedia	</v>
      <v xml:space="preserve">CC BY-SA 3.0	</v>
      <v xml:space="preserve">https://en.wikipedia.org/wiki/Luoyang	</v>
      <v xml:space="preserve">https://creativecommons.org/licenses/by-sa/3.0	</v>
    </spb>
    <spb s="1">
      <v>140</v>
      <v>140</v>
      <v>140</v>
      <v>140</v>
      <v>140</v>
      <v>140</v>
      <v>140</v>
      <v>140</v>
      <v>140</v>
    </spb>
    <spb s="0">
      <v xml:space="preserve">Wikipedia	</v>
      <v xml:space="preserve">CC BY-SA 3.0	</v>
      <v xml:space="preserve">https://en.wikipedia.org/wiki/Hefei	</v>
      <v xml:space="preserve">https://creativecommons.org/licenses/by-sa/3.0	</v>
    </spb>
    <spb s="1">
      <v>142</v>
      <v>142</v>
      <v>142</v>
      <v>142</v>
      <v>142</v>
      <v>142</v>
      <v>142</v>
      <v>142</v>
      <v>142</v>
    </spb>
    <spb s="0">
      <v xml:space="preserve">Wikipedia	</v>
      <v xml:space="preserve">CC BY-SA 3.0	</v>
      <v xml:space="preserve">https://en.wikipedia.org/wiki/Frickenhausen	</v>
      <v xml:space="preserve">https://creativecommons.org/licenses/by-sa/3.0	</v>
    </spb>
    <spb s="1">
      <v>144</v>
      <v>144</v>
      <v>144</v>
      <v>144</v>
      <v>144</v>
      <v>144</v>
      <v>144</v>
      <v>144</v>
      <v>144</v>
    </spb>
    <spb s="7">
      <v>square km</v>
      <v>2022</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v>
      <v xml:space="preserve">CC BY-SA 3.0	</v>
      <v xml:space="preserve">https://en.wikipedia.org/wiki/Germany	</v>
      <v xml:space="preserve">https://creativecommons.org/licenses/by-sa/3.0	</v>
    </spb>
    <spb s="0">
      <v xml:space="preserve">Wikipedia	</v>
      <v xml:space="preserve">CC-BY-SA	</v>
      <v xml:space="preserve">http://en.wikipedia.org/wiki/Germany	</v>
      <v xml:space="preserve">http://creativecommons.org/licenses/by-sa/3.0/	</v>
    </spb>
    <spb s="0">
      <v xml:space="preserve">Cia	</v>
      <v xml:space="preserve">	</v>
      <v xml:space="preserve">https://www.cia.gov/library/publications/the-world-factbook/geos/gm.html?Transportation	</v>
      <v xml:space="preserve">	</v>
    </spb>
    <spb s="9">
      <v>10</v>
      <v>147</v>
      <v>148</v>
      <v>148</v>
      <v>13</v>
      <v>148</v>
      <v>148</v>
      <v>148</v>
      <v>149</v>
      <v>148</v>
      <v>148</v>
      <v>149</v>
      <v>148</v>
      <v>148</v>
      <v>150</v>
      <v>16</v>
      <v>147</v>
      <v>150</v>
      <v>18</v>
      <v>148</v>
      <v>150</v>
      <v>19</v>
      <v>20</v>
      <v>21</v>
      <v>150</v>
      <v>150</v>
      <v>148</v>
      <v>150</v>
      <v>22</v>
      <v>23</v>
      <v>24</v>
      <v>25</v>
      <v>150</v>
      <v>147</v>
      <v>150</v>
      <v>150</v>
      <v>150</v>
      <v>150</v>
      <v>150</v>
      <v>150</v>
      <v>150</v>
      <v>150</v>
      <v>150</v>
      <v>150</v>
      <v>26</v>
    </spb>
    <spb s="10">
      <v>2019</v>
      <v>2019</v>
      <v>square km</v>
      <v>per thousand (2018)</v>
      <v>2022</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v>
      <v xml:space="preserve">CC BY-SA 3.0	</v>
      <v xml:space="preserve">https://en.wikipedia.org/wiki/Berlin	</v>
      <v xml:space="preserve">https://creativecommons.org/licenses/by-sa/3.0	</v>
    </spb>
    <spb s="0">
      <v xml:space="preserve">ergebnisse.zensus2011.de	</v>
      <v xml:space="preserve">	</v>
      <v xml:space="preserve">https://ergebnisse.zensus2011.de/?locale=en#dynTable:statUnit=WOHNUNG;absRel=ANZAHL;ags=01,02,03,04,05,06,07,08,09,10,11,12,13,14,15,16;agsAxis=X;yAxis=ZAHLWOHNGN_HHG	</v>
      <v xml:space="preserve">	</v>
    </spb>
    <spb s="0">
      <v xml:space="preserve">Wikipedia	</v>
      <v xml:space="preserve">CC-BY-SA	</v>
      <v xml:space="preserve">http://en.wikipedia.org/wiki/Berlin	</v>
      <v xml:space="preserve">http://creativecommons.org/licenses/by-sa/3.0/	</v>
    </spb>
    <spb s="23">
      <v>153</v>
      <v>153</v>
      <v>154</v>
      <v>153</v>
      <v>153</v>
      <v>153</v>
      <v>155</v>
      <v>154</v>
      <v>153</v>
      <v>154</v>
    </spb>
    <spb s="2">
      <v>12</v>
      <v>Name</v>
      <v>LearnMoreOnLink</v>
    </spb>
    <spb s="24">
      <v>square km</v>
      <v>2011</v>
      <v>2022</v>
      <v>2011</v>
      <v>2011</v>
    </spb>
    <spb s="0">
      <v xml:space="preserve">Wikipedia	</v>
      <v xml:space="preserve">CC BY-SA 3.0	</v>
      <v xml:space="preserve">https://en.wikipedia.org/wiki/Richmond,_Virginia	</v>
      <v xml:space="preserve">https://creativecommons.org/licenses/by-sa/3.0	</v>
    </spb>
    <spb s="1">
      <v>159</v>
      <v>159</v>
      <v>159</v>
      <v>159</v>
      <v>159</v>
      <v>159</v>
      <v>159</v>
      <v>159</v>
      <v>159</v>
    </spb>
    <spb s="0">
      <v xml:space="preserve">Wikipedia	</v>
      <v xml:space="preserve">CC BY-SA 3.0	</v>
      <v xml:space="preserve">https://en.wikipedia.org/wiki/Hayward,_California	</v>
      <v xml:space="preserve">https://creativecommons.org/licenses/by-sa/3.0	</v>
    </spb>
    <spb s="16">
      <v>161</v>
      <v>161</v>
      <v>161</v>
      <v>161</v>
      <v>161</v>
      <v>161</v>
      <v>161</v>
      <v>161</v>
      <v>161</v>
      <v>161</v>
    </spb>
    <spb s="0">
      <v xml:space="preserve">Wikipedia	</v>
      <v xml:space="preserve">CC BY-SA 3.0	</v>
      <v xml:space="preserve">https://en.wikipedia.org/wiki/Tucson,_Arizona	</v>
      <v xml:space="preserve">https://creativecommons.org/licenses/by-sa/3.0	</v>
    </spb>
    <spb s="16">
      <v>163</v>
      <v>163</v>
      <v>163</v>
      <v>163</v>
      <v>163</v>
      <v>163</v>
      <v>163</v>
      <v>163</v>
      <v>163</v>
      <v>163</v>
    </spb>
    <spb s="0">
      <v xml:space="preserve">Wikipedia	</v>
      <v xml:space="preserve">CC BY-SA 3.0	</v>
      <v xml:space="preserve">https://en.wikipedia.org/wiki/Oslo	</v>
      <v xml:space="preserve">https://creativecommons.org/licenses/by-sa/3.0	</v>
    </spb>
    <spb s="0">
      <v xml:space="preserve">Wikipedia	</v>
      <v xml:space="preserve">CC-BY-SA	</v>
      <v xml:space="preserve">http://en.wikipedia.org/wiki/Oslo	</v>
      <v xml:space="preserve">http://creativecommons.org/licenses/by-sa/3.0/	</v>
    </spb>
    <spb s="25">
      <v>165</v>
      <v>165</v>
      <v>165</v>
      <v>165</v>
      <v>165</v>
      <v>166</v>
      <v>165</v>
    </spb>
    <spb s="2">
      <v>13</v>
      <v>Name</v>
      <v>LearnMoreOnLink</v>
    </spb>
    <spb s="7">
      <v>square km</v>
      <v>2023</v>
    </spb>
    <spb s="0">
      <v xml:space="preserve">Wikipedia	</v>
      <v xml:space="preserve">CC BY-SA 3.0	</v>
      <v xml:space="preserve">https://en.wikipedia.org/wiki/Minato,_Tokyo	</v>
      <v xml:space="preserve">https://creativecommons.org/licenses/by-sa/3.0	</v>
    </spb>
    <spb s="1">
      <v>170</v>
      <v>170</v>
      <v>170</v>
      <v>170</v>
      <v>170</v>
      <v>170</v>
      <v>170</v>
      <v>170</v>
      <v>170</v>
    </spb>
    <spb s="0">
      <v xml:space="preserve">Wikipedia	</v>
      <v xml:space="preserve">CC BY-SA 3.0	</v>
      <v xml:space="preserve">https://en.wikipedia.org/wiki/Houston	</v>
      <v xml:space="preserve">https://creativecommons.org/licenses/by-sa/3.0	</v>
    </spb>
    <spb s="16">
      <v>172</v>
      <v>172</v>
      <v>172</v>
      <v>172</v>
      <v>172</v>
      <v>172</v>
      <v>172</v>
      <v>172</v>
      <v>172</v>
      <v>172</v>
    </spb>
    <spb s="0">
      <v xml:space="preserve">Wikipedia	</v>
      <v xml:space="preserve">CC BY-SA 3.0	</v>
      <v xml:space="preserve">https://en.wikipedia.org/wiki/Carson_City,_Nevada	</v>
      <v xml:space="preserve">https://creativecommons.org/licenses/by-sa/3.0	</v>
    </spb>
    <spb s="1">
      <v>174</v>
      <v>174</v>
      <v>174</v>
      <v>174</v>
      <v>174</v>
      <v>174</v>
      <v>174</v>
      <v>174</v>
      <v>174</v>
    </spb>
    <spb s="0">
      <v xml:space="preserve">Wikipedia	</v>
      <v xml:space="preserve">CC BY-SA 3.0	</v>
      <v xml:space="preserve">https://en.wikipedia.org/wiki/Brisbane	</v>
      <v xml:space="preserve">https://creativecommons.org/licenses/by-sa/3.0	</v>
    </spb>
    <spb s="1">
      <v>176</v>
      <v>176</v>
      <v>176</v>
      <v>176</v>
      <v>176</v>
      <v>176</v>
      <v>176</v>
      <v>176</v>
      <v>176</v>
    </spb>
    <spb s="2">
      <v>14</v>
      <v>Name</v>
      <v>LearnMoreOnLink</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v>
      <v xml:space="preserve">CC BY-SA 3.0	</v>
      <v xml:space="preserve">https://en.wikipedia.org/wiki/Australia	</v>
      <v xml:space="preserve">https://creativecommons.org/licenses/by-sa/3.0	</v>
    </spb>
    <spb s="0">
      <v xml:space="preserve">Wikipedia	</v>
      <v xml:space="preserve">CC-BY-SA	</v>
      <v xml:space="preserve">http://en.wikipedia.org/wiki/Australia	</v>
      <v xml:space="preserve">http://creativecommons.org/licenses/by-sa/3.0/	</v>
    </spb>
    <spb s="0">
      <v xml:space="preserve">Cia	</v>
      <v xml:space="preserve">	</v>
      <v xml:space="preserve">https://www.cia.gov/library/publications/the-world-factbook/geos/as.html?Transportation	</v>
      <v xml:space="preserve">	</v>
    </spb>
    <spb s="9">
      <v>10</v>
      <v>179</v>
      <v>180</v>
      <v>180</v>
      <v>13</v>
      <v>180</v>
      <v>180</v>
      <v>180</v>
      <v>181</v>
      <v>180</v>
      <v>180</v>
      <v>181</v>
      <v>180</v>
      <v>180</v>
      <v>182</v>
      <v>16</v>
      <v>179</v>
      <v>182</v>
      <v>18</v>
      <v>180</v>
      <v>182</v>
      <v>19</v>
      <v>20</v>
      <v>21</v>
      <v>182</v>
      <v>182</v>
      <v>180</v>
      <v>182</v>
      <v>22</v>
      <v>23</v>
      <v>24</v>
      <v>25</v>
      <v>182</v>
      <v>179</v>
      <v>182</v>
      <v>182</v>
      <v>182</v>
      <v>182</v>
      <v>182</v>
      <v>182</v>
      <v>182</v>
      <v>182</v>
      <v>182</v>
      <v>182</v>
      <v>26</v>
    </spb>
    <spb s="2">
      <v>15</v>
      <v>Name</v>
      <v>LearnMoreOnLink</v>
    </spb>
    <spb s="10">
      <v>2019</v>
      <v>2019</v>
      <v>square km</v>
      <v>per thousand (2018)</v>
      <v>2022</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 s="0">
      <v xml:space="preserve">Wikipedia	</v>
      <v xml:space="preserve">CC BY-SA 3.0	</v>
      <v xml:space="preserve">https://en.wikipedia.org/wiki/Sydney	</v>
      <v xml:space="preserve">https://creativecommons.org/licenses/by-sa/3.0	</v>
    </spb>
    <spb s="1">
      <v>186</v>
      <v>186</v>
      <v>186</v>
      <v>186</v>
      <v>186</v>
      <v>186</v>
      <v>186</v>
      <v>186</v>
      <v>186</v>
    </spb>
    <spb s="0">
      <v xml:space="preserve">Wikipedia	</v>
      <v xml:space="preserve">CC BY-SA 3.0	</v>
      <v xml:space="preserve">https://en.wikipedia.org/wiki/Tel_Aviv	</v>
      <v xml:space="preserve">https://creativecommons.org/licenses/by-sa/3.0	</v>
    </spb>
    <spb s="1">
      <v>188</v>
      <v>188</v>
      <v>188</v>
      <v>188</v>
      <v>188</v>
      <v>188</v>
      <v>188</v>
      <v>188</v>
      <v>188</v>
    </spb>
    <spb s="0">
      <v xml:space="preserve">Wikipedia	Cia	</v>
      <v xml:space="preserve">CC-BY-SA		</v>
      <v xml:space="preserve">http://en.wikipedia.org/wiki/Israel	https://www.cia.gov/library/publications/the-world-factbook/geos/is.html?Transportation	</v>
      <v xml:space="preserve">http://creativecommons.org/licenses/by-sa/3.0/		</v>
    </spb>
    <spb s="0">
      <v xml:space="preserve">Wikipedia	</v>
      <v xml:space="preserve">CC BY-SA 3.0	</v>
      <v xml:space="preserve">https://en.wikipedia.org/wiki/Israel	</v>
      <v xml:space="preserve">https://creativecommons.org/licenses/by-sa/3.0	</v>
    </spb>
    <spb s="0">
      <v xml:space="preserve">Wikipedia	</v>
      <v xml:space="preserve">CC-BY-SA	</v>
      <v xml:space="preserve">http://en.wikipedia.org/wiki/Israel	</v>
      <v xml:space="preserve">http://creativecommons.org/licenses/by-sa/3.0/	</v>
    </spb>
    <spb s="0">
      <v xml:space="preserve">Cia	</v>
      <v xml:space="preserve">	</v>
      <v xml:space="preserve">https://www.cia.gov/library/publications/the-world-factbook/geos/is.html?Transportation	</v>
      <v xml:space="preserve">	</v>
    </spb>
    <spb s="9">
      <v>10</v>
      <v>190</v>
      <v>191</v>
      <v>191</v>
      <v>13</v>
      <v>191</v>
      <v>191</v>
      <v>191</v>
      <v>192</v>
      <v>191</v>
      <v>191</v>
      <v>192</v>
      <v>191</v>
      <v>191</v>
      <v>193</v>
      <v>16</v>
      <v>190</v>
      <v>193</v>
      <v>18</v>
      <v>191</v>
      <v>193</v>
      <v>19</v>
      <v>20</v>
      <v>21</v>
      <v>193</v>
      <v>193</v>
      <v>191</v>
      <v>193</v>
      <v>22</v>
      <v>23</v>
      <v>24</v>
      <v>25</v>
      <v>193</v>
      <v>190</v>
      <v>193</v>
      <v>193</v>
      <v>193</v>
      <v>193</v>
      <v>193</v>
      <v>193</v>
      <v>193</v>
      <v>193</v>
      <v>193</v>
      <v>193</v>
      <v>26</v>
    </spb>
    <spb s="10">
      <v>2019</v>
      <v>2019</v>
      <v>square km</v>
      <v>per thousand (2018)</v>
      <v>2022</v>
      <v>2019</v>
      <v>2018</v>
      <v>per liter (2016)</v>
      <v>2019</v>
      <v>years (2018)</v>
      <v>2018</v>
      <v>per thousand (2018)</v>
      <v>2019</v>
      <v>2017</v>
      <v>2016</v>
      <v>2019</v>
      <v>2016</v>
      <v>2018</v>
      <v>kilotons per year (2016)</v>
      <v>deaths per 100,000 (2017)</v>
      <v>kWh (2014)</v>
      <v>2015</v>
      <v>2019</v>
      <v>2016</v>
      <v>2016</v>
      <v>2016</v>
      <v>2016</v>
      <v>2016</v>
      <v>2015</v>
      <v>2016</v>
      <v>2016</v>
      <v>2017</v>
      <v>2017</v>
      <v>2019</v>
    </spb>
    <spb s="0">
      <v xml:space="preserve">Wikipedia	</v>
      <v xml:space="preserve">CC BY-SA 3.0	</v>
      <v xml:space="preserve">https://en.wikipedia.org/wiki/Kawanishi,_Hy%C5%8Dgo	</v>
      <v xml:space="preserve">https://creativecommons.org/licenses/by-sa/3.0	</v>
    </spb>
    <spb s="1">
      <v>196</v>
      <v>196</v>
      <v>196</v>
      <v>196</v>
      <v>196</v>
      <v>196</v>
      <v>196</v>
      <v>196</v>
      <v>196</v>
    </spb>
    <spb s="0">
      <v xml:space="preserve">Wikipedia	</v>
      <v xml:space="preserve">CC BY-SA 3.0	</v>
      <v xml:space="preserve">https://en.wikipedia.org/wiki/Milan	</v>
      <v xml:space="preserve">https://creativecommons.org/licenses/by-sa/3.0	</v>
    </spb>
    <spb s="16">
      <v>198</v>
      <v>198</v>
      <v>198</v>
      <v>198</v>
      <v>198</v>
      <v>198</v>
      <v>198</v>
      <v>198</v>
      <v>198</v>
      <v>198</v>
    </spb>
    <spb s="0">
      <v xml:space="preserve">Wikipedia	Wikipedia	Cia	travel.state.gov	</v>
      <v xml:space="preserve">CC-BY-SA	CC-BY-SA			</v>
      <v xml:space="preserve">http://es.wikipedia.org/wiki/Italia	http://en.wikipedia.org/wiki/Italy	https://www.cia.gov/library/publications/the-world-factbook/geos/it.html?Transportation	https://travel.state.gov/content/travel/en/international-travel/International-Travel-Country-Information-Pages/SanMarino.html	</v>
      <v xml:space="preserve">http://creativecommons.org/licenses/by-sa/3.0/	http://creativecommons.org/licenses/by-sa/3.0/			</v>
    </spb>
    <spb s="0">
      <v xml:space="preserve">Wikipedia	</v>
      <v xml:space="preserve">CC BY-SA 3.0	</v>
      <v xml:space="preserve">https://en.wikipedia.org/wiki/Italy	</v>
      <v xml:space="preserve">https://creativecommons.org/licenses/by-sa/3.0	</v>
    </spb>
    <spb s="0">
      <v xml:space="preserve">Wikipedia	</v>
      <v xml:space="preserve">CC-BY-SA	</v>
      <v xml:space="preserve">http://en.wikipedia.org/wiki/Italy	</v>
      <v xml:space="preserve">http://creativecommons.org/licenses/by-sa/3.0/	</v>
    </spb>
    <spb s="0">
      <v xml:space="preserve">Cia	</v>
      <v xml:space="preserve">	</v>
      <v xml:space="preserve">https://www.cia.gov/library/publications/the-world-factbook/geos/it.html?Transportation	</v>
      <v xml:space="preserve">	</v>
    </spb>
    <spb s="26">
      <v>10</v>
      <v>200</v>
      <v>201</v>
      <v>201</v>
      <v>13</v>
      <v>201</v>
      <v>201</v>
      <v>201</v>
      <v>202</v>
      <v>201</v>
      <v>201</v>
      <v>201</v>
      <v>201</v>
      <v>203</v>
      <v>16</v>
      <v>200</v>
      <v>203</v>
      <v>18</v>
      <v>201</v>
      <v>203</v>
      <v>19</v>
      <v>20</v>
      <v>21</v>
      <v>203</v>
      <v>203</v>
      <v>201</v>
      <v>203</v>
      <v>22</v>
      <v>23</v>
      <v>24</v>
      <v>25</v>
      <v>203</v>
      <v>200</v>
      <v>203</v>
      <v>203</v>
      <v>203</v>
      <v>203</v>
      <v>203</v>
      <v>203</v>
      <v>203</v>
      <v>203</v>
      <v>203</v>
      <v>203</v>
      <v>26</v>
    </spb>
    <spb s="2">
      <v>16</v>
      <v>Name</v>
      <v>LearnMoreOnLink</v>
    </spb>
    <spb s="10">
      <v>2019</v>
      <v>2019</v>
      <v>square km</v>
      <v>per thousand (2018)</v>
      <v>2022</v>
      <v>2019</v>
      <v>2018</v>
      <v>per liter (2016)</v>
      <v>2019</v>
      <v>years (2018)</v>
      <v>2018</v>
      <v>per thousand (2018)</v>
      <v>2019</v>
      <v>2017</v>
      <v>2016</v>
      <v>2019</v>
      <v>2016</v>
      <v>2018</v>
      <v>kilotons per year (2014)</v>
      <v>deaths per 100,000 (2017)</v>
      <v>kWh (2014)</v>
      <v>2015</v>
      <v>2008</v>
      <v>2017</v>
      <v>2017</v>
      <v>2017</v>
      <v>2017</v>
      <v>2017</v>
      <v>2015</v>
      <v>2017</v>
      <v>2017</v>
      <v>2017</v>
      <v>2017</v>
      <v>2019</v>
    </spb>
    <spb s="0">
      <v xml:space="preserve">Wikipedia	</v>
      <v xml:space="preserve">CC BY-SA 3.0	</v>
      <v xml:space="preserve">https://en.wikipedia.org/wiki/Rome	</v>
      <v xml:space="preserve">https://creativecommons.org/licenses/by-sa/3.0	</v>
    </spb>
    <spb s="16">
      <v>207</v>
      <v>207</v>
      <v>207</v>
      <v>207</v>
      <v>207</v>
      <v>207</v>
      <v>207</v>
      <v>207</v>
      <v>207</v>
      <v>207</v>
    </spb>
    <spb s="0">
      <v xml:space="preserve">Wikipedia	</v>
      <v xml:space="preserve">CC BY-SA 3.0	</v>
      <v xml:space="preserve">https://en.wikipedia.org/wiki/Berkeley,_California	</v>
      <v xml:space="preserve">https://creativecommons.org/licenses/by-sa/3.0	</v>
    </spb>
    <spb s="16">
      <v>209</v>
      <v>209</v>
      <v>209</v>
      <v>209</v>
      <v>209</v>
      <v>209</v>
      <v>209</v>
      <v>209</v>
      <v>209</v>
      <v>209</v>
    </spb>
    <spb s="0">
      <v xml:space="preserve">Wikipedia	</v>
      <v xml:space="preserve">CC BY-SA 3.0	</v>
      <v xml:space="preserve">https://en.wikipedia.org/wiki/Fremont,_California	</v>
      <v xml:space="preserve">https://creativecommons.org/licenses/by-sa/3.0	</v>
    </spb>
    <spb s="16">
      <v>211</v>
      <v>211</v>
      <v>211</v>
      <v>211</v>
      <v>211</v>
      <v>211</v>
      <v>211</v>
      <v>211</v>
      <v>211</v>
      <v>211</v>
    </spb>
    <spb s="0">
      <v xml:space="preserve">Wikipedia	</v>
      <v xml:space="preserve">CC BY-SA 3.0	</v>
      <v xml:space="preserve">https://en.wikipedia.org/wiki/Woburn,_Massachusetts	</v>
      <v xml:space="preserve">https://creativecommons.org/licenses/by-sa/3.0	</v>
    </spb>
    <spb s="16">
      <v>213</v>
      <v>213</v>
      <v>213</v>
      <v>213</v>
      <v>213</v>
      <v>213</v>
      <v>213</v>
      <v>213</v>
      <v>213</v>
      <v>213</v>
    </spb>
    <spb s="0">
      <v xml:space="preserve">Wikipedia	</v>
      <v xml:space="preserve">CC BY-SA 3.0	</v>
      <v xml:space="preserve">https://en.wikipedia.org/wiki/Louisville,_Kentucky	</v>
      <v xml:space="preserve">https://creativecommons.org/licenses/by-sa/3.0	</v>
    </spb>
    <spb s="16">
      <v>215</v>
      <v>215</v>
      <v>215</v>
      <v>215</v>
      <v>215</v>
      <v>215</v>
      <v>215</v>
      <v>215</v>
      <v>215</v>
      <v>215</v>
    </spb>
    <spb s="0">
      <v xml:space="preserve">Wikipedia	</v>
      <v xml:space="preserve">CC BY-SA 3.0	</v>
      <v xml:space="preserve">https://en.wikipedia.org/wiki/Palo_Alto,_California	</v>
      <v xml:space="preserve">https://creativecommons.org/licenses/by-sa/3.0	</v>
    </spb>
    <spb s="16">
      <v>217</v>
      <v>217</v>
      <v>217</v>
      <v>217</v>
      <v>217</v>
      <v>217</v>
      <v>217</v>
      <v>217</v>
      <v>217</v>
      <v>217</v>
    </spb>
    <spb s="0">
      <v xml:space="preserve">Wikipedia	</v>
      <v xml:space="preserve">CC BY-SA 3.0	</v>
      <v xml:space="preserve">https://en.wikipedia.org/wiki/Irvine,_California	</v>
      <v xml:space="preserve">https://creativecommons.org/licenses/by-sa/3.0	</v>
    </spb>
    <spb s="16">
      <v>219</v>
      <v>219</v>
      <v>219</v>
      <v>219</v>
      <v>219</v>
      <v>219</v>
      <v>219</v>
      <v>219</v>
      <v>219</v>
      <v>219</v>
    </spb>
    <spb s="0">
      <v xml:space="preserve">Wikipedia	</v>
      <v xml:space="preserve">CC BY-SA 3.0	</v>
      <v xml:space="preserve">https://en.wikipedia.org/wiki/New_Chicago,_California	</v>
      <v xml:space="preserve">https://creativecommons.org/licenses/by-sa/3.0	</v>
    </spb>
    <spb s="0">
      <v xml:space="preserve">Wikipedia	</v>
      <v xml:space="preserve">CC-BY-SA	</v>
      <v xml:space="preserve">http://en.wikipedia.org/wiki/New_Chicago,_California	</v>
      <v xml:space="preserve">http://creativecommons.org/licenses/by-sa/3.0/	</v>
    </spb>
    <spb s="27">
      <v>221</v>
      <v>221</v>
      <v>221</v>
      <v>222</v>
      <v>221</v>
      <v>221</v>
      <v>221</v>
      <v>221</v>
      <v>221</v>
    </spb>
    <spb s="2">
      <v>17</v>
      <v>Name</v>
      <v>LearnMoreOnLink</v>
    </spb>
    <spb s="28">
      <v>2016</v>
    </spb>
    <spb s="0">
      <v xml:space="preserve">Wikipedia	</v>
      <v xml:space="preserve">CC BY-SA 3.0	</v>
      <v xml:space="preserve">https://en.wikipedia.org/wiki/Woodinville,_Washington	</v>
      <v xml:space="preserve">https://creativecommons.org/licenses/by-sa/3.0	</v>
    </spb>
    <spb s="16">
      <v>226</v>
      <v>226</v>
      <v>226</v>
      <v>226</v>
      <v>226</v>
      <v>226</v>
      <v>226</v>
      <v>226</v>
      <v>226</v>
      <v>226</v>
    </spb>
    <spb s="0">
      <v xml:space="preserve">Wikipedia	</v>
      <v xml:space="preserve">CC BY-SA 3.0	</v>
      <v xml:space="preserve">https://en.wikipedia.org/wiki/Abingdon-on-Thames	</v>
      <v xml:space="preserve">https://creativecommons.org/licenses/by-sa/3.0	</v>
    </spb>
    <spb s="1">
      <v>228</v>
      <v>228</v>
      <v>228</v>
      <v>228</v>
      <v>228</v>
      <v>228</v>
      <v>228</v>
      <v>228</v>
      <v>228</v>
    </spb>
    <spb s="7">
      <v>square km</v>
      <v>2011</v>
    </spb>
    <spb s="0">
      <v xml:space="preserve">Wikipedia	</v>
      <v xml:space="preserve">CC BY-SA 3.0	</v>
      <v xml:space="preserve">https://en.wikipedia.org/wiki/Stanford,_California	</v>
      <v xml:space="preserve">https://creativecommons.org/licenses/by-sa/3.0	</v>
    </spb>
    <spb s="16">
      <v>231</v>
      <v>231</v>
      <v>231</v>
      <v>231</v>
      <v>231</v>
      <v>231</v>
      <v>231</v>
      <v>231</v>
      <v>231</v>
      <v>231</v>
    </spb>
    <spb s="2">
      <v>18</v>
      <v>Name</v>
      <v>LearnMoreOnLink</v>
    </spb>
    <spb s="0">
      <v xml:space="preserve">Wikipedia	</v>
      <v xml:space="preserve">CC BY-SA 3.0	</v>
      <v xml:space="preserve">https://en.wikipedia.org/wiki/Cambridge,_Massachusetts	</v>
      <v xml:space="preserve">https://creativecommons.org/licenses/by-sa/3.0	</v>
    </spb>
    <spb s="16">
      <v>234</v>
      <v>234</v>
      <v>234</v>
      <v>234</v>
      <v>234</v>
      <v>234</v>
      <v>234</v>
      <v>234</v>
      <v>234</v>
      <v>234</v>
    </spb>
    <spb s="0">
      <v xml:space="preserve">Wikipedia	</v>
      <v xml:space="preserve">CC BY-SA 3.0	</v>
      <v xml:space="preserve">https://en.wikipedia.org/wiki/College_Park,_Maryland	</v>
      <v xml:space="preserve">https://creativecommons.org/licenses/by-sa/3.0	</v>
    </spb>
    <spb s="16">
      <v>236</v>
      <v>236</v>
      <v>236</v>
      <v>236</v>
      <v>236</v>
      <v>236</v>
      <v>236</v>
      <v>236</v>
      <v>236</v>
      <v>236</v>
    </spb>
    <spb s="0">
      <v xml:space="preserve">Wikipedia	</v>
      <v xml:space="preserve">CC-BY-SA	</v>
      <v xml:space="preserve">http://en.wikipedia.org/wiki/University_Park,_Pennsylvania	</v>
      <v xml:space="preserve">http://creativecommons.org/licenses/by-sa/3.0/	</v>
    </spb>
    <spb s="0">
      <v xml:space="preserve">Wikipedia	Facebook	</v>
      <v xml:space="preserve">CC-BY-SA		</v>
      <v xml:space="preserve">http://en.wikipedia.org/wiki/University_Park,_Pennsylvania	https://www.facebook.com/The-Pennsylvania-State-University-at-University-Park-200958759935051	</v>
      <v xml:space="preserve">http://creativecommons.org/licenses/by-sa/3.0/		</v>
    </spb>
    <spb s="0">
      <v xml:space="preserve">Wikipedia	</v>
      <v xml:space="preserve">CC BY-SA 3.0	</v>
      <v xml:space="preserve">https://wikipedia.org	</v>
      <v xml:space="preserve">https://creativecommons.org/licenses/by-sa/3.0	</v>
    </spb>
    <spb s="29">
      <v>238</v>
      <v>239</v>
      <v>240</v>
      <v>240</v>
      <v>239</v>
      <v>238</v>
      <v>240</v>
      <v>240</v>
      <v>240</v>
    </spb>
    <spb s="2">
      <v>19</v>
      <v>Name</v>
      <v>LearnMoreOnLink</v>
    </spb>
    <spb s="30">
      <v>0</v>
      <v>0</v>
    </spb>
    <spb s="31">
      <v>3</v>
      <v>3</v>
      <v>243</v>
      <v>3</v>
    </spb>
    <spb s="32">
      <v>1</v>
      <v>14</v>
    </spb>
    <spb s="33">
      <v>square km</v>
    </spb>
    <spb s="0">
      <v xml:space="preserve">Wikipedia	</v>
      <v xml:space="preserve">CC BY-SA 3.0	</v>
      <v xml:space="preserve">https://en.wikipedia.org/wiki/Notre_Dame,_Indiana	</v>
      <v xml:space="preserve">https://creativecommons.org/licenses/by-sa/3.0	</v>
    </spb>
    <spb s="16">
      <v>247</v>
      <v>247</v>
      <v>247</v>
      <v>247</v>
      <v>247</v>
      <v>247</v>
      <v>247</v>
      <v>247</v>
      <v>247</v>
      <v>247</v>
    </spb>
    <spb s="0">
      <v xml:space="preserve">Wikipedia	</v>
      <v xml:space="preserve">CC BY-SA 3.0	</v>
      <v xml:space="preserve">https://en.wikipedia.org/wiki/Oxford	</v>
      <v xml:space="preserve">https://creativecommons.org/licenses/by-sa/3.0	</v>
    </spb>
    <spb s="0">
      <v xml:space="preserve">Wikipedia	</v>
      <v xml:space="preserve">CC-BY-SA	</v>
      <v xml:space="preserve">http://en.wikipedia.org/wiki/Oxford	</v>
      <v xml:space="preserve">http://creativecommons.org/licenses/by-sa/3.0/	</v>
    </spb>
    <spb s="1">
      <v>249</v>
      <v>249</v>
      <v>249</v>
      <v>249</v>
      <v>250</v>
      <v>249</v>
      <v>249</v>
      <v>249</v>
      <v>249</v>
    </spb>
    <spb s="7">
      <v>square km</v>
      <v>2017</v>
    </spb>
    <spb s="0">
      <v xml:space="preserve">Wikipedia	</v>
      <v xml:space="preserve">CC BY-SA 3.0	</v>
      <v xml:space="preserve">https://en.wikipedia.org/wiki/Boulder,_Colorado	</v>
      <v xml:space="preserve">https://creativecommons.org/licenses/by-sa/3.0	</v>
    </spb>
    <spb s="16">
      <v>253</v>
      <v>253</v>
      <v>253</v>
      <v>253</v>
      <v>253</v>
      <v>253</v>
      <v>253</v>
      <v>253</v>
      <v>253</v>
      <v>253</v>
    </spb>
    <spb s="0">
      <v xml:space="preserve">Wikipedia	</v>
      <v xml:space="preserve">CC BY-SA 3.0	</v>
      <v xml:space="preserve">https://en.wikipedia.org/wiki/Ann_Arbor,_Michigan	</v>
      <v xml:space="preserve">https://creativecommons.org/licenses/by-sa/3.0	</v>
    </spb>
    <spb s="16">
      <v>255</v>
      <v>255</v>
      <v>255</v>
      <v>255</v>
      <v>255</v>
      <v>255</v>
      <v>255</v>
      <v>255</v>
      <v>255</v>
      <v>255</v>
    </spb>
    <spb s="0">
      <v xml:space="preserve">Wikipedia	</v>
      <v xml:space="preserve">CC BY-SA 3.0	</v>
      <v xml:space="preserve">https://en.wikipedia.org/wiki/West_Lafayette,_Indiana	</v>
      <v xml:space="preserve">https://creativecommons.org/licenses/by-sa/3.0	</v>
    </spb>
    <spb s="16">
      <v>257</v>
      <v>257</v>
      <v>257</v>
      <v>257</v>
      <v>257</v>
      <v>257</v>
      <v>257</v>
      <v>257</v>
      <v>257</v>
      <v>257</v>
    </spb>
    <spb s="0">
      <v xml:space="preserve">Wikipedia	</v>
      <v xml:space="preserve">CC BY-SA 3.0	</v>
      <v xml:space="preserve">https://en.wikipedia.org/wiki/Providence,_Rhode_Island	</v>
      <v xml:space="preserve">https://creativecommons.org/licenses/by-sa/3.0	</v>
    </spb>
    <spb s="16">
      <v>259</v>
      <v>259</v>
      <v>259</v>
      <v>259</v>
      <v>259</v>
      <v>259</v>
      <v>259</v>
      <v>259</v>
      <v>259</v>
      <v>259</v>
    </spb>
    <spb s="0">
      <v xml:space="preserve">Wikipedia	</v>
      <v xml:space="preserve">CC BY-SA 3.0	</v>
      <v xml:space="preserve">https://en.wikipedia.org/wiki/Urbana,_Illinois	</v>
      <v xml:space="preserve">https://creativecommons.org/licenses/by-sa/3.0	</v>
    </spb>
    <spb s="16">
      <v>261</v>
      <v>261</v>
      <v>261</v>
      <v>261</v>
      <v>261</v>
      <v>261</v>
      <v>261</v>
      <v>261</v>
      <v>261</v>
      <v>261</v>
    </spb>
    <spb s="0">
      <v xml:space="preserve">Wikipedia	</v>
      <v xml:space="preserve">CC BY-SA 3.0	</v>
      <v xml:space="preserve">https://en.wikipedia.org/wiki/Ithaca,_New_York	</v>
      <v xml:space="preserve">https://creativecommons.org/licenses/by-sa/3.0	</v>
    </spb>
    <spb s="16">
      <v>263</v>
      <v>263</v>
      <v>263</v>
      <v>263</v>
      <v>263</v>
      <v>263</v>
      <v>263</v>
      <v>263</v>
      <v>263</v>
      <v>263</v>
    </spb>
    <spb s="0">
      <v xml:space="preserve">Wikipedia	</v>
      <v xml:space="preserve">CC BY-SA 3.0	</v>
      <v xml:space="preserve">https://en.wikipedia.org/wiki/Adelphi,_Maryland	</v>
      <v xml:space="preserve">https://creativecommons.org/licenses/by-sa/3.0	</v>
    </spb>
    <spb s="16">
      <v>265</v>
      <v>265</v>
      <v>265</v>
      <v>265</v>
      <v>265</v>
      <v>265</v>
      <v>265</v>
      <v>265</v>
      <v>265</v>
      <v>265</v>
    </spb>
    <spb s="0">
      <v xml:space="preserve">Wikipedia	</v>
      <v xml:space="preserve">CC-BY-SA	</v>
      <v xml:space="preserve">http://en.wikipedia.org/wiki/Lemont,_Illinois	</v>
      <v xml:space="preserve">http://creativecommons.org/licenses/by-sa/3.0/	</v>
    </spb>
    <spb s="0">
      <v xml:space="preserve">Wikipedia	</v>
      <v xml:space="preserve">CC BY-SA 3.0	</v>
      <v xml:space="preserve">https://en.wikipedia.org/wiki/Lemont,_Illinois	</v>
      <v xml:space="preserve">https://creativecommons.org/licenses/by-sa/3.0	</v>
    </spb>
    <spb s="16">
      <v>267</v>
      <v>268</v>
      <v>268</v>
      <v>268</v>
      <v>268</v>
      <v>268</v>
      <v>268</v>
      <v>268</v>
      <v>268</v>
      <v>268</v>
    </spb>
    <spb s="0">
      <v xml:space="preserve">Wikipedia	</v>
      <v xml:space="preserve">CC BY-SA 3.0	</v>
      <v xml:space="preserve">https://en.wikipedia.org/wiki/Albuquerque,_New_Mexico	</v>
      <v xml:space="preserve">https://creativecommons.org/licenses/by-sa/3.0	</v>
    </spb>
    <spb s="16">
      <v>270</v>
      <v>270</v>
      <v>270</v>
      <v>270</v>
      <v>270</v>
      <v>270</v>
      <v>270</v>
      <v>270</v>
      <v>270</v>
      <v>270</v>
    </spb>
    <spb s="34">
      <v>240</v>
      <v>240</v>
      <v>240</v>
      <v>240</v>
      <v>240</v>
      <v>240</v>
      <v>240</v>
      <v>240</v>
    </spb>
    <spb s="2">
      <v>20</v>
      <v>Name</v>
      <v>LearnMoreOnLink</v>
    </spb>
    <spb s="0">
      <v xml:space="preserve">Wikipedia	</v>
      <v xml:space="preserve">CC BY-SA 3.0	</v>
      <v xml:space="preserve">https://en.wikipedia.org/wiki/Richland,_California	</v>
      <v xml:space="preserve">https://creativecommons.org/licenses/by-sa/3.0	</v>
    </spb>
    <spb s="0">
      <v xml:space="preserve">Wikipedia	</v>
      <v xml:space="preserve">CC BY-SA 3.0	</v>
      <v xml:space="preserve">https://en.wikipedia.org/wiki/Menlo_Park,_California	</v>
      <v xml:space="preserve">https://creativecommons.org/licenses/by-sa/3.0	</v>
    </spb>
    <spb s="16">
      <v>275</v>
      <v>275</v>
      <v>275</v>
      <v>275</v>
      <v>275</v>
      <v>275</v>
      <v>275</v>
      <v>275</v>
      <v>275</v>
      <v>275</v>
    </spb>
    <spb s="0">
      <v xml:space="preserve">Wikipedia	</v>
      <v xml:space="preserve">CC BY-SA 3.0	</v>
      <v xml:space="preserve">https://en.wikipedia.org/wiki/Lexington,_Kentucky	</v>
      <v xml:space="preserve">https://creativecommons.org/licenses/by-sa/3.0	</v>
    </spb>
    <spb s="16">
      <v>277</v>
      <v>277</v>
      <v>277</v>
      <v>277</v>
      <v>277</v>
      <v>277</v>
      <v>277</v>
      <v>277</v>
      <v>277</v>
      <v>277</v>
    </spb>
    <spb s="0">
      <v xml:space="preserve">Wikipedia	</v>
      <v xml:space="preserve">CC BY-SA 3.0	</v>
      <v xml:space="preserve">https://en.wikipedia.org/wiki/Salt_Lake_City	</v>
      <v xml:space="preserve">https://creativecommons.org/licenses/by-sa/3.0	</v>
    </spb>
    <spb s="16">
      <v>279</v>
      <v>279</v>
      <v>279</v>
      <v>279</v>
      <v>279</v>
      <v>279</v>
      <v>279</v>
      <v>279</v>
      <v>279</v>
      <v>279</v>
    </spb>
    <spb s="0">
      <v xml:space="preserve">Wikipedia	</v>
      <v xml:space="preserve">CC BY-SA 3.0	</v>
      <v xml:space="preserve">https://en.wikipedia.org/wiki/Waterloo,_New_Kent_County,_Virginia	</v>
      <v xml:space="preserve">https://creativecommons.org/licenses/by-sa/3.0	</v>
    </spb>
    <spb s="35">
      <v>281</v>
      <v>281</v>
      <v>281</v>
      <v>281</v>
      <v>281</v>
      <v>281</v>
      <v>281</v>
    </spb>
    <spb s="2">
      <v>21</v>
      <v>Name</v>
      <v>LearnMoreOnLink</v>
    </spb>
    <spb s="36">
      <v>1</v>
    </spb>
    <spb s="0">
      <v xml:space="preserve">Wikipedia	</v>
      <v xml:space="preserve">CC BY-SA 3.0	</v>
      <v xml:space="preserve">https://en.wikipedia.org/wiki/Wuhan	</v>
      <v xml:space="preserve">https://creativecommons.org/licenses/by-sa/3.0	</v>
    </spb>
    <spb s="1">
      <v>285</v>
      <v>285</v>
      <v>285</v>
      <v>285</v>
      <v>285</v>
      <v>285</v>
      <v>285</v>
      <v>285</v>
      <v>285</v>
    </spb>
    <spb s="0">
      <v xml:space="preserve">Wikipedia	</v>
      <v xml:space="preserve">CC BY-SA 3.0	</v>
      <v xml:space="preserve">https://en.wikipedia.org/wiki/Xi%27an	</v>
      <v xml:space="preserve">https://creativecommons.org/licenses/by-sa/3.0	</v>
    </spb>
    <spb s="16">
      <v>287</v>
      <v>287</v>
      <v>287</v>
      <v>287</v>
      <v>287</v>
      <v>287</v>
      <v>287</v>
      <v>287</v>
      <v>287</v>
      <v>287</v>
    </spb>
    <spb s="0">
      <v xml:space="preserve">Wikipedia	</v>
      <v xml:space="preserve">CC BY-SA 3.0	</v>
      <v xml:space="preserve">https://en.wikipedia.org/wiki/Changsha	</v>
      <v xml:space="preserve">https://creativecommons.org/licenses/by-sa/3.0	</v>
    </spb>
    <spb s="16">
      <v>289</v>
      <v>289</v>
      <v>289</v>
      <v>289</v>
      <v>289</v>
      <v>289</v>
      <v>289</v>
      <v>289</v>
      <v>289</v>
      <v>289</v>
    </spb>
    <spb s="0">
      <v xml:space="preserve">Wikipedia	</v>
      <v xml:space="preserve">CC BY-SA 3.0	</v>
      <v xml:space="preserve">https://en.wikipedia.org/wiki/Guangzhou	</v>
      <v xml:space="preserve">https://creativecommons.org/licenses/by-sa/3.0	</v>
    </spb>
    <spb s="16">
      <v>291</v>
      <v>291</v>
      <v>291</v>
      <v>291</v>
      <v>291</v>
      <v>291</v>
      <v>291</v>
      <v>291</v>
      <v>291</v>
      <v>291</v>
    </spb>
    <spb s="0">
      <v xml:space="preserve">Wikipedia	</v>
      <v xml:space="preserve">CC BY-SA 3.0	</v>
      <v xml:space="preserve">https://en.wikipedia.org/wiki/Lausanne	</v>
      <v xml:space="preserve">https://creativecommons.org/licenses/by-sa/3.0	</v>
    </spb>
    <spb s="1">
      <v>293</v>
      <v>293</v>
      <v>293</v>
      <v>293</v>
      <v>293</v>
      <v>293</v>
      <v>293</v>
      <v>293</v>
      <v>293</v>
    </spb>
    <spb s="0">
      <v xml:space="preserve">Wikipedia	Cia	travel.state.gov	</v>
      <v xml:space="preserve">CC-BY-SA			</v>
      <v xml:space="preserve">http://en.wikipedia.org/wiki/Switzerland	https://www.cia.gov/library/publications/the-world-factbook/geos/sz.html?Transportation	https://travel.state.gov/content/travel/en/international-travel/International-Travel-Country-Information-Pages/Switzerland.html.html	</v>
      <v xml:space="preserve">http://creativecommons.org/licenses/by-sa/3.0/			</v>
    </spb>
    <spb s="0">
      <v xml:space="preserve">Wikipedia	</v>
      <v xml:space="preserve">CC BY-SA 3.0	</v>
      <v xml:space="preserve">https://en.wikipedia.org/wiki/Switzerland	</v>
      <v xml:space="preserve">https://creativecommons.org/licenses/by-sa/3.0	</v>
    </spb>
    <spb s="0">
      <v xml:space="preserve">Wikipedia	</v>
      <v xml:space="preserve">CC-BY-SA	</v>
      <v xml:space="preserve">http://en.wikipedia.org/wiki/Switzerland	</v>
      <v xml:space="preserve">http://creativecommons.org/licenses/by-sa/3.0/	</v>
    </spb>
    <spb s="0">
      <v xml:space="preserve">Cia	</v>
      <v xml:space="preserve">	</v>
      <v xml:space="preserve">https://www.cia.gov/library/publications/the-world-factbook/geos/sz.html?Transportation	</v>
      <v xml:space="preserve">	</v>
    </spb>
    <spb s="26">
      <v>10</v>
      <v>295</v>
      <v>296</v>
      <v>296</v>
      <v>13</v>
      <v>296</v>
      <v>296</v>
      <v>296</v>
      <v>297</v>
      <v>296</v>
      <v>296</v>
      <v>296</v>
      <v>296</v>
      <v>298</v>
      <v>16</v>
      <v>295</v>
      <v>298</v>
      <v>18</v>
      <v>296</v>
      <v>298</v>
      <v>19</v>
      <v>20</v>
      <v>21</v>
      <v>298</v>
      <v>298</v>
      <v>296</v>
      <v>298</v>
      <v>22</v>
      <v>23</v>
      <v>24</v>
      <v>25</v>
      <v>298</v>
      <v>295</v>
      <v>298</v>
      <v>298</v>
      <v>298</v>
      <v>298</v>
      <v>298</v>
      <v>298</v>
      <v>298</v>
      <v>298</v>
      <v>298</v>
      <v>298</v>
      <v>26</v>
    </spb>
    <spb s="2">
      <v>22</v>
      <v>Name</v>
      <v>LearnMoreOnLink</v>
    </spb>
    <spb s="10">
      <v>2019</v>
      <v>2019</v>
      <v>square km</v>
      <v>per thousand (2018)</v>
      <v>2022</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v>
      <v xml:space="preserve">CC BY-SA 3.0	</v>
      <v xml:space="preserve">https://en.wikipedia.org/wiki/Z%C3%BCrich	</v>
      <v xml:space="preserve">https://creativecommons.org/licenses/by-sa/3.0	</v>
    </spb>
    <spb s="1">
      <v>302</v>
      <v>302</v>
      <v>302</v>
      <v>302</v>
      <v>302</v>
      <v>302</v>
      <v>302</v>
      <v>302</v>
      <v>302</v>
    </spb>
    <spb s="0">
      <v xml:space="preserve">Wikipedia	</v>
      <v xml:space="preserve">CC BY-SA 3.0	</v>
      <v xml:space="preserve">https://en.wikipedia.org/wiki/Cambridge	</v>
      <v xml:space="preserve">https://creativecommons.org/licenses/by-sa/3.0	</v>
    </spb>
    <spb s="1">
      <v>304</v>
      <v>304</v>
      <v>304</v>
      <v>304</v>
      <v>304</v>
      <v>304</v>
      <v>304</v>
      <v>304</v>
      <v>304</v>
    </spb>
    <spb s="0">
      <v xml:space="preserve">Wikipedia	</v>
      <v xml:space="preserve">CC BY-SA 3.0	</v>
      <v xml:space="preserve">https://en.wikipedia.org/wiki/Lyngby-Taarb%C3%A6k_Municipality	</v>
      <v xml:space="preserve">https://creativecommons.org/licenses/by-sa/3.0	</v>
    </spb>
    <spb s="1">
      <v>306</v>
      <v>306</v>
      <v>306</v>
      <v>306</v>
      <v>306</v>
      <v>306</v>
      <v>306</v>
      <v>306</v>
      <v>306</v>
    </spb>
    <spb s="0">
      <v xml:space="preserve">Wikipedia	Cia	travel.state.gov	</v>
      <v xml:space="preserve">CC-BY-SA			</v>
      <v xml:space="preserve">http://en.wikipedia.org/wiki/Denmark	https://www.cia.gov/library/publications/the-world-factbook/geos/da.html?Transportation	https://travel.state.gov/content/travel/en/international-travel/International-Travel-Country-Information-Pages/Denmark.html	</v>
      <v xml:space="preserve">http://creativecommons.org/licenses/by-sa/3.0/			</v>
    </spb>
    <spb s="0">
      <v xml:space="preserve">Wikipedia	</v>
      <v xml:space="preserve">CC BY-SA 3.0	</v>
      <v xml:space="preserve">https://en.wikipedia.org/wiki/Denmark	</v>
      <v xml:space="preserve">https://creativecommons.org/licenses/by-sa/3.0	</v>
    </spb>
    <spb s="0">
      <v xml:space="preserve">Wikipedia	</v>
      <v xml:space="preserve">CC-BY-SA	</v>
      <v xml:space="preserve">http://en.wikipedia.org/wiki/Denmark	</v>
      <v xml:space="preserve">http://creativecommons.org/licenses/by-sa/3.0/	</v>
    </spb>
    <spb s="0">
      <v xml:space="preserve">Cia	</v>
      <v xml:space="preserve">	</v>
      <v xml:space="preserve">https://www.cia.gov/library/publications/the-world-factbook/geos/da.html?Transportation	</v>
      <v xml:space="preserve">	</v>
    </spb>
    <spb s="26">
      <v>10</v>
      <v>308</v>
      <v>309</v>
      <v>309</v>
      <v>13</v>
      <v>309</v>
      <v>309</v>
      <v>309</v>
      <v>310</v>
      <v>309</v>
      <v>309</v>
      <v>309</v>
      <v>309</v>
      <v>311</v>
      <v>16</v>
      <v>308</v>
      <v>311</v>
      <v>18</v>
      <v>309</v>
      <v>311</v>
      <v>19</v>
      <v>20</v>
      <v>21</v>
      <v>311</v>
      <v>311</v>
      <v>309</v>
      <v>311</v>
      <v>22</v>
      <v>23</v>
      <v>24</v>
      <v>25</v>
      <v>311</v>
      <v>308</v>
      <v>311</v>
      <v>311</v>
      <v>311</v>
      <v>311</v>
      <v>311</v>
      <v>311</v>
      <v>311</v>
      <v>311</v>
      <v>311</v>
      <v>311</v>
      <v>26</v>
    </spb>
    <spb s="10">
      <v>2019</v>
      <v>2019</v>
      <v>square km</v>
      <v>per thousand (2018)</v>
      <v>2022</v>
      <v>2019</v>
      <v>2018</v>
      <v>per liter (2016)</v>
      <v>2019</v>
      <v>years (2018)</v>
      <v>2018</v>
      <v>per thousand (2018)</v>
      <v>2019</v>
      <v>2017</v>
      <v>2016</v>
      <v>2019</v>
      <v>2016</v>
      <v>2016</v>
      <v>kilotons per year (2016)</v>
      <v>deaths per 100,000 (2017)</v>
      <v>kWh (2014)</v>
      <v>2015</v>
      <v>2004</v>
      <v>2017</v>
      <v>2017</v>
      <v>2017</v>
      <v>2017</v>
      <v>2017</v>
      <v>2015</v>
      <v>2017</v>
      <v>2017</v>
      <v>2017</v>
      <v>2017</v>
      <v>2019</v>
    </spb>
    <spb s="0">
      <v xml:space="preserve">Wikipedia	</v>
      <v xml:space="preserve">CC BY-SA 3.0	</v>
      <v xml:space="preserve">https://en.wikipedia.org/wiki/S%C3%A3o_Paulo	</v>
      <v xml:space="preserve">https://creativecommons.org/licenses/by-sa/3.0	</v>
    </spb>
    <spb s="1">
      <v>314</v>
      <v>314</v>
      <v>314</v>
      <v>314</v>
      <v>314</v>
      <v>314</v>
      <v>314</v>
      <v>314</v>
      <v>314</v>
    </spb>
    <spb s="0">
      <v xml:space="preserve">Wikipedia	Cia	travel.state.gov	</v>
      <v xml:space="preserve">CC-BY-SA			</v>
      <v xml:space="preserve">http://en.wikipedia.org/wiki/Brazil	https://www.cia.gov/library/publications/the-world-factbook/geos/br.html?Transportation	https://travel.state.gov/content/travel/en/international-travel/International-Travel-Country-Information-Pages/Brazil.html	</v>
      <v xml:space="preserve">http://creativecommons.org/licenses/by-sa/3.0/			</v>
    </spb>
    <spb s="0">
      <v xml:space="preserve">Wikipedia	</v>
      <v xml:space="preserve">CC BY-SA 3.0	</v>
      <v xml:space="preserve">https://en.wikipedia.org/wiki/Brazil	</v>
      <v xml:space="preserve">https://creativecommons.org/licenses/by-sa/3.0	</v>
    </spb>
    <spb s="0">
      <v xml:space="preserve">Wikipedia	</v>
      <v xml:space="preserve">CC-BY-SA	</v>
      <v xml:space="preserve">http://en.wikipedia.org/wiki/Brazil	</v>
      <v xml:space="preserve">http://creativecommons.org/licenses/by-sa/3.0/	</v>
    </spb>
    <spb s="0">
      <v xml:space="preserve">Cia	</v>
      <v xml:space="preserve">	</v>
      <v xml:space="preserve">https://www.cia.gov/library/publications/the-world-factbook/geos/br.html?Transportation	</v>
      <v xml:space="preserve">	</v>
    </spb>
    <spb s="9">
      <v>10</v>
      <v>316</v>
      <v>317</v>
      <v>317</v>
      <v>13</v>
      <v>317</v>
      <v>317</v>
      <v>317</v>
      <v>318</v>
      <v>317</v>
      <v>317</v>
      <v>318</v>
      <v>317</v>
      <v>317</v>
      <v>319</v>
      <v>16</v>
      <v>316</v>
      <v>319</v>
      <v>18</v>
      <v>317</v>
      <v>319</v>
      <v>19</v>
      <v>20</v>
      <v>21</v>
      <v>319</v>
      <v>319</v>
      <v>317</v>
      <v>319</v>
      <v>22</v>
      <v>23</v>
      <v>24</v>
      <v>25</v>
      <v>319</v>
      <v>316</v>
      <v>319</v>
      <v>319</v>
      <v>319</v>
      <v>319</v>
      <v>319</v>
      <v>319</v>
      <v>319</v>
      <v>319</v>
      <v>319</v>
      <v>319</v>
      <v>26</v>
    </spb>
    <spb s="10">
      <v>2019</v>
      <v>2019</v>
      <v>square km</v>
      <v>per thousand (2018)</v>
      <v>2022</v>
      <v>2019</v>
      <v>2018</v>
      <v>per liter (2016)</v>
      <v>2019</v>
      <v>years (2018)</v>
      <v>2018</v>
      <v>per thousand (2018)</v>
      <v>2019</v>
      <v>2017</v>
      <v>2016</v>
      <v>2019</v>
      <v>2016</v>
      <v>2018</v>
      <v>kilotons per year (2016)</v>
      <v>deaths per 100,000 (2017)</v>
      <v>kWh (2014)</v>
      <v>2014</v>
      <v>2019</v>
      <v>2018</v>
      <v>2018</v>
      <v>2018</v>
      <v>2018</v>
      <v>2018</v>
      <v>2015</v>
      <v>2018</v>
      <v>2018</v>
      <v>2017</v>
      <v>2017</v>
      <v>2019</v>
    </spb>
    <spb s="0">
      <v xml:space="preserve">Wikipedia	</v>
      <v xml:space="preserve">CC BY-SA 3.0	</v>
      <v xml:space="preserve">https://en.wikipedia.org/wiki/Wollongong	</v>
      <v xml:space="preserve">https://creativecommons.org/licenses/by-sa/3.0	</v>
    </spb>
    <spb s="1">
      <v>322</v>
      <v>322</v>
      <v>322</v>
      <v>322</v>
      <v>322</v>
      <v>322</v>
      <v>322</v>
      <v>322</v>
      <v>322</v>
    </spb>
    <spb s="0">
      <v xml:space="preserve">Wikipedia	Cia	travel.state.gov	</v>
      <v xml:space="preserve">CC-BY-SA			</v>
      <v xml:space="preserve">http://en.wikipedia.org/wiki/Singapore	https://www.cia.gov/library/publications/the-world-factbook/geos/sn.html?Transportation	https://travel.state.gov/content/travel/en/international-travel/International-Travel-Country-Information-Pages/Singapore.html	</v>
      <v xml:space="preserve">http://creativecommons.org/licenses/by-sa/3.0/			</v>
    </spb>
    <spb s="0">
      <v xml:space="preserve">Wikipedia	</v>
      <v xml:space="preserve">CC BY-SA 3.0	</v>
      <v xml:space="preserve">https://en.wikipedia.org/wiki/Singapore	</v>
      <v xml:space="preserve">https://creativecommons.org/licenses/by-sa/3.0	</v>
    </spb>
    <spb s="0">
      <v xml:space="preserve">Wikipedia	</v>
      <v xml:space="preserve">CC-BY-SA	</v>
      <v xml:space="preserve">http://en.wikipedia.org/wiki/Singapore	</v>
      <v xml:space="preserve">http://creativecommons.org/licenses/by-sa/3.0/	</v>
    </spb>
    <spb s="0">
      <v xml:space="preserve">Cia	</v>
      <v xml:space="preserve">	</v>
      <v xml:space="preserve">https://www.cia.gov/library/publications/the-world-factbook/geos/sn.html?Transportation	</v>
      <v xml:space="preserve">	</v>
    </spb>
    <spb s="37">
      <v>10</v>
      <v>324</v>
      <v>325</v>
      <v>325</v>
      <v>13</v>
      <v>325</v>
      <v>325</v>
      <v>325</v>
      <v>326</v>
      <v>325</v>
      <v>325</v>
      <v>325</v>
      <v>327</v>
      <v>16</v>
      <v>324</v>
      <v>327</v>
      <v>18</v>
      <v>325</v>
      <v>327</v>
      <v>19</v>
      <v>20</v>
      <v>21</v>
      <v>327</v>
      <v>327</v>
      <v>325</v>
      <v>327</v>
      <v>22</v>
      <v>23</v>
      <v>24</v>
      <v>25</v>
      <v>327</v>
      <v>324</v>
      <v>327</v>
      <v>327</v>
      <v>327</v>
      <v>26</v>
    </spb>
    <spb s="2">
      <v>23</v>
      <v>Name</v>
      <v>LearnMoreOnLink</v>
    </spb>
    <spb s="38">
      <v>2019</v>
      <v>2019</v>
      <v>square km</v>
      <v>per thousand (2018)</v>
      <v>2022</v>
      <v>2019</v>
      <v>2018</v>
      <v>per liter (2016)</v>
      <v>2019</v>
      <v>years (2018)</v>
      <v>2018</v>
      <v>per thousand (2018)</v>
      <v>2019</v>
      <v>2017</v>
      <v>2016</v>
      <v>2019</v>
      <v>2016</v>
      <v>2016</v>
      <v>kilotons per year (2016)</v>
      <v>deaths per 100,000 (2017)</v>
      <v>kWh (2014)</v>
      <v>2014</v>
      <v>2019</v>
      <v>2015</v>
      <v>2017</v>
      <v>2017</v>
      <v>2019</v>
    </spb>
    <spb s="0">
      <v xml:space="preserve">Wikipedia	</v>
      <v xml:space="preserve">CC BY-SA 3.0	</v>
      <v xml:space="preserve">https://en.wikipedia.org/wiki/Atlanta	</v>
      <v xml:space="preserve">https://creativecommons.org/licenses/by-sa/3.0	</v>
    </spb>
    <spb s="16">
      <v>331</v>
      <v>331</v>
      <v>331</v>
      <v>331</v>
      <v>331</v>
      <v>331</v>
      <v>331</v>
      <v>331</v>
      <v>331</v>
      <v>331</v>
    </spb>
    <spb s="0">
      <v xml:space="preserve">Wikipedia	</v>
      <v xml:space="preserve">CC BY-SA 3.0	</v>
      <v xml:space="preserve">https://en.wikipedia.org/wiki/Seattle	</v>
      <v xml:space="preserve">https://creativecommons.org/licenses/by-sa/3.0	</v>
    </spb>
    <spb s="16">
      <v>333</v>
      <v>333</v>
      <v>333</v>
      <v>333</v>
      <v>333</v>
      <v>333</v>
      <v>333</v>
      <v>333</v>
      <v>333</v>
      <v>333</v>
    </spb>
    <spb s="0">
      <v xml:space="preserve">Wikipedia	</v>
      <v xml:space="preserve">CC BY-SA 3.0	</v>
      <v xml:space="preserve">https://en.wikipedia.org/wiki/Miami	</v>
      <v xml:space="preserve">https://creativecommons.org/licenses/by-sa/3.0	</v>
    </spb>
    <spb s="16">
      <v>335</v>
      <v>335</v>
      <v>335</v>
      <v>335</v>
      <v>335</v>
      <v>335</v>
      <v>335</v>
      <v>335</v>
      <v>335</v>
      <v>335</v>
    </spb>
    <spb s="0">
      <v xml:space="preserve">Wikipedia	</v>
      <v xml:space="preserve">CC BY-SA 3.0	</v>
      <v xml:space="preserve">https://en.wikipedia.org/wiki/San_Diego	</v>
      <v xml:space="preserve">https://creativecommons.org/licenses/by-sa/3.0	</v>
    </spb>
    <spb s="16">
      <v>337</v>
      <v>337</v>
      <v>337</v>
      <v>337</v>
      <v>337</v>
      <v>337</v>
      <v>337</v>
      <v>337</v>
      <v>337</v>
      <v>337</v>
    </spb>
    <spb s="0">
      <v xml:space="preserve">Wikipedia	</v>
      <v xml:space="preserve">CC BY-SA 3.0	</v>
      <v xml:space="preserve">https://en.wikipedia.org/wiki/Halifax,_Nova_Scotia	</v>
      <v xml:space="preserve">https://creativecommons.org/licenses/by-sa/3.0	</v>
    </spb>
    <spb s="1">
      <v>339</v>
      <v>339</v>
      <v>339</v>
      <v>339</v>
      <v>339</v>
      <v>339</v>
      <v>339</v>
      <v>339</v>
      <v>339</v>
    </spb>
    <spb s="0">
      <v xml:space="preserve">Wikipedia	</v>
      <v xml:space="preserve">CC BY-SA 3.0	</v>
      <v xml:space="preserve">https://en.wikipedia.org/wiki/Karlsruhe	</v>
      <v xml:space="preserve">https://creativecommons.org/licenses/by-sa/3.0	</v>
    </spb>
    <spb s="1">
      <v>341</v>
      <v>341</v>
      <v>341</v>
      <v>341</v>
      <v>341</v>
      <v>341</v>
      <v>341</v>
      <v>341</v>
      <v>341</v>
    </spb>
    <spb s="0">
      <v xml:space="preserve">Wikipedia	</v>
      <v xml:space="preserve">CC BY-SA 3.0	</v>
      <v xml:space="preserve">https://en.wikipedia.org/wiki/Aachen	</v>
      <v xml:space="preserve">https://creativecommons.org/licenses/by-sa/3.0	</v>
    </spb>
    <spb s="16">
      <v>343</v>
      <v>343</v>
      <v>343</v>
      <v>343</v>
      <v>343</v>
      <v>343</v>
      <v>343</v>
      <v>343</v>
      <v>343</v>
      <v>343</v>
    </spb>
    <spb s="0">
      <v xml:space="preserve">Wikipedia	</v>
      <v xml:space="preserve">CC BY-SA 3.0	</v>
      <v xml:space="preserve">https://en.wikipedia.org/wiki/Tsukuba	</v>
      <v xml:space="preserve">https://creativecommons.org/licenses/by-sa/3.0	</v>
    </spb>
    <spb s="1">
      <v>345</v>
      <v>345</v>
      <v>345</v>
      <v>345</v>
      <v>345</v>
      <v>345</v>
      <v>345</v>
      <v>345</v>
      <v>345</v>
    </spb>
    <spb s="0">
      <v xml:space="preserve">Wikipedia	</v>
      <v xml:space="preserve">CC BY-SA 3.0	</v>
      <v xml:space="preserve">https://en.wikipedia.org/wiki/Columbus,_Ohio	</v>
      <v xml:space="preserve">https://creativecommons.org/licenses/by-sa/3.0	</v>
    </spb>
    <spb s="16">
      <v>347</v>
      <v>347</v>
      <v>347</v>
      <v>347</v>
      <v>347</v>
      <v>347</v>
      <v>347</v>
      <v>347</v>
      <v>347</v>
      <v>347</v>
    </spb>
    <spb s="0">
      <v xml:space="preserve">Wikipedia	</v>
      <v xml:space="preserve">CC BY-SA 3.0	</v>
      <v xml:space="preserve">https://en.wikipedia.org/wiki/Stillwater,_Oklahoma	</v>
      <v xml:space="preserve">https://creativecommons.org/licenses/by-sa/3.0	</v>
    </spb>
    <spb s="16">
      <v>349</v>
      <v>349</v>
      <v>349</v>
      <v>349</v>
      <v>349</v>
      <v>349</v>
      <v>349</v>
      <v>349</v>
      <v>349</v>
      <v>349</v>
    </spb>
    <spb s="0">
      <v xml:space="preserve">Wikipedia	</v>
      <v xml:space="preserve">CC BY-SA 3.0	</v>
      <v xml:space="preserve">https://en.wikipedia.org/wiki/Tempe,_Arizona	</v>
      <v xml:space="preserve">https://creativecommons.org/licenses/by-sa/3.0	</v>
    </spb>
    <spb s="16">
      <v>351</v>
      <v>351</v>
      <v>351</v>
      <v>351</v>
      <v>351</v>
      <v>351</v>
      <v>351</v>
      <v>351</v>
      <v>351</v>
      <v>351</v>
    </spb>
    <spb s="0">
      <v xml:space="preserve">Wikipedia	</v>
      <v xml:space="preserve">CC BY-SA 3.0	</v>
      <v xml:space="preserve">https://en.wikipedia.org/wiki/St._Louis	</v>
      <v xml:space="preserve">https://creativecommons.org/licenses/by-sa/3.0	</v>
    </spb>
    <spb s="39">
      <v>353</v>
      <v>353</v>
      <v>353</v>
      <v>353</v>
      <v>353</v>
      <v>353</v>
      <v>353</v>
    </spb>
    <spb s="2">
      <v>24</v>
      <v>Name</v>
      <v>LearnMoreOnLink</v>
    </spb>
    <spb s="0">
      <v xml:space="preserve">Wikipedia	</v>
      <v xml:space="preserve">CC BY-SA 3.0	</v>
      <v xml:space="preserve">https://en.wikipedia.org/wiki/Clemson,_South_Carolina	</v>
      <v xml:space="preserve">https://creativecommons.org/licenses/by-sa/3.0	</v>
    </spb>
    <spb s="16">
      <v>356</v>
      <v>356</v>
      <v>356</v>
      <v>356</v>
      <v>356</v>
      <v>356</v>
      <v>356</v>
      <v>356</v>
      <v>356</v>
      <v>356</v>
    </spb>
    <spb s="0">
      <v xml:space="preserve">Wikipedia	</v>
      <v xml:space="preserve">CC BY-SA 3.0	</v>
      <v xml:space="preserve">https://en.wikipedia.org/wiki/College_Station,_Texas	</v>
      <v xml:space="preserve">https://creativecommons.org/licenses/by-sa/3.0	</v>
    </spb>
    <spb s="16">
      <v>358</v>
      <v>358</v>
      <v>358</v>
      <v>358</v>
      <v>358</v>
      <v>358</v>
      <v>358</v>
      <v>358</v>
      <v>358</v>
      <v>358</v>
    </spb>
    <spb s="0">
      <v xml:space="preserve">Wikipedia	</v>
      <v xml:space="preserve">CC BY-SA 3.0	</v>
      <v xml:space="preserve">https://en.wikipedia.org/wiki/Melbourne	</v>
      <v xml:space="preserve">https://creativecommons.org/licenses/by-sa/3.0	</v>
    </spb>
    <spb s="1">
      <v>360</v>
      <v>360</v>
      <v>360</v>
      <v>360</v>
      <v>360</v>
      <v>360</v>
      <v>360</v>
      <v>360</v>
      <v>360</v>
    </spb>
    <spb s="0">
      <v xml:space="preserve">Wikipedia	</v>
      <v xml:space="preserve">CC BY-SA 3.0	</v>
      <v xml:space="preserve">https://en.wikipedia.org/wiki/Philadelphia	</v>
      <v xml:space="preserve">https://creativecommons.org/licenses/by-sa/3.0	</v>
    </spb>
    <spb s="16">
      <v>362</v>
      <v>362</v>
      <v>362</v>
      <v>362</v>
      <v>362</v>
      <v>362</v>
      <v>362</v>
      <v>362</v>
      <v>362</v>
      <v>362</v>
    </spb>
    <spb s="0">
      <v xml:space="preserve">Wikipedia	</v>
      <v xml:space="preserve">CC BY-SA 3.0	</v>
      <v xml:space="preserve">https://en.wikipedia.org/wiki/Denton,_Texas	</v>
      <v xml:space="preserve">https://creativecommons.org/licenses/by-sa/3.0	</v>
    </spb>
    <spb s="16">
      <v>364</v>
      <v>364</v>
      <v>364</v>
      <v>364</v>
      <v>364</v>
      <v>364</v>
      <v>364</v>
      <v>364</v>
      <v>364</v>
      <v>364</v>
    </spb>
    <spb s="0">
      <v xml:space="preserve">Wikipedia	</v>
      <v xml:space="preserve">CC BY-SA 3.0	</v>
      <v xml:space="preserve">https://en.wikipedia.org/wiki/Rolla,_Missouri	</v>
      <v xml:space="preserve">https://creativecommons.org/licenses/by-sa/3.0	</v>
    </spb>
    <spb s="16">
      <v>366</v>
      <v>366</v>
      <v>366</v>
      <v>366</v>
      <v>366</v>
      <v>366</v>
      <v>366</v>
      <v>366</v>
      <v>366</v>
      <v>366</v>
    </spb>
    <spb s="0">
      <v xml:space="preserve">Wikipedia	</v>
      <v xml:space="preserve">CC BY-SA 3.0	</v>
      <v xml:space="preserve">https://en.wikipedia.org/wiki/Jiaxing	</v>
      <v xml:space="preserve">https://creativecommons.org/licenses/by-sa/3.0	</v>
    </spb>
    <spb s="1">
      <v>368</v>
      <v>368</v>
      <v>368</v>
      <v>368</v>
      <v>368</v>
      <v>368</v>
      <v>368</v>
      <v>368</v>
      <v>368</v>
    </spb>
    <spb s="0">
      <v xml:space="preserve">Wikipedia	</v>
      <v xml:space="preserve">CC BY-SA 3.0	</v>
      <v xml:space="preserve">https://en.wikipedia.org/wiki/M%C3%BCnster	</v>
      <v xml:space="preserve">https://creativecommons.org/licenses/by-sa/3.0	</v>
    </spb>
    <spb s="16">
      <v>370</v>
      <v>370</v>
      <v>370</v>
      <v>370</v>
      <v>370</v>
      <v>370</v>
      <v>370</v>
      <v>370</v>
      <v>370</v>
      <v>370</v>
    </spb>
    <spb s="0">
      <v xml:space="preserve">Wikipedia	</v>
      <v xml:space="preserve">CC BY-SA 3.0	</v>
      <v xml:space="preserve">https://en.wikipedia.org/wiki/Cape_Town	</v>
      <v xml:space="preserve">https://creativecommons.org/licenses/by-sa/3.0	</v>
    </spb>
    <spb s="16">
      <v>372</v>
      <v>372</v>
      <v>372</v>
      <v>372</v>
      <v>372</v>
      <v>372</v>
      <v>372</v>
      <v>372</v>
      <v>372</v>
      <v>372</v>
    </spb>
    <spb s="0">
      <v xml:space="preserve">Wikipedia	Cia	travel.state.gov	</v>
      <v xml:space="preserve">CC-BY-SA			</v>
      <v xml:space="preserve">http://en.wikipedia.org/wiki/South_Africa	https://www.cia.gov/library/publications/the-world-factbook/geos/sf.html?Transportation	https://travel.state.gov/content/travel/en/international-travel/International-Travel-Country-Information-Pages/SouthAfrica.html	</v>
      <v xml:space="preserve">http://creativecommons.org/licenses/by-sa/3.0/			</v>
    </spb>
    <spb s="0">
      <v xml:space="preserve">Wikipedia	</v>
      <v xml:space="preserve">CC BY-SA 3.0	</v>
      <v xml:space="preserve">https://en.wikipedia.org/wiki/South_Africa	</v>
      <v xml:space="preserve">https://creativecommons.org/licenses/by-sa/3.0	</v>
    </spb>
    <spb s="0">
      <v xml:space="preserve">Wikipedia	</v>
      <v xml:space="preserve">CC-BY-SA	</v>
      <v xml:space="preserve">http://en.wikipedia.org/wiki/South_Africa	</v>
      <v xml:space="preserve">http://creativecommons.org/licenses/by-sa/3.0/	</v>
    </spb>
    <spb s="0">
      <v xml:space="preserve">Cia	</v>
      <v xml:space="preserve">	</v>
      <v xml:space="preserve">https://www.cia.gov/library/publications/the-world-factbook/geos/sf.html?Transportation	</v>
      <v xml:space="preserve">	</v>
    </spb>
    <spb s="26">
      <v>10</v>
      <v>374</v>
      <v>375</v>
      <v>375</v>
      <v>13</v>
      <v>375</v>
      <v>375</v>
      <v>375</v>
      <v>376</v>
      <v>375</v>
      <v>375</v>
      <v>375</v>
      <v>375</v>
      <v>377</v>
      <v>16</v>
      <v>374</v>
      <v>377</v>
      <v>18</v>
      <v>375</v>
      <v>377</v>
      <v>19</v>
      <v>20</v>
      <v>21</v>
      <v>377</v>
      <v>377</v>
      <v>375</v>
      <v>377</v>
      <v>22</v>
      <v>23</v>
      <v>24</v>
      <v>25</v>
      <v>377</v>
      <v>374</v>
      <v>377</v>
      <v>377</v>
      <v>377</v>
      <v>377</v>
      <v>377</v>
      <v>377</v>
      <v>377</v>
      <v>377</v>
      <v>377</v>
      <v>377</v>
      <v>26</v>
    </spb>
    <spb s="10">
      <v>2019</v>
      <v>2019</v>
      <v>square km</v>
      <v>per thousand (2018)</v>
      <v>2022</v>
      <v>2019</v>
      <v>2018</v>
      <v>per liter (2016)</v>
      <v>2019</v>
      <v>years (2018)</v>
      <v>2018</v>
      <v>per thousand (2018)</v>
      <v>2019</v>
      <v>2017</v>
      <v>2016</v>
      <v>2019</v>
      <v>2016</v>
      <v>2017</v>
      <v>kilotons per year (2016)</v>
      <v>deaths per 100,000 (2017)</v>
      <v>kWh (2014)</v>
      <v>2014</v>
      <v>2019</v>
      <v>2014</v>
      <v>2014</v>
      <v>2014</v>
      <v>2014</v>
      <v>2014</v>
      <v>2015</v>
      <v>2014</v>
      <v>2014</v>
      <v>2017</v>
      <v>2017</v>
      <v>2019</v>
    </spb>
    <spb s="0">
      <v xml:space="preserve">Wikipedia	</v>
      <v xml:space="preserve">CC BY-SA 3.0	</v>
      <v xml:space="preserve">https://en.wikipedia.org/wiki/Brea,_California	</v>
      <v xml:space="preserve">https://creativecommons.org/licenses/by-sa/3.0	</v>
    </spb>
    <spb s="16">
      <v>380</v>
      <v>380</v>
      <v>380</v>
      <v>380</v>
      <v>380</v>
      <v>380</v>
      <v>380</v>
      <v>380</v>
      <v>380</v>
      <v>380</v>
    </spb>
    <spb s="0">
      <v xml:space="preserve">Wikipedia	</v>
      <v xml:space="preserve">CC BY-SA 3.0	</v>
      <v xml:space="preserve">https://en.wikipedia.org/wiki/Mumbai	</v>
      <v xml:space="preserve">https://creativecommons.org/licenses/by-sa/3.0	</v>
    </spb>
    <spb s="40">
      <v>382</v>
      <v>382</v>
      <v>382</v>
      <v>382</v>
      <v>382</v>
      <v>382</v>
      <v>382</v>
      <v>382</v>
    </spb>
    <spb s="2">
      <v>25</v>
      <v>Name</v>
      <v>LearnMoreOnLink</v>
    </spb>
    <spb s="0">
      <v xml:space="preserve">Wikipedia	travel.state.gov	</v>
      <v xml:space="preserve">CC-BY-SA		</v>
      <v xml:space="preserve">http://en.wikipedia.org/wiki/India	https://travel.state.gov/content/travel/en/international-travel/International-Travel-Country-Information-Pages/India.html	</v>
      <v xml:space="preserve">http://creativecommons.org/licenses/by-sa/3.0/		</v>
    </spb>
    <spb s="0">
      <v xml:space="preserve">Wikipedia	</v>
      <v xml:space="preserve">CC BY-SA 3.0	</v>
      <v xml:space="preserve">https://en.wikipedia.org/wiki/India	</v>
      <v xml:space="preserve">https://creativecommons.org/licenses/by-sa/3.0	</v>
    </spb>
    <spb s="0">
      <v xml:space="preserve">Wikipedia	</v>
      <v xml:space="preserve">CC-BY-SA	</v>
      <v xml:space="preserve">http://en.wikipedia.org/wiki/India	</v>
      <v xml:space="preserve">http://creativecommons.org/licenses/by-sa/3.0/	</v>
    </spb>
    <spb s="0">
      <v xml:space="preserve">Cia	</v>
      <v xml:space="preserve">	</v>
      <v xml:space="preserve">https://www.cia.gov/library/publications/the-world-factbook/geos/in.html?Transportation	</v>
      <v xml:space="preserve">	</v>
    </spb>
    <spb s="0">
      <v xml:space="preserve">Wikipedia	Cia	travel.state.gov	</v>
      <v xml:space="preserve">CC-BY-SA			</v>
      <v xml:space="preserve">http://en.wikipedia.org/wiki/India	https://www.cia.gov/library/publications/the-world-factbook/geos/in.html?Transportation	https://travel.state.gov/content/travel/en/international-travel/International-Travel-Country-Information-Pages/India.html	</v>
      <v xml:space="preserve">http://creativecommons.org/licenses/by-sa/3.0/			</v>
    </spb>
    <spb s="9">
      <v>10</v>
      <v>385</v>
      <v>386</v>
      <v>386</v>
      <v>13</v>
      <v>386</v>
      <v>386</v>
      <v>386</v>
      <v>387</v>
      <v>386</v>
      <v>386</v>
      <v>387</v>
      <v>386</v>
      <v>386</v>
      <v>388</v>
      <v>16</v>
      <v>389</v>
      <v>388</v>
      <v>18</v>
      <v>386</v>
      <v>388</v>
      <v>19</v>
      <v>20</v>
      <v>21</v>
      <v>388</v>
      <v>388</v>
      <v>386</v>
      <v>388</v>
      <v>22</v>
      <v>23</v>
      <v>24</v>
      <v>25</v>
      <v>388</v>
      <v>389</v>
      <v>388</v>
      <v>388</v>
      <v>388</v>
      <v>388</v>
      <v>388</v>
      <v>388</v>
      <v>388</v>
      <v>388</v>
      <v>388</v>
      <v>388</v>
      <v>26</v>
    </spb>
    <spb s="10">
      <v>2019</v>
      <v>2017</v>
      <v>square km</v>
      <v>per thousand (2018)</v>
      <v>2022</v>
      <v>2019</v>
      <v>2018</v>
      <v>per liter (2016)</v>
      <v>2019</v>
      <v>years (2018)</v>
      <v>2017</v>
      <v>per thousand (2018)</v>
      <v>2019</v>
      <v>2017</v>
      <v>2016</v>
      <v>2019</v>
      <v>2016</v>
      <v>2018</v>
      <v>kilotons per year (2016)</v>
      <v>deaths per 100,000 (2017)</v>
      <v>kWh (2014)</v>
      <v>2014</v>
      <v>2019</v>
      <v>2011</v>
      <v>2011</v>
      <v>2011</v>
      <v>2011</v>
      <v>2011</v>
      <v>2015</v>
      <v>2011</v>
      <v>2011</v>
      <v>2017</v>
      <v>2018</v>
      <v>2019</v>
    </spb>
    <spb s="0">
      <v xml:space="preserve">Wikipedia	</v>
      <v xml:space="preserve">CC BY-SA 3.0	</v>
      <v xml:space="preserve">https://en.wikipedia.org/wiki/New_Orleans	</v>
      <v xml:space="preserve">https://creativecommons.org/licenses/by-sa/3.0	</v>
    </spb>
    <spb s="1">
      <v>392</v>
      <v>392</v>
      <v>392</v>
      <v>392</v>
      <v>392</v>
      <v>392</v>
      <v>392</v>
      <v>392</v>
      <v>392</v>
    </spb>
    <spb s="0">
      <v xml:space="preserve">Wikipedia	</v>
      <v xml:space="preserve">CC BY-SA 3.0	</v>
      <v xml:space="preserve">https://en.wikipedia.org/wiki/Greater_Noida	</v>
      <v xml:space="preserve">https://creativecommons.org/licenses/by-sa/3.0	</v>
    </spb>
    <spb s="0">
      <v xml:space="preserve">Wikipedia	</v>
      <v xml:space="preserve">CC-BY-SA	</v>
      <v xml:space="preserve">http://en.wikipedia.org/wiki/Greater_Noida	</v>
      <v xml:space="preserve">http://creativecommons.org/licenses/by-sa/3.0/	</v>
    </spb>
    <spb s="18">
      <v>394</v>
      <v>394</v>
      <v>394</v>
      <v>394</v>
      <v>395</v>
      <v>394</v>
      <v>394</v>
      <v>394</v>
      <v>394</v>
    </spb>
    <spb s="2">
      <v>26</v>
      <v>Name</v>
      <v>LearnMoreOnLink</v>
    </spb>
    <spb s="0">
      <v xml:space="preserve">Wikipedia	</v>
      <v xml:space="preserve">CC BY-SA 3.0	</v>
      <v xml:space="preserve">https://en.wikipedia.org/wiki/Vancouver	</v>
      <v xml:space="preserve">https://creativecommons.org/licenses/by-sa/3.0	</v>
    </spb>
    <spb s="16">
      <v>398</v>
      <v>398</v>
      <v>398</v>
      <v>398</v>
      <v>398</v>
      <v>398</v>
      <v>398</v>
      <v>398</v>
      <v>398</v>
      <v>398</v>
    </spb>
    <spb s="0">
      <v xml:space="preserve">Wikipedia	</v>
      <v xml:space="preserve">CC BY-SA 3.0	</v>
      <v xml:space="preserve">https://en.wikipedia.org/wiki/Bloomington,_Indiana	</v>
      <v xml:space="preserve">https://creativecommons.org/licenses/by-sa/3.0	</v>
    </spb>
    <spb s="16">
      <v>400</v>
      <v>400</v>
      <v>400</v>
      <v>400</v>
      <v>400</v>
      <v>400</v>
      <v>400</v>
      <v>400</v>
      <v>400</v>
      <v>400</v>
    </spb>
    <spb s="0">
      <v xml:space="preserve">Wikipedia	</v>
      <v xml:space="preserve">CC BY-SA 3.0	</v>
      <v xml:space="preserve">https://en.wikipedia.org/wiki/Stockholm	</v>
      <v xml:space="preserve">https://creativecommons.org/licenses/by-sa/3.0	</v>
    </spb>
    <spb s="1">
      <v>402</v>
      <v>402</v>
      <v>402</v>
      <v>402</v>
      <v>402</v>
      <v>402</v>
      <v>402</v>
      <v>402</v>
      <v>402</v>
    </spb>
    <spb s="0">
      <v xml:space="preserve">Wikipedia	</v>
      <v xml:space="preserve">CC BY-SA 3.0	</v>
      <v xml:space="preserve">https://en.wikipedia.org/wiki/Surrey,_British_Columbia	</v>
      <v xml:space="preserve">https://creativecommons.org/licenses/by-sa/3.0	</v>
    </spb>
    <spb s="16">
      <v>404</v>
      <v>404</v>
      <v>404</v>
      <v>404</v>
      <v>404</v>
      <v>404</v>
      <v>404</v>
      <v>404</v>
      <v>404</v>
      <v>404</v>
    </spb>
    <spb s="0">
      <v xml:space="preserve">Wikipedia	</v>
      <v xml:space="preserve">CC-BY-SA	</v>
      <v xml:space="preserve">http://en.wikipedia.org/wiki/Hamilton,_Ontario	</v>
      <v xml:space="preserve">http://creativecommons.org/licenses/by-sa/3.0/	</v>
    </spb>
    <spb s="0">
      <v xml:space="preserve">Wikipedia	</v>
      <v xml:space="preserve">CC BY-SA 3.0	</v>
      <v xml:space="preserve">https://en.wikipedia.org/wiki/Hamilton,_Ontario	</v>
      <v xml:space="preserve">https://creativecommons.org/licenses/by-sa/3.0	</v>
    </spb>
    <spb s="1">
      <v>406</v>
      <v>407</v>
      <v>407</v>
      <v>407</v>
      <v>407</v>
      <v>407</v>
      <v>407</v>
      <v>407</v>
      <v>407</v>
    </spb>
    <spb s="0">
      <v xml:space="preserve">Wikipedia	</v>
      <v xml:space="preserve">CC BY-SA 3.0	</v>
      <v xml:space="preserve">https://en.wikipedia.org/wiki/London,_Ontario	</v>
      <v xml:space="preserve">https://creativecommons.org/licenses/by-sa/3.0	</v>
    </spb>
    <spb s="16">
      <v>409</v>
      <v>409</v>
      <v>409</v>
      <v>409</v>
      <v>409</v>
      <v>409</v>
      <v>409</v>
      <v>409</v>
      <v>409</v>
      <v>409</v>
    </spb>
    <spb s="0">
      <v xml:space="preserve">Wikipedia	</v>
      <v xml:space="preserve">CC BY-SA 3.0	</v>
      <v xml:space="preserve">https://en.wikipedia.org/wiki/Liverpool	</v>
      <v xml:space="preserve">https://creativecommons.org/licenses/by-sa/3.0	</v>
    </spb>
    <spb s="16">
      <v>411</v>
      <v>411</v>
      <v>411</v>
      <v>411</v>
      <v>411</v>
      <v>411</v>
      <v>411</v>
      <v>411</v>
      <v>411</v>
      <v>411</v>
    </spb>
    <spb s="0">
      <v xml:space="preserve">Wikipedia	</v>
      <v xml:space="preserve">CC BY-SA 3.0	</v>
      <v xml:space="preserve">https://en.wikipedia.org/wiki/Rotterdam	</v>
      <v xml:space="preserve">https://creativecommons.org/licenses/by-sa/3.0	</v>
    </spb>
    <spb s="1">
      <v>413</v>
      <v>413</v>
      <v>413</v>
      <v>413</v>
      <v>413</v>
      <v>413</v>
      <v>413</v>
      <v>413</v>
      <v>413</v>
    </spb>
    <spb s="0">
      <v xml:space="preserve">Wikipedia	</v>
      <v xml:space="preserve">CC BY-SA 3.0	</v>
      <v xml:space="preserve">https://en.wikipedia.org/wiki/Paramount,_California	</v>
      <v xml:space="preserve">https://creativecommons.org/licenses/by-sa/3.0	</v>
    </spb>
    <spb s="16">
      <v>415</v>
      <v>415</v>
      <v>415</v>
      <v>415</v>
      <v>415</v>
      <v>415</v>
      <v>415</v>
      <v>415</v>
      <v>415</v>
      <v>415</v>
    </spb>
    <spb s="0">
      <v xml:space="preserve">Wikipedia	</v>
      <v xml:space="preserve">CC BY-SA 3.0	</v>
      <v xml:space="preserve">https://en.wikipedia.org/wiki/Norco,_California	</v>
      <v xml:space="preserve">https://creativecommons.org/licenses/by-sa/3.0	</v>
    </spb>
    <spb s="16">
      <v>417</v>
      <v>417</v>
      <v>417</v>
      <v>417</v>
      <v>417</v>
      <v>417</v>
      <v>417</v>
      <v>417</v>
      <v>417</v>
      <v>417</v>
    </spb>
    <spb s="0">
      <v xml:space="preserve">Wikipedia	</v>
      <v xml:space="preserve">CC BY-SA 3.0	</v>
      <v xml:space="preserve">https://en.wikipedia.org/wiki/Englewood,_New_Jersey	</v>
      <v xml:space="preserve">https://creativecommons.org/licenses/by-sa/3.0	</v>
    </spb>
    <spb s="16">
      <v>419</v>
      <v>419</v>
      <v>419</v>
      <v>419</v>
      <v>419</v>
      <v>419</v>
      <v>419</v>
      <v>419</v>
      <v>419</v>
      <v>419</v>
    </spb>
    <spb s="0">
      <v xml:space="preserve">Wikipedia	</v>
      <v xml:space="preserve">CC BY-SA 3.0	</v>
      <v xml:space="preserve">https://en.wikipedia.org/wiki/Pleasanton,_California	</v>
      <v xml:space="preserve">https://creativecommons.org/licenses/by-sa/3.0	</v>
    </spb>
    <spb s="16">
      <v>421</v>
      <v>421</v>
      <v>421</v>
      <v>421</v>
      <v>421</v>
      <v>421</v>
      <v>421</v>
      <v>421</v>
      <v>421</v>
      <v>421</v>
    </spb>
    <spb s="0">
      <v xml:space="preserve">Wikipedia	</v>
      <v xml:space="preserve">CC BY-SA 3.0	</v>
      <v xml:space="preserve">https://en.wikipedia.org/wiki/Amsterdam	</v>
      <v xml:space="preserve">https://creativecommons.org/licenses/by-sa/3.0	</v>
    </spb>
    <spb s="16">
      <v>423</v>
      <v>423</v>
      <v>423</v>
      <v>423</v>
      <v>423</v>
      <v>423</v>
      <v>423</v>
      <v>423</v>
      <v>423</v>
      <v>423</v>
    </spb>
    <spb s="0">
      <v xml:space="preserve">Wikipedia	</v>
      <v xml:space="preserve">CC BY-SA 3.0	</v>
      <v xml:space="preserve">https://en.wikipedia.org/wiki/Geneva	</v>
      <v xml:space="preserve">https://creativecommons.org/licenses/by-sa/3.0	</v>
    </spb>
    <spb s="1">
      <v>425</v>
      <v>425</v>
      <v>425</v>
      <v>425</v>
      <v>425</v>
      <v>425</v>
      <v>425</v>
      <v>425</v>
      <v>425</v>
    </spb>
    <spb s="0">
      <v xml:space="preserve">Wikipedia	</v>
      <v xml:space="preserve">CC BY-SA 3.0	</v>
      <v xml:space="preserve">https://en.wikipedia.org/wiki/Deerfield_Beach,_Florida	</v>
      <v xml:space="preserve">https://creativecommons.org/licenses/by-sa/3.0	</v>
    </spb>
    <spb s="16">
      <v>427</v>
      <v>427</v>
      <v>427</v>
      <v>427</v>
      <v>427</v>
      <v>427</v>
      <v>427</v>
      <v>427</v>
      <v>427</v>
      <v>427</v>
    </spb>
    <spb s="0">
      <v xml:space="preserve">Wikipedia	</v>
      <v xml:space="preserve">CC BY-SA 3.0	</v>
      <v xml:space="preserve">https://en.wikipedia.org/wiki/Panama_City	</v>
      <v xml:space="preserve">https://creativecommons.org/licenses/by-sa/3.0	</v>
    </spb>
    <spb s="16">
      <v>429</v>
      <v>429</v>
      <v>429</v>
      <v>429</v>
      <v>429</v>
      <v>429</v>
      <v>429</v>
      <v>429</v>
      <v>429</v>
      <v>429</v>
    </spb>
    <spb s="7">
      <v>square km</v>
      <v>2013</v>
    </spb>
    <spb s="0">
      <v xml:space="preserve">Wikipedia	</v>
      <v xml:space="preserve">CC BY-SA 3.0	</v>
      <v xml:space="preserve">https://en.wikipedia.org/wiki/Madison,_Wisconsin	</v>
      <v xml:space="preserve">https://creativecommons.org/licenses/by-sa/3.0	</v>
    </spb>
    <spb s="16">
      <v>432</v>
      <v>432</v>
      <v>432</v>
      <v>432</v>
      <v>432</v>
      <v>432</v>
      <v>432</v>
      <v>432</v>
      <v>432</v>
      <v>432</v>
    </spb>
    <spb s="0">
      <v xml:space="preserve">Wikipedia	</v>
      <v xml:space="preserve">CC BY-SA 3.0	</v>
      <v xml:space="preserve">https://en.wikipedia.org/wiki/Plain_City,_Ohio	</v>
      <v xml:space="preserve">https://creativecommons.org/licenses/by-sa/3.0	</v>
    </spb>
    <spb s="1">
      <v>434</v>
      <v>434</v>
      <v>434</v>
      <v>434</v>
      <v>434</v>
      <v>434</v>
      <v>434</v>
      <v>434</v>
      <v>434</v>
    </spb>
  </spbData>
</supportingPropertyBags>
</file>

<file path=xl/richData/rdsupportingpropertybagstructure.xml><?xml version="1.0" encoding="utf-8"?>
<spbStructures xmlns="http://schemas.microsoft.com/office/spreadsheetml/2017/richdata2" count="41">
  <s>
    <k n="SourceText" t="s"/>
    <k n="LicenseText" t="s"/>
    <k n="SourceAddress" t="s"/>
    <k n="LicenseAddress" t="s"/>
  </s>
  <s>
    <k n="Area" t="spb"/>
    <k n="Name" t="spb"/>
    <k n="Latitude" t="spb"/>
    <k n="Longitude" t="spb"/>
    <k n="Population" t="spb"/>
    <k n="UniqueName" t="spb"/>
    <k n="Description" t="spb"/>
    <k n="Country/region" t="spb"/>
    <k n="Admin Division 1 (State/province/other)" t="spb"/>
  </s>
  <s>
    <k n="^Order" t="spba"/>
    <k n="TitleProperty" t="s"/>
    <k n="SubTitleProperty" t="s"/>
  </s>
  <s>
    <k n="ShowInCardView" t="b"/>
    <k n="ShowInDotNotation" t="b"/>
    <k n="ShowInAutoComplete" t="b"/>
  </s>
  <s>
    <k n="UniqueName" t="spb"/>
    <k n="VDPID/VSID" t="spb"/>
    <k n="LearnMoreOnLink" t="spb"/>
  </s>
  <s>
    <k n="Name" t="i"/>
    <k n="Image" t="i"/>
  </s>
  <s>
    <k n="link" t="s"/>
    <k n="logo" t="s"/>
    <k n="name" t="s"/>
  </s>
  <s>
    <k n="Area" t="s"/>
    <k n="Population" t="s"/>
  </s>
  <s>
    <k n="_Self" t="i"/>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Households" t="spb"/>
    <k n="Population" t="spb"/>
    <k n="UniqueName" t="spb"/>
    <k n="Description" t="spb"/>
    <k n="Abbreviation" t="spb"/>
    <k n="Housing units" t="spb"/>
    <k n="Country/region" t="spb"/>
    <k n="Capital/Major City" t="spb"/>
  </s>
  <s>
    <k n="Area" t="s"/>
    <k n="Households" t="s"/>
    <k n="Population" t="s"/>
    <k n="Housing units"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Population" t="spb"/>
    <k n="UniqueName" t="spb"/>
    <k n="Description" t="spb"/>
    <k n="Abbreviation" t="spb"/>
    <k n="Country/region" t="spb"/>
    <k n="Capital/Major City" t="spb"/>
  </s>
  <s>
    <k n="Area" t="spb"/>
    <k n="Name" t="spb"/>
    <k n="Population" t="spb"/>
    <k n="UniqueName" t="spb"/>
    <k n="Description" t="spb"/>
    <k n="Abbreviation" t="spb"/>
    <k n="Largest city" t="spb"/>
    <k n="Country/region" t="spb"/>
    <k n="Capital/Major City" t="spb"/>
  </s>
  <s>
    <k n="Area" t="spb"/>
    <k n="Name" t="spb"/>
    <k n="Latitude" t="spb"/>
    <k n="Longitude" t="spb"/>
    <k n="Population" t="spb"/>
    <k n="UniqueName" t="spb"/>
    <k n="Description" t="spb"/>
    <k n="Country/region" t="spb"/>
    <k n="Admin Division 1 (State/province/other)" t="spb"/>
    <k n="Admin Division 2 (County/district/other)" t="spb"/>
  </s>
  <s>
    <k n="CPI" t="spb"/>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Latitude" t="spb"/>
    <k n="Longitude" t="spb"/>
    <k n="Population" t="spb"/>
    <k n="UniqueName" t="spb"/>
    <k n="Description" t="spb"/>
    <k n="Country/region" t="spb"/>
    <k n="Admin Division 2 (County/district/other)" t="spb"/>
  </s>
  <s>
    <k n="Area" t="spb"/>
    <k n="Name" t="spb"/>
    <k n="Population" t="spb"/>
    <k n="UniqueName" t="spb"/>
    <k n="Description" t="spb"/>
    <k n="Largest city" t="spb"/>
    <k n="Country/region" t="spb"/>
    <k n="Admin Division 1 (State/province/other)" t="spb"/>
  </s>
  <s>
    <k n="UniqueName" t="spb"/>
    <k n="VDPID/VSID" t="spb"/>
    <k n="Time zone(s)" t="spb"/>
    <k n="LearnMoreOnLink" t="spb"/>
  </s>
  <s>
    <k n="Area" t="spb"/>
    <k n="Name" t="spb"/>
    <k n="Households" t="spb"/>
    <k n="Population" t="spb"/>
    <k n="UniqueName" t="spb"/>
    <k n="Description" t="spb"/>
    <k n="Abbreviation" t="spb"/>
    <k n="Largest city" t="spb"/>
    <k n="Housing units" t="spb"/>
    <k n="Country/region" t="spb"/>
    <k n="Building permits" t="spb"/>
    <k n="Capital/Major City" t="spb"/>
    <k n="Persons per household" t="spb"/>
    <k n="Median household income" t="spb"/>
  </s>
  <s>
    <k n="Area" t="s"/>
    <k n="Households" t="s"/>
    <k n="Population" t="s"/>
    <k n="Housing units" t="s"/>
    <k n="Building permits" t="s"/>
    <k n="Persons per household" t="s"/>
    <k n="Median household income" t="s"/>
  </s>
  <s>
    <k n="Area" t="spb"/>
    <k n="Name" t="spb"/>
    <k n="Households" t="spb"/>
    <k n="Population" t="spb"/>
    <k n="UniqueName" t="spb"/>
    <k n="Description" t="spb"/>
    <k n="Abbreviation" t="spb"/>
    <k n="Housing units" t="spb"/>
    <k n="Country/region" t="spb"/>
    <k n="Persons per household" t="spb"/>
  </s>
  <s>
    <k n="Area" t="s"/>
    <k n="Households" t="s"/>
    <k n="Population" t="s"/>
    <k n="Housing units" t="s"/>
    <k n="Persons per household" t="s"/>
  </s>
  <s>
    <k n="Area" t="spb"/>
    <k n="Name" t="spb"/>
    <k n="Population" t="spb"/>
    <k n="UniqueName" t="spb"/>
    <k n="Description" t="spb"/>
    <k n="Abbreviation" t="spb"/>
    <k n="Country/region"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spb"/>
    <k n="Latitude" t="spb"/>
    <k n="Longitude" t="spb"/>
    <k n="Population" t="spb"/>
    <k n="UniqueName" t="spb"/>
    <k n="Description" t="spb"/>
    <k n="Country/region" t="spb"/>
    <k n="Admin Division 1 (State/province/other)" t="spb"/>
    <k n="Admin Division 2 (County/district/other)" t="spb"/>
  </s>
  <s>
    <k n="Population" t="s"/>
  </s>
  <s>
    <k n="Area" t="spb"/>
    <k n="Name" t="spb"/>
    <k n="Latitude" t="spb"/>
    <k n="Longitude" t="spb"/>
    <k n="UniqueName" t="spb"/>
    <k n="Description" t="spb"/>
    <k n="Country/region" t="spb"/>
    <k n="Admin Division 1 (State/province/other)" t="spb"/>
    <k n="Admin Division 2 (County/district/other)" t="spb"/>
  </s>
  <s>
    <k n="ShowInDotNotation" t="b"/>
    <k n="ShowInAutoComplete" t="b"/>
  </s>
  <s>
    <k n="UniqueName" t="spb"/>
    <k n="VDPID/VSID" t="spb"/>
    <k n="Description" t="spb"/>
    <k n="LearnMoreOnLink" t="spb"/>
  </s>
  <s>
    <k n="Name" t="i"/>
    <k n="Description" t="i"/>
  </s>
  <s>
    <k n="Area" t="s"/>
  </s>
  <s>
    <k n="Name" t="spb"/>
    <k n="Latitude" t="spb"/>
    <k n="Longitude" t="spb"/>
    <k n="UniqueName" t="spb"/>
    <k n="Description" t="spb"/>
    <k n="Country/region" t="spb"/>
    <k n="Admin Division 1 (State/province/other)" t="spb"/>
    <k n="Admin Division 2 (County/district/other)" t="spb"/>
  </s>
  <s>
    <k n="Name" t="spb"/>
    <k n="Latitude" t="spb"/>
    <k n="Longitude" t="spb"/>
    <k n="UniqueName" t="spb"/>
    <k n="Description" t="spb"/>
    <k n="Country/region" t="spb"/>
    <k n="Admin Division 1 (State/province/other)" t="spb"/>
  </s>
  <s>
    <k n="Name" t="i"/>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
    <k n="Area" t="spb"/>
    <k n="Name" t="spb"/>
    <k n="Population" t="spb"/>
    <k n="UniqueName" t="spb"/>
    <k n="Description" t="spb"/>
    <k n="Country/region" t="spb"/>
    <k n="Admin Division 1 (State/province/other)" t="spb"/>
  </s>
  <s>
    <k n="Area" t="spb"/>
    <k n="Name" t="spb"/>
    <k n="Latitude" t="spb"/>
    <k n="Longitude" t="spb"/>
    <k n="Population" t="spb"/>
    <k n="UniqueName" t="spb"/>
    <k n="Description" t="spb"/>
    <k n="Country/region"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6">
    <x:dxf>
      <x:numFmt numFmtId="3" formatCode="#,##0"/>
    </x:dxf>
    <x:dxf>
      <x:numFmt numFmtId="0" formatCode="General"/>
    </x:dxf>
    <x:dxf>
      <x:numFmt numFmtId="2" formatCode="0.00"/>
    </x:dxf>
    <x:dxf>
      <x:numFmt numFmtId="14" formatCode="0.00%"/>
    </x:dxf>
    <x:dxf>
      <x:numFmt numFmtId="4" formatCode="#,##0.00"/>
    </x:dxf>
    <x:dxf>
      <x:numFmt numFmtId="1" formatCode="0"/>
    </x:dxf>
  </dxfs>
  <richProperties>
    <rPr n="IsTitleField" t="b"/>
    <rPr n="IsHeroField" t="b"/>
    <rPr n="NumberFormat" t="s"/>
    <rPr n="RequiresInlineAttribution" t="b"/>
  </richProperties>
  <richStyles>
    <rSty>
      <rpv i="0">1</rpv>
    </rSty>
    <rSty>
      <rpv i="1">1</rpv>
    </rSty>
    <rSty dxfid="0">
      <rpv i="2">#,##0</rpv>
    </rSty>
    <rSty dxfid="1">
      <rpv i="2">0.0000</rpv>
    </rSty>
    <rSty dxfid="3">
      <rpv i="2">0.0%</rpv>
    </rSty>
    <rSty dxfid="2">
      <rpv i="2">0.00</rpv>
    </rSty>
    <rSty dxfid="5">
      <rpv i="2">0</rpv>
    </rSty>
    <rSty dxfid="4">
      <rpv i="2">#,##0.00</rpv>
    </rSty>
    <rSty dxfid="1">
      <rpv i="2">0.0</rpv>
    </rSty>
    <rSty dxfid="1">
      <rpv i="2">_([$$-en-US]* #,##0.00_);_([$$-en-US]* (#,##0.00);_([$$-en-US]* "-"??_);_(@_)</rpv>
    </rSty>
    <rSty dxfid="1">
      <rpv i="2">_([$$-en-US]* #,##0_);_([$$-en-US]* (#,##0);_([$$-en-US]* "-"_);_(@_)</rpv>
    </rSty>
    <rSty dxfid="3"/>
    <rSty dxfid="1">
      <rpv i="2">_([$$-en-CA]* #,##0_);_([$$-en-CA]* (#,##0);_([$$-en-CA]* "-"_);_(@_)</rpv>
    </rSty>
    <rSty>
      <rpv i="3">1</rpv>
    </rSty>
  </richStyles>
</richStyleShee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researchgate.net/publication/328928662_State_Estimation_of_Lithium_Ion_Battery_Using_Non-Invasive_Method/figures?lo=1&amp;utm_source=google&amp;utm_medium=organic" TargetMode="External"/><Relationship Id="rId7" Type="http://schemas.openxmlformats.org/officeDocument/2006/relationships/hyperlink" Target="https://etd.ohiolink.edu/acprod/odb_etd/ws/send_file/send?accession=osu1595519141013663&amp;disposition=inline" TargetMode="External"/><Relationship Id="rId2" Type="http://schemas.openxmlformats.org/officeDocument/2006/relationships/hyperlink" Target="https://a123batteries.com/product_images/uploaded_images/26650.pdf" TargetMode="External"/><Relationship Id="rId1" Type="http://schemas.openxmlformats.org/officeDocument/2006/relationships/hyperlink" Target="http://www.plsbattery.com/datasheets/LG-INR18650-MG1-2850mah-10A-18650-High-Drain-Battery.pdf" TargetMode="External"/><Relationship Id="rId6" Type="http://schemas.openxmlformats.org/officeDocument/2006/relationships/hyperlink" Target="https://static1.squarespace.com/static/59dbcd906f4ca35190c9aeb4/t/5cabe1840d92979d597e6f43/1554768262216/DPS+Glide.pdf" TargetMode="External"/><Relationship Id="rId5" Type="http://schemas.openxmlformats.org/officeDocument/2006/relationships/hyperlink" Target="https://etd.ohiolink.edu/acprod/odb_etd/ws/send_file/send?accession=osu1595519141013663&amp;disposition=inline" TargetMode="External"/><Relationship Id="rId4" Type="http://schemas.openxmlformats.org/officeDocument/2006/relationships/hyperlink" Target="https://www.efestpower.com/index.php?ac=article&amp;at=read&amp;did=543"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about:blank" TargetMode="External"/><Relationship Id="rId1" Type="http://schemas.openxmlformats.org/officeDocument/2006/relationships/hyperlink" Target="https://xfuels.de/hykero/"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ses.ai/" TargetMode="External"/><Relationship Id="rId117" Type="http://schemas.openxmlformats.org/officeDocument/2006/relationships/hyperlink" Target="https://research.monash.edu/en/publications/the-potential-for-ionic-liquid-electrolytes-to-stabilise-the-magn" TargetMode="External"/><Relationship Id="rId21" Type="http://schemas.openxmlformats.org/officeDocument/2006/relationships/hyperlink" Target="https://www.morrowbatteries.com/" TargetMode="External"/><Relationship Id="rId42" Type="http://schemas.openxmlformats.org/officeDocument/2006/relationships/hyperlink" Target="https://eng.ox.ac.uk/monroe-research-group/research/rechargeable-metal-air-batteries/" TargetMode="External"/><Relationship Id="rId47" Type="http://schemas.openxmlformats.org/officeDocument/2006/relationships/hyperlink" Target="https://liulab.lbl.gov/lithium-sulfur-batteries" TargetMode="External"/><Relationship Id="rId63" Type="http://schemas.openxmlformats.org/officeDocument/2006/relationships/hyperlink" Target="https://www6.slac.stanford.edu/media/scientists-probe-lithium-sulfur-batteries-real-time-m789jfc8q3i" TargetMode="External"/><Relationship Id="rId68" Type="http://schemas.openxmlformats.org/officeDocument/2006/relationships/hyperlink" Target="https://www.cce.tsinghua.edu.cn/en/info/1013/3621.htm" TargetMode="External"/><Relationship Id="rId84" Type="http://schemas.openxmlformats.org/officeDocument/2006/relationships/hyperlink" Target="https://ro.uow.edu.au/theses1/653/" TargetMode="External"/><Relationship Id="rId89" Type="http://schemas.openxmlformats.org/officeDocument/2006/relationships/hyperlink" Target="https://dr.ntu.edu.sg/handle/10356/138507" TargetMode="External"/><Relationship Id="rId112" Type="http://schemas.openxmlformats.org/officeDocument/2006/relationships/hyperlink" Target="https://arpa-e.energy.gov/technologies/projects/metal-air-electric-vehicle-battery" TargetMode="External"/><Relationship Id="rId16" Type="http://schemas.openxmlformats.org/officeDocument/2006/relationships/hyperlink" Target="https://en.sunwoda.com/" TargetMode="External"/><Relationship Id="rId107" Type="http://schemas.openxmlformats.org/officeDocument/2006/relationships/hyperlink" Target="https://www.nims.go.jp/eng/news/press/2019/11/201911070.html" TargetMode="External"/><Relationship Id="rId11" Type="http://schemas.openxmlformats.org/officeDocument/2006/relationships/hyperlink" Target="https://www.sbir.gov/sbirsearch/detail/886069" TargetMode="External"/><Relationship Id="rId32" Type="http://schemas.openxmlformats.org/officeDocument/2006/relationships/hyperlink" Target="https://engineering.stanford.edu/magazine/article/stanford-scientists-create-novel-silicon-electrodes-improve-lithium-ion-battery" TargetMode="External"/><Relationship Id="rId37" Type="http://schemas.openxmlformats.org/officeDocument/2006/relationships/hyperlink" Target="https://www.research.psu.edu/sites/default/files/polysulfide-electrolyte-for-li-sulfur-battery.pdf" TargetMode="External"/><Relationship Id="rId53" Type="http://schemas.openxmlformats.org/officeDocument/2006/relationships/hyperlink" Target="https://energy.cornell.edu/news/new-hybrid-material-improves-performance-silicon-li-ion-batteries" TargetMode="External"/><Relationship Id="rId58" Type="http://schemas.openxmlformats.org/officeDocument/2006/relationships/hyperlink" Target="https://www.sandia.gov/app/uploads/sites/82/2023/10/PR2023_504_Small_Leo_MLDES.pdf" TargetMode="External"/><Relationship Id="rId74" Type="http://schemas.openxmlformats.org/officeDocument/2006/relationships/hyperlink" Target="https://dzb.sjtu.edu.cn/En/Data/View/3256" TargetMode="External"/><Relationship Id="rId79" Type="http://schemas.openxmlformats.org/officeDocument/2006/relationships/hyperlink" Target="https://www.cam.ac.uk/research/news/lifting-the-lid-on-silicon-batteries" TargetMode="External"/><Relationship Id="rId102" Type="http://schemas.openxmlformats.org/officeDocument/2006/relationships/hyperlink" Target="https://pubmed.ncbi.nlm.nih.gov/38319810/" TargetMode="External"/><Relationship Id="rId5" Type="http://schemas.openxmlformats.org/officeDocument/2006/relationships/hyperlink" Target="https://www.silanano.com/our-solutions/titan-silicon-anode" TargetMode="External"/><Relationship Id="rId90" Type="http://schemas.openxmlformats.org/officeDocument/2006/relationships/hyperlink" Target="https://repository.gatech.edu/entities/publication/120a17d5-924e-4029-89f8-9c61eb466804" TargetMode="External"/><Relationship Id="rId95" Type="http://schemas.openxmlformats.org/officeDocument/2006/relationships/hyperlink" Target="https://publikationen.bibliothek.kit.edu/1000060431" TargetMode="External"/><Relationship Id="rId22" Type="http://schemas.openxmlformats.org/officeDocument/2006/relationships/hyperlink" Target="https://www.resitec.no/2021/06/30/morrow-and-resitec-signs-mou-for-development-of-battery-materials-from-recycled-silicon/" TargetMode="External"/><Relationship Id="rId27" Type="http://schemas.openxmlformats.org/officeDocument/2006/relationships/hyperlink" Target="https://www.solidpowerbattery.com/sulfide-solid-electrolytes/default.aspx" TargetMode="External"/><Relationship Id="rId43" Type="http://schemas.openxmlformats.org/officeDocument/2006/relationships/hyperlink" Target="https://www.colorado.edu/lab/ecel/research" TargetMode="External"/><Relationship Id="rId48" Type="http://schemas.openxmlformats.org/officeDocument/2006/relationships/hyperlink" Target="https://sustainability.illinois.edu/research/energy-at-illinois/energy-storage/" TargetMode="External"/><Relationship Id="rId64" Type="http://schemas.openxmlformats.org/officeDocument/2006/relationships/hyperlink" Target="https://engineering.uic.edu/news-stories/new-design-produces-true-lithium-air-battery/" TargetMode="External"/><Relationship Id="rId69" Type="http://schemas.openxmlformats.org/officeDocument/2006/relationships/hyperlink" Target="https://www.tsinghua.edu.cn/en/info/1418/12027.htm" TargetMode="External"/><Relationship Id="rId113" Type="http://schemas.openxmlformats.org/officeDocument/2006/relationships/hyperlink" Target="https://economicdevelopment.asu.edu/asu-industries-of-excellence/battery-technology/" TargetMode="External"/><Relationship Id="rId118" Type="http://schemas.openxmlformats.org/officeDocument/2006/relationships/hyperlink" Target="https://drexel.edu/news/archive/2022/february/lithium-sulfur-cathode-carbonate-electrolyte" TargetMode="External"/><Relationship Id="rId80" Type="http://schemas.openxmlformats.org/officeDocument/2006/relationships/hyperlink" Target="https://orbit.dtu.dk/en/publications/development-of-novel-materials-for-solid-state-lithium-sulfur-bat" TargetMode="External"/><Relationship Id="rId85" Type="http://schemas.openxmlformats.org/officeDocument/2006/relationships/hyperlink" Target="https://ro.uow.edu.au/cgi/viewcontent.cgi?article=4996&amp;context=aiimpapers" TargetMode="External"/><Relationship Id="rId12" Type="http://schemas.openxmlformats.org/officeDocument/2006/relationships/hyperlink" Target="http://en.calb-tech.com/" TargetMode="External"/><Relationship Id="rId17" Type="http://schemas.openxmlformats.org/officeDocument/2006/relationships/hyperlink" Target="https://en.sunwoda.com/article/365/9.html" TargetMode="External"/><Relationship Id="rId33" Type="http://schemas.openxmlformats.org/officeDocument/2006/relationships/hyperlink" Target="https://energy.mit.edu/research/lithium-air-batteries/" TargetMode="External"/><Relationship Id="rId38" Type="http://schemas.openxmlformats.org/officeDocument/2006/relationships/hyperlink" Target="https://www.psu.edu/news/research/story/novel-polymer-increase-energy-density-stability-lithium-ion-batteries/" TargetMode="External"/><Relationship Id="rId59" Type="http://schemas.openxmlformats.org/officeDocument/2006/relationships/hyperlink" Target="https://www.sandia.gov/research/publications/details/nanostructured-material-for-advanced-energy-storage-magnesium-battery-catho-2010-11-01/" TargetMode="External"/><Relationship Id="rId103" Type="http://schemas.openxmlformats.org/officeDocument/2006/relationships/hyperlink" Target="https://www.isea.rwth-aachen.de/cms/isea/forschung/publikationen/~ojpu/details/?file=765084&amp;lidx=1" TargetMode="External"/><Relationship Id="rId108" Type="http://schemas.openxmlformats.org/officeDocument/2006/relationships/hyperlink" Target="https://research.cbc.osu.edu/wu.531/research/batteries/" TargetMode="External"/><Relationship Id="rId54" Type="http://schemas.openxmlformats.org/officeDocument/2006/relationships/hyperlink" Target="https://apps.dtic.mil/sti/tr/pdf/ADA481576.pdf" TargetMode="External"/><Relationship Id="rId70" Type="http://schemas.openxmlformats.org/officeDocument/2006/relationships/hyperlink" Target="https://english.cas.cn/newsroom/research_news/chem/202003/t20200331_231935.shtml" TargetMode="External"/><Relationship Id="rId75" Type="http://schemas.openxmlformats.org/officeDocument/2006/relationships/hyperlink" Target="https://www.epfl.ch/labs/lmer/publications/" TargetMode="External"/><Relationship Id="rId91" Type="http://schemas.openxmlformats.org/officeDocument/2006/relationships/hyperlink" Target="https://energystorage.research.gatech.edu/research/" TargetMode="External"/><Relationship Id="rId96" Type="http://schemas.openxmlformats.org/officeDocument/2006/relationships/hyperlink" Target="https://www.kit.edu/downloads/pi/PI_2019_001_Magnesium%20Batteries_Dawn%20of%20the%20Post-lithium%20Era.pdf" TargetMode="External"/><Relationship Id="rId1" Type="http://schemas.openxmlformats.org/officeDocument/2006/relationships/hyperlink" Target="https://research.samsung.com/research-papers/High-energy-long-cycling-all-solid-state-lithium" TargetMode="External"/><Relationship Id="rId6" Type="http://schemas.openxmlformats.org/officeDocument/2006/relationships/hyperlink" Target="https://www.americanbatterysolutions.com/" TargetMode="External"/><Relationship Id="rId23" Type="http://schemas.openxmlformats.org/officeDocument/2006/relationships/hyperlink" Target="https://www.global.toshiba/ww/products-solutions/battery/scib/knowledge.html" TargetMode="External"/><Relationship Id="rId28" Type="http://schemas.openxmlformats.org/officeDocument/2006/relationships/hyperlink" Target="https://www.solidpowerbattery.com/all-solid-state-batteries/default.aspx" TargetMode="External"/><Relationship Id="rId49" Type="http://schemas.openxmlformats.org/officeDocument/2006/relationships/hyperlink" Target="https://otm.illinois.edu/technologies/non-aqueous-li-air-flow-battery" TargetMode="External"/><Relationship Id="rId114" Type="http://schemas.openxmlformats.org/officeDocument/2006/relationships/hyperlink" Target="https://source.wustl.edu/2019/07/no-more-trial-and-error-when-choosing-an-electrolyte-for-metal-air-batteries/" TargetMode="External"/><Relationship Id="rId119" Type="http://schemas.openxmlformats.org/officeDocument/2006/relationships/hyperlink" Target="https://drexel.edu/news/archive/2019/february/mxene-silicon-anode" TargetMode="External"/><Relationship Id="rId10" Type="http://schemas.openxmlformats.org/officeDocument/2006/relationships/hyperlink" Target="https://sionicenergy.com/news/sionic-energy-launches-to-commercialize-next-generation-lithium-ion-battery-cells-for-mobility-and-consumer-electronic-applications" TargetMode="External"/><Relationship Id="rId31" Type="http://schemas.openxmlformats.org/officeDocument/2006/relationships/hyperlink" Target="https://suncat.stanford.edu/theory/research/metal-air-batteries" TargetMode="External"/><Relationship Id="rId44" Type="http://schemas.openxmlformats.org/officeDocument/2006/relationships/hyperlink" Target="https://news.umich.edu/1000-cycle-lithium-sulfur-battery-could-quintuple-electric-vehicle-ranges/" TargetMode="External"/><Relationship Id="rId52" Type="http://schemas.openxmlformats.org/officeDocument/2006/relationships/hyperlink" Target="https://news.cornell.edu/stories/2021/04/aluminum-anode-batteries-offer-sustainable-alternative" TargetMode="External"/><Relationship Id="rId60" Type="http://schemas.openxmlformats.org/officeDocument/2006/relationships/hyperlink" Target="https://www.pnnl.gov/publications/lithium-sulfur-battery-solution-mediated-pathway-operating-under-lean-electrolyte" TargetMode="External"/><Relationship Id="rId65" Type="http://schemas.openxmlformats.org/officeDocument/2006/relationships/hyperlink" Target="https://cheng.engr.uky.edu/research/" TargetMode="External"/><Relationship Id="rId73" Type="http://schemas.openxmlformats.org/officeDocument/2006/relationships/hyperlink" Target="https://www.optimumnanolithiumbattery.com/info/xi-an-jiaotong-university-developed-a-high-cou-3019255.html" TargetMode="External"/><Relationship Id="rId78" Type="http://schemas.openxmlformats.org/officeDocument/2006/relationships/hyperlink" Target="https://www.cam.ac.uk/research/news/new-design-points-a-path-to-the-ultimate-battery" TargetMode="External"/><Relationship Id="rId81" Type="http://schemas.openxmlformats.org/officeDocument/2006/relationships/hyperlink" Target="https://www.ntnu.edu/documents/1265186292/0/Johan+Hjelm+-+Battery+research+at+DTU+Energy+-+from+atomic+scale+to+battery+packs/9350bc1e-d455-4bdb-9f15-7d536fb28ea5?version=1.0" TargetMode="External"/><Relationship Id="rId86" Type="http://schemas.openxmlformats.org/officeDocument/2006/relationships/hyperlink" Target="https://www.uts.edu.au/news/health-science/its-air-battery-research-takes-charge" TargetMode="External"/><Relationship Id="rId94" Type="http://schemas.openxmlformats.org/officeDocument/2006/relationships/hyperlink" Target="https://today.ucsd.edu/story/meng_science_2021" TargetMode="External"/><Relationship Id="rId99" Type="http://schemas.openxmlformats.org/officeDocument/2006/relationships/hyperlink" Target="https://repository.hanyang.ac.kr/handle/20.500.11754/107513" TargetMode="External"/><Relationship Id="rId101" Type="http://schemas.openxmlformats.org/officeDocument/2006/relationships/hyperlink" Target="https://www.sciencedirect.com/science/article/abs/pii/S1385894723038858" TargetMode="External"/><Relationship Id="rId4" Type="http://schemas.openxmlformats.org/officeDocument/2006/relationships/hyperlink" Target="https://ndiastorage.blob.core.usgovcloudapi.net/ndia/2016/fuze/18562_Schisselbauer.pdf" TargetMode="External"/><Relationship Id="rId9" Type="http://schemas.openxmlformats.org/officeDocument/2006/relationships/hyperlink" Target="https://electrovaya.com/" TargetMode="External"/><Relationship Id="rId13" Type="http://schemas.openxmlformats.org/officeDocument/2006/relationships/hyperlink" Target="https://www.shanghai-electric.com/group_en/c/2019-08-12/554150.shtml" TargetMode="External"/><Relationship Id="rId18" Type="http://schemas.openxmlformats.org/officeDocument/2006/relationships/hyperlink" Target="https://www.phylion.com/lists/40.html" TargetMode="External"/><Relationship Id="rId39" Type="http://schemas.openxmlformats.org/officeDocument/2006/relationships/hyperlink" Target="https://sites.nd.edu/maginn-group/jcesr/" TargetMode="External"/><Relationship Id="rId109" Type="http://schemas.openxmlformats.org/officeDocument/2006/relationships/hyperlink" Target="https://news.okstate.edu/magazines/engineering-architecture-technology/impact/articles/2021/powering_up.html" TargetMode="External"/><Relationship Id="rId34" Type="http://schemas.openxmlformats.org/officeDocument/2006/relationships/hyperlink" Target="https://www.greencarcongress.com/2015/06/20150605-goodenough.html" TargetMode="External"/><Relationship Id="rId50" Type="http://schemas.openxmlformats.org/officeDocument/2006/relationships/hyperlink" Target="https://otm.illinois.edu/technologies/si-composite-li-ion-battery-anodes-dynamic-ionic-bonding" TargetMode="External"/><Relationship Id="rId55" Type="http://schemas.openxmlformats.org/officeDocument/2006/relationships/hyperlink" Target="https://www.anl.gov/article/lithiumsulfur-batteries-are-one-step-closer-to-powering-the-future" TargetMode="External"/><Relationship Id="rId76" Type="http://schemas.openxmlformats.org/officeDocument/2006/relationships/hyperlink" Target="https://www.imperial.ac.uk/electrochem-sci-eng/research/lithium-sulfur-batteries/" TargetMode="External"/><Relationship Id="rId97" Type="http://schemas.openxmlformats.org/officeDocument/2006/relationships/hyperlink" Target="http://escml.hanyang.ac.kr/sub/sub01_0302.php" TargetMode="External"/><Relationship Id="rId104" Type="http://schemas.openxmlformats.org/officeDocument/2006/relationships/hyperlink" Target="https://www.isea.rwth-aachen.de/cms/isea/forschung/publikationen/~ojpu/details/?file=847218&amp;lidx=1" TargetMode="External"/><Relationship Id="rId120" Type="http://schemas.openxmlformats.org/officeDocument/2006/relationships/hyperlink" Target="https://www.lithiumair.us/Contactus.html" TargetMode="External"/><Relationship Id="rId7" Type="http://schemas.openxmlformats.org/officeDocument/2006/relationships/hyperlink" Target="https://investors.romeopower.com/news/news-details/2022/Romeo-Power-Selected-by-Key-Customer-as-Sole-Provider-of-Lithium-Ion-Batteries-for-Next-Gen-Electric-Vehicle/default.aspx" TargetMode="External"/><Relationship Id="rId71" Type="http://schemas.openxmlformats.org/officeDocument/2006/relationships/hyperlink" Target="https://www.xjtlu.edu.cn/en/news/2022/01/lithium-sulphur-batteries-could-power-the-future" TargetMode="External"/><Relationship Id="rId92" Type="http://schemas.openxmlformats.org/officeDocument/2006/relationships/hyperlink" Target="https://depts.washington.edu/solgel/documents/pub_docs/journal_docs/2016/jmm_26_5_055011.pdf" TargetMode="External"/><Relationship Id="rId2" Type="http://schemas.openxmlformats.org/officeDocument/2006/relationships/hyperlink" Target="https://phys.org/news/2015-06-samsung-lithium-ion-battery-life.html" TargetMode="External"/><Relationship Id="rId29" Type="http://schemas.openxmlformats.org/officeDocument/2006/relationships/hyperlink" Target="https://www.feonenergy.com/technology" TargetMode="External"/><Relationship Id="rId24" Type="http://schemas.openxmlformats.org/officeDocument/2006/relationships/hyperlink" Target="https://polyplus.com/product-pipeline/" TargetMode="External"/><Relationship Id="rId40" Type="http://schemas.openxmlformats.org/officeDocument/2006/relationships/hyperlink" Target="https://news.nd.edu/news/notre-dame-receives-tardec-grant-for-next-generation-batteries/" TargetMode="External"/><Relationship Id="rId45" Type="http://schemas.openxmlformats.org/officeDocument/2006/relationships/hyperlink" Target="https://cheresearch.engin.umich.edu/monroe/research/metailairbatteries.html" TargetMode="External"/><Relationship Id="rId66" Type="http://schemas.openxmlformats.org/officeDocument/2006/relationships/hyperlink" Target="https://uwaterloo.ca/news/news/chemists-make-breakthrough-road-creating-rechargeable" TargetMode="External"/><Relationship Id="rId87" Type="http://schemas.openxmlformats.org/officeDocument/2006/relationships/hyperlink" Target="https://researchers.uq.edu.au/research-project/28467" TargetMode="External"/><Relationship Id="rId110" Type="http://schemas.openxmlformats.org/officeDocument/2006/relationships/hyperlink" Target="https://news.asu.edu/20230130-asu-startup-receives-funding-advance-firesafe-battery-research" TargetMode="External"/><Relationship Id="rId115" Type="http://schemas.openxmlformats.org/officeDocument/2006/relationships/hyperlink" Target="https://news.clemson.edu/research-provides-new-insight-into-quantum-effects-in-lithium-sulfur-batteries/" TargetMode="External"/><Relationship Id="rId61" Type="http://schemas.openxmlformats.org/officeDocument/2006/relationships/hyperlink" Target="https://www.pnnl.gov/available-technologies/lithium-air-electrodes" TargetMode="External"/><Relationship Id="rId82" Type="http://schemas.openxmlformats.org/officeDocument/2006/relationships/hyperlink" Target="https://www.research-collection.ethz.ch/handle/20.500.11850/608437" TargetMode="External"/><Relationship Id="rId19" Type="http://schemas.openxmlformats.org/officeDocument/2006/relationships/hyperlink" Target="https://octillion.us/about/" TargetMode="External"/><Relationship Id="rId14" Type="http://schemas.openxmlformats.org/officeDocument/2006/relationships/hyperlink" Target="https://www.farasis-energy.com/en/products/cells/" TargetMode="External"/><Relationship Id="rId30" Type="http://schemas.openxmlformats.org/officeDocument/2006/relationships/hyperlink" Target="https://www.enevate.com/" TargetMode="External"/><Relationship Id="rId35" Type="http://schemas.openxmlformats.org/officeDocument/2006/relationships/hyperlink" Target="https://energy.umd.edu/news/story/a-higherenergy-safer-and-longerlasting-zinc-battery" TargetMode="External"/><Relationship Id="rId56" Type="http://schemas.openxmlformats.org/officeDocument/2006/relationships/hyperlink" Target="https://www.anl.gov/article/new-design-for-lithiumair-battery-could-offer-much-longer-driving-range-compared-with-the-lithiumion" TargetMode="External"/><Relationship Id="rId77" Type="http://schemas.openxmlformats.org/officeDocument/2006/relationships/hyperlink" Target="https://www.enterprise.cam.ac.uk/opportunities/high-energy-density-lithium-sulfur-batteries/" TargetMode="External"/><Relationship Id="rId100" Type="http://schemas.openxmlformats.org/officeDocument/2006/relationships/hyperlink" Target="http://spm.iccas.ac.cn/guoyuguo/kyjz/201307/t20130718_106495.html" TargetMode="External"/><Relationship Id="rId105" Type="http://schemas.openxmlformats.org/officeDocument/2006/relationships/hyperlink" Target="https://www.nims.go.jp/eng/research/group/rechargeable-battery/" TargetMode="External"/><Relationship Id="rId8" Type="http://schemas.openxmlformats.org/officeDocument/2006/relationships/hyperlink" Target="https://investors.romeopower.com/news/news-details/2021/Romeo-Power-Signs-Memorandum-of-Understanding-With-Ecellix-to-Improve-Cell-Technology/default.aspx" TargetMode="External"/><Relationship Id="rId51" Type="http://schemas.openxmlformats.org/officeDocument/2006/relationships/hyperlink" Target="https://www.osti.gov/biblio/1874053" TargetMode="External"/><Relationship Id="rId72" Type="http://schemas.openxmlformats.org/officeDocument/2006/relationships/hyperlink" Target="https://pubs.rsc.org/en/content/articlelanding/2021/ta/d0ta11068j" TargetMode="External"/><Relationship Id="rId93" Type="http://schemas.openxmlformats.org/officeDocument/2006/relationships/hyperlink" Target="https://spectrum.ieee.org/too-hot-too-cold-not-for-these-lithium-batteries" TargetMode="External"/><Relationship Id="rId98" Type="http://schemas.openxmlformats.org/officeDocument/2006/relationships/hyperlink" Target="https://repository.hanyang.ac.kr/handle/20.500.11754/67262" TargetMode="External"/><Relationship Id="rId3" Type="http://schemas.openxmlformats.org/officeDocument/2006/relationships/hyperlink" Target="https://na.panasonic.com/us/news/panasonic-energy-partners-sila-procurement-next-generation-silicon-anode-material-ev-batteries" TargetMode="External"/><Relationship Id="rId25" Type="http://schemas.openxmlformats.org/officeDocument/2006/relationships/hyperlink" Target="https://www.enovix.com/" TargetMode="External"/><Relationship Id="rId46" Type="http://schemas.openxmlformats.org/officeDocument/2006/relationships/hyperlink" Target="https://engineering.purdue.edu/ChE/news/2021/nsf-awards-1m-to-continue-research-to-develop-advanced-lis-batteries" TargetMode="External"/><Relationship Id="rId67" Type="http://schemas.openxmlformats.org/officeDocument/2006/relationships/hyperlink" Target="https://uwaterloo.ca/news/news/waterloo-researchers-create-technology-produce-lighter-long" TargetMode="External"/><Relationship Id="rId116" Type="http://schemas.openxmlformats.org/officeDocument/2006/relationships/hyperlink" Target="https://engineering.tamu.edu/news/2023/12/researchers-investigate-advanced-energy-storage-solutions.html" TargetMode="External"/><Relationship Id="rId20" Type="http://schemas.openxmlformats.org/officeDocument/2006/relationships/hyperlink" Target="https://sionpower.com/products/" TargetMode="External"/><Relationship Id="rId41" Type="http://schemas.openxmlformats.org/officeDocument/2006/relationships/hyperlink" Target="https://www.faraday.ac.uk/research/beyond-lithium-ion/lithium-sulfur/" TargetMode="External"/><Relationship Id="rId62" Type="http://schemas.openxmlformats.org/officeDocument/2006/relationships/hyperlink" Target="https://www.pnnl.gov/available-technologies/innovations-low-cost-production-silicon-based-high-performance-lithium-ion" TargetMode="External"/><Relationship Id="rId83" Type="http://schemas.openxmlformats.org/officeDocument/2006/relationships/hyperlink" Target="https://eletroquimica.iqsc.usp.br/" TargetMode="External"/><Relationship Id="rId88" Type="http://schemas.openxmlformats.org/officeDocument/2006/relationships/hyperlink" Target="https://espace.library.uq.edu.au/view/UQ:25b6847" TargetMode="External"/><Relationship Id="rId111" Type="http://schemas.openxmlformats.org/officeDocument/2006/relationships/hyperlink" Target="https://news.asu.edu/20230714-solid-battery-solution" TargetMode="External"/><Relationship Id="rId15" Type="http://schemas.openxmlformats.org/officeDocument/2006/relationships/hyperlink" Target="https://insideevs.com/news/539398/farasis-batteries-energy-density-boost/" TargetMode="External"/><Relationship Id="rId36" Type="http://schemas.openxmlformats.org/officeDocument/2006/relationships/hyperlink" Target="https://eng.umd.edu/news/story/highperformance-electrolyte-solves-battery-puzzle" TargetMode="External"/><Relationship Id="rId57" Type="http://schemas.openxmlformats.org/officeDocument/2006/relationships/hyperlink" Target="https://www.anl.gov/access/research/projects/silicon-consortium-project" TargetMode="External"/><Relationship Id="rId106" Type="http://schemas.openxmlformats.org/officeDocument/2006/relationships/hyperlink" Target="https://www.nims.go.jp/eng/news/press/2021/12/202112150.html"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www.crownoil.co.uk/fuel-specifications/bs-en-15940/" TargetMode="External"/><Relationship Id="rId21" Type="http://schemas.openxmlformats.org/officeDocument/2006/relationships/hyperlink" Target="https://www.crownoil.co.uk/fuel-specifications/bs-en-15940/" TargetMode="External"/><Relationship Id="rId42" Type="http://schemas.openxmlformats.org/officeDocument/2006/relationships/hyperlink" Target="https://cdn.standards.iteh.ai/samples/113803/1f6c7234c07e4f078f1bc1396e6831a5/ASTM-D1655-22a.pdf" TargetMode="External"/><Relationship Id="rId63" Type="http://schemas.openxmlformats.org/officeDocument/2006/relationships/hyperlink" Target="https://cdn.standards.iteh.ai/samples/102556/54eac40cd4994ae6be13dffc6839aea5/ASTM-D7566-19.pdf" TargetMode="External"/><Relationship Id="rId84" Type="http://schemas.openxmlformats.org/officeDocument/2006/relationships/hyperlink" Target="https://www.virent.com/wordpress/wp-content/uploads/2019/10/BioForm-SAK-Data-Sheet-v3-091819.pdf" TargetMode="External"/><Relationship Id="rId138" Type="http://schemas.openxmlformats.org/officeDocument/2006/relationships/hyperlink" Target="https://www.crownoil.co.uk/fuel-specifications/bs-en-15940/" TargetMode="External"/><Relationship Id="rId159" Type="http://schemas.openxmlformats.org/officeDocument/2006/relationships/hyperlink" Target="https://cdn.standards.iteh.ai/samples/112143/b27df8c99f6b4e2e84129ea9328f8b3a/ASTM-D4054-22.pdf" TargetMode="External"/><Relationship Id="rId170" Type="http://schemas.openxmlformats.org/officeDocument/2006/relationships/hyperlink" Target="https://www.crownoil.co.uk/fuel-specifications/bs-en-15940/" TargetMode="External"/><Relationship Id="rId191" Type="http://schemas.openxmlformats.org/officeDocument/2006/relationships/hyperlink" Target="https://cdn.standards.iteh.ai/samples/112143/b27df8c99f6b4e2e84129ea9328f8b3a/ASTM-D4054-22.pdf" TargetMode="External"/><Relationship Id="rId205" Type="http://schemas.openxmlformats.org/officeDocument/2006/relationships/hyperlink" Target="https://cdn.standards.iteh.ai/samples/113803/1f6c7234c07e4f078f1bc1396e6831a5/ASTM-D1655-22a.pdf" TargetMode="External"/><Relationship Id="rId226" Type="http://schemas.openxmlformats.org/officeDocument/2006/relationships/hyperlink" Target="https://www.crownoil.co.uk/fuel-specifications/bs-en-15940/" TargetMode="External"/><Relationship Id="rId107" Type="http://schemas.openxmlformats.org/officeDocument/2006/relationships/hyperlink" Target="https://cdn.standards.iteh.ai/samples/102556/54eac40cd4994ae6be13dffc6839aea5/ASTM-D7566-19.pdf" TargetMode="External"/><Relationship Id="rId11" Type="http://schemas.openxmlformats.org/officeDocument/2006/relationships/hyperlink" Target="https://cdn.standards.iteh.ai/samples/102556/54eac40cd4994ae6be13dffc6839aea5/ASTM-D7566-19.pdf" TargetMode="External"/><Relationship Id="rId32" Type="http://schemas.openxmlformats.org/officeDocument/2006/relationships/hyperlink" Target="https://gevo.com/wp-content/uploads/2023/03/IBF001_Fuel-Grade-Isobutanol-MSDS-05-28-2015.pdf" TargetMode="External"/><Relationship Id="rId53" Type="http://schemas.openxmlformats.org/officeDocument/2006/relationships/hyperlink" Target="https://www.crownoil.co.uk/fuel-specifications/bs-en-15940/" TargetMode="External"/><Relationship Id="rId74" Type="http://schemas.openxmlformats.org/officeDocument/2006/relationships/hyperlink" Target="https://cdn.standards.iteh.ai/samples/113803/1f6c7234c07e4f078f1bc1396e6831a5/ASTM-D1655-22a.pdf" TargetMode="External"/><Relationship Id="rId128" Type="http://schemas.openxmlformats.org/officeDocument/2006/relationships/hyperlink" Target="https://www.neste.com/files/pdf/7ef4005d22cfc813131defbae4988175-GetDocumentContentByExternalUrl.pdf" TargetMode="External"/><Relationship Id="rId149" Type="http://schemas.openxmlformats.org/officeDocument/2006/relationships/hyperlink" Target="https://cdn.standards.iteh.ai/samples/113803/1f6c7234c07e4f078f1bc1396e6831a5/ASTM-D1655-22a.pdf" TargetMode="External"/><Relationship Id="rId5" Type="http://schemas.openxmlformats.org/officeDocument/2006/relationships/hyperlink" Target="https://www.crownoil.co.uk/fuel-specifications/bs-en-15940/" TargetMode="External"/><Relationship Id="rId95" Type="http://schemas.openxmlformats.org/officeDocument/2006/relationships/hyperlink" Target="https://cdn.standards.iteh.ai/samples/102556/54eac40cd4994ae6be13dffc6839aea5/ASTM-D7566-19.pdf" TargetMode="External"/><Relationship Id="rId160" Type="http://schemas.openxmlformats.org/officeDocument/2006/relationships/hyperlink" Target="https://cdn.standards.iteh.ai/samples/102556/54eac40cd4994ae6be13dffc6839aea5/ASTM-D7566-19.pdf" TargetMode="External"/><Relationship Id="rId181" Type="http://schemas.openxmlformats.org/officeDocument/2006/relationships/hyperlink" Target="https://cdn.standards.iteh.ai/samples/113803/1f6c7234c07e4f078f1bc1396e6831a5/ASTM-D1655-22a.pdf" TargetMode="External"/><Relationship Id="rId216" Type="http://schemas.openxmlformats.org/officeDocument/2006/relationships/hyperlink" Target="https://cdn.standards.iteh.ai/samples/102556/54eac40cd4994ae6be13dffc6839aea5/ASTM-D7566-19.pdf" TargetMode="External"/><Relationship Id="rId22" Type="http://schemas.openxmlformats.org/officeDocument/2006/relationships/hyperlink" Target="https://cdn.standards.iteh.ai/samples/113803/1f6c7234c07e4f078f1bc1396e6831a5/ASTM-D1655-22a.pdf" TargetMode="External"/><Relationship Id="rId43" Type="http://schemas.openxmlformats.org/officeDocument/2006/relationships/hyperlink" Target="https://cdn.standards.iteh.ai/samples/102556/54eac40cd4994ae6be13dffc6839aea5/ASTM-D7566-19.pdf" TargetMode="External"/><Relationship Id="rId64" Type="http://schemas.openxmlformats.org/officeDocument/2006/relationships/hyperlink" Target="https://cdn.standards.iteh.ai/samples/112143/b27df8c99f6b4e2e84129ea9328f8b3a/ASTM-D4054-22.pdf" TargetMode="External"/><Relationship Id="rId118" Type="http://schemas.openxmlformats.org/officeDocument/2006/relationships/hyperlink" Target="https://cdn.standards.iteh.ai/samples/113803/1f6c7234c07e4f078f1bc1396e6831a5/ASTM-D1655-22a.pdf" TargetMode="External"/><Relationship Id="rId139" Type="http://schemas.openxmlformats.org/officeDocument/2006/relationships/hyperlink" Target="https://cdn.standards.iteh.ai/samples/112143/b27df8c99f6b4e2e84129ea9328f8b3a/ASTM-D4054-22.pdf" TargetMode="External"/><Relationship Id="rId85" Type="http://schemas.openxmlformats.org/officeDocument/2006/relationships/hyperlink" Target="https://www.virent.com/wordpress/wp-content/uploads/2019/11/Virent_BioForm%C2%AE_SAK_Jet_Fuel-SDS.pdf" TargetMode="External"/><Relationship Id="rId150" Type="http://schemas.openxmlformats.org/officeDocument/2006/relationships/hyperlink" Target="https://www.crownoil.co.uk/fuel-specifications/bs-en-15940/" TargetMode="External"/><Relationship Id="rId171" Type="http://schemas.openxmlformats.org/officeDocument/2006/relationships/hyperlink" Target="https://cdn.standards.iteh.ai/samples/112143/b27df8c99f6b4e2e84129ea9328f8b3a/ASTM-D4054-22.pdf" TargetMode="External"/><Relationship Id="rId192" Type="http://schemas.openxmlformats.org/officeDocument/2006/relationships/hyperlink" Target="https://cdn.standards.iteh.ai/samples/102556/54eac40cd4994ae6be13dffc6839aea5/ASTM-D7566-19.pdf" TargetMode="External"/><Relationship Id="rId206" Type="http://schemas.openxmlformats.org/officeDocument/2006/relationships/hyperlink" Target="https://www.crownoil.co.uk/fuel-specifications/bs-en-15940/" TargetMode="External"/><Relationship Id="rId227" Type="http://schemas.openxmlformats.org/officeDocument/2006/relationships/hyperlink" Target="https://cdn.standards.iteh.ai/samples/112143/b27df8c99f6b4e2e84129ea9328f8b3a/ASTM-D4054-22.pdf" TargetMode="External"/><Relationship Id="rId12" Type="http://schemas.openxmlformats.org/officeDocument/2006/relationships/hyperlink" Target="https://cdn.standards.iteh.ai/samples/112143/b27df8c99f6b4e2e84129ea9328f8b3a/ASTM-D4054-22.pdf" TargetMode="External"/><Relationship Id="rId33" Type="http://schemas.openxmlformats.org/officeDocument/2006/relationships/hyperlink" Target="https://gevo.com/wp-content/uploads/2023/03/Gevo-WP_aviation-fuel-10.18.22.pdf" TargetMode="External"/><Relationship Id="rId108" Type="http://schemas.openxmlformats.org/officeDocument/2006/relationships/hyperlink" Target="https://cdn.standards.iteh.ai/samples/112143/b27df8c99f6b4e2e84129ea9328f8b3a/ASTM-D4054-22.pdf" TargetMode="External"/><Relationship Id="rId129" Type="http://schemas.openxmlformats.org/officeDocument/2006/relationships/hyperlink" Target="https://www.neste.com/files/pdf/02b1d78d1996136630fa8bc31c3de5ea-productdatasheet_neste_my_saf.pdf" TargetMode="External"/><Relationship Id="rId54" Type="http://schemas.openxmlformats.org/officeDocument/2006/relationships/hyperlink" Target="https://cdn.standards.iteh.ai/samples/113803/1f6c7234c07e4f078f1bc1396e6831a5/ASTM-D1655-22a.pdf" TargetMode="External"/><Relationship Id="rId75" Type="http://schemas.openxmlformats.org/officeDocument/2006/relationships/hyperlink" Target="https://cdn.standards.iteh.ai/samples/102556/54eac40cd4994ae6be13dffc6839aea5/ASTM-D7566-19.pdf" TargetMode="External"/><Relationship Id="rId96" Type="http://schemas.openxmlformats.org/officeDocument/2006/relationships/hyperlink" Target="https://cdn.standards.iteh.ai/samples/112143/b27df8c99f6b4e2e84129ea9328f8b3a/ASTM-D4054-22.pdf" TargetMode="External"/><Relationship Id="rId140" Type="http://schemas.openxmlformats.org/officeDocument/2006/relationships/hyperlink" Target="https://cdn.standards.iteh.ai/samples/102556/54eac40cd4994ae6be13dffc6839aea5/ASTM-D7566-19.pdf" TargetMode="External"/><Relationship Id="rId161" Type="http://schemas.openxmlformats.org/officeDocument/2006/relationships/hyperlink" Target="https://cdn.standards.iteh.ai/samples/113803/1f6c7234c07e4f078f1bc1396e6831a5/ASTM-D1655-22a.pdf" TargetMode="External"/><Relationship Id="rId182" Type="http://schemas.openxmlformats.org/officeDocument/2006/relationships/hyperlink" Target="https://www.crownoil.co.uk/fuel-specifications/bs-en-15940/" TargetMode="External"/><Relationship Id="rId217" Type="http://schemas.openxmlformats.org/officeDocument/2006/relationships/hyperlink" Target="https://cdn.standards.iteh.ai/samples/113803/1f6c7234c07e4f078f1bc1396e6831a5/ASTM-D1655-22a.pdf" TargetMode="External"/><Relationship Id="rId6" Type="http://schemas.openxmlformats.org/officeDocument/2006/relationships/hyperlink" Target="https://cdn.standards.iteh.ai/samples/113803/1f6c7234c07e4f078f1bc1396e6831a5/ASTM-D1655-22a.pdf" TargetMode="External"/><Relationship Id="rId23" Type="http://schemas.openxmlformats.org/officeDocument/2006/relationships/hyperlink" Target="https://cdn.standards.iteh.ai/samples/102556/54eac40cd4994ae6be13dffc6839aea5/ASTM-D7566-19.pdf" TargetMode="External"/><Relationship Id="rId119" Type="http://schemas.openxmlformats.org/officeDocument/2006/relationships/hyperlink" Target="https://cdn.standards.iteh.ai/samples/102556/54eac40cd4994ae6be13dffc6839aea5/ASTM-D7566-19.pdf" TargetMode="External"/><Relationship Id="rId44" Type="http://schemas.openxmlformats.org/officeDocument/2006/relationships/hyperlink" Target="https://cdn.standards.iteh.ai/samples/112143/b27df8c99f6b4e2e84129ea9328f8b3a/ASTM-D4054-22.pdf" TargetMode="External"/><Relationship Id="rId65" Type="http://schemas.openxmlformats.org/officeDocument/2006/relationships/hyperlink" Target="https://www.crownoil.co.uk/fuel-specifications/bs-en-15940/" TargetMode="External"/><Relationship Id="rId86" Type="http://schemas.openxmlformats.org/officeDocument/2006/relationships/hyperlink" Target="https://www.virent.com/wordpress/wp-content/uploads/2019/10/BioForm-SAK-Data-Sheet-v3-091819.pdf" TargetMode="External"/><Relationship Id="rId130" Type="http://schemas.openxmlformats.org/officeDocument/2006/relationships/hyperlink" Target="https://www.neste.com/files/pdf/7ef4005d22cfc813131defbae4988175-GetDocumentContentByExternalUrl.pdf" TargetMode="External"/><Relationship Id="rId151" Type="http://schemas.openxmlformats.org/officeDocument/2006/relationships/hyperlink" Target="https://cdn.standards.iteh.ai/samples/112143/b27df8c99f6b4e2e84129ea9328f8b3a/ASTM-D4054-22.pdf" TargetMode="External"/><Relationship Id="rId172" Type="http://schemas.openxmlformats.org/officeDocument/2006/relationships/hyperlink" Target="https://cdn.standards.iteh.ai/samples/102556/54eac40cd4994ae6be13dffc6839aea5/ASTM-D7566-19.pdf" TargetMode="External"/><Relationship Id="rId193" Type="http://schemas.openxmlformats.org/officeDocument/2006/relationships/hyperlink" Target="https://cdn.standards.iteh.ai/samples/113803/1f6c7234c07e4f078f1bc1396e6831a5/ASTM-D1655-22a.pdf" TargetMode="External"/><Relationship Id="rId207" Type="http://schemas.openxmlformats.org/officeDocument/2006/relationships/hyperlink" Target="https://cdn.standards.iteh.ai/samples/112143/b27df8c99f6b4e2e84129ea9328f8b3a/ASTM-D4054-22.pdf" TargetMode="External"/><Relationship Id="rId228" Type="http://schemas.openxmlformats.org/officeDocument/2006/relationships/hyperlink" Target="https://cdn.standards.iteh.ai/samples/102556/54eac40cd4994ae6be13dffc6839aea5/ASTM-D7566-19.pdf" TargetMode="External"/><Relationship Id="rId13" Type="http://schemas.openxmlformats.org/officeDocument/2006/relationships/hyperlink" Target="https://www.crownoil.co.uk/fuel-specifications/bs-en-15940/" TargetMode="External"/><Relationship Id="rId109" Type="http://schemas.openxmlformats.org/officeDocument/2006/relationships/hyperlink" Target="https://www.crownoil.co.uk/fuel-specifications/bs-en-15940/" TargetMode="External"/><Relationship Id="rId34" Type="http://schemas.openxmlformats.org/officeDocument/2006/relationships/hyperlink" Target="https://gevo.com/wp-content/uploads/2023/03/IBF001_Fuel-Grade-Isobutanol-MSDS-05-28-2015.pdf" TargetMode="External"/><Relationship Id="rId55" Type="http://schemas.openxmlformats.org/officeDocument/2006/relationships/hyperlink" Target="https://cdn.standards.iteh.ai/samples/102556/54eac40cd4994ae6be13dffc6839aea5/ASTM-D7566-19.pdf" TargetMode="External"/><Relationship Id="rId76" Type="http://schemas.openxmlformats.org/officeDocument/2006/relationships/hyperlink" Target="https://cdn.standards.iteh.ai/samples/112143/b27df8c99f6b4e2e84129ea9328f8b3a/ASTM-D4054-22.pdf" TargetMode="External"/><Relationship Id="rId97" Type="http://schemas.openxmlformats.org/officeDocument/2006/relationships/hyperlink" Target="https://www.crownoil.co.uk/fuel-specifications/bs-en-15940/" TargetMode="External"/><Relationship Id="rId120" Type="http://schemas.openxmlformats.org/officeDocument/2006/relationships/hyperlink" Target="https://cdn.standards.iteh.ai/samples/112143/b27df8c99f6b4e2e84129ea9328f8b3a/ASTM-D4054-22.pdf" TargetMode="External"/><Relationship Id="rId141" Type="http://schemas.openxmlformats.org/officeDocument/2006/relationships/hyperlink" Target="https://cdn.standards.iteh.ai/samples/113803/1f6c7234c07e4f078f1bc1396e6831a5/ASTM-D1655-22a.pdf" TargetMode="External"/><Relationship Id="rId7" Type="http://schemas.openxmlformats.org/officeDocument/2006/relationships/hyperlink" Target="https://cdn.standards.iteh.ai/samples/102556/54eac40cd4994ae6be13dffc6839aea5/ASTM-D7566-19.pdf" TargetMode="External"/><Relationship Id="rId162" Type="http://schemas.openxmlformats.org/officeDocument/2006/relationships/hyperlink" Target="https://www.crownoil.co.uk/fuel-specifications/bs-en-15940/" TargetMode="External"/><Relationship Id="rId183" Type="http://schemas.openxmlformats.org/officeDocument/2006/relationships/hyperlink" Target="https://cdn.standards.iteh.ai/samples/112143/b27df8c99f6b4e2e84129ea9328f8b3a/ASTM-D4054-22.pdf" TargetMode="External"/><Relationship Id="rId218" Type="http://schemas.openxmlformats.org/officeDocument/2006/relationships/hyperlink" Target="https://www.crownoil.co.uk/fuel-specifications/bs-en-15940/" TargetMode="External"/><Relationship Id="rId24" Type="http://schemas.openxmlformats.org/officeDocument/2006/relationships/hyperlink" Target="https://cdn.standards.iteh.ai/samples/112143/b27df8c99f6b4e2e84129ea9328f8b3a/ASTM-D4054-22.pdf" TargetMode="External"/><Relationship Id="rId45" Type="http://schemas.openxmlformats.org/officeDocument/2006/relationships/hyperlink" Target="https://www.crownoil.co.uk/fuel-specifications/bs-en-15940/" TargetMode="External"/><Relationship Id="rId66" Type="http://schemas.openxmlformats.org/officeDocument/2006/relationships/hyperlink" Target="https://cdn.standards.iteh.ai/samples/113803/1f6c7234c07e4f078f1bc1396e6831a5/ASTM-D1655-22a.pdf" TargetMode="External"/><Relationship Id="rId87" Type="http://schemas.openxmlformats.org/officeDocument/2006/relationships/hyperlink" Target="https://www.virent.com/wordpress/wp-content/uploads/2019/11/Virent_BioForm%C2%AE_SAK_Jet_Fuel-SDS.pdf" TargetMode="External"/><Relationship Id="rId110" Type="http://schemas.openxmlformats.org/officeDocument/2006/relationships/hyperlink" Target="https://cdn.standards.iteh.ai/samples/113803/1f6c7234c07e4f078f1bc1396e6831a5/ASTM-D1655-22a.pdf" TargetMode="External"/><Relationship Id="rId131" Type="http://schemas.openxmlformats.org/officeDocument/2006/relationships/hyperlink" Target="https://www.neste.com/files/pdf/02b1d78d1996136630fa8bc31c3de5ea-productdatasheet_neste_my_saf.pdf" TargetMode="External"/><Relationship Id="rId152" Type="http://schemas.openxmlformats.org/officeDocument/2006/relationships/hyperlink" Target="https://cdn.standards.iteh.ai/samples/102556/54eac40cd4994ae6be13dffc6839aea5/ASTM-D7566-19.pdf" TargetMode="External"/><Relationship Id="rId173" Type="http://schemas.openxmlformats.org/officeDocument/2006/relationships/hyperlink" Target="https://cdn.standards.iteh.ai/samples/113803/1f6c7234c07e4f078f1bc1396e6831a5/ASTM-D1655-22a.pdf" TargetMode="External"/><Relationship Id="rId194" Type="http://schemas.openxmlformats.org/officeDocument/2006/relationships/hyperlink" Target="https://www.crownoil.co.uk/fuel-specifications/bs-en-15940/" TargetMode="External"/><Relationship Id="rId208" Type="http://schemas.openxmlformats.org/officeDocument/2006/relationships/hyperlink" Target="https://cdn.standards.iteh.ai/samples/102556/54eac40cd4994ae6be13dffc6839aea5/ASTM-D7566-19.pdf" TargetMode="External"/><Relationship Id="rId229" Type="http://schemas.openxmlformats.org/officeDocument/2006/relationships/hyperlink" Target="https://cdn.standards.iteh.ai/samples/113803/1f6c7234c07e4f078f1bc1396e6831a5/ASTM-D1655-22a.pdf" TargetMode="External"/><Relationship Id="rId14" Type="http://schemas.openxmlformats.org/officeDocument/2006/relationships/hyperlink" Target="https://cdn.standards.iteh.ai/samples/113803/1f6c7234c07e4f078f1bc1396e6831a5/ASTM-D1655-22a.pdf" TargetMode="External"/><Relationship Id="rId35" Type="http://schemas.openxmlformats.org/officeDocument/2006/relationships/hyperlink" Target="https://gevo.com/wp-content/uploads/2023/03/Gevo-WP_aviation-fuel-10.18.22.pdf" TargetMode="External"/><Relationship Id="rId56" Type="http://schemas.openxmlformats.org/officeDocument/2006/relationships/hyperlink" Target="https://cdn.standards.iteh.ai/samples/112143/b27df8c99f6b4e2e84129ea9328f8b3a/ASTM-D4054-22.pdf" TargetMode="External"/><Relationship Id="rId77" Type="http://schemas.openxmlformats.org/officeDocument/2006/relationships/hyperlink" Target="https://www.crownoil.co.uk/fuel-specifications/bs-en-15940/" TargetMode="External"/><Relationship Id="rId100" Type="http://schemas.openxmlformats.org/officeDocument/2006/relationships/hyperlink" Target="https://cdn.standards.iteh.ai/samples/112143/b27df8c99f6b4e2e84129ea9328f8b3a/ASTM-D4054-22.pdf" TargetMode="External"/><Relationship Id="rId8" Type="http://schemas.openxmlformats.org/officeDocument/2006/relationships/hyperlink" Target="https://cdn.standards.iteh.ai/samples/112143/b27df8c99f6b4e2e84129ea9328f8b3a/ASTM-D4054-22.pdf" TargetMode="External"/><Relationship Id="rId98" Type="http://schemas.openxmlformats.org/officeDocument/2006/relationships/hyperlink" Target="https://cdn.standards.iteh.ai/samples/113803/1f6c7234c07e4f078f1bc1396e6831a5/ASTM-D1655-22a.pdf" TargetMode="External"/><Relationship Id="rId121" Type="http://schemas.openxmlformats.org/officeDocument/2006/relationships/hyperlink" Target="https://www.crownoil.co.uk/fuel-specifications/bs-en-15940/" TargetMode="External"/><Relationship Id="rId142" Type="http://schemas.openxmlformats.org/officeDocument/2006/relationships/hyperlink" Target="https://www.crownoil.co.uk/fuel-specifications/bs-en-15940/" TargetMode="External"/><Relationship Id="rId163" Type="http://schemas.openxmlformats.org/officeDocument/2006/relationships/hyperlink" Target="https://cdn.standards.iteh.ai/samples/112143/b27df8c99f6b4e2e84129ea9328f8b3a/ASTM-D4054-22.pdf" TargetMode="External"/><Relationship Id="rId184" Type="http://schemas.openxmlformats.org/officeDocument/2006/relationships/hyperlink" Target="https://cdn.standards.iteh.ai/samples/102556/54eac40cd4994ae6be13dffc6839aea5/ASTM-D7566-19.pdf" TargetMode="External"/><Relationship Id="rId219" Type="http://schemas.openxmlformats.org/officeDocument/2006/relationships/hyperlink" Target="https://cdn.standards.iteh.ai/samples/112143/b27df8c99f6b4e2e84129ea9328f8b3a/ASTM-D4054-22.pdf" TargetMode="External"/><Relationship Id="rId230" Type="http://schemas.openxmlformats.org/officeDocument/2006/relationships/hyperlink" Target="https://www.crownoil.co.uk/fuel-specifications/bs-en-15940/" TargetMode="External"/><Relationship Id="rId25" Type="http://schemas.openxmlformats.org/officeDocument/2006/relationships/hyperlink" Target="https://www.crownoil.co.uk/fuel-specifications/bs-en-15940/" TargetMode="External"/><Relationship Id="rId46" Type="http://schemas.openxmlformats.org/officeDocument/2006/relationships/hyperlink" Target="https://cdn.standards.iteh.ai/samples/113803/1f6c7234c07e4f078f1bc1396e6831a5/ASTM-D1655-22a.pdf" TargetMode="External"/><Relationship Id="rId67" Type="http://schemas.openxmlformats.org/officeDocument/2006/relationships/hyperlink" Target="https://cdn.standards.iteh.ai/samples/102556/54eac40cd4994ae6be13dffc6839aea5/ASTM-D7566-19.pdf" TargetMode="External"/><Relationship Id="rId20" Type="http://schemas.openxmlformats.org/officeDocument/2006/relationships/hyperlink" Target="https://cdn.standards.iteh.ai/samples/112143/b27df8c99f6b4e2e84129ea9328f8b3a/ASTM-D4054-22.pdf" TargetMode="External"/><Relationship Id="rId41" Type="http://schemas.openxmlformats.org/officeDocument/2006/relationships/hyperlink" Target="https://www.crownoil.co.uk/fuel-specifications/bs-en-15940/" TargetMode="External"/><Relationship Id="rId62" Type="http://schemas.openxmlformats.org/officeDocument/2006/relationships/hyperlink" Target="https://cdn.standards.iteh.ai/samples/113803/1f6c7234c07e4f078f1bc1396e6831a5/ASTM-D1655-22a.pdf" TargetMode="External"/><Relationship Id="rId83" Type="http://schemas.openxmlformats.org/officeDocument/2006/relationships/hyperlink" Target="https://www.virent.com/wordpress/wp-content/uploads/2019/11/Virent_BioForm%C2%AE_SAK_Jet_Fuel-SDS.pdf" TargetMode="External"/><Relationship Id="rId88" Type="http://schemas.openxmlformats.org/officeDocument/2006/relationships/hyperlink" Target="https://www.virent.com/wordpress/wp-content/uploads/2019/10/BioForm-SAK-Data-Sheet-v3-091819.pdf" TargetMode="External"/><Relationship Id="rId111" Type="http://schemas.openxmlformats.org/officeDocument/2006/relationships/hyperlink" Target="https://cdn.standards.iteh.ai/samples/102556/54eac40cd4994ae6be13dffc6839aea5/ASTM-D7566-19.pdf" TargetMode="External"/><Relationship Id="rId132" Type="http://schemas.openxmlformats.org/officeDocument/2006/relationships/hyperlink" Target="https://www.neste.com/files/pdf/7ef4005d22cfc813131defbae4988175-GetDocumentContentByExternalUrl.pdf" TargetMode="External"/><Relationship Id="rId153" Type="http://schemas.openxmlformats.org/officeDocument/2006/relationships/hyperlink" Target="https://cdn.standards.iteh.ai/samples/113803/1f6c7234c07e4f078f1bc1396e6831a5/ASTM-D1655-22a.pdf" TargetMode="External"/><Relationship Id="rId174" Type="http://schemas.openxmlformats.org/officeDocument/2006/relationships/hyperlink" Target="https://www.crownoil.co.uk/fuel-specifications/bs-en-15940/" TargetMode="External"/><Relationship Id="rId179" Type="http://schemas.openxmlformats.org/officeDocument/2006/relationships/hyperlink" Target="https://cdn.standards.iteh.ai/samples/112143/b27df8c99f6b4e2e84129ea9328f8b3a/ASTM-D4054-22.pdf" TargetMode="External"/><Relationship Id="rId195" Type="http://schemas.openxmlformats.org/officeDocument/2006/relationships/hyperlink" Target="https://cdn.standards.iteh.ai/samples/112143/b27df8c99f6b4e2e84129ea9328f8b3a/ASTM-D4054-22.pdf" TargetMode="External"/><Relationship Id="rId209" Type="http://schemas.openxmlformats.org/officeDocument/2006/relationships/hyperlink" Target="https://cdn.standards.iteh.ai/samples/113803/1f6c7234c07e4f078f1bc1396e6831a5/ASTM-D1655-22a.pdf" TargetMode="External"/><Relationship Id="rId190" Type="http://schemas.openxmlformats.org/officeDocument/2006/relationships/hyperlink" Target="https://www.crownoil.co.uk/fuel-specifications/bs-en-15940/" TargetMode="External"/><Relationship Id="rId204" Type="http://schemas.openxmlformats.org/officeDocument/2006/relationships/hyperlink" Target="https://cdn.standards.iteh.ai/samples/102556/54eac40cd4994ae6be13dffc6839aea5/ASTM-D7566-19.pdf" TargetMode="External"/><Relationship Id="rId220" Type="http://schemas.openxmlformats.org/officeDocument/2006/relationships/hyperlink" Target="https://cdn.standards.iteh.ai/samples/102556/54eac40cd4994ae6be13dffc6839aea5/ASTM-D7566-19.pdf" TargetMode="External"/><Relationship Id="rId225" Type="http://schemas.openxmlformats.org/officeDocument/2006/relationships/hyperlink" Target="https://cdn.standards.iteh.ai/samples/113803/1f6c7234c07e4f078f1bc1396e6831a5/ASTM-D1655-22a.pdf" TargetMode="External"/><Relationship Id="rId15" Type="http://schemas.openxmlformats.org/officeDocument/2006/relationships/hyperlink" Target="https://cdn.standards.iteh.ai/samples/102556/54eac40cd4994ae6be13dffc6839aea5/ASTM-D7566-19.pdf" TargetMode="External"/><Relationship Id="rId36" Type="http://schemas.openxmlformats.org/officeDocument/2006/relationships/hyperlink" Target="https://gevo.com/wp-content/uploads/2023/03/IBF001_Fuel-Grade-Isobutanol-MSDS-05-28-2015.pdf" TargetMode="External"/><Relationship Id="rId57" Type="http://schemas.openxmlformats.org/officeDocument/2006/relationships/hyperlink" Target="https://www.crownoil.co.uk/fuel-specifications/bs-en-15940/" TargetMode="External"/><Relationship Id="rId106" Type="http://schemas.openxmlformats.org/officeDocument/2006/relationships/hyperlink" Target="https://cdn.standards.iteh.ai/samples/113803/1f6c7234c07e4f078f1bc1396e6831a5/ASTM-D1655-22a.pdf" TargetMode="External"/><Relationship Id="rId127" Type="http://schemas.openxmlformats.org/officeDocument/2006/relationships/hyperlink" Target="https://www.neste.com/files/pdf/02b1d78d1996136630fa8bc31c3de5ea-productdatasheet_neste_my_saf.pdf" TargetMode="External"/><Relationship Id="rId10" Type="http://schemas.openxmlformats.org/officeDocument/2006/relationships/hyperlink" Target="https://cdn.standards.iteh.ai/samples/113803/1f6c7234c07e4f078f1bc1396e6831a5/ASTM-D1655-22a.pdf" TargetMode="External"/><Relationship Id="rId31" Type="http://schemas.openxmlformats.org/officeDocument/2006/relationships/hyperlink" Target="https://www.valero.com/sites/default/files/valero-documents/Sustainable-Aviation-Fuel-Blendstock-US-English-959009.pdf" TargetMode="External"/><Relationship Id="rId52" Type="http://schemas.openxmlformats.org/officeDocument/2006/relationships/hyperlink" Target="https://cdn.standards.iteh.ai/samples/112143/b27df8c99f6b4e2e84129ea9328f8b3a/ASTM-D4054-22.pdf" TargetMode="External"/><Relationship Id="rId73" Type="http://schemas.openxmlformats.org/officeDocument/2006/relationships/hyperlink" Target="https://www.crownoil.co.uk/fuel-specifications/bs-en-15940/" TargetMode="External"/><Relationship Id="rId78" Type="http://schemas.openxmlformats.org/officeDocument/2006/relationships/hyperlink" Target="https://cdn.standards.iteh.ai/samples/113803/1f6c7234c07e4f078f1bc1396e6831a5/ASTM-D1655-22a.pdf" TargetMode="External"/><Relationship Id="rId94" Type="http://schemas.openxmlformats.org/officeDocument/2006/relationships/hyperlink" Target="https://cdn.standards.iteh.ai/samples/113803/1f6c7234c07e4f078f1bc1396e6831a5/ASTM-D1655-22a.pdf" TargetMode="External"/><Relationship Id="rId99" Type="http://schemas.openxmlformats.org/officeDocument/2006/relationships/hyperlink" Target="https://cdn.standards.iteh.ai/samples/102556/54eac40cd4994ae6be13dffc6839aea5/ASTM-D7566-19.pdf" TargetMode="External"/><Relationship Id="rId101" Type="http://schemas.openxmlformats.org/officeDocument/2006/relationships/hyperlink" Target="https://www.crownoil.co.uk/fuel-specifications/bs-en-15940/" TargetMode="External"/><Relationship Id="rId122" Type="http://schemas.openxmlformats.org/officeDocument/2006/relationships/hyperlink" Target="https://cdn.standards.iteh.ai/samples/113803/1f6c7234c07e4f078f1bc1396e6831a5/ASTM-D1655-22a.pdf" TargetMode="External"/><Relationship Id="rId143" Type="http://schemas.openxmlformats.org/officeDocument/2006/relationships/hyperlink" Target="https://cdn.standards.iteh.ai/samples/112143/b27df8c99f6b4e2e84129ea9328f8b3a/ASTM-D4054-22.pdf" TargetMode="External"/><Relationship Id="rId148" Type="http://schemas.openxmlformats.org/officeDocument/2006/relationships/hyperlink" Target="https://cdn.standards.iteh.ai/samples/102556/54eac40cd4994ae6be13dffc6839aea5/ASTM-D7566-19.pdf" TargetMode="External"/><Relationship Id="rId164" Type="http://schemas.openxmlformats.org/officeDocument/2006/relationships/hyperlink" Target="https://cdn.standards.iteh.ai/samples/102556/54eac40cd4994ae6be13dffc6839aea5/ASTM-D7566-19.pdf" TargetMode="External"/><Relationship Id="rId169" Type="http://schemas.openxmlformats.org/officeDocument/2006/relationships/hyperlink" Target="https://cdn.standards.iteh.ai/samples/113803/1f6c7234c07e4f078f1bc1396e6831a5/ASTM-D1655-22a.pdf" TargetMode="External"/><Relationship Id="rId185" Type="http://schemas.openxmlformats.org/officeDocument/2006/relationships/hyperlink" Target="https://cdn.standards.iteh.ai/samples/113803/1f6c7234c07e4f078f1bc1396e6831a5/ASTM-D1655-22a.pdf" TargetMode="External"/><Relationship Id="rId4" Type="http://schemas.openxmlformats.org/officeDocument/2006/relationships/hyperlink" Target="https://cdn.standards.iteh.ai/samples/112143/b27df8c99f6b4e2e84129ea9328f8b3a/ASTM-D4054-22.pdf" TargetMode="External"/><Relationship Id="rId9" Type="http://schemas.openxmlformats.org/officeDocument/2006/relationships/hyperlink" Target="https://www.crownoil.co.uk/fuel-specifications/bs-en-15940/" TargetMode="External"/><Relationship Id="rId180" Type="http://schemas.openxmlformats.org/officeDocument/2006/relationships/hyperlink" Target="https://cdn.standards.iteh.ai/samples/102556/54eac40cd4994ae6be13dffc6839aea5/ASTM-D7566-19.pdf" TargetMode="External"/><Relationship Id="rId210" Type="http://schemas.openxmlformats.org/officeDocument/2006/relationships/hyperlink" Target="https://www.crownoil.co.uk/fuel-specifications/bs-en-15940/" TargetMode="External"/><Relationship Id="rId215" Type="http://schemas.openxmlformats.org/officeDocument/2006/relationships/hyperlink" Target="https://cdn.standards.iteh.ai/samples/112143/b27df8c99f6b4e2e84129ea9328f8b3a/ASTM-D4054-22.pdf" TargetMode="External"/><Relationship Id="rId26" Type="http://schemas.openxmlformats.org/officeDocument/2006/relationships/hyperlink" Target="https://www.valero.com/sites/default/files/valero-documents/Sustainable-Aviation-Fuel-Blendstock-US-English-959009.pdf" TargetMode="External"/><Relationship Id="rId231" Type="http://schemas.openxmlformats.org/officeDocument/2006/relationships/hyperlink" Target="https://cdn.standards.iteh.ai/samples/112143/b27df8c99f6b4e2e84129ea9328f8b3a/ASTM-D4054-22.pdf" TargetMode="External"/><Relationship Id="rId47" Type="http://schemas.openxmlformats.org/officeDocument/2006/relationships/hyperlink" Target="https://cdn.standards.iteh.ai/samples/102556/54eac40cd4994ae6be13dffc6839aea5/ASTM-D7566-19.pdf" TargetMode="External"/><Relationship Id="rId68" Type="http://schemas.openxmlformats.org/officeDocument/2006/relationships/hyperlink" Target="https://cdn.standards.iteh.ai/samples/112143/b27df8c99f6b4e2e84129ea9328f8b3a/ASTM-D4054-22.pdf" TargetMode="External"/><Relationship Id="rId89" Type="http://schemas.openxmlformats.org/officeDocument/2006/relationships/hyperlink" Target="https://www.virent.com/wordpress/wp-content/uploads/2019/11/Virent_BioForm%C2%AE_SAK_Jet_Fuel-SDS.pdf" TargetMode="External"/><Relationship Id="rId112" Type="http://schemas.openxmlformats.org/officeDocument/2006/relationships/hyperlink" Target="https://cdn.standards.iteh.ai/samples/112143/b27df8c99f6b4e2e84129ea9328f8b3a/ASTM-D4054-22.pdf" TargetMode="External"/><Relationship Id="rId133" Type="http://schemas.openxmlformats.org/officeDocument/2006/relationships/hyperlink" Target="https://www.neste.com/files/pdf/02b1d78d1996136630fa8bc31c3de5ea-productdatasheet_neste_my_saf.pdf" TargetMode="External"/><Relationship Id="rId154" Type="http://schemas.openxmlformats.org/officeDocument/2006/relationships/hyperlink" Target="https://www.crownoil.co.uk/fuel-specifications/bs-en-15940/" TargetMode="External"/><Relationship Id="rId175" Type="http://schemas.openxmlformats.org/officeDocument/2006/relationships/hyperlink" Target="https://cdn.standards.iteh.ai/samples/112143/b27df8c99f6b4e2e84129ea9328f8b3a/ASTM-D4054-22.pdf" TargetMode="External"/><Relationship Id="rId196" Type="http://schemas.openxmlformats.org/officeDocument/2006/relationships/hyperlink" Target="https://cdn.standards.iteh.ai/samples/102556/54eac40cd4994ae6be13dffc6839aea5/ASTM-D7566-19.pdf" TargetMode="External"/><Relationship Id="rId200" Type="http://schemas.openxmlformats.org/officeDocument/2006/relationships/hyperlink" Target="https://cdn.standards.iteh.ai/samples/102556/54eac40cd4994ae6be13dffc6839aea5/ASTM-D7566-19.pdf" TargetMode="External"/><Relationship Id="rId16" Type="http://schemas.openxmlformats.org/officeDocument/2006/relationships/hyperlink" Target="https://cdn.standards.iteh.ai/samples/112143/b27df8c99f6b4e2e84129ea9328f8b3a/ASTM-D4054-22.pdf" TargetMode="External"/><Relationship Id="rId221" Type="http://schemas.openxmlformats.org/officeDocument/2006/relationships/hyperlink" Target="https://cdn.standards.iteh.ai/samples/113803/1f6c7234c07e4f078f1bc1396e6831a5/ASTM-D1655-22a.pdf" TargetMode="External"/><Relationship Id="rId37" Type="http://schemas.openxmlformats.org/officeDocument/2006/relationships/hyperlink" Target="https://gevo.com/wp-content/uploads/2023/03/Gevo-WP_aviation-fuel-10.18.22.pdf" TargetMode="External"/><Relationship Id="rId58" Type="http://schemas.openxmlformats.org/officeDocument/2006/relationships/hyperlink" Target="https://cdn.standards.iteh.ai/samples/113803/1f6c7234c07e4f078f1bc1396e6831a5/ASTM-D1655-22a.pdf" TargetMode="External"/><Relationship Id="rId79" Type="http://schemas.openxmlformats.org/officeDocument/2006/relationships/hyperlink" Target="https://cdn.standards.iteh.ai/samples/102556/54eac40cd4994ae6be13dffc6839aea5/ASTM-D7566-19.pdf" TargetMode="External"/><Relationship Id="rId102" Type="http://schemas.openxmlformats.org/officeDocument/2006/relationships/hyperlink" Target="https://cdn.standards.iteh.ai/samples/113803/1f6c7234c07e4f078f1bc1396e6831a5/ASTM-D1655-22a.pdf" TargetMode="External"/><Relationship Id="rId123" Type="http://schemas.openxmlformats.org/officeDocument/2006/relationships/hyperlink" Target="https://cdn.standards.iteh.ai/samples/102556/54eac40cd4994ae6be13dffc6839aea5/ASTM-D7566-19.pdf" TargetMode="External"/><Relationship Id="rId144" Type="http://schemas.openxmlformats.org/officeDocument/2006/relationships/hyperlink" Target="https://cdn.standards.iteh.ai/samples/102556/54eac40cd4994ae6be13dffc6839aea5/ASTM-D7566-19.pdf" TargetMode="External"/><Relationship Id="rId90" Type="http://schemas.openxmlformats.org/officeDocument/2006/relationships/hyperlink" Target="https://www.virent.com/wordpress/wp-content/uploads/2019/10/BioForm-SAK-Data-Sheet-v3-091819.pdf" TargetMode="External"/><Relationship Id="rId165" Type="http://schemas.openxmlformats.org/officeDocument/2006/relationships/hyperlink" Target="https://cdn.standards.iteh.ai/samples/113803/1f6c7234c07e4f078f1bc1396e6831a5/ASTM-D1655-22a.pdf" TargetMode="External"/><Relationship Id="rId186" Type="http://schemas.openxmlformats.org/officeDocument/2006/relationships/hyperlink" Target="https://www.crownoil.co.uk/fuel-specifications/bs-en-15940/" TargetMode="External"/><Relationship Id="rId211" Type="http://schemas.openxmlformats.org/officeDocument/2006/relationships/hyperlink" Target="https://cdn.standards.iteh.ai/samples/112143/b27df8c99f6b4e2e84129ea9328f8b3a/ASTM-D4054-22.pdf" TargetMode="External"/><Relationship Id="rId232" Type="http://schemas.openxmlformats.org/officeDocument/2006/relationships/hyperlink" Target="https://cdn.standards.iteh.ai/samples/102556/54eac40cd4994ae6be13dffc6839aea5/ASTM-D7566-19.pdf" TargetMode="External"/><Relationship Id="rId27" Type="http://schemas.openxmlformats.org/officeDocument/2006/relationships/hyperlink" Target="https://www.valero.com/sites/default/files/valero-documents/Sustainable-Aviation-Fuel-Blendstock-US-English-959009.pdf" TargetMode="External"/><Relationship Id="rId48" Type="http://schemas.openxmlformats.org/officeDocument/2006/relationships/hyperlink" Target="https://cdn.standards.iteh.ai/samples/112143/b27df8c99f6b4e2e84129ea9328f8b3a/ASTM-D4054-22.pdf" TargetMode="External"/><Relationship Id="rId69" Type="http://schemas.openxmlformats.org/officeDocument/2006/relationships/hyperlink" Target="https://www.crownoil.co.uk/fuel-specifications/bs-en-15940/" TargetMode="External"/><Relationship Id="rId113" Type="http://schemas.openxmlformats.org/officeDocument/2006/relationships/hyperlink" Target="https://www.crownoil.co.uk/fuel-specifications/bs-en-15940/" TargetMode="External"/><Relationship Id="rId134" Type="http://schemas.openxmlformats.org/officeDocument/2006/relationships/hyperlink" Target="https://www.neste.com/files/pdf/7ef4005d22cfc813131defbae4988175-GetDocumentContentByExternalUrl.pdf" TargetMode="External"/><Relationship Id="rId80" Type="http://schemas.openxmlformats.org/officeDocument/2006/relationships/hyperlink" Target="https://cdn.standards.iteh.ai/samples/112143/b27df8c99f6b4e2e84129ea9328f8b3a/ASTM-D4054-22.pdf" TargetMode="External"/><Relationship Id="rId155" Type="http://schemas.openxmlformats.org/officeDocument/2006/relationships/hyperlink" Target="https://cdn.standards.iteh.ai/samples/112143/b27df8c99f6b4e2e84129ea9328f8b3a/ASTM-D4054-22.pdf" TargetMode="External"/><Relationship Id="rId176" Type="http://schemas.openxmlformats.org/officeDocument/2006/relationships/hyperlink" Target="https://cdn.standards.iteh.ai/samples/102556/54eac40cd4994ae6be13dffc6839aea5/ASTM-D7566-19.pdf" TargetMode="External"/><Relationship Id="rId197" Type="http://schemas.openxmlformats.org/officeDocument/2006/relationships/hyperlink" Target="https://cdn.standards.iteh.ai/samples/113803/1f6c7234c07e4f078f1bc1396e6831a5/ASTM-D1655-22a.pdf" TargetMode="External"/><Relationship Id="rId201" Type="http://schemas.openxmlformats.org/officeDocument/2006/relationships/hyperlink" Target="https://cdn.standards.iteh.ai/samples/113803/1f6c7234c07e4f078f1bc1396e6831a5/ASTM-D1655-22a.pdf" TargetMode="External"/><Relationship Id="rId222" Type="http://schemas.openxmlformats.org/officeDocument/2006/relationships/hyperlink" Target="https://www.crownoil.co.uk/fuel-specifications/bs-en-15940/" TargetMode="External"/><Relationship Id="rId17" Type="http://schemas.openxmlformats.org/officeDocument/2006/relationships/hyperlink" Target="https://www.crownoil.co.uk/fuel-specifications/bs-en-15940/" TargetMode="External"/><Relationship Id="rId38" Type="http://schemas.openxmlformats.org/officeDocument/2006/relationships/hyperlink" Target="https://cdn.standards.iteh.ai/samples/113803/1f6c7234c07e4f078f1bc1396e6831a5/ASTM-D1655-22a.pdf" TargetMode="External"/><Relationship Id="rId59" Type="http://schemas.openxmlformats.org/officeDocument/2006/relationships/hyperlink" Target="https://cdn.standards.iteh.ai/samples/102556/54eac40cd4994ae6be13dffc6839aea5/ASTM-D7566-19.pdf" TargetMode="External"/><Relationship Id="rId103" Type="http://schemas.openxmlformats.org/officeDocument/2006/relationships/hyperlink" Target="https://cdn.standards.iteh.ai/samples/102556/54eac40cd4994ae6be13dffc6839aea5/ASTM-D7566-19.pdf" TargetMode="External"/><Relationship Id="rId124" Type="http://schemas.openxmlformats.org/officeDocument/2006/relationships/hyperlink" Target="https://cdn.standards.iteh.ai/samples/112143/b27df8c99f6b4e2e84129ea9328f8b3a/ASTM-D4054-22.pdf" TargetMode="External"/><Relationship Id="rId70" Type="http://schemas.openxmlformats.org/officeDocument/2006/relationships/hyperlink" Target="https://cdn.standards.iteh.ai/samples/113803/1f6c7234c07e4f078f1bc1396e6831a5/ASTM-D1655-22a.pdf" TargetMode="External"/><Relationship Id="rId91" Type="http://schemas.openxmlformats.org/officeDocument/2006/relationships/hyperlink" Target="https://www.virent.com/wordpress/wp-content/uploads/2019/11/Virent_BioForm%C2%AE_SAK_Jet_Fuel-SDS.pdf" TargetMode="External"/><Relationship Id="rId145" Type="http://schemas.openxmlformats.org/officeDocument/2006/relationships/hyperlink" Target="https://cdn.standards.iteh.ai/samples/113803/1f6c7234c07e4f078f1bc1396e6831a5/ASTM-D1655-22a.pdf" TargetMode="External"/><Relationship Id="rId166" Type="http://schemas.openxmlformats.org/officeDocument/2006/relationships/hyperlink" Target="https://www.crownoil.co.uk/fuel-specifications/bs-en-15940/" TargetMode="External"/><Relationship Id="rId187" Type="http://schemas.openxmlformats.org/officeDocument/2006/relationships/hyperlink" Target="https://cdn.standards.iteh.ai/samples/112143/b27df8c99f6b4e2e84129ea9328f8b3a/ASTM-D4054-22.pdf" TargetMode="External"/><Relationship Id="rId1" Type="http://schemas.openxmlformats.org/officeDocument/2006/relationships/hyperlink" Target="https://www.osha.gov/chemicaldata/703" TargetMode="External"/><Relationship Id="rId212" Type="http://schemas.openxmlformats.org/officeDocument/2006/relationships/hyperlink" Target="https://cdn.standards.iteh.ai/samples/102556/54eac40cd4994ae6be13dffc6839aea5/ASTM-D7566-19.pdf" TargetMode="External"/><Relationship Id="rId233" Type="http://schemas.openxmlformats.org/officeDocument/2006/relationships/hyperlink" Target="https://cdn.standards.iteh.ai/samples/113803/1f6c7234c07e4f078f1bc1396e6831a5/ASTM-D1655-22a.pdf" TargetMode="External"/><Relationship Id="rId28" Type="http://schemas.openxmlformats.org/officeDocument/2006/relationships/hyperlink" Target="https://www.valero.com/sites/default/files/valero-documents/Sustainable-Aviation-Fuel-Blendstock-US-English-959009.pdf" TargetMode="External"/><Relationship Id="rId49" Type="http://schemas.openxmlformats.org/officeDocument/2006/relationships/hyperlink" Target="https://www.crownoil.co.uk/fuel-specifications/bs-en-15940/" TargetMode="External"/><Relationship Id="rId114" Type="http://schemas.openxmlformats.org/officeDocument/2006/relationships/hyperlink" Target="https://cdn.standards.iteh.ai/samples/113803/1f6c7234c07e4f078f1bc1396e6831a5/ASTM-D1655-22a.pdf" TargetMode="External"/><Relationship Id="rId60" Type="http://schemas.openxmlformats.org/officeDocument/2006/relationships/hyperlink" Target="https://cdn.standards.iteh.ai/samples/112143/b27df8c99f6b4e2e84129ea9328f8b3a/ASTM-D4054-22.pdf" TargetMode="External"/><Relationship Id="rId81" Type="http://schemas.openxmlformats.org/officeDocument/2006/relationships/hyperlink" Target="https://www.crownoil.co.uk/fuel-specifications/bs-en-15940/" TargetMode="External"/><Relationship Id="rId135" Type="http://schemas.openxmlformats.org/officeDocument/2006/relationships/hyperlink" Target="https://www.neste.com/files/pdf/02b1d78d1996136630fa8bc31c3de5ea-productdatasheet_neste_my_saf.pdf" TargetMode="External"/><Relationship Id="rId156" Type="http://schemas.openxmlformats.org/officeDocument/2006/relationships/hyperlink" Target="https://cdn.standards.iteh.ai/samples/102556/54eac40cd4994ae6be13dffc6839aea5/ASTM-D7566-19.pdf" TargetMode="External"/><Relationship Id="rId177" Type="http://schemas.openxmlformats.org/officeDocument/2006/relationships/hyperlink" Target="https://cdn.standards.iteh.ai/samples/113803/1f6c7234c07e4f078f1bc1396e6831a5/ASTM-D1655-22a.pdf" TargetMode="External"/><Relationship Id="rId198" Type="http://schemas.openxmlformats.org/officeDocument/2006/relationships/hyperlink" Target="https://www.crownoil.co.uk/fuel-specifications/bs-en-15940/" TargetMode="External"/><Relationship Id="rId202" Type="http://schemas.openxmlformats.org/officeDocument/2006/relationships/hyperlink" Target="https://www.crownoil.co.uk/fuel-specifications/bs-en-15940/" TargetMode="External"/><Relationship Id="rId223" Type="http://schemas.openxmlformats.org/officeDocument/2006/relationships/hyperlink" Target="https://cdn.standards.iteh.ai/samples/112143/b27df8c99f6b4e2e84129ea9328f8b3a/ASTM-D4054-22.pdf" TargetMode="External"/><Relationship Id="rId18" Type="http://schemas.openxmlformats.org/officeDocument/2006/relationships/hyperlink" Target="https://cdn.standards.iteh.ai/samples/113803/1f6c7234c07e4f078f1bc1396e6831a5/ASTM-D1655-22a.pdf" TargetMode="External"/><Relationship Id="rId39" Type="http://schemas.openxmlformats.org/officeDocument/2006/relationships/hyperlink" Target="https://cdn.standards.iteh.ai/samples/102556/54eac40cd4994ae6be13dffc6839aea5/ASTM-D7566-19.pdf" TargetMode="External"/><Relationship Id="rId50" Type="http://schemas.openxmlformats.org/officeDocument/2006/relationships/hyperlink" Target="https://cdn.standards.iteh.ai/samples/113803/1f6c7234c07e4f078f1bc1396e6831a5/ASTM-D1655-22a.pdf" TargetMode="External"/><Relationship Id="rId104" Type="http://schemas.openxmlformats.org/officeDocument/2006/relationships/hyperlink" Target="https://cdn.standards.iteh.ai/samples/112143/b27df8c99f6b4e2e84129ea9328f8b3a/ASTM-D4054-22.pdf" TargetMode="External"/><Relationship Id="rId125" Type="http://schemas.openxmlformats.org/officeDocument/2006/relationships/hyperlink" Target="https://www.crownoil.co.uk/fuel-specifications/bs-en-15940/" TargetMode="External"/><Relationship Id="rId146" Type="http://schemas.openxmlformats.org/officeDocument/2006/relationships/hyperlink" Target="https://www.crownoil.co.uk/fuel-specifications/bs-en-15940/" TargetMode="External"/><Relationship Id="rId167" Type="http://schemas.openxmlformats.org/officeDocument/2006/relationships/hyperlink" Target="https://cdn.standards.iteh.ai/samples/112143/b27df8c99f6b4e2e84129ea9328f8b3a/ASTM-D4054-22.pdf" TargetMode="External"/><Relationship Id="rId188" Type="http://schemas.openxmlformats.org/officeDocument/2006/relationships/hyperlink" Target="https://cdn.standards.iteh.ai/samples/102556/54eac40cd4994ae6be13dffc6839aea5/ASTM-D7566-19.pdf" TargetMode="External"/><Relationship Id="rId71" Type="http://schemas.openxmlformats.org/officeDocument/2006/relationships/hyperlink" Target="https://cdn.standards.iteh.ai/samples/102556/54eac40cd4994ae6be13dffc6839aea5/ASTM-D7566-19.pdf" TargetMode="External"/><Relationship Id="rId92" Type="http://schemas.openxmlformats.org/officeDocument/2006/relationships/hyperlink" Target="https://www.virent.com/wordpress/wp-content/uploads/2019/10/BioForm-SAK-Data-Sheet-v3-091819.pdf" TargetMode="External"/><Relationship Id="rId213" Type="http://schemas.openxmlformats.org/officeDocument/2006/relationships/hyperlink" Target="https://cdn.standards.iteh.ai/samples/113803/1f6c7234c07e4f078f1bc1396e6831a5/ASTM-D1655-22a.pdf" TargetMode="External"/><Relationship Id="rId2" Type="http://schemas.openxmlformats.org/officeDocument/2006/relationships/hyperlink" Target="https://cdn.standards.iteh.ai/samples/113803/1f6c7234c07e4f078f1bc1396e6831a5/ASTM-D1655-22a.pdf" TargetMode="External"/><Relationship Id="rId29" Type="http://schemas.openxmlformats.org/officeDocument/2006/relationships/hyperlink" Target="https://www.valero.com/sites/default/files/valero-documents/Sustainable-Aviation-Fuel-Blendstock-US-English-959009.pdf" TargetMode="External"/><Relationship Id="rId40" Type="http://schemas.openxmlformats.org/officeDocument/2006/relationships/hyperlink" Target="https://cdn.standards.iteh.ai/samples/112143/b27df8c99f6b4e2e84129ea9328f8b3a/ASTM-D4054-22.pdf" TargetMode="External"/><Relationship Id="rId115" Type="http://schemas.openxmlformats.org/officeDocument/2006/relationships/hyperlink" Target="https://cdn.standards.iteh.ai/samples/102556/54eac40cd4994ae6be13dffc6839aea5/ASTM-D7566-19.pdf" TargetMode="External"/><Relationship Id="rId136" Type="http://schemas.openxmlformats.org/officeDocument/2006/relationships/hyperlink" Target="https://www.neste.com/files/pdf/7ef4005d22cfc813131defbae4988175-GetDocumentContentByExternalUrl.pdf" TargetMode="External"/><Relationship Id="rId157" Type="http://schemas.openxmlformats.org/officeDocument/2006/relationships/hyperlink" Target="https://cdn.standards.iteh.ai/samples/113803/1f6c7234c07e4f078f1bc1396e6831a5/ASTM-D1655-22a.pdf" TargetMode="External"/><Relationship Id="rId178" Type="http://schemas.openxmlformats.org/officeDocument/2006/relationships/hyperlink" Target="https://www.crownoil.co.uk/fuel-specifications/bs-en-15940/" TargetMode="External"/><Relationship Id="rId61" Type="http://schemas.openxmlformats.org/officeDocument/2006/relationships/hyperlink" Target="https://www.crownoil.co.uk/fuel-specifications/bs-en-15940/" TargetMode="External"/><Relationship Id="rId82" Type="http://schemas.openxmlformats.org/officeDocument/2006/relationships/hyperlink" Target="https://www.virent.com/wordpress/wp-content/uploads/2019/10/BioForm-SAK-Data-Sheet-v3-091819.pdf" TargetMode="External"/><Relationship Id="rId199" Type="http://schemas.openxmlformats.org/officeDocument/2006/relationships/hyperlink" Target="https://cdn.standards.iteh.ai/samples/112143/b27df8c99f6b4e2e84129ea9328f8b3a/ASTM-D4054-22.pdf" TargetMode="External"/><Relationship Id="rId203" Type="http://schemas.openxmlformats.org/officeDocument/2006/relationships/hyperlink" Target="https://cdn.standards.iteh.ai/samples/112143/b27df8c99f6b4e2e84129ea9328f8b3a/ASTM-D4054-22.pdf" TargetMode="External"/><Relationship Id="rId19" Type="http://schemas.openxmlformats.org/officeDocument/2006/relationships/hyperlink" Target="https://cdn.standards.iteh.ai/samples/102556/54eac40cd4994ae6be13dffc6839aea5/ASTM-D7566-19.pdf" TargetMode="External"/><Relationship Id="rId224" Type="http://schemas.openxmlformats.org/officeDocument/2006/relationships/hyperlink" Target="https://cdn.standards.iteh.ai/samples/102556/54eac40cd4994ae6be13dffc6839aea5/ASTM-D7566-19.pdf" TargetMode="External"/><Relationship Id="rId30" Type="http://schemas.openxmlformats.org/officeDocument/2006/relationships/hyperlink" Target="https://www.valero.com/sites/default/files/valero-documents/Sustainable-Aviation-Fuel-Blendstock-US-English-959009.pdf" TargetMode="External"/><Relationship Id="rId105" Type="http://schemas.openxmlformats.org/officeDocument/2006/relationships/hyperlink" Target="https://www.crownoil.co.uk/fuel-specifications/bs-en-15940/" TargetMode="External"/><Relationship Id="rId126" Type="http://schemas.openxmlformats.org/officeDocument/2006/relationships/hyperlink" Target="https://www.neste.com/files/pdf/7ef4005d22cfc813131defbae4988175-GetDocumentContentByExternalUrl.pdf" TargetMode="External"/><Relationship Id="rId147" Type="http://schemas.openxmlformats.org/officeDocument/2006/relationships/hyperlink" Target="https://cdn.standards.iteh.ai/samples/112143/b27df8c99f6b4e2e84129ea9328f8b3a/ASTM-D4054-22.pdf" TargetMode="External"/><Relationship Id="rId168" Type="http://schemas.openxmlformats.org/officeDocument/2006/relationships/hyperlink" Target="https://cdn.standards.iteh.ai/samples/102556/54eac40cd4994ae6be13dffc6839aea5/ASTM-D7566-19.pdf" TargetMode="External"/><Relationship Id="rId51" Type="http://schemas.openxmlformats.org/officeDocument/2006/relationships/hyperlink" Target="https://cdn.standards.iteh.ai/samples/102556/54eac40cd4994ae6be13dffc6839aea5/ASTM-D7566-19.pdf" TargetMode="External"/><Relationship Id="rId72" Type="http://schemas.openxmlformats.org/officeDocument/2006/relationships/hyperlink" Target="https://cdn.standards.iteh.ai/samples/112143/b27df8c99f6b4e2e84129ea9328f8b3a/ASTM-D4054-22.pdf" TargetMode="External"/><Relationship Id="rId93" Type="http://schemas.openxmlformats.org/officeDocument/2006/relationships/hyperlink" Target="https://www.virent.com/wordpress/wp-content/uploads/2019/11/Virent_BioForm%C2%AE_SAK_Jet_Fuel-SDS.pdf" TargetMode="External"/><Relationship Id="rId189" Type="http://schemas.openxmlformats.org/officeDocument/2006/relationships/hyperlink" Target="https://cdn.standards.iteh.ai/samples/113803/1f6c7234c07e4f078f1bc1396e6831a5/ASTM-D1655-22a.pdf" TargetMode="External"/><Relationship Id="rId3" Type="http://schemas.openxmlformats.org/officeDocument/2006/relationships/hyperlink" Target="https://cdn.standards.iteh.ai/samples/102556/54eac40cd4994ae6be13dffc6839aea5/ASTM-D7566-19.pdf" TargetMode="External"/><Relationship Id="rId214" Type="http://schemas.openxmlformats.org/officeDocument/2006/relationships/hyperlink" Target="https://www.crownoil.co.uk/fuel-specifications/bs-en-15940/" TargetMode="External"/><Relationship Id="rId116" Type="http://schemas.openxmlformats.org/officeDocument/2006/relationships/hyperlink" Target="https://cdn.standards.iteh.ai/samples/112143/b27df8c99f6b4e2e84129ea9328f8b3a/ASTM-D4054-22.pdf" TargetMode="External"/><Relationship Id="rId137" Type="http://schemas.openxmlformats.org/officeDocument/2006/relationships/hyperlink" Target="https://www.neste.com/files/pdf/02b1d78d1996136630fa8bc31c3de5ea-productdatasheet_neste_my_saf.pdf" TargetMode="External"/><Relationship Id="rId158" Type="http://schemas.openxmlformats.org/officeDocument/2006/relationships/hyperlink" Target="https://www.crownoil.co.uk/fuel-specifications/bs-en-15940/"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aei.org/research-products/report/alternative-land-use-impacts-of-the-sustainable-aviation-fuel-grand-challenge-corn-ethanol-vs-soybean-oil-pathways/" TargetMode="External"/><Relationship Id="rId2" Type="http://schemas.openxmlformats.org/officeDocument/2006/relationships/hyperlink" Target="https://grainsprices.com/article/2803" TargetMode="External"/><Relationship Id="rId1" Type="http://schemas.openxmlformats.org/officeDocument/2006/relationships/hyperlink" Target="https://www.aei.org/research-products/report/alternative-land-use-impacts-of-the-sustainable-aviation-fuel-grand-challenge-corn-ethanol-vs-soybean-oil-pathways/" TargetMode="External"/><Relationship Id="rId5" Type="http://schemas.openxmlformats.org/officeDocument/2006/relationships/hyperlink" Target="https://www.rayglen.com/crop-bushel-weights/" TargetMode="External"/><Relationship Id="rId4" Type="http://schemas.openxmlformats.org/officeDocument/2006/relationships/hyperlink" Target="https://www.linkedin.com/pulse/promise-sustainable-aviation-fuel-from-used-cooking-oil-gabriel-ho-4aucc/" TargetMode="External"/></Relationships>
</file>

<file path=xl/worksheets/_rels/sheet12.xml.rels><?xml version="1.0" encoding="UTF-8" standalone="yes"?>
<Relationships xmlns="http://schemas.openxmlformats.org/package/2006/relationships"><Relationship Id="rId117" Type="http://schemas.openxmlformats.org/officeDocument/2006/relationships/hyperlink" Target="https://www.crownoil.co.uk/fuel-specifications/bs-en-15940/" TargetMode="External"/><Relationship Id="rId21" Type="http://schemas.openxmlformats.org/officeDocument/2006/relationships/hyperlink" Target="https://www.crownoil.co.uk/fuel-specifications/bs-en-15940/" TargetMode="External"/><Relationship Id="rId42" Type="http://schemas.openxmlformats.org/officeDocument/2006/relationships/hyperlink" Target="https://www.valero.com/sites/default/files/valero-documents/Sustainable-Aviation-Fuel-Blendstock-US-English-959009.pdf" TargetMode="External"/><Relationship Id="rId63" Type="http://schemas.openxmlformats.org/officeDocument/2006/relationships/hyperlink" Target="https://cdn.standards.iteh.ai/samples/102556/54eac40cd4994ae6be13dffc6839aea5/ASTM-D7566-19.pdf" TargetMode="External"/><Relationship Id="rId84" Type="http://schemas.openxmlformats.org/officeDocument/2006/relationships/hyperlink" Target="https://cdn.standards.iteh.ai/samples/112143/b27df8c99f6b4e2e84129ea9328f8b3a/ASTM-D4054-22.pdf" TargetMode="External"/><Relationship Id="rId138" Type="http://schemas.openxmlformats.org/officeDocument/2006/relationships/hyperlink" Target="https://cdn.standards.iteh.ai/samples/113803/1f6c7234c07e4f078f1bc1396e6831a5/ASTM-D1655-22a.pdf" TargetMode="External"/><Relationship Id="rId159" Type="http://schemas.openxmlformats.org/officeDocument/2006/relationships/hyperlink" Target="https://cdn.standards.iteh.ai/samples/102556/54eac40cd4994ae6be13dffc6839aea5/ASTM-D7566-19.pdf" TargetMode="External"/><Relationship Id="rId170" Type="http://schemas.openxmlformats.org/officeDocument/2006/relationships/hyperlink" Target="https://www.virent.com/wordpress/wp-content/uploads/2019/10/BioForm-SAK-Data-Sheet-v3-091819.pdf" TargetMode="External"/><Relationship Id="rId191" Type="http://schemas.openxmlformats.org/officeDocument/2006/relationships/hyperlink" Target="https://cdn.standards.iteh.ai/samples/102556/54eac40cd4994ae6be13dffc6839aea5/ASTM-D7566-19.pdf" TargetMode="External"/><Relationship Id="rId205" Type="http://schemas.openxmlformats.org/officeDocument/2006/relationships/hyperlink" Target="https://www.crownoil.co.uk/fuel-specifications/bs-en-15940/" TargetMode="External"/><Relationship Id="rId226" Type="http://schemas.openxmlformats.org/officeDocument/2006/relationships/hyperlink" Target="https://cdn.standards.iteh.ai/samples/113803/1f6c7234c07e4f078f1bc1396e6831a5/ASTM-D1655-22a.pdf" TargetMode="External"/><Relationship Id="rId107" Type="http://schemas.openxmlformats.org/officeDocument/2006/relationships/hyperlink" Target="https://cdn.standards.iteh.ai/samples/102556/54eac40cd4994ae6be13dffc6839aea5/ASTM-D7566-19.pdf" TargetMode="External"/><Relationship Id="rId11" Type="http://schemas.openxmlformats.org/officeDocument/2006/relationships/hyperlink" Target="https://www.neste.com/files/pdf/7ef4005d22cfc813131defbae4988175-GetDocumentContentByExternalUrl.pdf" TargetMode="External"/><Relationship Id="rId32" Type="http://schemas.openxmlformats.org/officeDocument/2006/relationships/hyperlink" Target="https://cdn.standards.iteh.ai/samples/112143/b27df8c99f6b4e2e84129ea9328f8b3a/ASTM-D4054-22.pdf" TargetMode="External"/><Relationship Id="rId53" Type="http://schemas.openxmlformats.org/officeDocument/2006/relationships/hyperlink" Target="https://www.crownoil.co.uk/fuel-specifications/bs-en-15940/" TargetMode="External"/><Relationship Id="rId74" Type="http://schemas.openxmlformats.org/officeDocument/2006/relationships/hyperlink" Target="https://cdn.standards.iteh.ai/samples/113803/1f6c7234c07e4f078f1bc1396e6831a5/ASTM-D1655-22a.pdf" TargetMode="External"/><Relationship Id="rId128" Type="http://schemas.openxmlformats.org/officeDocument/2006/relationships/hyperlink" Target="https://cdn.standards.iteh.ai/samples/112143/b27df8c99f6b4e2e84129ea9328f8b3a/ASTM-D4054-22.pdf" TargetMode="External"/><Relationship Id="rId149" Type="http://schemas.openxmlformats.org/officeDocument/2006/relationships/hyperlink" Target="https://www.crownoil.co.uk/fuel-specifications/bs-en-15940/" TargetMode="External"/><Relationship Id="rId5" Type="http://schemas.openxmlformats.org/officeDocument/2006/relationships/hyperlink" Target="https://www.neste.com/files/pdf/7ef4005d22cfc813131defbae4988175-GetDocumentContentByExternalUrl.pdf" TargetMode="External"/><Relationship Id="rId95" Type="http://schemas.openxmlformats.org/officeDocument/2006/relationships/hyperlink" Target="https://cdn.standards.iteh.ai/samples/102556/54eac40cd4994ae6be13dffc6839aea5/ASTM-D7566-19.pdf" TargetMode="External"/><Relationship Id="rId160" Type="http://schemas.openxmlformats.org/officeDocument/2006/relationships/hyperlink" Target="https://cdn.standards.iteh.ai/samples/112143/b27df8c99f6b4e2e84129ea9328f8b3a/ASTM-D4054-22.pdf" TargetMode="External"/><Relationship Id="rId181" Type="http://schemas.openxmlformats.org/officeDocument/2006/relationships/hyperlink" Target="https://www.crownoil.co.uk/fuel-specifications/bs-en-15940/" TargetMode="External"/><Relationship Id="rId216" Type="http://schemas.openxmlformats.org/officeDocument/2006/relationships/hyperlink" Target="https://cdn.standards.iteh.ai/samples/112143/b27df8c99f6b4e2e84129ea9328f8b3a/ASTM-D4054-22.pdf" TargetMode="External"/><Relationship Id="rId22" Type="http://schemas.openxmlformats.org/officeDocument/2006/relationships/hyperlink" Target="https://cdn.standards.iteh.ai/samples/113803/1f6c7234c07e4f078f1bc1396e6831a5/ASTM-D1655-22a.pdf" TargetMode="External"/><Relationship Id="rId43" Type="http://schemas.openxmlformats.org/officeDocument/2006/relationships/hyperlink" Target="https://www.valero.com/sites/default/files/valero-documents/Sustainable-Aviation-Fuel-Blendstock-US-English-959009.pdf" TargetMode="External"/><Relationship Id="rId64" Type="http://schemas.openxmlformats.org/officeDocument/2006/relationships/hyperlink" Target="https://cdn.standards.iteh.ai/samples/112143/b27df8c99f6b4e2e84129ea9328f8b3a/ASTM-D4054-22.pdf" TargetMode="External"/><Relationship Id="rId118" Type="http://schemas.openxmlformats.org/officeDocument/2006/relationships/hyperlink" Target="https://cdn.standards.iteh.ai/samples/113803/1f6c7234c07e4f078f1bc1396e6831a5/ASTM-D1655-22a.pdf" TargetMode="External"/><Relationship Id="rId139" Type="http://schemas.openxmlformats.org/officeDocument/2006/relationships/hyperlink" Target="https://cdn.standards.iteh.ai/samples/102556/54eac40cd4994ae6be13dffc6839aea5/ASTM-D7566-19.pdf" TargetMode="External"/><Relationship Id="rId85" Type="http://schemas.openxmlformats.org/officeDocument/2006/relationships/hyperlink" Target="https://www.crownoil.co.uk/fuel-specifications/bs-en-15940/" TargetMode="External"/><Relationship Id="rId150" Type="http://schemas.openxmlformats.org/officeDocument/2006/relationships/hyperlink" Target="https://cdn.standards.iteh.ai/samples/113803/1f6c7234c07e4f078f1bc1396e6831a5/ASTM-D1655-22a.pdf" TargetMode="External"/><Relationship Id="rId171" Type="http://schemas.openxmlformats.org/officeDocument/2006/relationships/hyperlink" Target="https://www.virent.com/wordpress/wp-content/uploads/2019/11/Virent_BioForm%C2%AE_SAK_Jet_Fuel-SDS.pdf" TargetMode="External"/><Relationship Id="rId192" Type="http://schemas.openxmlformats.org/officeDocument/2006/relationships/hyperlink" Target="https://cdn.standards.iteh.ai/samples/112143/b27df8c99f6b4e2e84129ea9328f8b3a/ASTM-D4054-22.pdf" TargetMode="External"/><Relationship Id="rId206" Type="http://schemas.openxmlformats.org/officeDocument/2006/relationships/hyperlink" Target="https://cdn.standards.iteh.ai/samples/113803/1f6c7234c07e4f078f1bc1396e6831a5/ASTM-D1655-22a.pdf" TargetMode="External"/><Relationship Id="rId227" Type="http://schemas.openxmlformats.org/officeDocument/2006/relationships/hyperlink" Target="https://cdn.standards.iteh.ai/samples/102556/54eac40cd4994ae6be13dffc6839aea5/ASTM-D7566-19.pdf" TargetMode="External"/><Relationship Id="rId12" Type="http://schemas.openxmlformats.org/officeDocument/2006/relationships/hyperlink" Target="https://www.neste.com/files/pdf/02b1d78d1996136630fa8bc31c3de5ea-productdatasheet_neste_my_saf.pdf" TargetMode="External"/><Relationship Id="rId33" Type="http://schemas.openxmlformats.org/officeDocument/2006/relationships/hyperlink" Target="https://www.crownoil.co.uk/fuel-specifications/bs-en-15940/" TargetMode="External"/><Relationship Id="rId108" Type="http://schemas.openxmlformats.org/officeDocument/2006/relationships/hyperlink" Target="https://cdn.standards.iteh.ai/samples/112143/b27df8c99f6b4e2e84129ea9328f8b3a/ASTM-D4054-22.pdf" TargetMode="External"/><Relationship Id="rId129" Type="http://schemas.openxmlformats.org/officeDocument/2006/relationships/hyperlink" Target="https://www.crownoil.co.uk/fuel-specifications/bs-en-15940/" TargetMode="External"/><Relationship Id="rId54" Type="http://schemas.openxmlformats.org/officeDocument/2006/relationships/hyperlink" Target="https://cdn.standards.iteh.ai/samples/113803/1f6c7234c07e4f078f1bc1396e6831a5/ASTM-D1655-22a.pdf" TargetMode="External"/><Relationship Id="rId75" Type="http://schemas.openxmlformats.org/officeDocument/2006/relationships/hyperlink" Target="https://cdn.standards.iteh.ai/samples/102556/54eac40cd4994ae6be13dffc6839aea5/ASTM-D7566-19.pdf" TargetMode="External"/><Relationship Id="rId96" Type="http://schemas.openxmlformats.org/officeDocument/2006/relationships/hyperlink" Target="https://cdn.standards.iteh.ai/samples/112143/b27df8c99f6b4e2e84129ea9328f8b3a/ASTM-D4054-22.pdf" TargetMode="External"/><Relationship Id="rId140" Type="http://schemas.openxmlformats.org/officeDocument/2006/relationships/hyperlink" Target="https://cdn.standards.iteh.ai/samples/112143/b27df8c99f6b4e2e84129ea9328f8b3a/ASTM-D4054-22.pdf" TargetMode="External"/><Relationship Id="rId161" Type="http://schemas.openxmlformats.org/officeDocument/2006/relationships/hyperlink" Target="https://www.crownoil.co.uk/fuel-specifications/bs-en-15940/" TargetMode="External"/><Relationship Id="rId182" Type="http://schemas.openxmlformats.org/officeDocument/2006/relationships/hyperlink" Target="https://cdn.standards.iteh.ai/samples/113803/1f6c7234c07e4f078f1bc1396e6831a5/ASTM-D1655-22a.pdf" TargetMode="External"/><Relationship Id="rId217" Type="http://schemas.openxmlformats.org/officeDocument/2006/relationships/hyperlink" Target="https://www.crownoil.co.uk/fuel-specifications/bs-en-15940/" TargetMode="External"/><Relationship Id="rId6" Type="http://schemas.openxmlformats.org/officeDocument/2006/relationships/hyperlink" Target="https://www.neste.com/files/pdf/02b1d78d1996136630fa8bc31c3de5ea-productdatasheet_neste_my_saf.pdf" TargetMode="External"/><Relationship Id="rId23" Type="http://schemas.openxmlformats.org/officeDocument/2006/relationships/hyperlink" Target="https://cdn.standards.iteh.ai/samples/102556/54eac40cd4994ae6be13dffc6839aea5/ASTM-D7566-19.pdf" TargetMode="External"/><Relationship Id="rId119" Type="http://schemas.openxmlformats.org/officeDocument/2006/relationships/hyperlink" Target="https://cdn.standards.iteh.ai/samples/102556/54eac40cd4994ae6be13dffc6839aea5/ASTM-D7566-19.pdf" TargetMode="External"/><Relationship Id="rId44" Type="http://schemas.openxmlformats.org/officeDocument/2006/relationships/hyperlink" Target="https://gevo.com/wp-content/uploads/2023/03/IBF001_Fuel-Grade-Isobutanol-MSDS-05-28-2015.pdf" TargetMode="External"/><Relationship Id="rId65" Type="http://schemas.openxmlformats.org/officeDocument/2006/relationships/hyperlink" Target="https://www.crownoil.co.uk/fuel-specifications/bs-en-15940/" TargetMode="External"/><Relationship Id="rId86" Type="http://schemas.openxmlformats.org/officeDocument/2006/relationships/hyperlink" Target="https://cdn.standards.iteh.ai/samples/113803/1f6c7234c07e4f078f1bc1396e6831a5/ASTM-D1655-22a.pdf" TargetMode="External"/><Relationship Id="rId130" Type="http://schemas.openxmlformats.org/officeDocument/2006/relationships/hyperlink" Target="https://cdn.standards.iteh.ai/samples/113803/1f6c7234c07e4f078f1bc1396e6831a5/ASTM-D1655-22a.pdf" TargetMode="External"/><Relationship Id="rId151" Type="http://schemas.openxmlformats.org/officeDocument/2006/relationships/hyperlink" Target="https://cdn.standards.iteh.ai/samples/102556/54eac40cd4994ae6be13dffc6839aea5/ASTM-D7566-19.pdf" TargetMode="External"/><Relationship Id="rId172" Type="http://schemas.openxmlformats.org/officeDocument/2006/relationships/hyperlink" Target="https://www.virent.com/wordpress/wp-content/uploads/2019/10/BioForm-SAK-Data-Sheet-v3-091819.pdf" TargetMode="External"/><Relationship Id="rId193" Type="http://schemas.openxmlformats.org/officeDocument/2006/relationships/hyperlink" Target="https://www.crownoil.co.uk/fuel-specifications/bs-en-15940/" TargetMode="External"/><Relationship Id="rId207" Type="http://schemas.openxmlformats.org/officeDocument/2006/relationships/hyperlink" Target="https://cdn.standards.iteh.ai/samples/102556/54eac40cd4994ae6be13dffc6839aea5/ASTM-D7566-19.pdf" TargetMode="External"/><Relationship Id="rId228" Type="http://schemas.openxmlformats.org/officeDocument/2006/relationships/hyperlink" Target="https://cdn.standards.iteh.ai/samples/112143/b27df8c99f6b4e2e84129ea9328f8b3a/ASTM-D4054-22.pdf" TargetMode="External"/><Relationship Id="rId13" Type="http://schemas.openxmlformats.org/officeDocument/2006/relationships/hyperlink" Target="https://www.neste.com/files/pdf/7ef4005d22cfc813131defbae4988175-GetDocumentContentByExternalUrl.pdf" TargetMode="External"/><Relationship Id="rId109" Type="http://schemas.openxmlformats.org/officeDocument/2006/relationships/hyperlink" Target="https://www.crownoil.co.uk/fuel-specifications/bs-en-15940/" TargetMode="External"/><Relationship Id="rId34" Type="http://schemas.openxmlformats.org/officeDocument/2006/relationships/hyperlink" Target="https://cdn.standards.iteh.ai/samples/113803/1f6c7234c07e4f078f1bc1396e6831a5/ASTM-D1655-22a.pdf" TargetMode="External"/><Relationship Id="rId55" Type="http://schemas.openxmlformats.org/officeDocument/2006/relationships/hyperlink" Target="https://cdn.standards.iteh.ai/samples/102556/54eac40cd4994ae6be13dffc6839aea5/ASTM-D7566-19.pdf" TargetMode="External"/><Relationship Id="rId76" Type="http://schemas.openxmlformats.org/officeDocument/2006/relationships/hyperlink" Target="https://cdn.standards.iteh.ai/samples/112143/b27df8c99f6b4e2e84129ea9328f8b3a/ASTM-D4054-22.pdf" TargetMode="External"/><Relationship Id="rId97" Type="http://schemas.openxmlformats.org/officeDocument/2006/relationships/hyperlink" Target="https://www.crownoil.co.uk/fuel-specifications/bs-en-15940/" TargetMode="External"/><Relationship Id="rId120" Type="http://schemas.openxmlformats.org/officeDocument/2006/relationships/hyperlink" Target="https://cdn.standards.iteh.ai/samples/112143/b27df8c99f6b4e2e84129ea9328f8b3a/ASTM-D4054-22.pdf" TargetMode="External"/><Relationship Id="rId141" Type="http://schemas.openxmlformats.org/officeDocument/2006/relationships/hyperlink" Target="https://www.crownoil.co.uk/fuel-specifications/bs-en-15940/" TargetMode="External"/><Relationship Id="rId7" Type="http://schemas.openxmlformats.org/officeDocument/2006/relationships/hyperlink" Target="https://www.neste.com/files/pdf/7ef4005d22cfc813131defbae4988175-GetDocumentContentByExternalUrl.pdf" TargetMode="External"/><Relationship Id="rId162" Type="http://schemas.openxmlformats.org/officeDocument/2006/relationships/hyperlink" Target="https://cdn.standards.iteh.ai/samples/113803/1f6c7234c07e4f078f1bc1396e6831a5/ASTM-D1655-22a.pdf" TargetMode="External"/><Relationship Id="rId183" Type="http://schemas.openxmlformats.org/officeDocument/2006/relationships/hyperlink" Target="https://cdn.standards.iteh.ai/samples/102556/54eac40cd4994ae6be13dffc6839aea5/ASTM-D7566-19.pdf" TargetMode="External"/><Relationship Id="rId218" Type="http://schemas.openxmlformats.org/officeDocument/2006/relationships/hyperlink" Target="https://cdn.standards.iteh.ai/samples/113803/1f6c7234c07e4f078f1bc1396e6831a5/ASTM-D1655-22a.pdf" TargetMode="External"/><Relationship Id="rId24" Type="http://schemas.openxmlformats.org/officeDocument/2006/relationships/hyperlink" Target="https://cdn.standards.iteh.ai/samples/112143/b27df8c99f6b4e2e84129ea9328f8b3a/ASTM-D4054-22.pdf" TargetMode="External"/><Relationship Id="rId45" Type="http://schemas.openxmlformats.org/officeDocument/2006/relationships/hyperlink" Target="https://gevo.com/wp-content/uploads/2023/03/Gevo-WP_aviation-fuel-10.18.22.pdf" TargetMode="External"/><Relationship Id="rId66" Type="http://schemas.openxmlformats.org/officeDocument/2006/relationships/hyperlink" Target="https://cdn.standards.iteh.ai/samples/113803/1f6c7234c07e4f078f1bc1396e6831a5/ASTM-D1655-22a.pdf" TargetMode="External"/><Relationship Id="rId87" Type="http://schemas.openxmlformats.org/officeDocument/2006/relationships/hyperlink" Target="https://cdn.standards.iteh.ai/samples/102556/54eac40cd4994ae6be13dffc6839aea5/ASTM-D7566-19.pdf" TargetMode="External"/><Relationship Id="rId110" Type="http://schemas.openxmlformats.org/officeDocument/2006/relationships/hyperlink" Target="https://cdn.standards.iteh.ai/samples/113803/1f6c7234c07e4f078f1bc1396e6831a5/ASTM-D1655-22a.pdf" TargetMode="External"/><Relationship Id="rId131" Type="http://schemas.openxmlformats.org/officeDocument/2006/relationships/hyperlink" Target="https://cdn.standards.iteh.ai/samples/102556/54eac40cd4994ae6be13dffc6839aea5/ASTM-D7566-19.pdf" TargetMode="External"/><Relationship Id="rId152" Type="http://schemas.openxmlformats.org/officeDocument/2006/relationships/hyperlink" Target="https://cdn.standards.iteh.ai/samples/112143/b27df8c99f6b4e2e84129ea9328f8b3a/ASTM-D4054-22.pdf" TargetMode="External"/><Relationship Id="rId173" Type="http://schemas.openxmlformats.org/officeDocument/2006/relationships/hyperlink" Target="https://www.virent.com/wordpress/wp-content/uploads/2019/11/Virent_BioForm%C2%AE_SAK_Jet_Fuel-SDS.pdf" TargetMode="External"/><Relationship Id="rId194" Type="http://schemas.openxmlformats.org/officeDocument/2006/relationships/hyperlink" Target="https://cdn.standards.iteh.ai/samples/113803/1f6c7234c07e4f078f1bc1396e6831a5/ASTM-D1655-22a.pdf" TargetMode="External"/><Relationship Id="rId208" Type="http://schemas.openxmlformats.org/officeDocument/2006/relationships/hyperlink" Target="https://cdn.standards.iteh.ai/samples/112143/b27df8c99f6b4e2e84129ea9328f8b3a/ASTM-D4054-22.pdf" TargetMode="External"/><Relationship Id="rId229" Type="http://schemas.openxmlformats.org/officeDocument/2006/relationships/hyperlink" Target="https://www.crownoil.co.uk/fuel-specifications/bs-en-15940/" TargetMode="External"/><Relationship Id="rId14" Type="http://schemas.openxmlformats.org/officeDocument/2006/relationships/hyperlink" Target="https://cdn.standards.iteh.ai/samples/113803/1f6c7234c07e4f078f1bc1396e6831a5/ASTM-D1655-22a.pdf" TargetMode="External"/><Relationship Id="rId35" Type="http://schemas.openxmlformats.org/officeDocument/2006/relationships/hyperlink" Target="https://cdn.standards.iteh.ai/samples/102556/54eac40cd4994ae6be13dffc6839aea5/ASTM-D7566-19.pdf" TargetMode="External"/><Relationship Id="rId56" Type="http://schemas.openxmlformats.org/officeDocument/2006/relationships/hyperlink" Target="https://cdn.standards.iteh.ai/samples/112143/b27df8c99f6b4e2e84129ea9328f8b3a/ASTM-D4054-22.pdf" TargetMode="External"/><Relationship Id="rId77" Type="http://schemas.openxmlformats.org/officeDocument/2006/relationships/hyperlink" Target="https://www.crownoil.co.uk/fuel-specifications/bs-en-15940/" TargetMode="External"/><Relationship Id="rId100" Type="http://schemas.openxmlformats.org/officeDocument/2006/relationships/hyperlink" Target="https://cdn.standards.iteh.ai/samples/112143/b27df8c99f6b4e2e84129ea9328f8b3a/ASTM-D4054-22.pdf" TargetMode="External"/><Relationship Id="rId8" Type="http://schemas.openxmlformats.org/officeDocument/2006/relationships/hyperlink" Target="https://www.neste.com/files/pdf/02b1d78d1996136630fa8bc31c3de5ea-productdatasheet_neste_my_saf.pdf" TargetMode="External"/><Relationship Id="rId98" Type="http://schemas.openxmlformats.org/officeDocument/2006/relationships/hyperlink" Target="https://cdn.standards.iteh.ai/samples/113803/1f6c7234c07e4f078f1bc1396e6831a5/ASTM-D1655-22a.pdf" TargetMode="External"/><Relationship Id="rId121" Type="http://schemas.openxmlformats.org/officeDocument/2006/relationships/hyperlink" Target="https://www.crownoil.co.uk/fuel-specifications/bs-en-15940/" TargetMode="External"/><Relationship Id="rId142" Type="http://schemas.openxmlformats.org/officeDocument/2006/relationships/hyperlink" Target="https://cdn.standards.iteh.ai/samples/113803/1f6c7234c07e4f078f1bc1396e6831a5/ASTM-D1655-22a.pdf" TargetMode="External"/><Relationship Id="rId163" Type="http://schemas.openxmlformats.org/officeDocument/2006/relationships/hyperlink" Target="https://cdn.standards.iteh.ai/samples/102556/54eac40cd4994ae6be13dffc6839aea5/ASTM-D7566-19.pdf" TargetMode="External"/><Relationship Id="rId184" Type="http://schemas.openxmlformats.org/officeDocument/2006/relationships/hyperlink" Target="https://cdn.standards.iteh.ai/samples/112143/b27df8c99f6b4e2e84129ea9328f8b3a/ASTM-D4054-22.pdf" TargetMode="External"/><Relationship Id="rId219" Type="http://schemas.openxmlformats.org/officeDocument/2006/relationships/hyperlink" Target="https://cdn.standards.iteh.ai/samples/102556/54eac40cd4994ae6be13dffc6839aea5/ASTM-D7566-19.pdf" TargetMode="External"/><Relationship Id="rId230" Type="http://schemas.openxmlformats.org/officeDocument/2006/relationships/hyperlink" Target="https://cdn.standards.iteh.ai/samples/113803/1f6c7234c07e4f078f1bc1396e6831a5/ASTM-D1655-22a.pdf" TargetMode="External"/><Relationship Id="rId25" Type="http://schemas.openxmlformats.org/officeDocument/2006/relationships/hyperlink" Target="https://www.crownoil.co.uk/fuel-specifications/bs-en-15940/" TargetMode="External"/><Relationship Id="rId46" Type="http://schemas.openxmlformats.org/officeDocument/2006/relationships/hyperlink" Target="https://gevo.com/wp-content/uploads/2023/03/IBF001_Fuel-Grade-Isobutanol-MSDS-05-28-2015.pdf" TargetMode="External"/><Relationship Id="rId67" Type="http://schemas.openxmlformats.org/officeDocument/2006/relationships/hyperlink" Target="https://cdn.standards.iteh.ai/samples/102556/54eac40cd4994ae6be13dffc6839aea5/ASTM-D7566-19.pdf" TargetMode="External"/><Relationship Id="rId20" Type="http://schemas.openxmlformats.org/officeDocument/2006/relationships/hyperlink" Target="https://cdn.standards.iteh.ai/samples/112143/b27df8c99f6b4e2e84129ea9328f8b3a/ASTM-D4054-22.pdf" TargetMode="External"/><Relationship Id="rId41" Type="http://schemas.openxmlformats.org/officeDocument/2006/relationships/hyperlink" Target="https://www.valero.com/sites/default/files/valero-documents/Sustainable-Aviation-Fuel-Blendstock-US-English-959009.pdf" TargetMode="External"/><Relationship Id="rId62" Type="http://schemas.openxmlformats.org/officeDocument/2006/relationships/hyperlink" Target="https://cdn.standards.iteh.ai/samples/113803/1f6c7234c07e4f078f1bc1396e6831a5/ASTM-D1655-22a.pdf" TargetMode="External"/><Relationship Id="rId83" Type="http://schemas.openxmlformats.org/officeDocument/2006/relationships/hyperlink" Target="https://cdn.standards.iteh.ai/samples/102556/54eac40cd4994ae6be13dffc6839aea5/ASTM-D7566-19.pdf" TargetMode="External"/><Relationship Id="rId88" Type="http://schemas.openxmlformats.org/officeDocument/2006/relationships/hyperlink" Target="https://cdn.standards.iteh.ai/samples/112143/b27df8c99f6b4e2e84129ea9328f8b3a/ASTM-D4054-22.pdf" TargetMode="External"/><Relationship Id="rId111" Type="http://schemas.openxmlformats.org/officeDocument/2006/relationships/hyperlink" Target="https://cdn.standards.iteh.ai/samples/102556/54eac40cd4994ae6be13dffc6839aea5/ASTM-D7566-19.pdf" TargetMode="External"/><Relationship Id="rId132" Type="http://schemas.openxmlformats.org/officeDocument/2006/relationships/hyperlink" Target="https://cdn.standards.iteh.ai/samples/112143/b27df8c99f6b4e2e84129ea9328f8b3a/ASTM-D4054-22.pdf" TargetMode="External"/><Relationship Id="rId153" Type="http://schemas.openxmlformats.org/officeDocument/2006/relationships/hyperlink" Target="https://www.crownoil.co.uk/fuel-specifications/bs-en-15940/" TargetMode="External"/><Relationship Id="rId174" Type="http://schemas.openxmlformats.org/officeDocument/2006/relationships/hyperlink" Target="https://www.virent.com/wordpress/wp-content/uploads/2019/10/BioForm-SAK-Data-Sheet-v3-091819.pdf" TargetMode="External"/><Relationship Id="rId179" Type="http://schemas.openxmlformats.org/officeDocument/2006/relationships/hyperlink" Target="https://cdn.standards.iteh.ai/samples/102556/54eac40cd4994ae6be13dffc6839aea5/ASTM-D7566-19.pdf" TargetMode="External"/><Relationship Id="rId195" Type="http://schemas.openxmlformats.org/officeDocument/2006/relationships/hyperlink" Target="https://cdn.standards.iteh.ai/samples/102556/54eac40cd4994ae6be13dffc6839aea5/ASTM-D7566-19.pdf" TargetMode="External"/><Relationship Id="rId209" Type="http://schemas.openxmlformats.org/officeDocument/2006/relationships/hyperlink" Target="https://www.crownoil.co.uk/fuel-specifications/bs-en-15940/" TargetMode="External"/><Relationship Id="rId190" Type="http://schemas.openxmlformats.org/officeDocument/2006/relationships/hyperlink" Target="https://cdn.standards.iteh.ai/samples/113803/1f6c7234c07e4f078f1bc1396e6831a5/ASTM-D1655-22a.pdf" TargetMode="External"/><Relationship Id="rId204" Type="http://schemas.openxmlformats.org/officeDocument/2006/relationships/hyperlink" Target="https://cdn.standards.iteh.ai/samples/112143/b27df8c99f6b4e2e84129ea9328f8b3a/ASTM-D4054-22.pdf" TargetMode="External"/><Relationship Id="rId220" Type="http://schemas.openxmlformats.org/officeDocument/2006/relationships/hyperlink" Target="https://cdn.standards.iteh.ai/samples/112143/b27df8c99f6b4e2e84129ea9328f8b3a/ASTM-D4054-22.pdf" TargetMode="External"/><Relationship Id="rId225" Type="http://schemas.openxmlformats.org/officeDocument/2006/relationships/hyperlink" Target="https://www.crownoil.co.uk/fuel-specifications/bs-en-15940/" TargetMode="External"/><Relationship Id="rId15" Type="http://schemas.openxmlformats.org/officeDocument/2006/relationships/hyperlink" Target="https://cdn.standards.iteh.ai/samples/102556/54eac40cd4994ae6be13dffc6839aea5/ASTM-D7566-19.pdf" TargetMode="External"/><Relationship Id="rId36" Type="http://schemas.openxmlformats.org/officeDocument/2006/relationships/hyperlink" Target="https://cdn.standards.iteh.ai/samples/112143/b27df8c99f6b4e2e84129ea9328f8b3a/ASTM-D4054-22.pdf" TargetMode="External"/><Relationship Id="rId57" Type="http://schemas.openxmlformats.org/officeDocument/2006/relationships/hyperlink" Target="https://www.crownoil.co.uk/fuel-specifications/bs-en-15940/" TargetMode="External"/><Relationship Id="rId106" Type="http://schemas.openxmlformats.org/officeDocument/2006/relationships/hyperlink" Target="https://cdn.standards.iteh.ai/samples/113803/1f6c7234c07e4f078f1bc1396e6831a5/ASTM-D1655-22a.pdf" TargetMode="External"/><Relationship Id="rId127" Type="http://schemas.openxmlformats.org/officeDocument/2006/relationships/hyperlink" Target="https://cdn.standards.iteh.ai/samples/102556/54eac40cd4994ae6be13dffc6839aea5/ASTM-D7566-19.pdf" TargetMode="External"/><Relationship Id="rId10" Type="http://schemas.openxmlformats.org/officeDocument/2006/relationships/hyperlink" Target="https://www.neste.com/files/pdf/02b1d78d1996136630fa8bc31c3de5ea-productdatasheet_neste_my_saf.pdf" TargetMode="External"/><Relationship Id="rId31" Type="http://schemas.openxmlformats.org/officeDocument/2006/relationships/hyperlink" Target="https://cdn.standards.iteh.ai/samples/102556/54eac40cd4994ae6be13dffc6839aea5/ASTM-D7566-19.pdf" TargetMode="External"/><Relationship Id="rId52" Type="http://schemas.openxmlformats.org/officeDocument/2006/relationships/hyperlink" Target="https://cdn.standards.iteh.ai/samples/112143/b27df8c99f6b4e2e84129ea9328f8b3a/ASTM-D4054-22.pdf" TargetMode="External"/><Relationship Id="rId73" Type="http://schemas.openxmlformats.org/officeDocument/2006/relationships/hyperlink" Target="https://www.crownoil.co.uk/fuel-specifications/bs-en-15940/" TargetMode="External"/><Relationship Id="rId78" Type="http://schemas.openxmlformats.org/officeDocument/2006/relationships/hyperlink" Target="https://cdn.standards.iteh.ai/samples/113803/1f6c7234c07e4f078f1bc1396e6831a5/ASTM-D1655-22a.pdf" TargetMode="External"/><Relationship Id="rId94" Type="http://schemas.openxmlformats.org/officeDocument/2006/relationships/hyperlink" Target="https://cdn.standards.iteh.ai/samples/113803/1f6c7234c07e4f078f1bc1396e6831a5/ASTM-D1655-22a.pdf" TargetMode="External"/><Relationship Id="rId99" Type="http://schemas.openxmlformats.org/officeDocument/2006/relationships/hyperlink" Target="https://cdn.standards.iteh.ai/samples/102556/54eac40cd4994ae6be13dffc6839aea5/ASTM-D7566-19.pdf" TargetMode="External"/><Relationship Id="rId101" Type="http://schemas.openxmlformats.org/officeDocument/2006/relationships/hyperlink" Target="https://www.crownoil.co.uk/fuel-specifications/bs-en-15940/" TargetMode="External"/><Relationship Id="rId122" Type="http://schemas.openxmlformats.org/officeDocument/2006/relationships/hyperlink" Target="https://cdn.standards.iteh.ai/samples/113803/1f6c7234c07e4f078f1bc1396e6831a5/ASTM-D1655-22a.pdf" TargetMode="External"/><Relationship Id="rId143" Type="http://schemas.openxmlformats.org/officeDocument/2006/relationships/hyperlink" Target="https://cdn.standards.iteh.ai/samples/102556/54eac40cd4994ae6be13dffc6839aea5/ASTM-D7566-19.pdf" TargetMode="External"/><Relationship Id="rId148" Type="http://schemas.openxmlformats.org/officeDocument/2006/relationships/hyperlink" Target="https://cdn.standards.iteh.ai/samples/112143/b27df8c99f6b4e2e84129ea9328f8b3a/ASTM-D4054-22.pdf" TargetMode="External"/><Relationship Id="rId164" Type="http://schemas.openxmlformats.org/officeDocument/2006/relationships/hyperlink" Target="https://cdn.standards.iteh.ai/samples/112143/b27df8c99f6b4e2e84129ea9328f8b3a/ASTM-D4054-22.pdf" TargetMode="External"/><Relationship Id="rId169" Type="http://schemas.openxmlformats.org/officeDocument/2006/relationships/hyperlink" Target="https://www.virent.com/wordpress/wp-content/uploads/2019/11/Virent_BioForm%C2%AE_SAK_Jet_Fuel-SDS.pdf" TargetMode="External"/><Relationship Id="rId185" Type="http://schemas.openxmlformats.org/officeDocument/2006/relationships/hyperlink" Target="https://www.crownoil.co.uk/fuel-specifications/bs-en-15940/" TargetMode="External"/><Relationship Id="rId4" Type="http://schemas.openxmlformats.org/officeDocument/2006/relationships/hyperlink" Target="https://www.neste.com/files/pdf/02b1d78d1996136630fa8bc31c3de5ea-productdatasheet_neste_my_saf.pdf" TargetMode="External"/><Relationship Id="rId9" Type="http://schemas.openxmlformats.org/officeDocument/2006/relationships/hyperlink" Target="https://www.neste.com/files/pdf/7ef4005d22cfc813131defbae4988175-GetDocumentContentByExternalUrl.pdf" TargetMode="External"/><Relationship Id="rId180" Type="http://schemas.openxmlformats.org/officeDocument/2006/relationships/hyperlink" Target="https://cdn.standards.iteh.ai/samples/112143/b27df8c99f6b4e2e84129ea9328f8b3a/ASTM-D4054-22.pdf" TargetMode="External"/><Relationship Id="rId210" Type="http://schemas.openxmlformats.org/officeDocument/2006/relationships/hyperlink" Target="https://cdn.standards.iteh.ai/samples/113803/1f6c7234c07e4f078f1bc1396e6831a5/ASTM-D1655-22a.pdf" TargetMode="External"/><Relationship Id="rId215" Type="http://schemas.openxmlformats.org/officeDocument/2006/relationships/hyperlink" Target="https://cdn.standards.iteh.ai/samples/102556/54eac40cd4994ae6be13dffc6839aea5/ASTM-D7566-19.pdf" TargetMode="External"/><Relationship Id="rId26" Type="http://schemas.openxmlformats.org/officeDocument/2006/relationships/hyperlink" Target="https://cdn.standards.iteh.ai/samples/113803/1f6c7234c07e4f078f1bc1396e6831a5/ASTM-D1655-22a.pdf" TargetMode="External"/><Relationship Id="rId231" Type="http://schemas.openxmlformats.org/officeDocument/2006/relationships/hyperlink" Target="https://cdn.standards.iteh.ai/samples/102556/54eac40cd4994ae6be13dffc6839aea5/ASTM-D7566-19.pdf" TargetMode="External"/><Relationship Id="rId47" Type="http://schemas.openxmlformats.org/officeDocument/2006/relationships/hyperlink" Target="https://gevo.com/wp-content/uploads/2023/03/Gevo-WP_aviation-fuel-10.18.22.pdf" TargetMode="External"/><Relationship Id="rId68" Type="http://schemas.openxmlformats.org/officeDocument/2006/relationships/hyperlink" Target="https://cdn.standards.iteh.ai/samples/112143/b27df8c99f6b4e2e84129ea9328f8b3a/ASTM-D4054-22.pdf" TargetMode="External"/><Relationship Id="rId89" Type="http://schemas.openxmlformats.org/officeDocument/2006/relationships/hyperlink" Target="https://www.crownoil.co.uk/fuel-specifications/bs-en-15940/" TargetMode="External"/><Relationship Id="rId112" Type="http://schemas.openxmlformats.org/officeDocument/2006/relationships/hyperlink" Target="https://cdn.standards.iteh.ai/samples/112143/b27df8c99f6b4e2e84129ea9328f8b3a/ASTM-D4054-22.pdf" TargetMode="External"/><Relationship Id="rId133" Type="http://schemas.openxmlformats.org/officeDocument/2006/relationships/hyperlink" Target="https://www.crownoil.co.uk/fuel-specifications/bs-en-15940/" TargetMode="External"/><Relationship Id="rId154" Type="http://schemas.openxmlformats.org/officeDocument/2006/relationships/hyperlink" Target="https://cdn.standards.iteh.ai/samples/113803/1f6c7234c07e4f078f1bc1396e6831a5/ASTM-D1655-22a.pdf" TargetMode="External"/><Relationship Id="rId175" Type="http://schemas.openxmlformats.org/officeDocument/2006/relationships/hyperlink" Target="https://www.virent.com/wordpress/wp-content/uploads/2019/11/Virent_BioForm%C2%AE_SAK_Jet_Fuel-SDS.pdf" TargetMode="External"/><Relationship Id="rId196" Type="http://schemas.openxmlformats.org/officeDocument/2006/relationships/hyperlink" Target="https://cdn.standards.iteh.ai/samples/112143/b27df8c99f6b4e2e84129ea9328f8b3a/ASTM-D4054-22.pdf" TargetMode="External"/><Relationship Id="rId200" Type="http://schemas.openxmlformats.org/officeDocument/2006/relationships/hyperlink" Target="https://cdn.standards.iteh.ai/samples/112143/b27df8c99f6b4e2e84129ea9328f8b3a/ASTM-D4054-22.pdf" TargetMode="External"/><Relationship Id="rId16" Type="http://schemas.openxmlformats.org/officeDocument/2006/relationships/hyperlink" Target="https://cdn.standards.iteh.ai/samples/112143/b27df8c99f6b4e2e84129ea9328f8b3a/ASTM-D4054-22.pdf" TargetMode="External"/><Relationship Id="rId221" Type="http://schemas.openxmlformats.org/officeDocument/2006/relationships/hyperlink" Target="https://www.crownoil.co.uk/fuel-specifications/bs-en-15940/" TargetMode="External"/><Relationship Id="rId37" Type="http://schemas.openxmlformats.org/officeDocument/2006/relationships/hyperlink" Target="https://www.crownoil.co.uk/fuel-specifications/bs-en-15940/" TargetMode="External"/><Relationship Id="rId58" Type="http://schemas.openxmlformats.org/officeDocument/2006/relationships/hyperlink" Target="https://cdn.standards.iteh.ai/samples/113803/1f6c7234c07e4f078f1bc1396e6831a5/ASTM-D1655-22a.pdf" TargetMode="External"/><Relationship Id="rId79" Type="http://schemas.openxmlformats.org/officeDocument/2006/relationships/hyperlink" Target="https://cdn.standards.iteh.ai/samples/102556/54eac40cd4994ae6be13dffc6839aea5/ASTM-D7566-19.pdf" TargetMode="External"/><Relationship Id="rId102" Type="http://schemas.openxmlformats.org/officeDocument/2006/relationships/hyperlink" Target="https://cdn.standards.iteh.ai/samples/113803/1f6c7234c07e4f078f1bc1396e6831a5/ASTM-D1655-22a.pdf" TargetMode="External"/><Relationship Id="rId123" Type="http://schemas.openxmlformats.org/officeDocument/2006/relationships/hyperlink" Target="https://cdn.standards.iteh.ai/samples/102556/54eac40cd4994ae6be13dffc6839aea5/ASTM-D7566-19.pdf" TargetMode="External"/><Relationship Id="rId144" Type="http://schemas.openxmlformats.org/officeDocument/2006/relationships/hyperlink" Target="https://cdn.standards.iteh.ai/samples/112143/b27df8c99f6b4e2e84129ea9328f8b3a/ASTM-D4054-22.pdf" TargetMode="External"/><Relationship Id="rId90" Type="http://schemas.openxmlformats.org/officeDocument/2006/relationships/hyperlink" Target="https://cdn.standards.iteh.ai/samples/113803/1f6c7234c07e4f078f1bc1396e6831a5/ASTM-D1655-22a.pdf" TargetMode="External"/><Relationship Id="rId165" Type="http://schemas.openxmlformats.org/officeDocument/2006/relationships/hyperlink" Target="https://www.crownoil.co.uk/fuel-specifications/bs-en-15940/" TargetMode="External"/><Relationship Id="rId186" Type="http://schemas.openxmlformats.org/officeDocument/2006/relationships/hyperlink" Target="https://cdn.standards.iteh.ai/samples/113803/1f6c7234c07e4f078f1bc1396e6831a5/ASTM-D1655-22a.pdf" TargetMode="External"/><Relationship Id="rId211" Type="http://schemas.openxmlformats.org/officeDocument/2006/relationships/hyperlink" Target="https://cdn.standards.iteh.ai/samples/102556/54eac40cd4994ae6be13dffc6839aea5/ASTM-D7566-19.pdf" TargetMode="External"/><Relationship Id="rId232" Type="http://schemas.openxmlformats.org/officeDocument/2006/relationships/hyperlink" Target="https://cdn.standards.iteh.ai/samples/112143/b27df8c99f6b4e2e84129ea9328f8b3a/ASTM-D4054-22.pdf" TargetMode="External"/><Relationship Id="rId27" Type="http://schemas.openxmlformats.org/officeDocument/2006/relationships/hyperlink" Target="https://cdn.standards.iteh.ai/samples/102556/54eac40cd4994ae6be13dffc6839aea5/ASTM-D7566-19.pdf" TargetMode="External"/><Relationship Id="rId48" Type="http://schemas.openxmlformats.org/officeDocument/2006/relationships/hyperlink" Target="https://gevo.com/wp-content/uploads/2023/03/IBF001_Fuel-Grade-Isobutanol-MSDS-05-28-2015.pdf" TargetMode="External"/><Relationship Id="rId69" Type="http://schemas.openxmlformats.org/officeDocument/2006/relationships/hyperlink" Target="https://www.crownoil.co.uk/fuel-specifications/bs-en-15940/" TargetMode="External"/><Relationship Id="rId113" Type="http://schemas.openxmlformats.org/officeDocument/2006/relationships/hyperlink" Target="https://www.crownoil.co.uk/fuel-specifications/bs-en-15940/" TargetMode="External"/><Relationship Id="rId134" Type="http://schemas.openxmlformats.org/officeDocument/2006/relationships/hyperlink" Target="https://cdn.standards.iteh.ai/samples/113803/1f6c7234c07e4f078f1bc1396e6831a5/ASTM-D1655-22a.pdf" TargetMode="External"/><Relationship Id="rId80" Type="http://schemas.openxmlformats.org/officeDocument/2006/relationships/hyperlink" Target="https://cdn.standards.iteh.ai/samples/112143/b27df8c99f6b4e2e84129ea9328f8b3a/ASTM-D4054-22.pdf" TargetMode="External"/><Relationship Id="rId155" Type="http://schemas.openxmlformats.org/officeDocument/2006/relationships/hyperlink" Target="https://cdn.standards.iteh.ai/samples/102556/54eac40cd4994ae6be13dffc6839aea5/ASTM-D7566-19.pdf" TargetMode="External"/><Relationship Id="rId176" Type="http://schemas.openxmlformats.org/officeDocument/2006/relationships/hyperlink" Target="https://www.virent.com/wordpress/wp-content/uploads/2019/10/BioForm-SAK-Data-Sheet-v3-091819.pdf" TargetMode="External"/><Relationship Id="rId197" Type="http://schemas.openxmlformats.org/officeDocument/2006/relationships/hyperlink" Target="https://www.crownoil.co.uk/fuel-specifications/bs-en-15940/" TargetMode="External"/><Relationship Id="rId201" Type="http://schemas.openxmlformats.org/officeDocument/2006/relationships/hyperlink" Target="https://www.crownoil.co.uk/fuel-specifications/bs-en-15940/" TargetMode="External"/><Relationship Id="rId222" Type="http://schemas.openxmlformats.org/officeDocument/2006/relationships/hyperlink" Target="https://cdn.standards.iteh.ai/samples/113803/1f6c7234c07e4f078f1bc1396e6831a5/ASTM-D1655-22a.pdf" TargetMode="External"/><Relationship Id="rId17" Type="http://schemas.openxmlformats.org/officeDocument/2006/relationships/hyperlink" Target="https://www.crownoil.co.uk/fuel-specifications/bs-en-15940/" TargetMode="External"/><Relationship Id="rId38" Type="http://schemas.openxmlformats.org/officeDocument/2006/relationships/hyperlink" Target="https://www.valero.com/sites/default/files/valero-documents/Sustainable-Aviation-Fuel-Blendstock-US-English-959009.pdf" TargetMode="External"/><Relationship Id="rId59" Type="http://schemas.openxmlformats.org/officeDocument/2006/relationships/hyperlink" Target="https://cdn.standards.iteh.ai/samples/102556/54eac40cd4994ae6be13dffc6839aea5/ASTM-D7566-19.pdf" TargetMode="External"/><Relationship Id="rId103" Type="http://schemas.openxmlformats.org/officeDocument/2006/relationships/hyperlink" Target="https://cdn.standards.iteh.ai/samples/102556/54eac40cd4994ae6be13dffc6839aea5/ASTM-D7566-19.pdf" TargetMode="External"/><Relationship Id="rId124" Type="http://schemas.openxmlformats.org/officeDocument/2006/relationships/hyperlink" Target="https://cdn.standards.iteh.ai/samples/112143/b27df8c99f6b4e2e84129ea9328f8b3a/ASTM-D4054-22.pdf" TargetMode="External"/><Relationship Id="rId70" Type="http://schemas.openxmlformats.org/officeDocument/2006/relationships/hyperlink" Target="https://cdn.standards.iteh.ai/samples/113803/1f6c7234c07e4f078f1bc1396e6831a5/ASTM-D1655-22a.pdf" TargetMode="External"/><Relationship Id="rId91" Type="http://schemas.openxmlformats.org/officeDocument/2006/relationships/hyperlink" Target="https://cdn.standards.iteh.ai/samples/102556/54eac40cd4994ae6be13dffc6839aea5/ASTM-D7566-19.pdf" TargetMode="External"/><Relationship Id="rId145" Type="http://schemas.openxmlformats.org/officeDocument/2006/relationships/hyperlink" Target="https://www.crownoil.co.uk/fuel-specifications/bs-en-15940/" TargetMode="External"/><Relationship Id="rId166" Type="http://schemas.openxmlformats.org/officeDocument/2006/relationships/hyperlink" Target="https://www.virent.com/wordpress/wp-content/uploads/2019/10/BioForm-SAK-Data-Sheet-v3-091819.pdf" TargetMode="External"/><Relationship Id="rId187" Type="http://schemas.openxmlformats.org/officeDocument/2006/relationships/hyperlink" Target="https://cdn.standards.iteh.ai/samples/102556/54eac40cd4994ae6be13dffc6839aea5/ASTM-D7566-19.pdf" TargetMode="External"/><Relationship Id="rId1" Type="http://schemas.openxmlformats.org/officeDocument/2006/relationships/hyperlink" Target="https://www.osha.gov/chemicaldata/703" TargetMode="External"/><Relationship Id="rId212" Type="http://schemas.openxmlformats.org/officeDocument/2006/relationships/hyperlink" Target="https://cdn.standards.iteh.ai/samples/112143/b27df8c99f6b4e2e84129ea9328f8b3a/ASTM-D4054-22.pdf" TargetMode="External"/><Relationship Id="rId233" Type="http://schemas.openxmlformats.org/officeDocument/2006/relationships/hyperlink" Target="https://www.crownoil.co.uk/fuel-specifications/bs-en-15940/" TargetMode="External"/><Relationship Id="rId28" Type="http://schemas.openxmlformats.org/officeDocument/2006/relationships/hyperlink" Target="https://cdn.standards.iteh.ai/samples/112143/b27df8c99f6b4e2e84129ea9328f8b3a/ASTM-D4054-22.pdf" TargetMode="External"/><Relationship Id="rId49" Type="http://schemas.openxmlformats.org/officeDocument/2006/relationships/hyperlink" Target="https://gevo.com/wp-content/uploads/2023/03/Gevo-WP_aviation-fuel-10.18.22.pdf" TargetMode="External"/><Relationship Id="rId114" Type="http://schemas.openxmlformats.org/officeDocument/2006/relationships/hyperlink" Target="https://cdn.standards.iteh.ai/samples/113803/1f6c7234c07e4f078f1bc1396e6831a5/ASTM-D1655-22a.pdf" TargetMode="External"/><Relationship Id="rId60" Type="http://schemas.openxmlformats.org/officeDocument/2006/relationships/hyperlink" Target="https://cdn.standards.iteh.ai/samples/112143/b27df8c99f6b4e2e84129ea9328f8b3a/ASTM-D4054-22.pdf" TargetMode="External"/><Relationship Id="rId81" Type="http://schemas.openxmlformats.org/officeDocument/2006/relationships/hyperlink" Target="https://www.crownoil.co.uk/fuel-specifications/bs-en-15940/" TargetMode="External"/><Relationship Id="rId135" Type="http://schemas.openxmlformats.org/officeDocument/2006/relationships/hyperlink" Target="https://cdn.standards.iteh.ai/samples/102556/54eac40cd4994ae6be13dffc6839aea5/ASTM-D7566-19.pdf" TargetMode="External"/><Relationship Id="rId156" Type="http://schemas.openxmlformats.org/officeDocument/2006/relationships/hyperlink" Target="https://cdn.standards.iteh.ai/samples/112143/b27df8c99f6b4e2e84129ea9328f8b3a/ASTM-D4054-22.pdf" TargetMode="External"/><Relationship Id="rId177" Type="http://schemas.openxmlformats.org/officeDocument/2006/relationships/hyperlink" Target="https://www.virent.com/wordpress/wp-content/uploads/2019/11/Virent_BioForm%C2%AE_SAK_Jet_Fuel-SDS.pdf" TargetMode="External"/><Relationship Id="rId198" Type="http://schemas.openxmlformats.org/officeDocument/2006/relationships/hyperlink" Target="https://cdn.standards.iteh.ai/samples/113803/1f6c7234c07e4f078f1bc1396e6831a5/ASTM-D1655-22a.pdf" TargetMode="External"/><Relationship Id="rId202" Type="http://schemas.openxmlformats.org/officeDocument/2006/relationships/hyperlink" Target="https://cdn.standards.iteh.ai/samples/113803/1f6c7234c07e4f078f1bc1396e6831a5/ASTM-D1655-22a.pdf" TargetMode="External"/><Relationship Id="rId223" Type="http://schemas.openxmlformats.org/officeDocument/2006/relationships/hyperlink" Target="https://cdn.standards.iteh.ai/samples/102556/54eac40cd4994ae6be13dffc6839aea5/ASTM-D7566-19.pdf" TargetMode="External"/><Relationship Id="rId18" Type="http://schemas.openxmlformats.org/officeDocument/2006/relationships/hyperlink" Target="https://cdn.standards.iteh.ai/samples/113803/1f6c7234c07e4f078f1bc1396e6831a5/ASTM-D1655-22a.pdf" TargetMode="External"/><Relationship Id="rId39" Type="http://schemas.openxmlformats.org/officeDocument/2006/relationships/hyperlink" Target="https://www.valero.com/sites/default/files/valero-documents/Sustainable-Aviation-Fuel-Blendstock-US-English-959009.pdf" TargetMode="External"/><Relationship Id="rId50" Type="http://schemas.openxmlformats.org/officeDocument/2006/relationships/hyperlink" Target="https://cdn.standards.iteh.ai/samples/113803/1f6c7234c07e4f078f1bc1396e6831a5/ASTM-D1655-22a.pdf" TargetMode="External"/><Relationship Id="rId104" Type="http://schemas.openxmlformats.org/officeDocument/2006/relationships/hyperlink" Target="https://cdn.standards.iteh.ai/samples/112143/b27df8c99f6b4e2e84129ea9328f8b3a/ASTM-D4054-22.pdf" TargetMode="External"/><Relationship Id="rId125" Type="http://schemas.openxmlformats.org/officeDocument/2006/relationships/hyperlink" Target="https://www.crownoil.co.uk/fuel-specifications/bs-en-15940/" TargetMode="External"/><Relationship Id="rId146" Type="http://schemas.openxmlformats.org/officeDocument/2006/relationships/hyperlink" Target="https://cdn.standards.iteh.ai/samples/113803/1f6c7234c07e4f078f1bc1396e6831a5/ASTM-D1655-22a.pdf" TargetMode="External"/><Relationship Id="rId167" Type="http://schemas.openxmlformats.org/officeDocument/2006/relationships/hyperlink" Target="https://www.virent.com/wordpress/wp-content/uploads/2019/11/Virent_BioForm%C2%AE_SAK_Jet_Fuel-SDS.pdf" TargetMode="External"/><Relationship Id="rId188" Type="http://schemas.openxmlformats.org/officeDocument/2006/relationships/hyperlink" Target="https://cdn.standards.iteh.ai/samples/112143/b27df8c99f6b4e2e84129ea9328f8b3a/ASTM-D4054-22.pdf" TargetMode="External"/><Relationship Id="rId71" Type="http://schemas.openxmlformats.org/officeDocument/2006/relationships/hyperlink" Target="https://cdn.standards.iteh.ai/samples/102556/54eac40cd4994ae6be13dffc6839aea5/ASTM-D7566-19.pdf" TargetMode="External"/><Relationship Id="rId92" Type="http://schemas.openxmlformats.org/officeDocument/2006/relationships/hyperlink" Target="https://cdn.standards.iteh.ai/samples/112143/b27df8c99f6b4e2e84129ea9328f8b3a/ASTM-D4054-22.pdf" TargetMode="External"/><Relationship Id="rId213" Type="http://schemas.openxmlformats.org/officeDocument/2006/relationships/hyperlink" Target="https://www.crownoil.co.uk/fuel-specifications/bs-en-15940/" TargetMode="External"/><Relationship Id="rId2" Type="http://schemas.openxmlformats.org/officeDocument/2006/relationships/hyperlink" Target="https://www.neste.com/files/pdf/02b1d78d1996136630fa8bc31c3de5ea-productdatasheet_neste_my_saf.pdf" TargetMode="External"/><Relationship Id="rId29" Type="http://schemas.openxmlformats.org/officeDocument/2006/relationships/hyperlink" Target="https://www.crownoil.co.uk/fuel-specifications/bs-en-15940/" TargetMode="External"/><Relationship Id="rId40" Type="http://schemas.openxmlformats.org/officeDocument/2006/relationships/hyperlink" Target="https://www.valero.com/sites/default/files/valero-documents/Sustainable-Aviation-Fuel-Blendstock-US-English-959009.pdf" TargetMode="External"/><Relationship Id="rId115" Type="http://schemas.openxmlformats.org/officeDocument/2006/relationships/hyperlink" Target="https://cdn.standards.iteh.ai/samples/102556/54eac40cd4994ae6be13dffc6839aea5/ASTM-D7566-19.pdf" TargetMode="External"/><Relationship Id="rId136" Type="http://schemas.openxmlformats.org/officeDocument/2006/relationships/hyperlink" Target="https://cdn.standards.iteh.ai/samples/112143/b27df8c99f6b4e2e84129ea9328f8b3a/ASTM-D4054-22.pdf" TargetMode="External"/><Relationship Id="rId157" Type="http://schemas.openxmlformats.org/officeDocument/2006/relationships/hyperlink" Target="https://www.crownoil.co.uk/fuel-specifications/bs-en-15940/" TargetMode="External"/><Relationship Id="rId178" Type="http://schemas.openxmlformats.org/officeDocument/2006/relationships/hyperlink" Target="https://cdn.standards.iteh.ai/samples/113803/1f6c7234c07e4f078f1bc1396e6831a5/ASTM-D1655-22a.pdf" TargetMode="External"/><Relationship Id="rId61" Type="http://schemas.openxmlformats.org/officeDocument/2006/relationships/hyperlink" Target="https://www.crownoil.co.uk/fuel-specifications/bs-en-15940/" TargetMode="External"/><Relationship Id="rId82" Type="http://schemas.openxmlformats.org/officeDocument/2006/relationships/hyperlink" Target="https://cdn.standards.iteh.ai/samples/113803/1f6c7234c07e4f078f1bc1396e6831a5/ASTM-D1655-22a.pdf" TargetMode="External"/><Relationship Id="rId199" Type="http://schemas.openxmlformats.org/officeDocument/2006/relationships/hyperlink" Target="https://cdn.standards.iteh.ai/samples/102556/54eac40cd4994ae6be13dffc6839aea5/ASTM-D7566-19.pdf" TargetMode="External"/><Relationship Id="rId203" Type="http://schemas.openxmlformats.org/officeDocument/2006/relationships/hyperlink" Target="https://cdn.standards.iteh.ai/samples/102556/54eac40cd4994ae6be13dffc6839aea5/ASTM-D7566-19.pdf" TargetMode="External"/><Relationship Id="rId19" Type="http://schemas.openxmlformats.org/officeDocument/2006/relationships/hyperlink" Target="https://cdn.standards.iteh.ai/samples/102556/54eac40cd4994ae6be13dffc6839aea5/ASTM-D7566-19.pdf" TargetMode="External"/><Relationship Id="rId224" Type="http://schemas.openxmlformats.org/officeDocument/2006/relationships/hyperlink" Target="https://cdn.standards.iteh.ai/samples/112143/b27df8c99f6b4e2e84129ea9328f8b3a/ASTM-D4054-22.pdf" TargetMode="External"/><Relationship Id="rId30" Type="http://schemas.openxmlformats.org/officeDocument/2006/relationships/hyperlink" Target="https://cdn.standards.iteh.ai/samples/113803/1f6c7234c07e4f078f1bc1396e6831a5/ASTM-D1655-22a.pdf" TargetMode="External"/><Relationship Id="rId105" Type="http://schemas.openxmlformats.org/officeDocument/2006/relationships/hyperlink" Target="https://www.crownoil.co.uk/fuel-specifications/bs-en-15940/" TargetMode="External"/><Relationship Id="rId126" Type="http://schemas.openxmlformats.org/officeDocument/2006/relationships/hyperlink" Target="https://cdn.standards.iteh.ai/samples/113803/1f6c7234c07e4f078f1bc1396e6831a5/ASTM-D1655-22a.pdf" TargetMode="External"/><Relationship Id="rId147" Type="http://schemas.openxmlformats.org/officeDocument/2006/relationships/hyperlink" Target="https://cdn.standards.iteh.ai/samples/102556/54eac40cd4994ae6be13dffc6839aea5/ASTM-D7566-19.pdf" TargetMode="External"/><Relationship Id="rId168" Type="http://schemas.openxmlformats.org/officeDocument/2006/relationships/hyperlink" Target="https://www.virent.com/wordpress/wp-content/uploads/2019/10/BioForm-SAK-Data-Sheet-v3-091819.pdf" TargetMode="External"/><Relationship Id="rId51" Type="http://schemas.openxmlformats.org/officeDocument/2006/relationships/hyperlink" Target="https://cdn.standards.iteh.ai/samples/102556/54eac40cd4994ae6be13dffc6839aea5/ASTM-D7566-19.pdf" TargetMode="External"/><Relationship Id="rId72" Type="http://schemas.openxmlformats.org/officeDocument/2006/relationships/hyperlink" Target="https://cdn.standards.iteh.ai/samples/112143/b27df8c99f6b4e2e84129ea9328f8b3a/ASTM-D4054-22.pdf" TargetMode="External"/><Relationship Id="rId93" Type="http://schemas.openxmlformats.org/officeDocument/2006/relationships/hyperlink" Target="https://www.crownoil.co.uk/fuel-specifications/bs-en-15940/" TargetMode="External"/><Relationship Id="rId189" Type="http://schemas.openxmlformats.org/officeDocument/2006/relationships/hyperlink" Target="https://www.crownoil.co.uk/fuel-specifications/bs-en-15940/" TargetMode="External"/><Relationship Id="rId3" Type="http://schemas.openxmlformats.org/officeDocument/2006/relationships/hyperlink" Target="https://www.neste.com/files/pdf/7ef4005d22cfc813131defbae4988175-GetDocumentContentByExternalUrl.pdf" TargetMode="External"/><Relationship Id="rId214" Type="http://schemas.openxmlformats.org/officeDocument/2006/relationships/hyperlink" Target="https://cdn.standards.iteh.ai/samples/113803/1f6c7234c07e4f078f1bc1396e6831a5/ASTM-D1655-22a.pdf" TargetMode="External"/><Relationship Id="rId116" Type="http://schemas.openxmlformats.org/officeDocument/2006/relationships/hyperlink" Target="https://cdn.standards.iteh.ai/samples/112143/b27df8c99f6b4e2e84129ea9328f8b3a/ASTM-D4054-22.pdf" TargetMode="External"/><Relationship Id="rId137" Type="http://schemas.openxmlformats.org/officeDocument/2006/relationships/hyperlink" Target="https://www.crownoil.co.uk/fuel-specifications/bs-en-15940/" TargetMode="External"/><Relationship Id="rId158" Type="http://schemas.openxmlformats.org/officeDocument/2006/relationships/hyperlink" Target="https://cdn.standards.iteh.ai/samples/113803/1f6c7234c07e4f078f1bc1396e6831a5/ASTM-D1655-22a.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911"/>
  <sheetViews>
    <sheetView topLeftCell="J1" workbookViewId="0">
      <pane ySplit="1" topLeftCell="A2" activePane="bottomLeft" state="frozen"/>
      <selection pane="bottomLeft" activeCell="O7" sqref="O7"/>
    </sheetView>
  </sheetViews>
  <sheetFormatPr baseColWidth="10" defaultColWidth="11.1640625" defaultRowHeight="15" customHeight="1"/>
  <cols>
    <col min="1" max="24" width="18.1640625" customWidth="1"/>
    <col min="25" max="32" width="10.5" customWidth="1"/>
  </cols>
  <sheetData>
    <row r="1" spans="1:32" ht="48" customHeight="1">
      <c r="A1" s="1" t="s">
        <v>0</v>
      </c>
      <c r="B1" s="1" t="s">
        <v>1</v>
      </c>
      <c r="C1" s="33" t="s">
        <v>4482</v>
      </c>
      <c r="D1" s="1" t="s">
        <v>2</v>
      </c>
      <c r="E1" s="1" t="s">
        <v>3</v>
      </c>
      <c r="F1" s="2" t="s">
        <v>4</v>
      </c>
      <c r="G1" s="2" t="s">
        <v>5</v>
      </c>
      <c r="H1" s="2"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2" t="s">
        <v>22</v>
      </c>
      <c r="Y1" s="3"/>
      <c r="Z1" s="3"/>
      <c r="AA1" s="3"/>
      <c r="AB1" s="3"/>
      <c r="AC1" s="3"/>
      <c r="AD1" s="3"/>
      <c r="AE1" s="3"/>
      <c r="AF1" s="3"/>
    </row>
    <row r="2" spans="1:32" ht="42.75" customHeight="1">
      <c r="A2" s="4" t="s">
        <v>23</v>
      </c>
      <c r="B2" s="4" t="s">
        <v>24</v>
      </c>
      <c r="C2" s="4" t="s">
        <v>4483</v>
      </c>
      <c r="D2" s="5" t="s">
        <v>25</v>
      </c>
      <c r="E2" s="4" t="s">
        <v>26</v>
      </c>
      <c r="F2" s="6">
        <v>3.75</v>
      </c>
      <c r="G2" s="6">
        <v>3</v>
      </c>
      <c r="H2" s="6">
        <v>2800</v>
      </c>
      <c r="I2" s="4">
        <v>5.4</v>
      </c>
      <c r="J2" s="6">
        <v>2.7</v>
      </c>
      <c r="K2" s="4">
        <v>15.1875</v>
      </c>
      <c r="L2" s="5">
        <v>50</v>
      </c>
      <c r="M2" s="4">
        <v>226</v>
      </c>
      <c r="N2" s="4">
        <v>615</v>
      </c>
      <c r="O2" s="4">
        <f t="shared" ref="O2:O34" si="0">(K2/(L2/1000))</f>
        <v>303.75</v>
      </c>
      <c r="P2" s="4">
        <v>0</v>
      </c>
      <c r="Q2" s="4">
        <v>45</v>
      </c>
      <c r="R2" s="4">
        <v>-20</v>
      </c>
      <c r="S2" s="4">
        <v>60</v>
      </c>
      <c r="T2" s="6">
        <f t="shared" ref="T2:W2" si="1">(P2 * (9/5)) + 32</f>
        <v>32</v>
      </c>
      <c r="U2" s="6">
        <f t="shared" si="1"/>
        <v>113</v>
      </c>
      <c r="V2" s="6">
        <f t="shared" si="1"/>
        <v>-4</v>
      </c>
      <c r="W2" s="6">
        <f t="shared" si="1"/>
        <v>140</v>
      </c>
      <c r="X2" s="7" t="str">
        <f>HYPERLINK("http://www.batteryspace.com/prod-specs/5702_5.pdf","Data Sheet")</f>
        <v>Data Sheet</v>
      </c>
      <c r="Y2" s="3"/>
      <c r="Z2" s="3"/>
      <c r="AA2" s="3"/>
      <c r="AB2" s="3"/>
      <c r="AC2" s="3"/>
      <c r="AD2" s="3"/>
      <c r="AE2" s="3"/>
      <c r="AF2" s="3"/>
    </row>
    <row r="3" spans="1:32" ht="42.75" customHeight="1">
      <c r="A3" s="4" t="s">
        <v>23</v>
      </c>
      <c r="B3" s="4" t="s">
        <v>27</v>
      </c>
      <c r="C3" s="4" t="s">
        <v>4483</v>
      </c>
      <c r="D3" s="5" t="s">
        <v>25</v>
      </c>
      <c r="E3" s="4" t="s">
        <v>26</v>
      </c>
      <c r="F3" s="6">
        <v>3.75</v>
      </c>
      <c r="G3" s="6">
        <v>3</v>
      </c>
      <c r="H3" s="6">
        <v>2800</v>
      </c>
      <c r="I3" s="5">
        <v>4.05</v>
      </c>
      <c r="J3" s="6">
        <v>2.7</v>
      </c>
      <c r="K3" s="4">
        <v>15</v>
      </c>
      <c r="L3" s="4">
        <v>47</v>
      </c>
      <c r="M3" s="4">
        <v>223</v>
      </c>
      <c r="N3" s="4">
        <v>607</v>
      </c>
      <c r="O3" s="4">
        <f t="shared" si="0"/>
        <v>319.14893617021278</v>
      </c>
      <c r="P3" s="4">
        <v>0</v>
      </c>
      <c r="Q3" s="4">
        <v>45</v>
      </c>
      <c r="R3" s="4">
        <v>-20</v>
      </c>
      <c r="S3" s="4">
        <v>60</v>
      </c>
      <c r="T3" s="6">
        <f t="shared" ref="T3:W3" si="2">(P3 * (9/5)) + 32</f>
        <v>32</v>
      </c>
      <c r="U3" s="6">
        <f t="shared" si="2"/>
        <v>113</v>
      </c>
      <c r="V3" s="6">
        <f t="shared" si="2"/>
        <v>-4</v>
      </c>
      <c r="W3" s="6">
        <f t="shared" si="2"/>
        <v>140</v>
      </c>
      <c r="X3" s="7" t="str">
        <f>HYPERLINK("www.meircell.co.il/files/LG%20ICR18650C1.pdf","Data Sheet")</f>
        <v>Data Sheet</v>
      </c>
      <c r="Y3" s="3"/>
      <c r="Z3" s="3"/>
      <c r="AA3" s="3"/>
      <c r="AB3" s="3"/>
      <c r="AC3" s="3"/>
      <c r="AD3" s="3"/>
      <c r="AE3" s="3"/>
      <c r="AF3" s="3"/>
    </row>
    <row r="4" spans="1:32" ht="42.75" customHeight="1">
      <c r="A4" s="4" t="s">
        <v>28</v>
      </c>
      <c r="B4" s="4" t="s">
        <v>29</v>
      </c>
      <c r="C4" s="4" t="s">
        <v>4483</v>
      </c>
      <c r="D4" s="5" t="s">
        <v>25</v>
      </c>
      <c r="E4" s="4" t="s">
        <v>26</v>
      </c>
      <c r="F4" s="6">
        <v>3.75</v>
      </c>
      <c r="G4" s="6">
        <v>2.75</v>
      </c>
      <c r="H4" s="6">
        <v>2800</v>
      </c>
      <c r="I4" s="5">
        <v>5.6</v>
      </c>
      <c r="J4" s="6">
        <v>2.8</v>
      </c>
      <c r="K4" s="4">
        <v>19.5</v>
      </c>
      <c r="L4" s="5">
        <v>48</v>
      </c>
      <c r="M4" s="4">
        <v>225</v>
      </c>
      <c r="N4" s="4">
        <v>608</v>
      </c>
      <c r="O4" s="4">
        <f t="shared" si="0"/>
        <v>406.25</v>
      </c>
      <c r="P4" s="4">
        <v>0</v>
      </c>
      <c r="Q4" s="4">
        <v>45</v>
      </c>
      <c r="R4" s="4">
        <v>-20</v>
      </c>
      <c r="S4" s="4">
        <v>60</v>
      </c>
      <c r="T4" s="6">
        <f t="shared" ref="T4:W4" si="3">(P4 * (9/5)) + 32</f>
        <v>32</v>
      </c>
      <c r="U4" s="6">
        <f t="shared" si="3"/>
        <v>113</v>
      </c>
      <c r="V4" s="6">
        <f t="shared" si="3"/>
        <v>-4</v>
      </c>
      <c r="W4" s="6">
        <f t="shared" si="3"/>
        <v>140</v>
      </c>
      <c r="X4" s="7" t="str">
        <f>HYPERLINK("http://www.meircell.co.il/files/Samsung%20ICR18650-28A.pdf","Data Sheet")</f>
        <v>Data Sheet</v>
      </c>
      <c r="Y4" s="3"/>
      <c r="Z4" s="3"/>
      <c r="AA4" s="3"/>
      <c r="AB4" s="3"/>
      <c r="AC4" s="3"/>
      <c r="AD4" s="3"/>
      <c r="AE4" s="3"/>
      <c r="AF4" s="3"/>
    </row>
    <row r="5" spans="1:32" ht="42.75" customHeight="1">
      <c r="A5" s="4" t="s">
        <v>30</v>
      </c>
      <c r="B5" s="4" t="s">
        <v>31</v>
      </c>
      <c r="C5" s="4" t="s">
        <v>4484</v>
      </c>
      <c r="D5" s="4" t="s">
        <v>32</v>
      </c>
      <c r="E5" s="4" t="s">
        <v>26</v>
      </c>
      <c r="F5" s="6">
        <v>3.7</v>
      </c>
      <c r="G5" s="6">
        <v>3</v>
      </c>
      <c r="H5" s="6">
        <v>2800</v>
      </c>
      <c r="I5" s="4">
        <v>5.3</v>
      </c>
      <c r="J5" s="8">
        <v>1.9</v>
      </c>
      <c r="K5" s="4">
        <v>19.239999999999998</v>
      </c>
      <c r="L5" s="5">
        <v>49</v>
      </c>
      <c r="M5" s="5">
        <v>204</v>
      </c>
      <c r="N5" s="5">
        <v>576</v>
      </c>
      <c r="O5" s="4">
        <f t="shared" si="0"/>
        <v>392.65306122448976</v>
      </c>
      <c r="P5" s="4">
        <v>0</v>
      </c>
      <c r="Q5" s="4">
        <v>45</v>
      </c>
      <c r="R5" s="4">
        <v>-20</v>
      </c>
      <c r="S5" s="4">
        <v>60</v>
      </c>
      <c r="T5" s="6">
        <f t="shared" ref="T5:W5" si="4">(P5 * (9/5)) + 32</f>
        <v>32</v>
      </c>
      <c r="U5" s="6">
        <f t="shared" si="4"/>
        <v>113</v>
      </c>
      <c r="V5" s="6">
        <f t="shared" si="4"/>
        <v>-4</v>
      </c>
      <c r="W5" s="6">
        <f t="shared" si="4"/>
        <v>140</v>
      </c>
      <c r="X5" s="7" t="str">
        <f>HYPERLINK("https://na.industrial.panasonic.com/sites/default/pidsa/files/ur18650zt_0.pdf","Data Sheet")</f>
        <v>Data Sheet</v>
      </c>
      <c r="Y5" s="3"/>
      <c r="Z5" s="3"/>
      <c r="AA5" s="3"/>
      <c r="AB5" s="3"/>
      <c r="AC5" s="3"/>
      <c r="AD5" s="3"/>
      <c r="AE5" s="3"/>
      <c r="AF5" s="3"/>
    </row>
    <row r="6" spans="1:32" ht="42.75" customHeight="1">
      <c r="A6" s="4" t="s">
        <v>23</v>
      </c>
      <c r="B6" s="4" t="s">
        <v>33</v>
      </c>
      <c r="C6" s="4" t="s">
        <v>4485</v>
      </c>
      <c r="D6" s="4" t="s">
        <v>34</v>
      </c>
      <c r="E6" s="4" t="s">
        <v>26</v>
      </c>
      <c r="F6" s="6">
        <v>3.62</v>
      </c>
      <c r="G6" s="6">
        <v>2.5</v>
      </c>
      <c r="H6" s="6">
        <v>2850</v>
      </c>
      <c r="I6" s="4">
        <v>10</v>
      </c>
      <c r="J6" s="6">
        <v>2.85</v>
      </c>
      <c r="K6" s="4">
        <v>36.200000000000003</v>
      </c>
      <c r="L6" s="4">
        <v>46</v>
      </c>
      <c r="M6" s="4">
        <v>224</v>
      </c>
      <c r="N6" s="4">
        <v>611</v>
      </c>
      <c r="O6" s="4">
        <f t="shared" si="0"/>
        <v>786.95652173913049</v>
      </c>
      <c r="P6" s="4">
        <v>0</v>
      </c>
      <c r="Q6" s="4">
        <v>45</v>
      </c>
      <c r="R6" s="4">
        <v>-20</v>
      </c>
      <c r="S6" s="4">
        <v>60</v>
      </c>
      <c r="T6" s="6">
        <f t="shared" ref="T6:W6" si="5">(P6 * (9/5)) + 32</f>
        <v>32</v>
      </c>
      <c r="U6" s="6">
        <f t="shared" si="5"/>
        <v>113</v>
      </c>
      <c r="V6" s="6">
        <f t="shared" si="5"/>
        <v>-4</v>
      </c>
      <c r="W6" s="6">
        <f t="shared" si="5"/>
        <v>140</v>
      </c>
      <c r="X6" s="9" t="s">
        <v>22</v>
      </c>
      <c r="Y6" s="3"/>
      <c r="Z6" s="3"/>
      <c r="AA6" s="3"/>
      <c r="AB6" s="3"/>
      <c r="AC6" s="3"/>
      <c r="AD6" s="3"/>
      <c r="AE6" s="3"/>
      <c r="AF6" s="3"/>
    </row>
    <row r="7" spans="1:32" ht="42.75" customHeight="1">
      <c r="A7" s="4" t="s">
        <v>23</v>
      </c>
      <c r="B7" s="4" t="s">
        <v>35</v>
      </c>
      <c r="C7" s="4" t="s">
        <v>4485</v>
      </c>
      <c r="D7" s="4" t="s">
        <v>34</v>
      </c>
      <c r="E7" s="4" t="s">
        <v>26</v>
      </c>
      <c r="F7" s="6">
        <v>3.67</v>
      </c>
      <c r="G7" s="6">
        <v>2.5</v>
      </c>
      <c r="H7" s="6">
        <v>2850</v>
      </c>
      <c r="I7" s="5">
        <v>6</v>
      </c>
      <c r="J7" s="8">
        <v>2.75</v>
      </c>
      <c r="K7" s="4">
        <v>25</v>
      </c>
      <c r="L7" s="4">
        <v>45</v>
      </c>
      <c r="M7" s="4">
        <f>((G7*(H7/1000))/(L7/1000))</f>
        <v>158.33333333333334</v>
      </c>
      <c r="N7" s="10">
        <f>((G7*(H7/1000))/(3.14*(0.009^2)*0.065*1000))</f>
        <v>430.97973034278766</v>
      </c>
      <c r="O7" s="4">
        <f t="shared" si="0"/>
        <v>555.55555555555554</v>
      </c>
      <c r="P7" s="4">
        <v>0</v>
      </c>
      <c r="Q7" s="4">
        <v>50</v>
      </c>
      <c r="R7" s="4">
        <v>-30</v>
      </c>
      <c r="S7" s="4">
        <v>60</v>
      </c>
      <c r="T7" s="6">
        <f t="shared" ref="T7:W7" si="6">(P7 * (9/5)) + 32</f>
        <v>32</v>
      </c>
      <c r="U7" s="6">
        <f t="shared" si="6"/>
        <v>122</v>
      </c>
      <c r="V7" s="6">
        <f t="shared" si="6"/>
        <v>-22</v>
      </c>
      <c r="W7" s="6">
        <f t="shared" si="6"/>
        <v>140</v>
      </c>
      <c r="X7" s="7" t="str">
        <f>HYPERLINK("http://akkuplus.de/mediafiles/Datenblatt/LG/LG_INR18650M29.pdf","Data Sheet")</f>
        <v>Data Sheet</v>
      </c>
      <c r="Y7" s="3"/>
      <c r="Z7" s="3"/>
      <c r="AA7" s="3"/>
      <c r="AB7" s="3"/>
      <c r="AC7" s="3"/>
      <c r="AD7" s="3"/>
      <c r="AE7" s="3"/>
      <c r="AF7" s="3"/>
    </row>
    <row r="8" spans="1:32" ht="42.75" customHeight="1">
      <c r="A8" s="8" t="s">
        <v>36</v>
      </c>
      <c r="B8" s="4" t="s">
        <v>37</v>
      </c>
      <c r="C8" s="4" t="s">
        <v>4485</v>
      </c>
      <c r="D8" s="5" t="s">
        <v>34</v>
      </c>
      <c r="E8" s="4" t="s">
        <v>26</v>
      </c>
      <c r="F8" s="6">
        <v>3.6</v>
      </c>
      <c r="G8" s="6">
        <v>2.5</v>
      </c>
      <c r="H8" s="6">
        <v>2900</v>
      </c>
      <c r="I8" s="4">
        <v>10</v>
      </c>
      <c r="J8" s="8">
        <v>1.34</v>
      </c>
      <c r="K8" s="4">
        <v>36</v>
      </c>
      <c r="L8" s="4">
        <v>44.5</v>
      </c>
      <c r="M8" s="4">
        <v>235</v>
      </c>
      <c r="N8" s="4">
        <v>590</v>
      </c>
      <c r="O8" s="4">
        <f t="shared" si="0"/>
        <v>808.98876404494388</v>
      </c>
      <c r="P8" s="4">
        <v>0</v>
      </c>
      <c r="Q8" s="4">
        <v>45</v>
      </c>
      <c r="R8" s="4">
        <v>-20</v>
      </c>
      <c r="S8" s="4">
        <v>60</v>
      </c>
      <c r="T8" s="6">
        <f t="shared" ref="T8:W8" si="7">(P8 * (9/5)) + 32</f>
        <v>32</v>
      </c>
      <c r="U8" s="6">
        <f t="shared" si="7"/>
        <v>113</v>
      </c>
      <c r="V8" s="6">
        <f t="shared" si="7"/>
        <v>-4</v>
      </c>
      <c r="W8" s="6">
        <f t="shared" si="7"/>
        <v>140</v>
      </c>
      <c r="X8" s="7" t="str">
        <f>HYPERLINK("http://e-motion.lt/wp-content/uploads/2013/04/NCR18650PD-1.pdf","Data Sheet")</f>
        <v>Data Sheet</v>
      </c>
      <c r="Y8" s="3"/>
      <c r="Z8" s="3"/>
      <c r="AA8" s="3"/>
      <c r="AB8" s="3"/>
      <c r="AC8" s="3"/>
      <c r="AD8" s="3"/>
      <c r="AE8" s="3"/>
      <c r="AF8" s="3"/>
    </row>
    <row r="9" spans="1:32" ht="42.75" customHeight="1">
      <c r="A9" s="8" t="s">
        <v>36</v>
      </c>
      <c r="B9" s="6" t="s">
        <v>38</v>
      </c>
      <c r="C9" s="4" t="s">
        <v>4485</v>
      </c>
      <c r="D9" s="5" t="s">
        <v>34</v>
      </c>
      <c r="E9" s="4" t="s">
        <v>26</v>
      </c>
      <c r="F9" s="6">
        <v>3.6</v>
      </c>
      <c r="G9" s="6">
        <v>2.5</v>
      </c>
      <c r="H9" s="8">
        <v>2880</v>
      </c>
      <c r="I9" s="4">
        <v>10</v>
      </c>
      <c r="J9" s="8">
        <v>1.34</v>
      </c>
      <c r="K9" s="4">
        <v>36</v>
      </c>
      <c r="L9" s="4">
        <v>46.5</v>
      </c>
      <c r="M9" s="4">
        <v>223</v>
      </c>
      <c r="N9" s="4">
        <v>591</v>
      </c>
      <c r="O9" s="4">
        <f t="shared" si="0"/>
        <v>774.19354838709683</v>
      </c>
      <c r="P9" s="4">
        <v>10</v>
      </c>
      <c r="Q9" s="4">
        <v>45</v>
      </c>
      <c r="R9" s="4">
        <v>-20</v>
      </c>
      <c r="S9" s="4">
        <v>60</v>
      </c>
      <c r="T9" s="6">
        <f t="shared" ref="T9:W9" si="8">(P9 * (9/5)) + 32</f>
        <v>50</v>
      </c>
      <c r="U9" s="6">
        <f t="shared" si="8"/>
        <v>113</v>
      </c>
      <c r="V9" s="6">
        <f t="shared" si="8"/>
        <v>-4</v>
      </c>
      <c r="W9" s="6">
        <f t="shared" si="8"/>
        <v>140</v>
      </c>
      <c r="X9" s="7" t="str">
        <f>HYPERLINK("http://www.omnitron.cz/download/datasheet/NCR-18650PF.pdf","Data Sheet")</f>
        <v>Data Sheet</v>
      </c>
      <c r="Y9" s="3"/>
      <c r="Z9" s="3"/>
      <c r="AA9" s="3"/>
      <c r="AB9" s="3"/>
      <c r="AC9" s="3"/>
      <c r="AD9" s="3"/>
      <c r="AE9" s="3"/>
      <c r="AF9" s="3"/>
    </row>
    <row r="10" spans="1:32" ht="42.75" customHeight="1">
      <c r="A10" s="8" t="s">
        <v>36</v>
      </c>
      <c r="B10" s="4" t="s">
        <v>39</v>
      </c>
      <c r="C10" s="4" t="s">
        <v>4486</v>
      </c>
      <c r="D10" s="4" t="s">
        <v>40</v>
      </c>
      <c r="E10" s="4" t="s">
        <v>26</v>
      </c>
      <c r="F10" s="6">
        <v>3.6</v>
      </c>
      <c r="G10" s="6">
        <v>2.5</v>
      </c>
      <c r="H10" s="6">
        <v>2900</v>
      </c>
      <c r="I10" s="5">
        <v>5.4</v>
      </c>
      <c r="J10" s="8">
        <v>1.93</v>
      </c>
      <c r="K10" s="4">
        <v>43.2</v>
      </c>
      <c r="L10" s="5">
        <v>44.5</v>
      </c>
      <c r="M10" s="5">
        <v>214</v>
      </c>
      <c r="N10" s="5">
        <v>620</v>
      </c>
      <c r="O10" s="4">
        <f t="shared" si="0"/>
        <v>970.78651685393265</v>
      </c>
      <c r="P10" s="4">
        <v>0</v>
      </c>
      <c r="Q10" s="4">
        <v>45</v>
      </c>
      <c r="R10" s="4">
        <v>-20</v>
      </c>
      <c r="S10" s="4">
        <v>60</v>
      </c>
      <c r="T10" s="6">
        <f t="shared" ref="T10:W10" si="9">(P10 * (9/5)) + 32</f>
        <v>32</v>
      </c>
      <c r="U10" s="6">
        <f t="shared" si="9"/>
        <v>113</v>
      </c>
      <c r="V10" s="6">
        <f t="shared" si="9"/>
        <v>-4</v>
      </c>
      <c r="W10" s="6">
        <f t="shared" si="9"/>
        <v>140</v>
      </c>
      <c r="X10" s="7" t="str">
        <f>HYPERLINK("https://engineering.tamu.edu/media/4247819/ds-battery-panasonic-18650ncr.pdf","Data Sheet")</f>
        <v>Data Sheet</v>
      </c>
      <c r="Y10" s="3"/>
      <c r="Z10" s="3"/>
      <c r="AA10" s="3"/>
      <c r="AB10" s="3"/>
      <c r="AC10" s="3"/>
      <c r="AD10" s="3"/>
      <c r="AE10" s="3"/>
      <c r="AF10" s="3"/>
    </row>
    <row r="11" spans="1:32" ht="42.75" customHeight="1">
      <c r="A11" s="4" t="s">
        <v>28</v>
      </c>
      <c r="B11" s="4" t="s">
        <v>41</v>
      </c>
      <c r="C11" s="4" t="s">
        <v>4485</v>
      </c>
      <c r="D11" s="5" t="s">
        <v>34</v>
      </c>
      <c r="E11" s="4" t="s">
        <v>26</v>
      </c>
      <c r="F11" s="6">
        <v>3.6</v>
      </c>
      <c r="G11" s="6">
        <v>2.5</v>
      </c>
      <c r="H11" s="8">
        <v>2850</v>
      </c>
      <c r="I11" s="5">
        <v>10</v>
      </c>
      <c r="J11" s="6">
        <v>2.75</v>
      </c>
      <c r="K11" s="4">
        <v>10.0375</v>
      </c>
      <c r="L11" s="5">
        <v>45</v>
      </c>
      <c r="M11" s="4">
        <v>217</v>
      </c>
      <c r="N11" s="4">
        <v>602</v>
      </c>
      <c r="O11" s="4">
        <f t="shared" si="0"/>
        <v>223.05555555555554</v>
      </c>
      <c r="P11" s="4">
        <v>0</v>
      </c>
      <c r="Q11" s="4">
        <v>45</v>
      </c>
      <c r="R11" s="4">
        <v>-20</v>
      </c>
      <c r="S11" s="4">
        <v>60</v>
      </c>
      <c r="T11" s="6">
        <f t="shared" ref="T11:W11" si="10">(P11 * (9/5)) + 32</f>
        <v>32</v>
      </c>
      <c r="U11" s="6">
        <f t="shared" si="10"/>
        <v>113</v>
      </c>
      <c r="V11" s="6">
        <f t="shared" si="10"/>
        <v>-4</v>
      </c>
      <c r="W11" s="6">
        <f t="shared" si="10"/>
        <v>140</v>
      </c>
      <c r="X11" s="7" t="str">
        <f>HYPERLINK("https://www.akkuparts24.de/mediafiles//Datenblaetter/Samsung/Samsung%20INR18650-29E.pdf","Data Sheet")</f>
        <v>Data Sheet</v>
      </c>
      <c r="Y11" s="3"/>
      <c r="Z11" s="3"/>
      <c r="AA11" s="3"/>
      <c r="AB11" s="3"/>
      <c r="AC11" s="3"/>
      <c r="AD11" s="3"/>
      <c r="AE11" s="3"/>
      <c r="AF11" s="3"/>
    </row>
    <row r="12" spans="1:32" ht="42.75" customHeight="1">
      <c r="A12" s="4" t="s">
        <v>42</v>
      </c>
      <c r="B12" s="4" t="s">
        <v>43</v>
      </c>
      <c r="C12" s="4" t="s">
        <v>4485</v>
      </c>
      <c r="D12" s="5" t="s">
        <v>34</v>
      </c>
      <c r="E12" s="4" t="s">
        <v>26</v>
      </c>
      <c r="F12" s="6">
        <v>3.6</v>
      </c>
      <c r="G12" s="6">
        <v>2.5</v>
      </c>
      <c r="H12" s="6">
        <v>2900</v>
      </c>
      <c r="I12" s="4">
        <v>8</v>
      </c>
      <c r="J12" s="6">
        <v>3</v>
      </c>
      <c r="K12" s="4">
        <v>28.8</v>
      </c>
      <c r="L12" s="4">
        <v>45.4</v>
      </c>
      <c r="M12" s="4">
        <v>230</v>
      </c>
      <c r="N12" s="5">
        <v>588</v>
      </c>
      <c r="O12" s="4">
        <f t="shared" si="0"/>
        <v>634.36123348017634</v>
      </c>
      <c r="P12" s="4">
        <v>0</v>
      </c>
      <c r="Q12" s="4">
        <v>55</v>
      </c>
      <c r="R12" s="4">
        <v>-20</v>
      </c>
      <c r="S12" s="4">
        <v>60</v>
      </c>
      <c r="T12" s="6">
        <f t="shared" ref="T12:W12" si="11">(P12 * (9/5)) + 32</f>
        <v>32</v>
      </c>
      <c r="U12" s="6">
        <f t="shared" si="11"/>
        <v>131</v>
      </c>
      <c r="V12" s="6">
        <f t="shared" si="11"/>
        <v>-4</v>
      </c>
      <c r="W12" s="6">
        <f t="shared" si="11"/>
        <v>140</v>
      </c>
      <c r="X12" s="7" t="str">
        <f>HYPERLINK("https://www.akkuparts24.de/mediafiles//Datenblaetter/Sony/US18650NC1.pdf","Data Sheet")</f>
        <v>Data Sheet</v>
      </c>
      <c r="Y12" s="3"/>
      <c r="Z12" s="3"/>
      <c r="AA12" s="3"/>
      <c r="AB12" s="3"/>
      <c r="AC12" s="3"/>
      <c r="AD12" s="3"/>
      <c r="AE12" s="3"/>
      <c r="AF12" s="3"/>
    </row>
    <row r="13" spans="1:32" ht="42.75" customHeight="1">
      <c r="A13" s="4" t="s">
        <v>23</v>
      </c>
      <c r="B13" s="4" t="s">
        <v>44</v>
      </c>
      <c r="C13" s="4" t="s">
        <v>4485</v>
      </c>
      <c r="D13" s="4" t="s">
        <v>34</v>
      </c>
      <c r="E13" s="4" t="s">
        <v>26</v>
      </c>
      <c r="F13" s="6">
        <v>3.6</v>
      </c>
      <c r="G13" s="6">
        <v>2</v>
      </c>
      <c r="H13" s="6">
        <v>3000</v>
      </c>
      <c r="I13" s="4">
        <v>20</v>
      </c>
      <c r="J13" s="6">
        <v>4</v>
      </c>
      <c r="K13" s="4">
        <v>72</v>
      </c>
      <c r="L13" s="4">
        <v>48</v>
      </c>
      <c r="M13" s="5">
        <v>225</v>
      </c>
      <c r="N13" s="4">
        <v>617</v>
      </c>
      <c r="O13" s="4">
        <f t="shared" si="0"/>
        <v>1500</v>
      </c>
      <c r="P13" s="4">
        <v>0</v>
      </c>
      <c r="Q13" s="4">
        <v>45</v>
      </c>
      <c r="R13" s="4">
        <v>-20</v>
      </c>
      <c r="S13" s="4">
        <v>60</v>
      </c>
      <c r="T13" s="6">
        <f t="shared" ref="T13:W13" si="12">(P13 * (9/5)) + 32</f>
        <v>32</v>
      </c>
      <c r="U13" s="6">
        <f t="shared" si="12"/>
        <v>113</v>
      </c>
      <c r="V13" s="6">
        <f t="shared" si="12"/>
        <v>-4</v>
      </c>
      <c r="W13" s="6">
        <f t="shared" si="12"/>
        <v>140</v>
      </c>
      <c r="X13" s="7" t="str">
        <f>HYPERLINK("https://www.nkon.nl/sk/k/hg2.pdf","Data Sheet")</f>
        <v>Data Sheet</v>
      </c>
      <c r="Y13" s="3"/>
      <c r="Z13" s="3"/>
      <c r="AA13" s="3"/>
      <c r="AB13" s="3"/>
      <c r="AC13" s="3"/>
      <c r="AD13" s="3"/>
      <c r="AE13" s="3"/>
      <c r="AF13" s="3"/>
    </row>
    <row r="14" spans="1:32" ht="42.75" customHeight="1">
      <c r="A14" s="4" t="s">
        <v>23</v>
      </c>
      <c r="B14" s="4" t="s">
        <v>45</v>
      </c>
      <c r="C14" s="4" t="s">
        <v>4484</v>
      </c>
      <c r="D14" s="5" t="s">
        <v>32</v>
      </c>
      <c r="E14" s="4" t="s">
        <v>26</v>
      </c>
      <c r="F14" s="6">
        <v>3.7</v>
      </c>
      <c r="G14" s="8">
        <v>3</v>
      </c>
      <c r="H14" s="6">
        <v>3000</v>
      </c>
      <c r="I14" s="4">
        <v>5.8</v>
      </c>
      <c r="J14" s="6">
        <v>2.9</v>
      </c>
      <c r="K14" s="4">
        <v>21.46</v>
      </c>
      <c r="L14" s="5">
        <v>48.5</v>
      </c>
      <c r="M14" s="4">
        <v>233</v>
      </c>
      <c r="N14" s="4">
        <v>651</v>
      </c>
      <c r="O14" s="4">
        <f t="shared" si="0"/>
        <v>442.4742268041237</v>
      </c>
      <c r="P14" s="4">
        <v>0</v>
      </c>
      <c r="Q14" s="4">
        <v>45</v>
      </c>
      <c r="R14" s="4">
        <v>-20</v>
      </c>
      <c r="S14" s="4">
        <v>60</v>
      </c>
      <c r="T14" s="6">
        <f t="shared" ref="T14:W14" si="13">(P14 * (9/5)) + 32</f>
        <v>32</v>
      </c>
      <c r="U14" s="6">
        <f t="shared" si="13"/>
        <v>113</v>
      </c>
      <c r="V14" s="6">
        <f t="shared" si="13"/>
        <v>-4</v>
      </c>
      <c r="W14" s="6">
        <f t="shared" si="13"/>
        <v>140</v>
      </c>
      <c r="X14" s="7" t="str">
        <f>HYPERLINK("http://keeppower.com.ua/download/2015-01/datasheet_LG-ICR18650D1.pdf","Data Sheet")</f>
        <v>Data Sheet</v>
      </c>
      <c r="Y14" s="3"/>
      <c r="Z14" s="3"/>
      <c r="AA14" s="3"/>
      <c r="AB14" s="3"/>
      <c r="AC14" s="3"/>
      <c r="AD14" s="3"/>
      <c r="AE14" s="3"/>
      <c r="AF14" s="3"/>
    </row>
    <row r="15" spans="1:32" ht="42.75" customHeight="1">
      <c r="A15" s="4" t="s">
        <v>28</v>
      </c>
      <c r="B15" s="4" t="s">
        <v>46</v>
      </c>
      <c r="C15" s="4" t="s">
        <v>4485</v>
      </c>
      <c r="D15" s="5" t="s">
        <v>34</v>
      </c>
      <c r="E15" s="4" t="s">
        <v>26</v>
      </c>
      <c r="F15" s="6">
        <v>3.6</v>
      </c>
      <c r="G15" s="6">
        <v>2.5</v>
      </c>
      <c r="H15" s="6">
        <v>3000</v>
      </c>
      <c r="I15" s="4">
        <v>15</v>
      </c>
      <c r="J15" s="6">
        <v>4</v>
      </c>
      <c r="K15" s="4">
        <v>54</v>
      </c>
      <c r="L15" s="4">
        <v>45.9</v>
      </c>
      <c r="M15" s="4">
        <v>235</v>
      </c>
      <c r="N15" s="4">
        <v>633</v>
      </c>
      <c r="O15" s="4">
        <f t="shared" si="0"/>
        <v>1176.4705882352941</v>
      </c>
      <c r="P15" s="4">
        <v>0</v>
      </c>
      <c r="Q15" s="4">
        <v>50</v>
      </c>
      <c r="R15" s="4">
        <v>-20</v>
      </c>
      <c r="S15" s="4">
        <v>75</v>
      </c>
      <c r="T15" s="6">
        <f t="shared" ref="T15:W15" si="14">(P15 * (9/5)) + 32</f>
        <v>32</v>
      </c>
      <c r="U15" s="6">
        <f t="shared" si="14"/>
        <v>122</v>
      </c>
      <c r="V15" s="6">
        <f t="shared" si="14"/>
        <v>-4</v>
      </c>
      <c r="W15" s="6">
        <f t="shared" si="14"/>
        <v>167</v>
      </c>
      <c r="X15" s="7" t="str">
        <f>HYPERLINK("https://eu.nkon.nl/sk/k/30q.pdf","Data Sheet")</f>
        <v>Data Sheet</v>
      </c>
      <c r="Y15" s="3"/>
      <c r="Z15" s="3"/>
      <c r="AA15" s="3"/>
      <c r="AB15" s="3"/>
      <c r="AC15" s="3"/>
      <c r="AD15" s="3"/>
      <c r="AE15" s="3"/>
      <c r="AF15" s="3"/>
    </row>
    <row r="16" spans="1:32" ht="42.75" customHeight="1">
      <c r="A16" s="4" t="s">
        <v>28</v>
      </c>
      <c r="B16" s="4" t="s">
        <v>47</v>
      </c>
      <c r="C16" s="4" t="s">
        <v>4483</v>
      </c>
      <c r="D16" s="5" t="s">
        <v>25</v>
      </c>
      <c r="E16" s="4" t="s">
        <v>26</v>
      </c>
      <c r="F16" s="6">
        <v>3.78</v>
      </c>
      <c r="G16" s="6">
        <v>2.75</v>
      </c>
      <c r="H16" s="8">
        <v>2950</v>
      </c>
      <c r="I16" s="4">
        <v>5.9</v>
      </c>
      <c r="J16" s="8">
        <v>2.95</v>
      </c>
      <c r="K16" s="4">
        <v>22.302</v>
      </c>
      <c r="L16" s="4">
        <v>48</v>
      </c>
      <c r="M16" s="4">
        <v>232</v>
      </c>
      <c r="N16" s="4">
        <v>645</v>
      </c>
      <c r="O16" s="4">
        <f t="shared" si="0"/>
        <v>464.625</v>
      </c>
      <c r="P16" s="4">
        <v>0</v>
      </c>
      <c r="Q16" s="4">
        <v>45</v>
      </c>
      <c r="R16" s="4">
        <v>-20</v>
      </c>
      <c r="S16" s="4">
        <v>60</v>
      </c>
      <c r="T16" s="6">
        <f t="shared" ref="T16:W16" si="15">(P16 * (9/5)) + 32</f>
        <v>32</v>
      </c>
      <c r="U16" s="6">
        <f t="shared" si="15"/>
        <v>113</v>
      </c>
      <c r="V16" s="6">
        <f t="shared" si="15"/>
        <v>-4</v>
      </c>
      <c r="W16" s="6">
        <f t="shared" si="15"/>
        <v>140</v>
      </c>
      <c r="X16" s="7" t="str">
        <f>HYPERLINK("http://gamma.spb.ru/media/pdf/liion-lipolymer-lifepo4-akkumulyatory/ICR18650-30B.pdf","Data Sheet")</f>
        <v>Data Sheet</v>
      </c>
      <c r="Y16" s="3"/>
      <c r="Z16" s="3"/>
      <c r="AA16" s="3"/>
      <c r="AB16" s="3"/>
      <c r="AC16" s="3"/>
      <c r="AD16" s="3"/>
      <c r="AE16" s="3"/>
      <c r="AF16" s="3"/>
    </row>
    <row r="17" spans="1:32" ht="42.75" customHeight="1">
      <c r="A17" s="4" t="s">
        <v>28</v>
      </c>
      <c r="B17" s="4" t="s">
        <v>48</v>
      </c>
      <c r="C17" s="4" t="s">
        <v>4483</v>
      </c>
      <c r="D17" s="5" t="s">
        <v>25</v>
      </c>
      <c r="E17" s="4" t="s">
        <v>26</v>
      </c>
      <c r="F17" s="6">
        <v>3.7</v>
      </c>
      <c r="G17" s="6">
        <v>2.75</v>
      </c>
      <c r="H17" s="6">
        <v>3000</v>
      </c>
      <c r="I17" s="4">
        <v>6</v>
      </c>
      <c r="J17" s="8">
        <v>3</v>
      </c>
      <c r="K17" s="4">
        <v>22.2</v>
      </c>
      <c r="L17" s="4">
        <v>48</v>
      </c>
      <c r="M17" s="4">
        <v>231</v>
      </c>
      <c r="N17" s="4">
        <v>653</v>
      </c>
      <c r="O17" s="4">
        <f t="shared" si="0"/>
        <v>462.5</v>
      </c>
      <c r="P17" s="4">
        <v>0</v>
      </c>
      <c r="Q17" s="4">
        <v>45</v>
      </c>
      <c r="R17" s="4">
        <v>-20</v>
      </c>
      <c r="S17" s="4">
        <v>60</v>
      </c>
      <c r="T17" s="6">
        <f t="shared" ref="T17:W17" si="16">(P17 * (9/5)) + 32</f>
        <v>32</v>
      </c>
      <c r="U17" s="6">
        <f t="shared" si="16"/>
        <v>113</v>
      </c>
      <c r="V17" s="6">
        <f t="shared" si="16"/>
        <v>-4</v>
      </c>
      <c r="W17" s="6">
        <f t="shared" si="16"/>
        <v>140</v>
      </c>
      <c r="X17" s="7" t="str">
        <f>HYPERLINK("http://www.meircell.co.il/files/Samsung%20ICR18650-30A.pdf","Data Sheet")</f>
        <v>Data Sheet</v>
      </c>
      <c r="Y17" s="3"/>
      <c r="Z17" s="3"/>
      <c r="AA17" s="3"/>
      <c r="AB17" s="3"/>
      <c r="AC17" s="3"/>
      <c r="AD17" s="3"/>
      <c r="AE17" s="3"/>
      <c r="AF17" s="3"/>
    </row>
    <row r="18" spans="1:32" ht="42.75" customHeight="1">
      <c r="A18" s="8" t="s">
        <v>36</v>
      </c>
      <c r="B18" s="4" t="s">
        <v>49</v>
      </c>
      <c r="C18" s="4" t="s">
        <v>4485</v>
      </c>
      <c r="D18" s="4" t="s">
        <v>34</v>
      </c>
      <c r="E18" s="4" t="s">
        <v>26</v>
      </c>
      <c r="F18" s="6">
        <v>3.6</v>
      </c>
      <c r="G18" s="6">
        <v>2.5</v>
      </c>
      <c r="H18" s="8">
        <v>3180</v>
      </c>
      <c r="I18" s="5">
        <v>3.6360000000000001</v>
      </c>
      <c r="J18" s="8">
        <v>1.5</v>
      </c>
      <c r="K18" s="4">
        <v>13.068</v>
      </c>
      <c r="L18" s="4">
        <v>48.5</v>
      </c>
      <c r="M18" s="4">
        <v>238</v>
      </c>
      <c r="N18" s="4">
        <v>681</v>
      </c>
      <c r="O18" s="4">
        <f t="shared" si="0"/>
        <v>269.44329896907215</v>
      </c>
      <c r="P18" s="4">
        <v>10</v>
      </c>
      <c r="Q18" s="4">
        <v>45</v>
      </c>
      <c r="R18" s="4">
        <v>-20</v>
      </c>
      <c r="S18" s="4">
        <v>60</v>
      </c>
      <c r="T18" s="6">
        <f t="shared" ref="T18:W18" si="17">(P18 * (9/5)) + 32</f>
        <v>50</v>
      </c>
      <c r="U18" s="6">
        <f t="shared" si="17"/>
        <v>113</v>
      </c>
      <c r="V18" s="6">
        <f t="shared" si="17"/>
        <v>-4</v>
      </c>
      <c r="W18" s="6">
        <f t="shared" si="17"/>
        <v>140</v>
      </c>
      <c r="X18" s="7" t="str">
        <f>HYPERLINK("http://keeppower.com.ua/download/2015-07/NCR18650BE.pdf","Data Sheet")</f>
        <v>Data Sheet</v>
      </c>
      <c r="Y18" s="3"/>
      <c r="Z18" s="3"/>
      <c r="AA18" s="3"/>
      <c r="AB18" s="3"/>
      <c r="AC18" s="3"/>
      <c r="AD18" s="3"/>
      <c r="AE18" s="3"/>
      <c r="AF18" s="3"/>
    </row>
    <row r="19" spans="1:32" ht="42.75" customHeight="1">
      <c r="A19" s="8" t="s">
        <v>36</v>
      </c>
      <c r="B19" s="4" t="s">
        <v>50</v>
      </c>
      <c r="C19" s="4" t="s">
        <v>4485</v>
      </c>
      <c r="D19" s="5" t="s">
        <v>34</v>
      </c>
      <c r="E19" s="4" t="s">
        <v>26</v>
      </c>
      <c r="F19" s="6">
        <v>3.6</v>
      </c>
      <c r="G19" s="6">
        <v>2.5</v>
      </c>
      <c r="H19" s="8">
        <v>3070</v>
      </c>
      <c r="I19" s="5">
        <v>6.2</v>
      </c>
      <c r="J19" s="8">
        <v>1.4750000000000001</v>
      </c>
      <c r="K19" s="4">
        <v>43.2</v>
      </c>
      <c r="L19" s="4">
        <v>47.5</v>
      </c>
      <c r="M19" s="5">
        <v>225</v>
      </c>
      <c r="N19" s="5">
        <v>620</v>
      </c>
      <c r="O19" s="4">
        <f t="shared" si="0"/>
        <v>909.47368421052636</v>
      </c>
      <c r="P19" s="4">
        <v>0</v>
      </c>
      <c r="Q19" s="4">
        <v>45</v>
      </c>
      <c r="R19" s="4">
        <v>-20</v>
      </c>
      <c r="S19" s="4">
        <v>60</v>
      </c>
      <c r="T19" s="6">
        <f t="shared" ref="T19:W19" si="18">(P19 * (9/5)) + 32</f>
        <v>32</v>
      </c>
      <c r="U19" s="6">
        <f t="shared" si="18"/>
        <v>113</v>
      </c>
      <c r="V19" s="6">
        <f t="shared" si="18"/>
        <v>-4</v>
      </c>
      <c r="W19" s="6">
        <f t="shared" si="18"/>
        <v>140</v>
      </c>
      <c r="X19" s="7" t="str">
        <f>HYPERLINK("http://www.meircell.co.il/files/NCR18650A%20datasheet.pdf","Data Sheet")</f>
        <v>Data Sheet</v>
      </c>
      <c r="Y19" s="3"/>
      <c r="Z19" s="3"/>
      <c r="AA19" s="3"/>
      <c r="AB19" s="3"/>
      <c r="AC19" s="3"/>
      <c r="AD19" s="3"/>
      <c r="AE19" s="3"/>
      <c r="AF19" s="3"/>
    </row>
    <row r="20" spans="1:32" ht="42.75" customHeight="1">
      <c r="A20" s="4" t="s">
        <v>42</v>
      </c>
      <c r="B20" s="4" t="s">
        <v>51</v>
      </c>
      <c r="C20" s="4" t="s">
        <v>4485</v>
      </c>
      <c r="D20" s="4" t="s">
        <v>34</v>
      </c>
      <c r="E20" s="4" t="s">
        <v>26</v>
      </c>
      <c r="F20" s="6">
        <v>3.6</v>
      </c>
      <c r="G20" s="6">
        <v>2.5</v>
      </c>
      <c r="H20" s="8">
        <v>3120</v>
      </c>
      <c r="I20" s="5">
        <v>15</v>
      </c>
      <c r="J20" s="8">
        <v>5</v>
      </c>
      <c r="K20" s="4">
        <v>72</v>
      </c>
      <c r="L20" s="4">
        <v>45.5</v>
      </c>
      <c r="M20" s="4">
        <v>237</v>
      </c>
      <c r="N20" s="4">
        <v>617</v>
      </c>
      <c r="O20" s="4">
        <f t="shared" si="0"/>
        <v>1582.4175824175825</v>
      </c>
      <c r="P20" s="4">
        <v>0</v>
      </c>
      <c r="Q20" s="4">
        <v>60</v>
      </c>
      <c r="R20" s="4">
        <v>-20</v>
      </c>
      <c r="S20" s="4">
        <v>60</v>
      </c>
      <c r="T20" s="6">
        <f t="shared" ref="T20:W20" si="19">(P20 * (9/5)) + 32</f>
        <v>32</v>
      </c>
      <c r="U20" s="6">
        <f t="shared" si="19"/>
        <v>140</v>
      </c>
      <c r="V20" s="6">
        <f t="shared" si="19"/>
        <v>-4</v>
      </c>
      <c r="W20" s="6">
        <f t="shared" si="19"/>
        <v>140</v>
      </c>
      <c r="X20" s="7" t="str">
        <f>HYPERLINK("https://www.akkuparts24.de/mediafiles//Datenblaetter/Sony/US18650VTC6.pdf","Data Sheet")</f>
        <v>Data Sheet</v>
      </c>
      <c r="Y20" s="3"/>
      <c r="Z20" s="3"/>
      <c r="AA20" s="3"/>
      <c r="AB20" s="3"/>
      <c r="AC20" s="3"/>
      <c r="AD20" s="3"/>
      <c r="AE20" s="3"/>
      <c r="AF20" s="3"/>
    </row>
    <row r="21" spans="1:32" ht="42.75" customHeight="1">
      <c r="A21" s="4" t="s">
        <v>23</v>
      </c>
      <c r="B21" s="4" t="s">
        <v>52</v>
      </c>
      <c r="C21" s="4" t="s">
        <v>4486</v>
      </c>
      <c r="D21" s="4" t="s">
        <v>40</v>
      </c>
      <c r="E21" s="4" t="s">
        <v>26</v>
      </c>
      <c r="F21" s="6">
        <v>3.75</v>
      </c>
      <c r="G21" s="6">
        <v>2.75</v>
      </c>
      <c r="H21" s="6">
        <v>3200</v>
      </c>
      <c r="I21" s="5">
        <v>4.6500000000000004</v>
      </c>
      <c r="J21" s="8">
        <v>2.17</v>
      </c>
      <c r="K21" s="4">
        <v>12.65</v>
      </c>
      <c r="L21" s="4">
        <v>49</v>
      </c>
      <c r="M21" s="4">
        <f>((G21*(H21/1000))/(L21/1000))</f>
        <v>179.59183673469389</v>
      </c>
      <c r="N21" s="10">
        <f>((G21*(H21/1000))/(3.14*(0.009^2)*0.065*1000))</f>
        <v>532.29777221284655</v>
      </c>
      <c r="O21" s="4">
        <f t="shared" si="0"/>
        <v>258.16326530612247</v>
      </c>
      <c r="P21" s="4">
        <v>0</v>
      </c>
      <c r="Q21" s="4">
        <v>50</v>
      </c>
      <c r="R21" s="4">
        <v>-20</v>
      </c>
      <c r="S21" s="4">
        <v>60</v>
      </c>
      <c r="T21" s="6">
        <f t="shared" ref="T21:W21" si="20">(P21 * (9/5)) + 32</f>
        <v>32</v>
      </c>
      <c r="U21" s="6">
        <f t="shared" si="20"/>
        <v>122</v>
      </c>
      <c r="V21" s="6">
        <f t="shared" si="20"/>
        <v>-4</v>
      </c>
      <c r="W21" s="6">
        <f t="shared" si="20"/>
        <v>140</v>
      </c>
      <c r="X21" s="7" t="str">
        <f>HYPERLINK("http://keeppower.com.ua/download/lg18650e1.pdf","Data Sheet")</f>
        <v>Data Sheet</v>
      </c>
      <c r="Y21" s="3"/>
      <c r="Z21" s="3"/>
      <c r="AA21" s="3"/>
      <c r="AB21" s="3"/>
      <c r="AC21" s="3"/>
      <c r="AD21" s="3"/>
      <c r="AE21" s="3"/>
      <c r="AF21" s="3"/>
    </row>
    <row r="22" spans="1:32" ht="42.75" customHeight="1">
      <c r="A22" s="4" t="s">
        <v>23</v>
      </c>
      <c r="B22" s="4" t="s">
        <v>53</v>
      </c>
      <c r="C22" s="4" t="s">
        <v>4485</v>
      </c>
      <c r="D22" s="4" t="s">
        <v>34</v>
      </c>
      <c r="E22" s="4" t="s">
        <v>26</v>
      </c>
      <c r="F22" s="6">
        <v>3.6</v>
      </c>
      <c r="G22" s="6">
        <v>2.5</v>
      </c>
      <c r="H22" s="6">
        <v>3200</v>
      </c>
      <c r="I22" s="4">
        <v>10</v>
      </c>
      <c r="J22" s="6">
        <v>3.1</v>
      </c>
      <c r="K22" s="4">
        <v>36.299999999999997</v>
      </c>
      <c r="L22" s="4">
        <v>49</v>
      </c>
      <c r="M22" s="4">
        <v>237</v>
      </c>
      <c r="N22" s="4">
        <v>672</v>
      </c>
      <c r="O22" s="4">
        <f t="shared" si="0"/>
        <v>740.81632653061217</v>
      </c>
      <c r="P22" s="4">
        <v>0</v>
      </c>
      <c r="Q22" s="4">
        <v>45</v>
      </c>
      <c r="R22" s="4">
        <v>-20</v>
      </c>
      <c r="S22" s="4">
        <v>60</v>
      </c>
      <c r="T22" s="6">
        <f t="shared" ref="T22:W22" si="21">(P22 * (9/5)) + 32</f>
        <v>32</v>
      </c>
      <c r="U22" s="6">
        <f t="shared" si="21"/>
        <v>113</v>
      </c>
      <c r="V22" s="6">
        <f t="shared" si="21"/>
        <v>-4</v>
      </c>
      <c r="W22" s="6">
        <f t="shared" si="21"/>
        <v>140</v>
      </c>
      <c r="X22" s="7" t="str">
        <f>HYPERLINK("http://tinkbox.ph/sites/tinkbox.ph/files/downloads/Li-ion%20INR18650%20MH1%203200mAh_data%20sheet.pdf","Data Sheet")</f>
        <v>Data Sheet</v>
      </c>
      <c r="Y22" s="3"/>
      <c r="Z22" s="3"/>
      <c r="AA22" s="3"/>
      <c r="AB22" s="3"/>
      <c r="AC22" s="3"/>
      <c r="AD22" s="3"/>
      <c r="AE22" s="3"/>
      <c r="AF22" s="3"/>
    </row>
    <row r="23" spans="1:32" ht="42.75" customHeight="1">
      <c r="A23" s="8" t="s">
        <v>36</v>
      </c>
      <c r="B23" s="8" t="s">
        <v>54</v>
      </c>
      <c r="C23" s="4" t="s">
        <v>4486</v>
      </c>
      <c r="D23" s="4" t="s">
        <v>40</v>
      </c>
      <c r="E23" s="4" t="s">
        <v>26</v>
      </c>
      <c r="F23" s="6">
        <v>3.6</v>
      </c>
      <c r="G23" s="6">
        <v>2.5</v>
      </c>
      <c r="H23" s="8">
        <v>3180</v>
      </c>
      <c r="I23" s="4">
        <v>10</v>
      </c>
      <c r="J23" s="6">
        <v>1.5</v>
      </c>
      <c r="K23" s="4">
        <v>36</v>
      </c>
      <c r="L23" s="5">
        <v>49</v>
      </c>
      <c r="M23" s="4">
        <v>244</v>
      </c>
      <c r="N23" s="4">
        <v>653</v>
      </c>
      <c r="O23" s="4">
        <f t="shared" si="0"/>
        <v>734.69387755102036</v>
      </c>
      <c r="P23" s="4">
        <v>10</v>
      </c>
      <c r="Q23" s="4">
        <v>45</v>
      </c>
      <c r="R23" s="4">
        <v>-20</v>
      </c>
      <c r="S23" s="4">
        <v>60</v>
      </c>
      <c r="T23" s="6">
        <f t="shared" ref="T23:W23" si="22">(P23 * (9/5)) + 32</f>
        <v>50</v>
      </c>
      <c r="U23" s="6">
        <f t="shared" si="22"/>
        <v>113</v>
      </c>
      <c r="V23" s="6">
        <f t="shared" si="22"/>
        <v>-4</v>
      </c>
      <c r="W23" s="6">
        <f t="shared" si="22"/>
        <v>140</v>
      </c>
      <c r="X23" s="7" t="str">
        <f>HYPERLINK("https://keeppower.com.ua/download/file02_NCR18650BD.pdf","Data Sheet")</f>
        <v>Data Sheet</v>
      </c>
      <c r="Y23" s="3"/>
      <c r="Z23" s="3"/>
      <c r="AA23" s="3"/>
      <c r="AB23" s="3"/>
      <c r="AC23" s="3"/>
      <c r="AD23" s="3"/>
      <c r="AE23" s="3"/>
      <c r="AF23" s="3"/>
    </row>
    <row r="24" spans="1:32" ht="42.75" customHeight="1">
      <c r="A24" s="4" t="s">
        <v>28</v>
      </c>
      <c r="B24" s="4" t="s">
        <v>55</v>
      </c>
      <c r="C24" s="4" t="s">
        <v>4485</v>
      </c>
      <c r="D24" s="4" t="s">
        <v>34</v>
      </c>
      <c r="E24" s="4" t="s">
        <v>26</v>
      </c>
      <c r="F24" s="6">
        <v>3.65</v>
      </c>
      <c r="G24" s="6">
        <v>2.5</v>
      </c>
      <c r="H24" s="6">
        <v>3200</v>
      </c>
      <c r="I24" s="5">
        <v>6.4</v>
      </c>
      <c r="J24" s="6">
        <v>3.2</v>
      </c>
      <c r="K24" s="4">
        <v>23.36</v>
      </c>
      <c r="L24" s="4">
        <v>50</v>
      </c>
      <c r="M24" s="4">
        <v>234</v>
      </c>
      <c r="N24" s="4">
        <v>667</v>
      </c>
      <c r="O24" s="4">
        <f t="shared" si="0"/>
        <v>467.2</v>
      </c>
      <c r="P24" s="4">
        <v>0</v>
      </c>
      <c r="Q24" s="4">
        <v>45</v>
      </c>
      <c r="R24" s="4">
        <v>-20</v>
      </c>
      <c r="S24" s="4">
        <v>60</v>
      </c>
      <c r="T24" s="6">
        <f t="shared" ref="T24:W24" si="23">(P24 * (9/5)) + 32</f>
        <v>32</v>
      </c>
      <c r="U24" s="6">
        <f t="shared" si="23"/>
        <v>113</v>
      </c>
      <c r="V24" s="6">
        <f t="shared" si="23"/>
        <v>-4</v>
      </c>
      <c r="W24" s="6">
        <f t="shared" si="23"/>
        <v>140</v>
      </c>
      <c r="X24" s="7" t="str">
        <f>HYPERLINK("http://www.cleon.ru/specification/samsung-INR18650-32E.pdf","Data Sheet")</f>
        <v>Data Sheet</v>
      </c>
      <c r="Y24" s="3"/>
      <c r="Z24" s="3"/>
      <c r="AA24" s="3"/>
      <c r="AB24" s="3"/>
      <c r="AC24" s="3"/>
      <c r="AD24" s="3"/>
      <c r="AE24" s="3"/>
      <c r="AF24" s="3"/>
    </row>
    <row r="25" spans="1:32" ht="42.75" customHeight="1">
      <c r="A25" s="4" t="s">
        <v>28</v>
      </c>
      <c r="B25" s="4" t="s">
        <v>56</v>
      </c>
      <c r="C25" s="4" t="s">
        <v>4483</v>
      </c>
      <c r="D25" s="5" t="s">
        <v>25</v>
      </c>
      <c r="E25" s="4" t="s">
        <v>26</v>
      </c>
      <c r="F25" s="6">
        <v>3.75</v>
      </c>
      <c r="G25" s="6">
        <v>2.75</v>
      </c>
      <c r="H25" s="6">
        <v>3200</v>
      </c>
      <c r="I25" s="4">
        <v>6.4</v>
      </c>
      <c r="J25" s="6">
        <v>3.2</v>
      </c>
      <c r="K25" s="4">
        <v>24</v>
      </c>
      <c r="L25" s="4">
        <v>50</v>
      </c>
      <c r="M25" s="4">
        <v>240</v>
      </c>
      <c r="N25" s="4">
        <v>695</v>
      </c>
      <c r="O25" s="4">
        <f t="shared" si="0"/>
        <v>480</v>
      </c>
      <c r="P25" s="4">
        <v>0</v>
      </c>
      <c r="Q25" s="4">
        <v>45</v>
      </c>
      <c r="R25" s="4">
        <v>-20</v>
      </c>
      <c r="S25" s="4">
        <v>60</v>
      </c>
      <c r="T25" s="6">
        <f t="shared" ref="T25:W25" si="24">(P25 * (9/5)) + 32</f>
        <v>32</v>
      </c>
      <c r="U25" s="6">
        <f t="shared" si="24"/>
        <v>113</v>
      </c>
      <c r="V25" s="6">
        <f t="shared" si="24"/>
        <v>-4</v>
      </c>
      <c r="W25" s="6">
        <f t="shared" si="24"/>
        <v>140</v>
      </c>
      <c r="X25" s="7" t="str">
        <f>HYPERLINK("http://gamma.spb.ru/media/pdf/liion-lipolymer-lifepo4-akkumulyatory/ICR18650-32A.pdf","Data Sheet")</f>
        <v>Data Sheet</v>
      </c>
      <c r="Y25" s="3"/>
      <c r="Z25" s="3"/>
      <c r="AA25" s="3"/>
      <c r="AB25" s="3"/>
      <c r="AC25" s="3"/>
      <c r="AD25" s="3"/>
      <c r="AE25" s="3"/>
      <c r="AF25" s="3"/>
    </row>
    <row r="26" spans="1:32" ht="42.75" customHeight="1">
      <c r="A26" s="4" t="s">
        <v>23</v>
      </c>
      <c r="B26" s="4" t="s">
        <v>57</v>
      </c>
      <c r="C26" s="4" t="s">
        <v>4487</v>
      </c>
      <c r="D26" s="4" t="s">
        <v>58</v>
      </c>
      <c r="E26" s="4" t="s">
        <v>26</v>
      </c>
      <c r="F26" s="6">
        <v>3.63</v>
      </c>
      <c r="G26" s="6">
        <v>2.5</v>
      </c>
      <c r="H26" s="6">
        <v>3350</v>
      </c>
      <c r="I26" s="4">
        <v>4.875</v>
      </c>
      <c r="J26" s="6">
        <v>1.625</v>
      </c>
      <c r="K26" s="4">
        <v>12.1875</v>
      </c>
      <c r="L26" s="4">
        <v>49</v>
      </c>
      <c r="M26" s="4">
        <f t="shared" ref="M26:M27" si="25">((G26*(H26/1000))/(L26/1000))</f>
        <v>170.91836734693877</v>
      </c>
      <c r="N26" s="10">
        <f t="shared" ref="N26:N27" si="26">((G26*(H26/1000))/(3.14*(0.009^2)*0.065*1000))</f>
        <v>506.59020935029423</v>
      </c>
      <c r="O26" s="4">
        <f t="shared" si="0"/>
        <v>248.72448979591834</v>
      </c>
      <c r="P26" s="4">
        <v>0</v>
      </c>
      <c r="Q26" s="4">
        <v>45</v>
      </c>
      <c r="R26" s="4">
        <v>-20</v>
      </c>
      <c r="S26" s="4">
        <v>50</v>
      </c>
      <c r="T26" s="6">
        <f t="shared" ref="T26:W26" si="27">(P26 * (9/5)) + 32</f>
        <v>32</v>
      </c>
      <c r="U26" s="6">
        <f t="shared" si="27"/>
        <v>113</v>
      </c>
      <c r="V26" s="6">
        <f t="shared" si="27"/>
        <v>-4</v>
      </c>
      <c r="W26" s="6">
        <f t="shared" si="27"/>
        <v>122</v>
      </c>
      <c r="X26" s="7" t="str">
        <f>HYPERLINK("http://keeppower.com.ua/download/2015-11/150304_PS_LGC_INR18650_F1L_v1.pdf","Data Sheet")</f>
        <v>Data Sheet</v>
      </c>
      <c r="Y26" s="3"/>
      <c r="Z26" s="3"/>
      <c r="AA26" s="3"/>
      <c r="AB26" s="3"/>
      <c r="AC26" s="3"/>
      <c r="AD26" s="3"/>
      <c r="AE26" s="3"/>
      <c r="AF26" s="3"/>
    </row>
    <row r="27" spans="1:32" ht="42.75" customHeight="1">
      <c r="A27" s="8" t="s">
        <v>36</v>
      </c>
      <c r="B27" s="4" t="s">
        <v>59</v>
      </c>
      <c r="C27" s="4" t="s">
        <v>4486</v>
      </c>
      <c r="D27" s="4" t="s">
        <v>40</v>
      </c>
      <c r="E27" s="4" t="s">
        <v>26</v>
      </c>
      <c r="F27" s="6">
        <v>3.6</v>
      </c>
      <c r="G27" s="6">
        <v>2.5</v>
      </c>
      <c r="H27" s="6">
        <v>3350</v>
      </c>
      <c r="I27" s="5">
        <v>4.875</v>
      </c>
      <c r="J27" s="6">
        <v>1.625</v>
      </c>
      <c r="K27" s="4">
        <v>12.1875</v>
      </c>
      <c r="L27" s="4">
        <v>48.5</v>
      </c>
      <c r="M27" s="4">
        <f t="shared" si="25"/>
        <v>172.68041237113403</v>
      </c>
      <c r="N27" s="10">
        <f t="shared" si="26"/>
        <v>506.59020935029423</v>
      </c>
      <c r="O27" s="4">
        <f t="shared" si="0"/>
        <v>251.28865979381442</v>
      </c>
      <c r="P27" s="4">
        <v>0</v>
      </c>
      <c r="Q27" s="4">
        <v>40</v>
      </c>
      <c r="R27" s="4">
        <v>-20</v>
      </c>
      <c r="S27" s="4">
        <v>60</v>
      </c>
      <c r="T27" s="6">
        <f t="shared" ref="T27:W27" si="28">(P27 * (9/5)) + 32</f>
        <v>32</v>
      </c>
      <c r="U27" s="6">
        <f t="shared" si="28"/>
        <v>104</v>
      </c>
      <c r="V27" s="6">
        <f t="shared" si="28"/>
        <v>-4</v>
      </c>
      <c r="W27" s="6">
        <f t="shared" si="28"/>
        <v>140</v>
      </c>
      <c r="X27" s="7" t="str">
        <f>HYPERLINK("http://www.batteryonestop.com/baotongusa/products/datasheets/li-ion/SANYO-NCR18650B-3400mAh.pdf","Data Sheet")</f>
        <v>Data Sheet</v>
      </c>
      <c r="Y27" s="3"/>
      <c r="Z27" s="3"/>
      <c r="AA27" s="3"/>
      <c r="AB27" s="3"/>
      <c r="AC27" s="3"/>
      <c r="AD27" s="3"/>
      <c r="AE27" s="3"/>
      <c r="AF27" s="3"/>
    </row>
    <row r="28" spans="1:32" ht="42.75" customHeight="1">
      <c r="A28" s="4" t="s">
        <v>30</v>
      </c>
      <c r="B28" s="6" t="s">
        <v>60</v>
      </c>
      <c r="C28" s="4" t="s">
        <v>4486</v>
      </c>
      <c r="D28" s="4" t="s">
        <v>40</v>
      </c>
      <c r="E28" s="4" t="s">
        <v>26</v>
      </c>
      <c r="F28" s="6">
        <v>3.6</v>
      </c>
      <c r="G28" s="6">
        <v>2.5</v>
      </c>
      <c r="H28" s="6">
        <v>3350</v>
      </c>
      <c r="I28" s="4">
        <v>7</v>
      </c>
      <c r="J28" s="6">
        <v>1.62</v>
      </c>
      <c r="K28" s="4">
        <v>25.2</v>
      </c>
      <c r="L28" s="5">
        <v>49</v>
      </c>
      <c r="M28" s="4">
        <v>259</v>
      </c>
      <c r="N28" s="4">
        <v>723</v>
      </c>
      <c r="O28" s="4">
        <f t="shared" si="0"/>
        <v>514.28571428571422</v>
      </c>
      <c r="P28" s="4">
        <v>10</v>
      </c>
      <c r="Q28" s="4">
        <v>45</v>
      </c>
      <c r="R28" s="4">
        <v>-20</v>
      </c>
      <c r="S28" s="4">
        <v>60</v>
      </c>
      <c r="T28" s="6">
        <f t="shared" ref="T28:W28" si="29">(P28 * (9/5)) + 32</f>
        <v>50</v>
      </c>
      <c r="U28" s="6">
        <f t="shared" si="29"/>
        <v>113</v>
      </c>
      <c r="V28" s="6">
        <f t="shared" si="29"/>
        <v>-4</v>
      </c>
      <c r="W28" s="6">
        <f t="shared" si="29"/>
        <v>140</v>
      </c>
      <c r="X28" s="7" t="str">
        <f>HYPERLINK("https://voltaplex.com/media/whitepapers/specification-sheet/Sanyo_BL_Specification_Sheet.pdf","Data Sheet")</f>
        <v>Data Sheet</v>
      </c>
      <c r="Y28" s="3"/>
      <c r="Z28" s="3"/>
      <c r="AA28" s="3"/>
      <c r="AB28" s="3"/>
      <c r="AC28" s="3"/>
      <c r="AD28" s="3"/>
      <c r="AE28" s="3"/>
      <c r="AF28" s="3"/>
    </row>
    <row r="29" spans="1:32" ht="42.75" customHeight="1">
      <c r="A29" s="4" t="s">
        <v>28</v>
      </c>
      <c r="B29" s="4" t="s">
        <v>61</v>
      </c>
      <c r="C29" s="4" t="s">
        <v>4485</v>
      </c>
      <c r="D29" s="4" t="s">
        <v>34</v>
      </c>
      <c r="E29" s="4" t="s">
        <v>26</v>
      </c>
      <c r="F29" s="6">
        <v>3.6</v>
      </c>
      <c r="G29" s="6">
        <v>2.65</v>
      </c>
      <c r="H29" s="8">
        <v>3500</v>
      </c>
      <c r="I29" s="5">
        <v>8</v>
      </c>
      <c r="J29" s="6">
        <v>2</v>
      </c>
      <c r="K29" s="4">
        <v>28.8</v>
      </c>
      <c r="L29" s="5">
        <v>50</v>
      </c>
      <c r="M29" s="4">
        <v>263</v>
      </c>
      <c r="N29" s="4">
        <v>715</v>
      </c>
      <c r="O29" s="4">
        <f t="shared" si="0"/>
        <v>576</v>
      </c>
      <c r="P29" s="4">
        <v>0</v>
      </c>
      <c r="Q29" s="4">
        <v>45</v>
      </c>
      <c r="R29" s="4">
        <v>-10</v>
      </c>
      <c r="S29" s="4">
        <v>60</v>
      </c>
      <c r="T29" s="6">
        <f t="shared" ref="T29:W29" si="30">(P29 * (9/5)) + 32</f>
        <v>32</v>
      </c>
      <c r="U29" s="6">
        <f t="shared" si="30"/>
        <v>113</v>
      </c>
      <c r="V29" s="6">
        <f t="shared" si="30"/>
        <v>14</v>
      </c>
      <c r="W29" s="6">
        <f t="shared" si="30"/>
        <v>140</v>
      </c>
      <c r="X29" s="7" t="str">
        <f>HYPERLINK("https://www.imrbatteries.com/content/samsung_35E.pdf","Data Sheet")</f>
        <v>Data Sheet</v>
      </c>
      <c r="Y29" s="3"/>
      <c r="Z29" s="3"/>
      <c r="AA29" s="3"/>
      <c r="AB29" s="3"/>
      <c r="AC29" s="3"/>
      <c r="AD29" s="3"/>
      <c r="AE29" s="3"/>
      <c r="AF29" s="3"/>
    </row>
    <row r="30" spans="1:32" ht="42.75" customHeight="1">
      <c r="A30" s="4" t="s">
        <v>23</v>
      </c>
      <c r="B30" s="4" t="s">
        <v>62</v>
      </c>
      <c r="C30" s="4" t="s">
        <v>4486</v>
      </c>
      <c r="D30" s="4" t="s">
        <v>40</v>
      </c>
      <c r="E30" s="4" t="s">
        <v>26</v>
      </c>
      <c r="F30" s="6">
        <v>3.63</v>
      </c>
      <c r="G30" s="6">
        <v>2.5</v>
      </c>
      <c r="H30" s="6">
        <v>3500</v>
      </c>
      <c r="I30" s="4">
        <v>10</v>
      </c>
      <c r="J30" s="6">
        <v>3.4</v>
      </c>
      <c r="K30" s="10">
        <v>25</v>
      </c>
      <c r="L30" s="4">
        <v>49</v>
      </c>
      <c r="M30" s="4">
        <f>((G30*(H30/1000))/(L30/1000))</f>
        <v>178.57142857142856</v>
      </c>
      <c r="N30" s="10">
        <f>((G30*(H30/1000))/(3.14*(0.009^2)*0.065*1000))</f>
        <v>529.27335305254621</v>
      </c>
      <c r="O30" s="4">
        <f t="shared" si="0"/>
        <v>510.20408163265301</v>
      </c>
      <c r="P30" s="4">
        <v>0</v>
      </c>
      <c r="Q30" s="4">
        <v>45</v>
      </c>
      <c r="R30" s="4">
        <v>-20</v>
      </c>
      <c r="S30" s="4">
        <v>60</v>
      </c>
      <c r="T30" s="6">
        <f t="shared" ref="T30:W30" si="31">(P30 * (9/5)) + 32</f>
        <v>32</v>
      </c>
      <c r="U30" s="6">
        <f t="shared" si="31"/>
        <v>113</v>
      </c>
      <c r="V30" s="6">
        <f t="shared" si="31"/>
        <v>-4</v>
      </c>
      <c r="W30" s="6">
        <f t="shared" si="31"/>
        <v>140</v>
      </c>
      <c r="X30" s="7" t="str">
        <f>HYPERLINK("https://www.nkon.nl/sk/k/Specification%20INR18650MJ1%2022.08.2014.pdf","Data Sheet")</f>
        <v>Data Sheet</v>
      </c>
      <c r="Y30" s="3"/>
      <c r="Z30" s="3"/>
      <c r="AA30" s="3"/>
      <c r="AB30" s="3"/>
      <c r="AC30" s="3"/>
      <c r="AD30" s="3"/>
      <c r="AE30" s="3"/>
      <c r="AF30" s="3"/>
    </row>
    <row r="31" spans="1:32" ht="42.75" customHeight="1">
      <c r="A31" s="4" t="s">
        <v>30</v>
      </c>
      <c r="B31" s="6" t="s">
        <v>63</v>
      </c>
      <c r="C31" s="4" t="s">
        <v>4486</v>
      </c>
      <c r="D31" s="4" t="s">
        <v>40</v>
      </c>
      <c r="E31" s="4" t="s">
        <v>26</v>
      </c>
      <c r="F31" s="6">
        <v>3.6</v>
      </c>
      <c r="G31" s="6">
        <v>2.5</v>
      </c>
      <c r="H31" s="8">
        <v>3450</v>
      </c>
      <c r="I31" s="4">
        <v>10</v>
      </c>
      <c r="J31" s="6">
        <v>1.675</v>
      </c>
      <c r="K31" s="4">
        <v>36</v>
      </c>
      <c r="L31" s="5">
        <v>48</v>
      </c>
      <c r="M31" s="5">
        <v>224</v>
      </c>
      <c r="N31" s="5">
        <v>693</v>
      </c>
      <c r="O31" s="4">
        <f t="shared" si="0"/>
        <v>750</v>
      </c>
      <c r="P31" s="4">
        <v>10</v>
      </c>
      <c r="Q31" s="4">
        <v>45</v>
      </c>
      <c r="R31" s="4">
        <v>-20</v>
      </c>
      <c r="S31" s="4">
        <v>60</v>
      </c>
      <c r="T31" s="6">
        <f t="shared" ref="T31:W31" si="32">(P31 * (9/5)) + 32</f>
        <v>50</v>
      </c>
      <c r="U31" s="6">
        <f t="shared" si="32"/>
        <v>113</v>
      </c>
      <c r="V31" s="6">
        <f t="shared" si="32"/>
        <v>-4</v>
      </c>
      <c r="W31" s="6">
        <f t="shared" si="32"/>
        <v>140</v>
      </c>
      <c r="X31" s="7" t="str">
        <f>HYPERLINK("https://cdn.shopify.com/s/files/1/0674/3651/files/panasonic-ncr18650-ga-spec-sheet.pdf?6594479572025043155","Data Sheet")</f>
        <v>Data Sheet</v>
      </c>
      <c r="Y31" s="3"/>
      <c r="Z31" s="3"/>
      <c r="AA31" s="3"/>
      <c r="AB31" s="3"/>
      <c r="AC31" s="3"/>
      <c r="AD31" s="3"/>
      <c r="AE31" s="3"/>
      <c r="AF31" s="3"/>
    </row>
    <row r="32" spans="1:32" ht="42.75" customHeight="1">
      <c r="A32" s="4" t="s">
        <v>42</v>
      </c>
      <c r="B32" s="4" t="s">
        <v>64</v>
      </c>
      <c r="C32" s="4" t="s">
        <v>4484</v>
      </c>
      <c r="D32" s="5" t="s">
        <v>32</v>
      </c>
      <c r="E32" s="4" t="s">
        <v>26</v>
      </c>
      <c r="F32" s="6">
        <v>3.6</v>
      </c>
      <c r="G32" s="6">
        <v>2.5</v>
      </c>
      <c r="H32" s="6">
        <v>3500</v>
      </c>
      <c r="I32" s="4">
        <v>8</v>
      </c>
      <c r="J32" s="6">
        <v>1</v>
      </c>
      <c r="K32" s="4">
        <v>28.8</v>
      </c>
      <c r="L32" s="4">
        <v>47.2</v>
      </c>
      <c r="M32" s="4">
        <v>267</v>
      </c>
      <c r="N32" s="4">
        <v>719</v>
      </c>
      <c r="O32" s="4">
        <f t="shared" si="0"/>
        <v>610.16949152542372</v>
      </c>
      <c r="P32" s="4">
        <v>0</v>
      </c>
      <c r="Q32" s="4">
        <v>45</v>
      </c>
      <c r="R32" s="4">
        <v>-20</v>
      </c>
      <c r="S32" s="4">
        <v>60</v>
      </c>
      <c r="T32" s="6">
        <f t="shared" ref="T32:W32" si="33">(P32 * (9/5)) + 32</f>
        <v>32</v>
      </c>
      <c r="U32" s="6">
        <f t="shared" si="33"/>
        <v>113</v>
      </c>
      <c r="V32" s="6">
        <f t="shared" si="33"/>
        <v>-4</v>
      </c>
      <c r="W32" s="6">
        <f t="shared" si="33"/>
        <v>140</v>
      </c>
      <c r="X32" s="7" t="str">
        <f>HYPERLINK("https://voltaplex.com/media/whitepapers/specification-sheet/Sony_VC7_Specification_Sheet.pdf","Data Sheet")</f>
        <v>Data Sheet</v>
      </c>
      <c r="Y32" s="3"/>
      <c r="Z32" s="3"/>
      <c r="AA32" s="3"/>
      <c r="AB32" s="3"/>
      <c r="AC32" s="3"/>
      <c r="AD32" s="3"/>
      <c r="AE32" s="3"/>
      <c r="AF32" s="3"/>
    </row>
    <row r="33" spans="1:32" ht="42.75" customHeight="1">
      <c r="A33" s="4" t="s">
        <v>23</v>
      </c>
      <c r="B33" s="4" t="s">
        <v>65</v>
      </c>
      <c r="C33" s="4" t="s">
        <v>4485</v>
      </c>
      <c r="D33" s="4" t="s">
        <v>34</v>
      </c>
      <c r="E33" s="4" t="s">
        <v>26</v>
      </c>
      <c r="F33" s="6">
        <v>3.63</v>
      </c>
      <c r="G33" s="6">
        <v>2.5</v>
      </c>
      <c r="H33" s="6">
        <v>3600</v>
      </c>
      <c r="I33" s="4">
        <v>5</v>
      </c>
      <c r="J33" s="4">
        <v>2.33</v>
      </c>
      <c r="K33" s="10">
        <v>12.5</v>
      </c>
      <c r="L33" s="4">
        <v>48.2</v>
      </c>
      <c r="M33" s="4">
        <f t="shared" ref="M33:M34" si="34">((G33*(H33/1000))/(L33/1000))</f>
        <v>186.7219917012448</v>
      </c>
      <c r="N33" s="10">
        <f>((G33*(H33/1000))/(3.14*(0.009^2)*0.065*1000))</f>
        <v>544.39544885404757</v>
      </c>
      <c r="O33" s="4">
        <f t="shared" si="0"/>
        <v>259.33609958506224</v>
      </c>
      <c r="P33" s="4">
        <v>0</v>
      </c>
      <c r="Q33" s="4">
        <v>45</v>
      </c>
      <c r="R33" s="4">
        <v>-20</v>
      </c>
      <c r="S33" s="4">
        <v>60</v>
      </c>
      <c r="T33" s="6">
        <f t="shared" ref="T33:W33" si="35">(P33 * (9/5)) + 32</f>
        <v>32</v>
      </c>
      <c r="U33" s="6">
        <f t="shared" si="35"/>
        <v>113</v>
      </c>
      <c r="V33" s="6">
        <f t="shared" si="35"/>
        <v>-4</v>
      </c>
      <c r="W33" s="6">
        <f t="shared" si="35"/>
        <v>140</v>
      </c>
      <c r="X33" s="7" t="str">
        <f>HYPERLINK("https://www.nkon.nl/sk/k/Specification%20INR18650MJ1%2022.08.2014.pdf","Data Sheet")</f>
        <v>Data Sheet</v>
      </c>
      <c r="Y33" s="3"/>
      <c r="Z33" s="3"/>
      <c r="AA33" s="3"/>
      <c r="AB33" s="3"/>
      <c r="AC33" s="3"/>
      <c r="AD33" s="3"/>
      <c r="AE33" s="3"/>
      <c r="AF33" s="3"/>
    </row>
    <row r="34" spans="1:32" ht="42.75" customHeight="1">
      <c r="A34" s="4" t="s">
        <v>28</v>
      </c>
      <c r="B34" s="4" t="s">
        <v>66</v>
      </c>
      <c r="C34" s="4" t="s">
        <v>4485</v>
      </c>
      <c r="D34" s="4" t="s">
        <v>34</v>
      </c>
      <c r="E34" s="4" t="s">
        <v>26</v>
      </c>
      <c r="F34" s="6">
        <v>3.6</v>
      </c>
      <c r="G34" s="6">
        <v>2.5</v>
      </c>
      <c r="H34" s="6">
        <v>4900</v>
      </c>
      <c r="I34" s="4">
        <v>9.8000000000000007</v>
      </c>
      <c r="J34" s="6">
        <v>4.9000000000000004</v>
      </c>
      <c r="K34" s="10">
        <v>36.75</v>
      </c>
      <c r="L34" s="4">
        <v>69</v>
      </c>
      <c r="M34" s="4">
        <f t="shared" si="34"/>
        <v>177.53623188405797</v>
      </c>
      <c r="N34" s="10">
        <f>((G34*(H34/1000))/(3.14*(0.010125^2)*0.0708*1000))</f>
        <v>537.50575576794813</v>
      </c>
      <c r="O34" s="4">
        <f t="shared" si="0"/>
        <v>532.60869565217388</v>
      </c>
      <c r="P34" s="4">
        <v>0</v>
      </c>
      <c r="Q34" s="4">
        <v>45</v>
      </c>
      <c r="R34" s="4">
        <v>-20</v>
      </c>
      <c r="S34" s="4">
        <v>60</v>
      </c>
      <c r="T34" s="6">
        <f t="shared" ref="T34:W34" si="36">(P34 * (9/5)) + 32</f>
        <v>32</v>
      </c>
      <c r="U34" s="6">
        <f t="shared" si="36"/>
        <v>113</v>
      </c>
      <c r="V34" s="6">
        <f t="shared" si="36"/>
        <v>-4</v>
      </c>
      <c r="W34" s="6">
        <f t="shared" si="36"/>
        <v>140</v>
      </c>
      <c r="X34" s="7" t="str">
        <f>HYPERLINK("https://batteryservice.bg/wp-content/uploads/2018/12/INR21700-50E.pdf","Data Sheet")</f>
        <v>Data Sheet</v>
      </c>
      <c r="Y34" s="3"/>
      <c r="Z34" s="3"/>
      <c r="AA34" s="3"/>
      <c r="AB34" s="3"/>
      <c r="AC34" s="3"/>
      <c r="AD34" s="3"/>
      <c r="AE34" s="3"/>
      <c r="AF34" s="3"/>
    </row>
    <row r="35" spans="1:32" ht="54" customHeight="1">
      <c r="A35" s="6" t="s">
        <v>67</v>
      </c>
      <c r="B35" s="3" t="s">
        <v>68</v>
      </c>
      <c r="C35" s="3" t="s">
        <v>4488</v>
      </c>
      <c r="D35" s="6" t="s">
        <v>69</v>
      </c>
      <c r="E35" s="3" t="s">
        <v>26</v>
      </c>
      <c r="F35" s="3">
        <v>3.3</v>
      </c>
      <c r="G35" s="3">
        <v>2</v>
      </c>
      <c r="H35" s="3">
        <v>2500</v>
      </c>
      <c r="I35" s="3">
        <f>(H35/1000)*20</f>
        <v>50</v>
      </c>
      <c r="J35" s="3">
        <v>10</v>
      </c>
      <c r="K35" s="3">
        <f>O35*(L35/1000)</f>
        <v>197.6</v>
      </c>
      <c r="L35" s="3">
        <v>76</v>
      </c>
      <c r="M35" s="3">
        <f>8.25/(L35/1000)</f>
        <v>108.55263157894737</v>
      </c>
      <c r="N35" s="3">
        <f>(8.25/(3.14*(0.013^2)*0.065*1000))</f>
        <v>239.17965726279905</v>
      </c>
      <c r="O35" s="3">
        <v>2600</v>
      </c>
      <c r="P35" s="3">
        <v>0</v>
      </c>
      <c r="Q35" s="3">
        <v>55</v>
      </c>
      <c r="R35" s="3">
        <v>-30</v>
      </c>
      <c r="S35" s="3">
        <v>55</v>
      </c>
      <c r="T35" s="6">
        <f t="shared" ref="T35:W35" si="37">(P35 * (9/5)) + 32</f>
        <v>32</v>
      </c>
      <c r="U35" s="6">
        <f t="shared" si="37"/>
        <v>131</v>
      </c>
      <c r="V35" s="6">
        <f t="shared" si="37"/>
        <v>-22</v>
      </c>
      <c r="W35" s="6">
        <f t="shared" si="37"/>
        <v>131</v>
      </c>
      <c r="X35" s="11" t="s">
        <v>22</v>
      </c>
      <c r="Y35" s="3"/>
      <c r="Z35" s="3"/>
      <c r="AA35" s="3"/>
      <c r="AB35" s="3"/>
      <c r="AC35" s="3"/>
      <c r="AD35" s="3"/>
      <c r="AE35" s="3"/>
      <c r="AF35" s="3"/>
    </row>
    <row r="36" spans="1:32" ht="54" customHeight="1">
      <c r="A36" s="6" t="s">
        <v>70</v>
      </c>
      <c r="B36" s="3" t="s">
        <v>71</v>
      </c>
      <c r="C36" s="4" t="s">
        <v>4485</v>
      </c>
      <c r="D36" s="4" t="s">
        <v>34</v>
      </c>
      <c r="E36" s="3" t="s">
        <v>72</v>
      </c>
      <c r="F36" s="3">
        <v>3.7</v>
      </c>
      <c r="G36" s="3">
        <v>2.7</v>
      </c>
      <c r="H36" s="3">
        <v>12400</v>
      </c>
      <c r="I36" s="3">
        <f>(H36/1000)*2</f>
        <v>24.8</v>
      </c>
      <c r="J36" s="3">
        <f>(H36/1000)*1</f>
        <v>12.4</v>
      </c>
      <c r="K36" s="3">
        <f>513*(L36/1000)</f>
        <v>88.748999999999995</v>
      </c>
      <c r="L36" s="3">
        <v>173</v>
      </c>
      <c r="M36" s="3">
        <v>261</v>
      </c>
      <c r="N36" s="3">
        <v>605</v>
      </c>
      <c r="O36" s="3">
        <v>513</v>
      </c>
      <c r="P36" s="4">
        <v>0</v>
      </c>
      <c r="Q36" s="4">
        <v>45</v>
      </c>
      <c r="R36" s="4">
        <v>-20</v>
      </c>
      <c r="S36" s="4">
        <v>60</v>
      </c>
      <c r="T36" s="6">
        <f t="shared" ref="T36:W36" si="38">(P36 * (9/5)) + 32</f>
        <v>32</v>
      </c>
      <c r="U36" s="6">
        <f t="shared" si="38"/>
        <v>113</v>
      </c>
      <c r="V36" s="6">
        <f t="shared" si="38"/>
        <v>-4</v>
      </c>
      <c r="W36" s="6">
        <f t="shared" si="38"/>
        <v>140</v>
      </c>
      <c r="X36" s="11" t="s">
        <v>22</v>
      </c>
      <c r="Y36" s="3"/>
      <c r="Z36" s="3"/>
      <c r="AA36" s="3"/>
      <c r="AB36" s="3"/>
      <c r="AC36" s="3"/>
      <c r="AD36" s="3"/>
      <c r="AE36" s="3"/>
      <c r="AF36" s="3"/>
    </row>
    <row r="37" spans="1:32" ht="54" customHeight="1">
      <c r="A37" s="6" t="s">
        <v>73</v>
      </c>
      <c r="B37" s="3" t="s">
        <v>74</v>
      </c>
      <c r="C37" s="4" t="s">
        <v>4484</v>
      </c>
      <c r="D37" s="5" t="s">
        <v>32</v>
      </c>
      <c r="E37" s="3" t="s">
        <v>26</v>
      </c>
      <c r="F37" s="3">
        <v>3.7</v>
      </c>
      <c r="G37" s="3">
        <v>2.5</v>
      </c>
      <c r="H37" s="3">
        <v>3000</v>
      </c>
      <c r="I37" s="3">
        <v>20</v>
      </c>
      <c r="J37" s="3">
        <v>4</v>
      </c>
      <c r="K37" s="3">
        <f>794*(L37/1000)</f>
        <v>35.729999999999997</v>
      </c>
      <c r="L37" s="3">
        <v>45</v>
      </c>
      <c r="M37" s="3">
        <v>278</v>
      </c>
      <c r="N37" s="3">
        <f>13/(3.14*(0.013^2)*0.065*1000)</f>
        <v>376.88915689895612</v>
      </c>
      <c r="O37" s="3">
        <v>794</v>
      </c>
      <c r="P37" s="3">
        <v>0</v>
      </c>
      <c r="Q37" s="3">
        <v>45</v>
      </c>
      <c r="R37" s="3">
        <v>-20</v>
      </c>
      <c r="S37" s="3">
        <v>75</v>
      </c>
      <c r="T37" s="6">
        <f t="shared" ref="T37:W37" si="39">(P37 * (9/5)) + 32</f>
        <v>32</v>
      </c>
      <c r="U37" s="6">
        <f t="shared" si="39"/>
        <v>113</v>
      </c>
      <c r="V37" s="6">
        <f t="shared" si="39"/>
        <v>-4</v>
      </c>
      <c r="W37" s="6">
        <f t="shared" si="39"/>
        <v>167</v>
      </c>
      <c r="X37" s="11" t="s">
        <v>22</v>
      </c>
      <c r="Y37" s="3"/>
      <c r="Z37" s="3"/>
      <c r="AA37" s="3"/>
      <c r="AB37" s="3"/>
      <c r="AC37" s="3"/>
      <c r="AD37" s="3"/>
      <c r="AE37" s="3"/>
      <c r="AF37" s="3"/>
    </row>
    <row r="38" spans="1:32" ht="54" customHeight="1">
      <c r="A38" s="6" t="s">
        <v>75</v>
      </c>
      <c r="B38" s="3" t="s">
        <v>76</v>
      </c>
      <c r="C38" s="3" t="s">
        <v>4489</v>
      </c>
      <c r="D38" s="6" t="s">
        <v>77</v>
      </c>
      <c r="E38" s="3" t="s">
        <v>72</v>
      </c>
      <c r="F38" s="3">
        <v>2.15</v>
      </c>
      <c r="G38" s="3">
        <v>1.9</v>
      </c>
      <c r="H38" s="3">
        <v>19500</v>
      </c>
      <c r="I38" s="3">
        <f>(H38/1000)*3</f>
        <v>58.5</v>
      </c>
      <c r="J38" s="3">
        <f>(H38/1000)*0.2</f>
        <v>3.9000000000000004</v>
      </c>
      <c r="K38" s="3">
        <f>898*(L38/1000)</f>
        <v>125.72000000000001</v>
      </c>
      <c r="L38" s="3">
        <v>140</v>
      </c>
      <c r="M38" s="3">
        <v>299</v>
      </c>
      <c r="N38" s="3">
        <v>220</v>
      </c>
      <c r="O38" s="3">
        <v>898</v>
      </c>
      <c r="P38" s="12">
        <v>0</v>
      </c>
      <c r="Q38" s="12">
        <v>30</v>
      </c>
      <c r="R38" s="12">
        <v>0</v>
      </c>
      <c r="S38" s="12">
        <v>30</v>
      </c>
      <c r="T38" s="6">
        <f t="shared" ref="T38:W38" si="40">(P38 * (9/5)) + 32</f>
        <v>32</v>
      </c>
      <c r="U38" s="6">
        <f t="shared" si="40"/>
        <v>86</v>
      </c>
      <c r="V38" s="6">
        <f t="shared" si="40"/>
        <v>32</v>
      </c>
      <c r="W38" s="6">
        <f t="shared" si="40"/>
        <v>86</v>
      </c>
      <c r="X38" s="11" t="s">
        <v>22</v>
      </c>
      <c r="Y38" s="3"/>
      <c r="Z38" s="3"/>
      <c r="AA38" s="3"/>
      <c r="AB38" s="3"/>
      <c r="AC38" s="3"/>
      <c r="AD38" s="3"/>
      <c r="AE38" s="3"/>
      <c r="AF38" s="3"/>
    </row>
    <row r="39" spans="1:32" ht="54" customHeight="1">
      <c r="A39" s="6" t="s">
        <v>78</v>
      </c>
      <c r="B39" s="3" t="s">
        <v>4490</v>
      </c>
      <c r="C39" s="3" t="s">
        <v>4489</v>
      </c>
      <c r="D39" s="6" t="s">
        <v>79</v>
      </c>
      <c r="E39" s="3" t="s">
        <v>72</v>
      </c>
      <c r="F39" s="3">
        <v>3.7</v>
      </c>
      <c r="G39" s="3">
        <v>2.5</v>
      </c>
      <c r="H39" s="3">
        <v>12700</v>
      </c>
      <c r="I39" s="3">
        <f t="shared" ref="I39:I40" si="41">(H39/1000)*1</f>
        <v>12.7</v>
      </c>
      <c r="J39" s="3">
        <f>(H39/1000)*1</f>
        <v>12.7</v>
      </c>
      <c r="K39" s="3">
        <f>359*(L39/1000)</f>
        <v>47.029000000000003</v>
      </c>
      <c r="L39" s="3">
        <v>131</v>
      </c>
      <c r="M39" s="3">
        <v>359</v>
      </c>
      <c r="N39" s="3">
        <v>695</v>
      </c>
      <c r="O39" s="3">
        <v>359</v>
      </c>
      <c r="P39" s="3">
        <v>-20</v>
      </c>
      <c r="Q39" s="3">
        <v>55</v>
      </c>
      <c r="R39" s="3">
        <v>-20</v>
      </c>
      <c r="S39" s="3">
        <v>55</v>
      </c>
      <c r="T39" s="6">
        <f t="shared" ref="T39:W39" si="42">(P39 * (9/5)) + 32</f>
        <v>-4</v>
      </c>
      <c r="U39" s="6">
        <f t="shared" si="42"/>
        <v>131</v>
      </c>
      <c r="V39" s="6">
        <f t="shared" si="42"/>
        <v>-4</v>
      </c>
      <c r="W39" s="6">
        <f t="shared" si="42"/>
        <v>131</v>
      </c>
      <c r="X39" s="11" t="s">
        <v>22</v>
      </c>
      <c r="Y39" s="3"/>
      <c r="Z39" s="3"/>
      <c r="AA39" s="3"/>
      <c r="AB39" s="3"/>
      <c r="AC39" s="3"/>
      <c r="AD39" s="3"/>
      <c r="AE39" s="3"/>
      <c r="AF39" s="3"/>
    </row>
    <row r="40" spans="1:32" ht="54" customHeight="1">
      <c r="A40" s="6" t="s">
        <v>75</v>
      </c>
      <c r="B40" s="3" t="s">
        <v>80</v>
      </c>
      <c r="C40" s="3" t="s">
        <v>4489</v>
      </c>
      <c r="D40" s="6" t="s">
        <v>77</v>
      </c>
      <c r="E40" s="3" t="s">
        <v>72</v>
      </c>
      <c r="F40" s="3">
        <v>2.15</v>
      </c>
      <c r="G40" s="3">
        <v>1.9</v>
      </c>
      <c r="H40" s="3">
        <v>16000</v>
      </c>
      <c r="I40" s="3">
        <f t="shared" si="41"/>
        <v>16</v>
      </c>
      <c r="J40" s="3">
        <f>(H40/1000)*0.2</f>
        <v>3.2</v>
      </c>
      <c r="K40" s="3">
        <f>405*(L40/1000)</f>
        <v>34.425000000000004</v>
      </c>
      <c r="L40" s="3">
        <v>85</v>
      </c>
      <c r="M40" s="3">
        <v>405</v>
      </c>
      <c r="N40" s="3">
        <v>304</v>
      </c>
      <c r="O40" s="3">
        <v>405</v>
      </c>
      <c r="P40" s="12">
        <v>0</v>
      </c>
      <c r="Q40" s="12">
        <v>30</v>
      </c>
      <c r="R40" s="12">
        <v>0</v>
      </c>
      <c r="S40" s="12">
        <v>30</v>
      </c>
      <c r="T40" s="6">
        <f t="shared" ref="T40:W40" si="43">(P40 * (9/5)) + 32</f>
        <v>32</v>
      </c>
      <c r="U40" s="6">
        <f t="shared" si="43"/>
        <v>86</v>
      </c>
      <c r="V40" s="6">
        <f t="shared" si="43"/>
        <v>32</v>
      </c>
      <c r="W40" s="6">
        <f t="shared" si="43"/>
        <v>86</v>
      </c>
      <c r="X40" s="11" t="s">
        <v>22</v>
      </c>
      <c r="Y40" s="3"/>
      <c r="Z40" s="3"/>
      <c r="AA40" s="3"/>
      <c r="AB40" s="3"/>
      <c r="AC40" s="3"/>
      <c r="AD40" s="3"/>
      <c r="AE40" s="3"/>
      <c r="AF40" s="3"/>
    </row>
    <row r="41" spans="1:32" ht="15.75" customHeight="1">
      <c r="A41" s="6"/>
      <c r="B41" s="3"/>
      <c r="C41" s="3"/>
      <c r="D41" s="6"/>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row>
    <row r="42" spans="1:32" ht="15.75" customHeight="1">
      <c r="A42" s="6"/>
      <c r="B42" s="3"/>
      <c r="C42" s="3"/>
      <c r="D42" s="6"/>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row>
    <row r="43" spans="1:32" ht="15.75" customHeight="1">
      <c r="A43" s="6"/>
      <c r="B43" s="3"/>
      <c r="C43" s="3"/>
      <c r="D43" s="6"/>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row>
    <row r="44" spans="1:32" ht="15.75" customHeight="1">
      <c r="A44" s="6"/>
      <c r="B44" s="3"/>
      <c r="C44" s="3"/>
      <c r="D44" s="6"/>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row>
    <row r="45" spans="1:32" ht="15.75" customHeight="1">
      <c r="A45" s="6"/>
      <c r="B45" s="3"/>
      <c r="C45" s="3"/>
      <c r="D45" s="6"/>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row>
    <row r="46" spans="1:32" ht="15.75" customHeight="1">
      <c r="A46" s="6"/>
      <c r="B46" s="3"/>
      <c r="C46" s="3"/>
      <c r="D46" s="6"/>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row>
    <row r="47" spans="1:32" ht="15.75" customHeight="1">
      <c r="A47" s="6"/>
      <c r="B47" s="3"/>
      <c r="C47" s="3"/>
      <c r="D47" s="6"/>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row>
    <row r="48" spans="1:32" ht="15.75" customHeight="1">
      <c r="A48" s="6"/>
      <c r="B48" s="3"/>
      <c r="C48" s="3"/>
      <c r="D48" s="6"/>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row>
    <row r="49" spans="1:32" ht="15.75" customHeight="1">
      <c r="A49" s="6"/>
      <c r="B49" s="3"/>
      <c r="C49" s="3"/>
      <c r="D49" s="6"/>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row>
    <row r="50" spans="1:32" ht="15.75" customHeight="1">
      <c r="A50" s="6"/>
      <c r="B50" s="3"/>
      <c r="C50" s="3"/>
      <c r="D50" s="6"/>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row>
    <row r="51" spans="1:32" ht="15.75" customHeight="1">
      <c r="A51" s="6"/>
      <c r="B51" s="3"/>
      <c r="C51" s="3"/>
      <c r="D51" s="6"/>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row>
    <row r="52" spans="1:32" ht="15.75" customHeight="1">
      <c r="A52" s="6"/>
      <c r="B52" s="3"/>
      <c r="C52" s="3"/>
      <c r="D52" s="6"/>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row>
    <row r="53" spans="1:32" ht="15.75" customHeight="1">
      <c r="A53" s="6"/>
      <c r="B53" s="3"/>
      <c r="C53" s="3"/>
      <c r="D53" s="6"/>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row>
    <row r="54" spans="1:32" ht="15.75" customHeight="1">
      <c r="A54" s="6"/>
      <c r="B54" s="3"/>
      <c r="C54" s="3"/>
      <c r="D54" s="6"/>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row>
    <row r="55" spans="1:32" ht="15.75" customHeight="1">
      <c r="A55" s="6"/>
      <c r="B55" s="3"/>
      <c r="C55" s="3"/>
      <c r="D55" s="6"/>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row>
    <row r="56" spans="1:32" ht="15.75" customHeight="1">
      <c r="A56" s="6"/>
      <c r="B56" s="3"/>
      <c r="C56" s="3"/>
      <c r="D56" s="6"/>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row>
    <row r="57" spans="1:32" ht="15.75" customHeight="1">
      <c r="A57" s="6"/>
      <c r="B57" s="3"/>
      <c r="C57" s="3"/>
      <c r="D57" s="6"/>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row>
    <row r="58" spans="1:32" ht="15.75" customHeight="1">
      <c r="A58" s="6"/>
      <c r="B58" s="3"/>
      <c r="C58" s="3"/>
      <c r="D58" s="6"/>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row>
    <row r="59" spans="1:32" ht="15.75" customHeight="1">
      <c r="A59" s="6"/>
      <c r="B59" s="3"/>
      <c r="C59" s="3"/>
      <c r="D59" s="6"/>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row>
    <row r="60" spans="1:32" ht="15.75" customHeight="1">
      <c r="A60" s="6"/>
      <c r="B60" s="3"/>
      <c r="C60" s="3"/>
      <c r="D60" s="6"/>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row>
    <row r="61" spans="1:32" ht="15.75" customHeight="1">
      <c r="A61" s="6"/>
      <c r="B61" s="3"/>
      <c r="C61" s="3"/>
      <c r="D61" s="6"/>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row>
    <row r="62" spans="1:32" ht="15.75" customHeight="1">
      <c r="A62" s="6"/>
      <c r="B62" s="3"/>
      <c r="C62" s="3"/>
      <c r="D62" s="6"/>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row>
    <row r="63" spans="1:32" ht="15.75" customHeight="1">
      <c r="A63" s="6"/>
      <c r="B63" s="3"/>
      <c r="C63" s="3"/>
      <c r="D63" s="6"/>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row>
    <row r="64" spans="1:32" ht="15.75" customHeight="1">
      <c r="A64" s="6"/>
      <c r="B64" s="3"/>
      <c r="C64" s="3"/>
      <c r="D64" s="6"/>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row>
    <row r="65" spans="1:32" ht="15.75" customHeight="1">
      <c r="A65" s="6"/>
      <c r="B65" s="3"/>
      <c r="C65" s="3"/>
      <c r="D65" s="6"/>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row>
    <row r="66" spans="1:32" ht="15.75" customHeight="1">
      <c r="A66" s="6"/>
      <c r="B66" s="3"/>
      <c r="C66" s="3"/>
      <c r="D66" s="6"/>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row>
    <row r="67" spans="1:32" ht="15.75" customHeight="1">
      <c r="A67" s="6"/>
      <c r="B67" s="3"/>
      <c r="C67" s="3"/>
      <c r="D67" s="6"/>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row>
    <row r="68" spans="1:32" ht="15.75" customHeight="1">
      <c r="A68" s="6"/>
      <c r="B68" s="3"/>
      <c r="C68" s="3"/>
      <c r="D68" s="6"/>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row>
    <row r="69" spans="1:32" ht="15.75" customHeight="1">
      <c r="A69" s="6"/>
      <c r="B69" s="3"/>
      <c r="C69" s="3"/>
      <c r="D69" s="6"/>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row>
    <row r="70" spans="1:32" ht="15.75" customHeight="1">
      <c r="A70" s="6"/>
      <c r="B70" s="3"/>
      <c r="C70" s="3"/>
      <c r="D70" s="6"/>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row>
    <row r="71" spans="1:32" ht="15.75" customHeight="1">
      <c r="A71" s="6"/>
      <c r="B71" s="3"/>
      <c r="C71" s="3"/>
      <c r="D71" s="6"/>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row>
    <row r="72" spans="1:32" ht="15.75" customHeight="1">
      <c r="A72" s="6"/>
      <c r="B72" s="3"/>
      <c r="C72" s="3"/>
      <c r="D72" s="6"/>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row>
    <row r="73" spans="1:32" ht="15.75" customHeight="1">
      <c r="A73" s="6"/>
      <c r="B73" s="3"/>
      <c r="C73" s="3"/>
      <c r="D73" s="6"/>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row>
    <row r="74" spans="1:32" ht="15.75" customHeight="1">
      <c r="A74" s="6"/>
      <c r="B74" s="3"/>
      <c r="C74" s="3"/>
      <c r="D74" s="6"/>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row>
    <row r="75" spans="1:32" ht="15.75" customHeight="1">
      <c r="A75" s="6"/>
      <c r="B75" s="3"/>
      <c r="C75" s="3"/>
      <c r="D75" s="6"/>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row>
    <row r="76" spans="1:32" ht="15.75" customHeight="1">
      <c r="A76" s="6"/>
      <c r="B76" s="3"/>
      <c r="C76" s="3"/>
      <c r="D76" s="6"/>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row>
    <row r="77" spans="1:32" ht="15.75" customHeight="1">
      <c r="A77" s="6"/>
      <c r="B77" s="3"/>
      <c r="C77" s="3"/>
      <c r="D77" s="6"/>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row>
    <row r="78" spans="1:32" ht="15.75" customHeight="1">
      <c r="A78" s="6"/>
      <c r="B78" s="3"/>
      <c r="C78" s="3"/>
      <c r="D78" s="6"/>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row>
    <row r="79" spans="1:32" ht="15.75" customHeight="1">
      <c r="A79" s="6"/>
      <c r="B79" s="3"/>
      <c r="C79" s="3"/>
      <c r="D79" s="6"/>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row>
    <row r="80" spans="1:32" ht="15.75" customHeight="1">
      <c r="A80" s="6"/>
      <c r="B80" s="3"/>
      <c r="C80" s="3"/>
      <c r="D80" s="6"/>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row>
    <row r="81" spans="1:32" ht="15.75" customHeight="1">
      <c r="A81" s="6"/>
      <c r="B81" s="3"/>
      <c r="C81" s="3"/>
      <c r="D81" s="6"/>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row>
    <row r="82" spans="1:32" ht="15.75" customHeight="1">
      <c r="A82" s="6"/>
      <c r="B82" s="3"/>
      <c r="C82" s="3"/>
      <c r="D82" s="6"/>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row>
    <row r="83" spans="1:32" ht="15.75" customHeight="1">
      <c r="A83" s="6"/>
      <c r="B83" s="3"/>
      <c r="C83" s="3"/>
      <c r="D83" s="6"/>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row>
    <row r="84" spans="1:32" ht="15.75" customHeight="1">
      <c r="A84" s="6"/>
      <c r="B84" s="3"/>
      <c r="C84" s="3"/>
      <c r="D84" s="6"/>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row>
    <row r="85" spans="1:32" ht="15.75" customHeight="1">
      <c r="A85" s="6"/>
      <c r="B85" s="3"/>
      <c r="C85" s="3"/>
      <c r="D85" s="6"/>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row>
    <row r="86" spans="1:32" ht="15.75" customHeight="1">
      <c r="A86" s="6"/>
      <c r="B86" s="3"/>
      <c r="C86" s="3"/>
      <c r="D86" s="6"/>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row>
    <row r="87" spans="1:32" ht="15.75" customHeight="1">
      <c r="A87" s="6"/>
      <c r="B87" s="3"/>
      <c r="C87" s="3"/>
      <c r="D87" s="6"/>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row>
    <row r="88" spans="1:32" ht="15.75" customHeight="1">
      <c r="A88" s="6"/>
      <c r="B88" s="3"/>
      <c r="C88" s="3"/>
      <c r="D88" s="6"/>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row>
    <row r="89" spans="1:32" ht="15.75" customHeight="1">
      <c r="A89" s="6"/>
      <c r="B89" s="3"/>
      <c r="C89" s="3"/>
      <c r="D89" s="6"/>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row>
    <row r="90" spans="1:32" ht="15.75" customHeight="1">
      <c r="A90" s="6"/>
      <c r="B90" s="3"/>
      <c r="C90" s="3"/>
      <c r="D90" s="6"/>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row>
    <row r="91" spans="1:32" ht="15.75" customHeight="1">
      <c r="A91" s="6"/>
      <c r="B91" s="3"/>
      <c r="C91" s="3"/>
      <c r="D91" s="6"/>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row>
    <row r="92" spans="1:32" ht="15.75" customHeight="1">
      <c r="A92" s="6"/>
      <c r="B92" s="3"/>
      <c r="C92" s="3"/>
      <c r="D92" s="6"/>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row>
    <row r="93" spans="1:32" ht="15.75" customHeight="1">
      <c r="A93" s="6"/>
      <c r="B93" s="3"/>
      <c r="C93" s="3"/>
      <c r="D93" s="6"/>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row>
    <row r="94" spans="1:32" ht="15.75" customHeight="1">
      <c r="A94" s="6"/>
      <c r="B94" s="3"/>
      <c r="C94" s="3"/>
      <c r="D94" s="6"/>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row>
    <row r="95" spans="1:32" ht="15.75" customHeight="1">
      <c r="A95" s="6"/>
      <c r="B95" s="3"/>
      <c r="C95" s="3"/>
      <c r="D95" s="6"/>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row>
    <row r="96" spans="1:32" ht="15.75" customHeight="1">
      <c r="A96" s="6"/>
      <c r="B96" s="3"/>
      <c r="C96" s="3"/>
      <c r="D96" s="6"/>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row>
    <row r="97" spans="1:32" ht="15.75" customHeight="1">
      <c r="A97" s="6"/>
      <c r="B97" s="3"/>
      <c r="C97" s="3"/>
      <c r="D97" s="6"/>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row>
    <row r="98" spans="1:32" ht="15.75" customHeight="1">
      <c r="A98" s="6"/>
      <c r="B98" s="3"/>
      <c r="C98" s="3"/>
      <c r="D98" s="6"/>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row>
    <row r="99" spans="1:32" ht="15.75" customHeight="1">
      <c r="A99" s="6"/>
      <c r="B99" s="3"/>
      <c r="C99" s="3"/>
      <c r="D99" s="6"/>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row>
    <row r="100" spans="1:32" ht="15.75" customHeight="1">
      <c r="A100" s="6"/>
      <c r="B100" s="3"/>
      <c r="C100" s="3"/>
      <c r="D100" s="6"/>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row>
    <row r="101" spans="1:32" ht="15.75" customHeight="1">
      <c r="A101" s="6"/>
      <c r="B101" s="3"/>
      <c r="C101" s="3"/>
      <c r="D101" s="6"/>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row>
    <row r="102" spans="1:32" ht="15.75" customHeight="1">
      <c r="A102" s="6"/>
      <c r="B102" s="3"/>
      <c r="C102" s="3"/>
      <c r="D102" s="6"/>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row>
    <row r="103" spans="1:32" ht="15.75" customHeight="1">
      <c r="A103" s="6"/>
      <c r="B103" s="3"/>
      <c r="C103" s="3"/>
      <c r="D103" s="6"/>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row>
    <row r="104" spans="1:32" ht="15.75" customHeight="1">
      <c r="A104" s="6"/>
      <c r="B104" s="3"/>
      <c r="C104" s="3"/>
      <c r="D104" s="6"/>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row>
    <row r="105" spans="1:32" ht="15.75" customHeight="1">
      <c r="A105" s="6"/>
      <c r="B105" s="3"/>
      <c r="C105" s="3"/>
      <c r="D105" s="6"/>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row>
    <row r="106" spans="1:32" ht="15.75" customHeight="1">
      <c r="A106" s="6"/>
      <c r="B106" s="3"/>
      <c r="C106" s="3"/>
      <c r="D106" s="6"/>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row>
    <row r="107" spans="1:32" ht="15.75" customHeight="1">
      <c r="A107" s="6"/>
      <c r="B107" s="3"/>
      <c r="C107" s="3"/>
      <c r="D107" s="6"/>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row>
    <row r="108" spans="1:32" ht="15.75" customHeight="1">
      <c r="A108" s="6"/>
      <c r="B108" s="3"/>
      <c r="C108" s="3"/>
      <c r="D108" s="6"/>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row>
    <row r="109" spans="1:32" ht="15.75" customHeight="1">
      <c r="A109" s="6"/>
      <c r="B109" s="3"/>
      <c r="C109" s="3"/>
      <c r="D109" s="6"/>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row>
    <row r="110" spans="1:32" ht="15.75" customHeight="1">
      <c r="A110" s="6"/>
      <c r="B110" s="3"/>
      <c r="C110" s="3"/>
      <c r="D110" s="6"/>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row>
    <row r="111" spans="1:32" ht="15.75" customHeight="1">
      <c r="A111" s="6"/>
      <c r="B111" s="3"/>
      <c r="C111" s="3"/>
      <c r="D111" s="6"/>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row>
    <row r="112" spans="1:32" ht="15.75" customHeight="1">
      <c r="A112" s="6"/>
      <c r="B112" s="3"/>
      <c r="C112" s="3"/>
      <c r="D112" s="6"/>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row>
    <row r="113" spans="1:32" ht="15.75" customHeight="1">
      <c r="A113" s="6"/>
      <c r="B113" s="3"/>
      <c r="C113" s="3"/>
      <c r="D113" s="6"/>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row>
    <row r="114" spans="1:32" ht="15.75" customHeight="1">
      <c r="A114" s="6"/>
      <c r="B114" s="3"/>
      <c r="C114" s="3"/>
      <c r="D114" s="6"/>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row>
    <row r="115" spans="1:32" ht="15.75" customHeight="1">
      <c r="A115" s="6"/>
      <c r="B115" s="3"/>
      <c r="C115" s="3"/>
      <c r="D115" s="6"/>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row>
    <row r="116" spans="1:32" ht="15.75" customHeight="1">
      <c r="A116" s="6"/>
      <c r="B116" s="3"/>
      <c r="C116" s="3"/>
      <c r="D116" s="6"/>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row>
    <row r="117" spans="1:32" ht="15.75" customHeight="1">
      <c r="A117" s="6"/>
      <c r="B117" s="3"/>
      <c r="C117" s="3"/>
      <c r="D117" s="6"/>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row>
    <row r="118" spans="1:32" ht="15.75" customHeight="1">
      <c r="A118" s="6"/>
      <c r="B118" s="3"/>
      <c r="C118" s="3"/>
      <c r="D118" s="6"/>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row>
    <row r="119" spans="1:32" ht="15.75" customHeight="1">
      <c r="A119" s="6"/>
      <c r="B119" s="3"/>
      <c r="C119" s="3"/>
      <c r="D119" s="6"/>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row>
    <row r="120" spans="1:32" ht="15.75" customHeight="1">
      <c r="A120" s="6"/>
      <c r="B120" s="3"/>
      <c r="C120" s="3"/>
      <c r="D120" s="6"/>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row>
    <row r="121" spans="1:32" ht="15.75" customHeight="1">
      <c r="A121" s="6"/>
      <c r="B121" s="3"/>
      <c r="C121" s="3"/>
      <c r="D121" s="6"/>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row>
    <row r="122" spans="1:32" ht="15.75" customHeight="1">
      <c r="A122" s="6"/>
      <c r="B122" s="3"/>
      <c r="C122" s="3"/>
      <c r="D122" s="6"/>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row>
    <row r="123" spans="1:32" ht="15.75" customHeight="1">
      <c r="A123" s="6"/>
      <c r="B123" s="3"/>
      <c r="C123" s="3"/>
      <c r="D123" s="6"/>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row>
    <row r="124" spans="1:32" ht="15.75" customHeight="1">
      <c r="A124" s="6"/>
      <c r="B124" s="3"/>
      <c r="C124" s="3"/>
      <c r="D124" s="6"/>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row>
    <row r="125" spans="1:32" ht="15.75" customHeight="1">
      <c r="A125" s="6"/>
      <c r="B125" s="3"/>
      <c r="C125" s="3"/>
      <c r="D125" s="6"/>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row>
    <row r="126" spans="1:32" ht="15.75" customHeight="1">
      <c r="A126" s="6"/>
      <c r="B126" s="3"/>
      <c r="C126" s="3"/>
      <c r="D126" s="6"/>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row>
    <row r="127" spans="1:32" ht="15.75" customHeight="1">
      <c r="A127" s="6"/>
      <c r="B127" s="3"/>
      <c r="C127" s="3"/>
      <c r="D127" s="6"/>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row>
    <row r="128" spans="1:32" ht="15.75" customHeight="1">
      <c r="A128" s="6"/>
      <c r="B128" s="3"/>
      <c r="C128" s="3"/>
      <c r="D128" s="6"/>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row>
    <row r="129" spans="1:32" ht="15.75" customHeight="1">
      <c r="A129" s="6"/>
      <c r="B129" s="3"/>
      <c r="C129" s="3"/>
      <c r="D129" s="6"/>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row>
    <row r="130" spans="1:32" ht="15.75" customHeight="1">
      <c r="A130" s="6"/>
      <c r="B130" s="3"/>
      <c r="C130" s="3"/>
      <c r="D130" s="6"/>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row>
    <row r="131" spans="1:32" ht="15.75" customHeight="1">
      <c r="A131" s="6"/>
      <c r="B131" s="3"/>
      <c r="C131" s="3"/>
      <c r="D131" s="6"/>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row>
    <row r="132" spans="1:32" ht="15.75" customHeight="1">
      <c r="A132" s="6"/>
      <c r="B132" s="3"/>
      <c r="C132" s="3"/>
      <c r="D132" s="6"/>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row>
    <row r="133" spans="1:32" ht="15.75" customHeight="1">
      <c r="A133" s="6"/>
      <c r="B133" s="3"/>
      <c r="C133" s="3"/>
      <c r="D133" s="6"/>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row>
    <row r="134" spans="1:32" ht="15.75" customHeight="1">
      <c r="A134" s="6"/>
      <c r="B134" s="3"/>
      <c r="C134" s="3"/>
      <c r="D134" s="6"/>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row>
    <row r="135" spans="1:32" ht="15.75" customHeight="1">
      <c r="A135" s="6"/>
      <c r="B135" s="3"/>
      <c r="C135" s="3"/>
      <c r="D135" s="6"/>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row>
    <row r="136" spans="1:32" ht="15.75" customHeight="1">
      <c r="A136" s="6"/>
      <c r="B136" s="3"/>
      <c r="C136" s="3"/>
      <c r="D136" s="6"/>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row>
    <row r="137" spans="1:32" ht="15.75" customHeight="1">
      <c r="A137" s="6"/>
      <c r="B137" s="3"/>
      <c r="C137" s="3"/>
      <c r="D137" s="6"/>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row>
    <row r="138" spans="1:32" ht="15.75" customHeight="1">
      <c r="A138" s="6"/>
      <c r="B138" s="3"/>
      <c r="C138" s="3"/>
      <c r="D138" s="6"/>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row>
    <row r="139" spans="1:32" ht="15.75" customHeight="1">
      <c r="A139" s="6"/>
      <c r="B139" s="3"/>
      <c r="C139" s="3"/>
      <c r="D139" s="6"/>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row>
    <row r="140" spans="1:32" ht="15.75" customHeight="1">
      <c r="A140" s="6"/>
      <c r="B140" s="3"/>
      <c r="C140" s="3"/>
      <c r="D140" s="6"/>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row>
    <row r="141" spans="1:32" ht="15.75" customHeight="1">
      <c r="A141" s="6"/>
      <c r="B141" s="3"/>
      <c r="C141" s="3"/>
      <c r="D141" s="6"/>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row>
    <row r="142" spans="1:32" ht="15.75" customHeight="1">
      <c r="A142" s="6"/>
      <c r="B142" s="3"/>
      <c r="C142" s="3"/>
      <c r="D142" s="6"/>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row>
    <row r="143" spans="1:32" ht="15.75" customHeight="1">
      <c r="A143" s="6"/>
      <c r="B143" s="3"/>
      <c r="C143" s="3"/>
      <c r="D143" s="6"/>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row>
    <row r="144" spans="1:32" ht="15.75" customHeight="1">
      <c r="A144" s="6"/>
      <c r="B144" s="3"/>
      <c r="C144" s="3"/>
      <c r="D144" s="6"/>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row>
    <row r="145" spans="1:32" ht="15.75" customHeight="1">
      <c r="A145" s="6"/>
      <c r="B145" s="3"/>
      <c r="C145" s="3"/>
      <c r="D145" s="6"/>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row>
    <row r="146" spans="1:32" ht="15.75" customHeight="1">
      <c r="A146" s="6"/>
      <c r="B146" s="3"/>
      <c r="C146" s="3"/>
      <c r="D146" s="6"/>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row>
    <row r="147" spans="1:32" ht="15.75" customHeight="1">
      <c r="A147" s="6"/>
      <c r="B147" s="3"/>
      <c r="C147" s="3"/>
      <c r="D147" s="6"/>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row>
    <row r="148" spans="1:32" ht="15.75" customHeight="1">
      <c r="A148" s="6"/>
      <c r="B148" s="3"/>
      <c r="C148" s="3"/>
      <c r="D148" s="6"/>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row>
    <row r="149" spans="1:32" ht="15.75" customHeight="1">
      <c r="A149" s="6"/>
      <c r="B149" s="3"/>
      <c r="C149" s="3"/>
      <c r="D149" s="6"/>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row>
    <row r="150" spans="1:32" ht="15.75" customHeight="1">
      <c r="A150" s="6"/>
      <c r="B150" s="3"/>
      <c r="C150" s="3"/>
      <c r="D150" s="6"/>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row>
    <row r="151" spans="1:32" ht="15.75" customHeight="1">
      <c r="A151" s="6"/>
      <c r="B151" s="3"/>
      <c r="C151" s="3"/>
      <c r="D151" s="6"/>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row>
    <row r="152" spans="1:32" ht="15.75" customHeight="1">
      <c r="A152" s="6"/>
      <c r="B152" s="3"/>
      <c r="C152" s="3"/>
      <c r="D152" s="6"/>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row>
    <row r="153" spans="1:32" ht="15.75" customHeight="1">
      <c r="A153" s="6"/>
      <c r="B153" s="3"/>
      <c r="C153" s="3"/>
      <c r="D153" s="6"/>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row>
    <row r="154" spans="1:32" ht="15.75" customHeight="1">
      <c r="A154" s="6"/>
      <c r="B154" s="3"/>
      <c r="C154" s="3"/>
      <c r="D154" s="6"/>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row>
    <row r="155" spans="1:32" ht="15.75" customHeight="1">
      <c r="A155" s="6"/>
      <c r="B155" s="3"/>
      <c r="C155" s="3"/>
      <c r="D155" s="6"/>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row>
    <row r="156" spans="1:32" ht="15.75" customHeight="1">
      <c r="A156" s="6"/>
      <c r="B156" s="3"/>
      <c r="C156" s="3"/>
      <c r="D156" s="6"/>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row>
    <row r="157" spans="1:32" ht="15.75" customHeight="1">
      <c r="A157" s="6"/>
      <c r="B157" s="3"/>
      <c r="C157" s="3"/>
      <c r="D157" s="6"/>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row>
    <row r="158" spans="1:32" ht="15.75" customHeight="1">
      <c r="A158" s="6"/>
      <c r="B158" s="3"/>
      <c r="C158" s="3"/>
      <c r="D158" s="6"/>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row>
    <row r="159" spans="1:32" ht="15.75" customHeight="1">
      <c r="A159" s="6"/>
      <c r="B159" s="3"/>
      <c r="C159" s="3"/>
      <c r="D159" s="6"/>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row>
    <row r="160" spans="1:32" ht="15.75" customHeight="1">
      <c r="A160" s="6"/>
      <c r="B160" s="3"/>
      <c r="C160" s="3"/>
      <c r="D160" s="6"/>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row>
    <row r="161" spans="1:32" ht="15.75" customHeight="1">
      <c r="A161" s="6"/>
      <c r="B161" s="3"/>
      <c r="C161" s="3"/>
      <c r="D161" s="6"/>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row>
    <row r="162" spans="1:32" ht="15.75" customHeight="1">
      <c r="A162" s="6"/>
      <c r="B162" s="3"/>
      <c r="C162" s="3"/>
      <c r="D162" s="6"/>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row>
    <row r="163" spans="1:32" ht="15.75" customHeight="1">
      <c r="A163" s="6"/>
      <c r="B163" s="3"/>
      <c r="C163" s="3"/>
      <c r="D163" s="6"/>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row>
    <row r="164" spans="1:32" ht="15.75" customHeight="1">
      <c r="A164" s="6"/>
      <c r="B164" s="3"/>
      <c r="C164" s="3"/>
      <c r="D164" s="6"/>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row>
    <row r="165" spans="1:32" ht="15.75" customHeight="1">
      <c r="A165" s="6"/>
      <c r="B165" s="3"/>
      <c r="C165" s="3"/>
      <c r="D165" s="6"/>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row>
    <row r="166" spans="1:32" ht="15.75" customHeight="1">
      <c r="A166" s="6"/>
      <c r="B166" s="3"/>
      <c r="C166" s="3"/>
      <c r="D166" s="6"/>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row>
    <row r="167" spans="1:32" ht="15.75" customHeight="1">
      <c r="A167" s="6"/>
      <c r="B167" s="3"/>
      <c r="C167" s="3"/>
      <c r="D167" s="6"/>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row>
    <row r="168" spans="1:32" ht="15.75" customHeight="1">
      <c r="A168" s="6"/>
      <c r="B168" s="3"/>
      <c r="C168" s="3"/>
      <c r="D168" s="6"/>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row>
    <row r="169" spans="1:32" ht="15.75" customHeight="1">
      <c r="A169" s="6"/>
      <c r="B169" s="3"/>
      <c r="C169" s="3"/>
      <c r="D169" s="6"/>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row>
    <row r="170" spans="1:32" ht="15.75" customHeight="1">
      <c r="A170" s="6"/>
      <c r="B170" s="3"/>
      <c r="C170" s="3"/>
      <c r="D170" s="6"/>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row>
    <row r="171" spans="1:32" ht="15.75" customHeight="1">
      <c r="A171" s="6"/>
      <c r="B171" s="3"/>
      <c r="C171" s="3"/>
      <c r="D171" s="6"/>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row>
    <row r="172" spans="1:32" ht="15.75" customHeight="1">
      <c r="A172" s="6"/>
      <c r="B172" s="3"/>
      <c r="C172" s="3"/>
      <c r="D172" s="6"/>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row>
    <row r="173" spans="1:32" ht="15.75" customHeight="1">
      <c r="A173" s="6"/>
      <c r="B173" s="3"/>
      <c r="C173" s="3"/>
      <c r="D173" s="6"/>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row>
    <row r="174" spans="1:32" ht="15.75" customHeight="1">
      <c r="A174" s="6"/>
      <c r="B174" s="3"/>
      <c r="C174" s="3"/>
      <c r="D174" s="6"/>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row>
    <row r="175" spans="1:32" ht="15.75" customHeight="1">
      <c r="A175" s="6"/>
      <c r="B175" s="3"/>
      <c r="C175" s="3"/>
      <c r="D175" s="6"/>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row>
    <row r="176" spans="1:32" ht="15.75" customHeight="1">
      <c r="A176" s="6"/>
      <c r="B176" s="3"/>
      <c r="C176" s="3"/>
      <c r="D176" s="6"/>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row>
    <row r="177" spans="1:32" ht="15.75" customHeight="1">
      <c r="A177" s="6"/>
      <c r="B177" s="3"/>
      <c r="C177" s="3"/>
      <c r="D177" s="6"/>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row>
    <row r="178" spans="1:32" ht="15.75" customHeight="1">
      <c r="A178" s="6"/>
      <c r="B178" s="3"/>
      <c r="C178" s="3"/>
      <c r="D178" s="6"/>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row>
    <row r="179" spans="1:32" ht="15.75" customHeight="1">
      <c r="A179" s="6"/>
      <c r="B179" s="3"/>
      <c r="C179" s="3"/>
      <c r="D179" s="6"/>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row>
    <row r="180" spans="1:32" ht="15.75" customHeight="1">
      <c r="A180" s="6"/>
      <c r="B180" s="3"/>
      <c r="C180" s="3"/>
      <c r="D180" s="6"/>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row>
    <row r="181" spans="1:32" ht="15.75" customHeight="1">
      <c r="A181" s="6"/>
      <c r="B181" s="3"/>
      <c r="C181" s="3"/>
      <c r="D181" s="6"/>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row>
    <row r="182" spans="1:32" ht="15.75" customHeight="1">
      <c r="A182" s="6"/>
      <c r="B182" s="3"/>
      <c r="C182" s="3"/>
      <c r="D182" s="6"/>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row>
    <row r="183" spans="1:32" ht="15.75" customHeight="1">
      <c r="A183" s="6"/>
      <c r="B183" s="3"/>
      <c r="C183" s="3"/>
      <c r="D183" s="6"/>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row>
    <row r="184" spans="1:32" ht="15.75" customHeight="1">
      <c r="A184" s="6"/>
      <c r="B184" s="3"/>
      <c r="C184" s="3"/>
      <c r="D184" s="6"/>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row>
    <row r="185" spans="1:32" ht="15.75" customHeight="1">
      <c r="A185" s="6"/>
      <c r="B185" s="3"/>
      <c r="C185" s="3"/>
      <c r="D185" s="6"/>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row>
    <row r="186" spans="1:32" ht="15.75" customHeight="1">
      <c r="A186" s="6"/>
      <c r="B186" s="3"/>
      <c r="C186" s="3"/>
      <c r="D186" s="6"/>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row>
    <row r="187" spans="1:32" ht="15.75" customHeight="1">
      <c r="A187" s="6"/>
      <c r="B187" s="3"/>
      <c r="C187" s="3"/>
      <c r="D187" s="6"/>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row>
    <row r="188" spans="1:32" ht="15.75" customHeight="1">
      <c r="A188" s="6"/>
      <c r="B188" s="3"/>
      <c r="C188" s="3"/>
      <c r="D188" s="6"/>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row>
    <row r="189" spans="1:32" ht="15.75" customHeight="1">
      <c r="A189" s="6"/>
      <c r="B189" s="3"/>
      <c r="C189" s="3"/>
      <c r="D189" s="6"/>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row>
    <row r="190" spans="1:32" ht="15.75" customHeight="1">
      <c r="A190" s="6"/>
      <c r="B190" s="3"/>
      <c r="C190" s="3"/>
      <c r="D190" s="6"/>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row>
    <row r="191" spans="1:32" ht="15.75" customHeight="1">
      <c r="A191" s="6"/>
      <c r="B191" s="3"/>
      <c r="C191" s="3"/>
      <c r="D191" s="6"/>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row>
    <row r="192" spans="1:32" ht="15.75" customHeight="1">
      <c r="A192" s="6"/>
      <c r="B192" s="3"/>
      <c r="C192" s="3"/>
      <c r="D192" s="6"/>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row>
    <row r="193" spans="1:32" ht="15.75" customHeight="1">
      <c r="A193" s="6"/>
      <c r="B193" s="3"/>
      <c r="C193" s="3"/>
      <c r="D193" s="6"/>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row>
    <row r="194" spans="1:32" ht="15.75" customHeight="1">
      <c r="A194" s="6"/>
      <c r="B194" s="3"/>
      <c r="C194" s="3"/>
      <c r="D194" s="6"/>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row>
    <row r="195" spans="1:32" ht="15.75" customHeight="1">
      <c r="A195" s="6"/>
      <c r="B195" s="3"/>
      <c r="C195" s="3"/>
      <c r="D195" s="6"/>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row>
    <row r="196" spans="1:32" ht="15.75" customHeight="1">
      <c r="A196" s="6"/>
      <c r="B196" s="3"/>
      <c r="C196" s="3"/>
      <c r="D196" s="6"/>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row>
    <row r="197" spans="1:32" ht="15.75" customHeight="1">
      <c r="A197" s="6"/>
      <c r="B197" s="3"/>
      <c r="C197" s="3"/>
      <c r="D197" s="6"/>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row>
    <row r="198" spans="1:32" ht="15.75" customHeight="1">
      <c r="A198" s="6"/>
      <c r="B198" s="3"/>
      <c r="C198" s="3"/>
      <c r="D198" s="6"/>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row>
    <row r="199" spans="1:32" ht="15.75" customHeight="1">
      <c r="A199" s="6"/>
      <c r="B199" s="3"/>
      <c r="C199" s="3"/>
      <c r="D199" s="6"/>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row>
    <row r="200" spans="1:32" ht="15.75" customHeight="1">
      <c r="A200" s="6"/>
      <c r="B200" s="3"/>
      <c r="C200" s="3"/>
      <c r="D200" s="6"/>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row>
    <row r="201" spans="1:32" ht="15.75" customHeight="1">
      <c r="A201" s="6"/>
      <c r="B201" s="3"/>
      <c r="C201" s="3"/>
      <c r="D201" s="6"/>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row>
    <row r="202" spans="1:32" ht="15.75" customHeight="1">
      <c r="A202" s="6"/>
      <c r="B202" s="3"/>
      <c r="C202" s="3"/>
      <c r="D202" s="6"/>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row>
    <row r="203" spans="1:32" ht="15.75" customHeight="1">
      <c r="A203" s="6"/>
      <c r="B203" s="3"/>
      <c r="C203" s="3"/>
      <c r="D203" s="6"/>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row>
    <row r="204" spans="1:32" ht="15.75" customHeight="1">
      <c r="A204" s="6"/>
      <c r="B204" s="3"/>
      <c r="C204" s="3"/>
      <c r="D204" s="6"/>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row>
    <row r="205" spans="1:32" ht="15.75" customHeight="1">
      <c r="A205" s="6"/>
      <c r="B205" s="3"/>
      <c r="C205" s="3"/>
      <c r="D205" s="6"/>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row>
    <row r="206" spans="1:32" ht="15.75" customHeight="1">
      <c r="A206" s="6"/>
      <c r="B206" s="3"/>
      <c r="C206" s="3"/>
      <c r="D206" s="6"/>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row>
    <row r="207" spans="1:32" ht="15.75" customHeight="1">
      <c r="A207" s="6"/>
      <c r="B207" s="3"/>
      <c r="C207" s="3"/>
      <c r="D207" s="6"/>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row>
    <row r="208" spans="1:32" ht="15.75" customHeight="1">
      <c r="A208" s="6"/>
      <c r="B208" s="3"/>
      <c r="C208" s="3"/>
      <c r="D208" s="6"/>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row>
    <row r="209" spans="1:32" ht="15.75" customHeight="1">
      <c r="A209" s="6"/>
      <c r="B209" s="3"/>
      <c r="C209" s="3"/>
      <c r="D209" s="6"/>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row>
    <row r="210" spans="1:32" ht="15.75" customHeight="1">
      <c r="A210" s="6"/>
      <c r="B210" s="3"/>
      <c r="C210" s="3"/>
      <c r="D210" s="6"/>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row>
    <row r="211" spans="1:32" ht="15.75" customHeight="1">
      <c r="A211" s="6"/>
      <c r="B211" s="3"/>
      <c r="C211" s="3"/>
      <c r="D211" s="6"/>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row>
    <row r="212" spans="1:32" ht="15.75" customHeight="1">
      <c r="A212" s="6"/>
      <c r="B212" s="3"/>
      <c r="C212" s="3"/>
      <c r="D212" s="6"/>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row>
    <row r="213" spans="1:32" ht="15.75" customHeight="1">
      <c r="A213" s="6"/>
      <c r="B213" s="3"/>
      <c r="C213" s="3"/>
      <c r="D213" s="6"/>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row>
    <row r="214" spans="1:32" ht="15.75" customHeight="1">
      <c r="A214" s="6"/>
      <c r="B214" s="3"/>
      <c r="C214" s="3"/>
      <c r="D214" s="6"/>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row>
    <row r="215" spans="1:32" ht="15.75" customHeight="1">
      <c r="A215" s="6"/>
      <c r="B215" s="3"/>
      <c r="C215" s="3"/>
      <c r="D215" s="6"/>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row>
    <row r="216" spans="1:32" ht="15.75" customHeight="1">
      <c r="A216" s="6"/>
      <c r="B216" s="3"/>
      <c r="C216" s="3"/>
      <c r="D216" s="6"/>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row>
    <row r="217" spans="1:32" ht="15.75" customHeight="1">
      <c r="A217" s="6"/>
      <c r="B217" s="3"/>
      <c r="C217" s="3"/>
      <c r="D217" s="6"/>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row>
    <row r="218" spans="1:32" ht="15.75" customHeight="1">
      <c r="A218" s="6"/>
      <c r="B218" s="3"/>
      <c r="C218" s="3"/>
      <c r="D218" s="6"/>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row>
    <row r="219" spans="1:32" ht="15.75" customHeight="1">
      <c r="A219" s="6"/>
      <c r="B219" s="3"/>
      <c r="C219" s="3"/>
      <c r="D219" s="6"/>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row>
    <row r="220" spans="1:32" ht="15.75" customHeight="1">
      <c r="A220" s="6"/>
      <c r="B220" s="3"/>
      <c r="C220" s="3"/>
      <c r="D220" s="6"/>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row>
    <row r="221" spans="1:32" ht="15.75" customHeight="1">
      <c r="A221" s="6"/>
      <c r="B221" s="3"/>
      <c r="C221" s="3"/>
      <c r="D221" s="6"/>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row>
    <row r="222" spans="1:32" ht="15.75" customHeight="1">
      <c r="A222" s="6"/>
      <c r="B222" s="3"/>
      <c r="C222" s="3"/>
      <c r="D222" s="6"/>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row>
    <row r="223" spans="1:32" ht="15.75" customHeight="1">
      <c r="A223" s="6"/>
      <c r="B223" s="3"/>
      <c r="C223" s="3"/>
      <c r="D223" s="6"/>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row>
    <row r="224" spans="1:32" ht="15.75" customHeight="1">
      <c r="A224" s="6"/>
      <c r="B224" s="3"/>
      <c r="C224" s="3"/>
      <c r="D224" s="6"/>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row>
    <row r="225" spans="1:32" ht="15.75" customHeight="1">
      <c r="A225" s="6"/>
      <c r="B225" s="3"/>
      <c r="C225" s="3"/>
      <c r="D225" s="6"/>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row>
    <row r="226" spans="1:32" ht="15.75" customHeight="1">
      <c r="A226" s="6"/>
      <c r="B226" s="3"/>
      <c r="C226" s="3"/>
      <c r="D226" s="6"/>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row>
    <row r="227" spans="1:32" ht="15.75" customHeight="1">
      <c r="A227" s="6"/>
      <c r="B227" s="3"/>
      <c r="C227" s="3"/>
      <c r="D227" s="6"/>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row>
    <row r="228" spans="1:32" ht="15.75" customHeight="1">
      <c r="A228" s="6"/>
      <c r="B228" s="3"/>
      <c r="C228" s="3"/>
      <c r="D228" s="6"/>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row>
    <row r="229" spans="1:32" ht="15.75" customHeight="1">
      <c r="A229" s="6"/>
      <c r="B229" s="3"/>
      <c r="C229" s="3"/>
      <c r="D229" s="6"/>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row>
    <row r="230" spans="1:32" ht="15.75" customHeight="1">
      <c r="A230" s="6"/>
      <c r="B230" s="3"/>
      <c r="C230" s="3"/>
      <c r="D230" s="6"/>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row>
    <row r="231" spans="1:32" ht="15.75" customHeight="1">
      <c r="A231" s="6"/>
      <c r="B231" s="3"/>
      <c r="C231" s="3"/>
      <c r="D231" s="6"/>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row>
    <row r="232" spans="1:32" ht="15.75" customHeight="1">
      <c r="A232" s="6"/>
      <c r="B232" s="3"/>
      <c r="C232" s="3"/>
      <c r="D232" s="6"/>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row>
    <row r="233" spans="1:32" ht="15.75" customHeight="1">
      <c r="A233" s="6"/>
      <c r="B233" s="3"/>
      <c r="C233" s="3"/>
      <c r="D233" s="6"/>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row>
    <row r="234" spans="1:32" ht="15.75" customHeight="1">
      <c r="A234" s="6"/>
      <c r="B234" s="3"/>
      <c r="C234" s="3"/>
      <c r="D234" s="6"/>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row>
    <row r="235" spans="1:32" ht="15.75" customHeight="1">
      <c r="A235" s="6"/>
      <c r="B235" s="3"/>
      <c r="C235" s="3"/>
      <c r="D235" s="6"/>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row>
    <row r="236" spans="1:32" ht="15.75" customHeight="1">
      <c r="A236" s="6"/>
      <c r="B236" s="3"/>
      <c r="C236" s="3"/>
      <c r="D236" s="6"/>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row>
    <row r="237" spans="1:32" ht="15.75" customHeight="1">
      <c r="A237" s="6"/>
      <c r="B237" s="3"/>
      <c r="C237" s="3"/>
      <c r="D237" s="6"/>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row>
    <row r="238" spans="1:32" ht="15.75" customHeight="1">
      <c r="A238" s="6"/>
      <c r="B238" s="3"/>
      <c r="C238" s="3"/>
      <c r="D238" s="6"/>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row>
    <row r="239" spans="1:32" ht="15.75" customHeight="1">
      <c r="A239" s="6"/>
      <c r="B239" s="3"/>
      <c r="C239" s="3"/>
      <c r="D239" s="6"/>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row>
    <row r="240" spans="1:32" ht="15.75" customHeight="1">
      <c r="A240" s="6"/>
      <c r="B240" s="3"/>
      <c r="C240" s="3"/>
      <c r="D240" s="6"/>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row>
    <row r="241" spans="1:32" ht="15.75" customHeight="1">
      <c r="A241" s="6"/>
      <c r="B241" s="3"/>
      <c r="C241" s="3"/>
      <c r="D241" s="6"/>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row>
    <row r="242" spans="1:32" ht="15.75" customHeight="1">
      <c r="A242" s="6"/>
      <c r="B242" s="3"/>
      <c r="C242" s="3"/>
      <c r="D242" s="6"/>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row>
    <row r="243" spans="1:32" ht="15.75" customHeight="1">
      <c r="A243" s="6"/>
      <c r="B243" s="3"/>
      <c r="C243" s="3"/>
      <c r="D243" s="6"/>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row>
    <row r="244" spans="1:32" ht="15.75" customHeight="1">
      <c r="A244" s="6"/>
      <c r="B244" s="3"/>
      <c r="C244" s="3"/>
      <c r="D244" s="6"/>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row>
    <row r="245" spans="1:32" ht="15.75" customHeight="1">
      <c r="A245" s="6"/>
      <c r="B245" s="3"/>
      <c r="C245" s="3"/>
      <c r="D245" s="6"/>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row>
    <row r="246" spans="1:32" ht="15.75" customHeight="1">
      <c r="A246" s="6"/>
      <c r="B246" s="3"/>
      <c r="C246" s="3"/>
      <c r="D246" s="6"/>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row>
    <row r="247" spans="1:32" ht="15.75" customHeight="1">
      <c r="A247" s="6"/>
      <c r="B247" s="3"/>
      <c r="C247" s="3"/>
      <c r="D247" s="6"/>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row>
    <row r="248" spans="1:32" ht="15.75" customHeight="1">
      <c r="A248" s="6"/>
      <c r="B248" s="3"/>
      <c r="C248" s="3"/>
      <c r="D248" s="6"/>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row>
    <row r="249" spans="1:32" ht="15.75" customHeight="1">
      <c r="A249" s="6"/>
      <c r="B249" s="3"/>
      <c r="C249" s="3"/>
      <c r="D249" s="6"/>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row>
    <row r="250" spans="1:32" ht="15.75" customHeight="1">
      <c r="A250" s="6"/>
      <c r="B250" s="3"/>
      <c r="C250" s="3"/>
      <c r="D250" s="6"/>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row>
    <row r="251" spans="1:32" ht="15.75" customHeight="1">
      <c r="A251" s="6"/>
      <c r="B251" s="3"/>
      <c r="C251" s="3"/>
      <c r="D251" s="6"/>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row>
    <row r="252" spans="1:32" ht="15.75" customHeight="1">
      <c r="A252" s="6"/>
      <c r="B252" s="3"/>
      <c r="C252" s="3"/>
      <c r="D252" s="6"/>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row>
    <row r="253" spans="1:32" ht="15.75" customHeight="1">
      <c r="A253" s="6"/>
      <c r="B253" s="3"/>
      <c r="C253" s="3"/>
      <c r="D253" s="6"/>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row>
    <row r="254" spans="1:32" ht="15.75" customHeight="1">
      <c r="A254" s="6"/>
      <c r="B254" s="3"/>
      <c r="C254" s="3"/>
      <c r="D254" s="6"/>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row>
    <row r="255" spans="1:32" ht="15.75" customHeight="1">
      <c r="A255" s="6"/>
      <c r="B255" s="3"/>
      <c r="C255" s="3"/>
      <c r="D255" s="6"/>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row>
    <row r="256" spans="1:32" ht="15.75" customHeight="1">
      <c r="A256" s="6"/>
      <c r="B256" s="3"/>
      <c r="C256" s="3"/>
      <c r="D256" s="6"/>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row>
    <row r="257" spans="1:32" ht="15.75" customHeight="1">
      <c r="A257" s="6"/>
      <c r="B257" s="3"/>
      <c r="C257" s="3"/>
      <c r="D257" s="6"/>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row>
    <row r="258" spans="1:32" ht="15.75" customHeight="1">
      <c r="A258" s="6"/>
      <c r="B258" s="3"/>
      <c r="C258" s="3"/>
      <c r="D258" s="6"/>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row>
    <row r="259" spans="1:32" ht="15.75" customHeight="1">
      <c r="A259" s="6"/>
      <c r="B259" s="3"/>
      <c r="C259" s="3"/>
      <c r="D259" s="6"/>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row>
    <row r="260" spans="1:32" ht="15.75" customHeight="1">
      <c r="A260" s="6"/>
      <c r="B260" s="3"/>
      <c r="C260" s="3"/>
      <c r="D260" s="6"/>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row>
    <row r="261" spans="1:32" ht="15.75" customHeight="1">
      <c r="A261" s="6"/>
      <c r="B261" s="3"/>
      <c r="C261" s="3"/>
      <c r="D261" s="6"/>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row>
    <row r="262" spans="1:32" ht="15.75" customHeight="1">
      <c r="A262" s="6"/>
      <c r="B262" s="3"/>
      <c r="C262" s="3"/>
      <c r="D262" s="6"/>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row>
    <row r="263" spans="1:32" ht="15.75" customHeight="1">
      <c r="A263" s="6"/>
      <c r="B263" s="3"/>
      <c r="C263" s="3"/>
      <c r="D263" s="6"/>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row>
    <row r="264" spans="1:32" ht="15.75" customHeight="1">
      <c r="A264" s="6"/>
      <c r="B264" s="3"/>
      <c r="C264" s="3"/>
      <c r="D264" s="6"/>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row>
    <row r="265" spans="1:32" ht="15.75" customHeight="1">
      <c r="A265" s="6"/>
      <c r="B265" s="3"/>
      <c r="C265" s="3"/>
      <c r="D265" s="6"/>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row>
    <row r="266" spans="1:32" ht="15.75" customHeight="1">
      <c r="A266" s="6"/>
      <c r="B266" s="3"/>
      <c r="C266" s="3"/>
      <c r="D266" s="6"/>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row>
    <row r="267" spans="1:32" ht="15.75" customHeight="1">
      <c r="A267" s="6"/>
      <c r="B267" s="3"/>
      <c r="C267" s="3"/>
      <c r="D267" s="6"/>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row>
    <row r="268" spans="1:32" ht="15.75" customHeight="1">
      <c r="A268" s="6"/>
      <c r="B268" s="3"/>
      <c r="C268" s="3"/>
      <c r="D268" s="6"/>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row>
    <row r="269" spans="1:32" ht="15.75" customHeight="1">
      <c r="A269" s="6"/>
      <c r="B269" s="3"/>
      <c r="C269" s="3"/>
      <c r="D269" s="6"/>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row>
    <row r="270" spans="1:32" ht="15.75" customHeight="1">
      <c r="A270" s="6"/>
      <c r="B270" s="3"/>
      <c r="C270" s="3"/>
      <c r="D270" s="6"/>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row>
    <row r="271" spans="1:32" ht="15.75" customHeight="1">
      <c r="A271" s="6"/>
      <c r="B271" s="3"/>
      <c r="C271" s="3"/>
      <c r="D271" s="6"/>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row>
    <row r="272" spans="1:32" ht="15.75" customHeight="1">
      <c r="A272" s="6"/>
      <c r="B272" s="3"/>
      <c r="C272" s="3"/>
      <c r="D272" s="6"/>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row>
    <row r="273" spans="1:32" ht="15.75" customHeight="1">
      <c r="A273" s="6"/>
      <c r="B273" s="3"/>
      <c r="C273" s="3"/>
      <c r="D273" s="6"/>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row>
    <row r="274" spans="1:32" ht="15.75" customHeight="1">
      <c r="A274" s="6"/>
      <c r="B274" s="3"/>
      <c r="C274" s="3"/>
      <c r="D274" s="6"/>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row>
    <row r="275" spans="1:32" ht="15.75" customHeight="1">
      <c r="A275" s="6"/>
      <c r="B275" s="3"/>
      <c r="C275" s="3"/>
      <c r="D275" s="6"/>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row>
    <row r="276" spans="1:32" ht="15.75" customHeight="1">
      <c r="A276" s="6"/>
      <c r="B276" s="3"/>
      <c r="C276" s="3"/>
      <c r="D276" s="6"/>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row>
    <row r="277" spans="1:32" ht="15.75" customHeight="1">
      <c r="A277" s="6"/>
      <c r="B277" s="3"/>
      <c r="C277" s="3"/>
      <c r="D277" s="6"/>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row>
    <row r="278" spans="1:32" ht="15.75" customHeight="1">
      <c r="A278" s="6"/>
      <c r="B278" s="3"/>
      <c r="C278" s="3"/>
      <c r="D278" s="6"/>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row>
    <row r="279" spans="1:32" ht="15.75" customHeight="1">
      <c r="A279" s="6"/>
      <c r="B279" s="3"/>
      <c r="C279" s="3"/>
      <c r="D279" s="6"/>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row>
    <row r="280" spans="1:32" ht="15.75" customHeight="1">
      <c r="A280" s="6"/>
      <c r="B280" s="3"/>
      <c r="C280" s="3"/>
      <c r="D280" s="6"/>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row>
    <row r="281" spans="1:32" ht="15.75" customHeight="1">
      <c r="A281" s="6"/>
      <c r="B281" s="3"/>
      <c r="C281" s="3"/>
      <c r="D281" s="6"/>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row>
    <row r="282" spans="1:32" ht="15.75" customHeight="1">
      <c r="A282" s="6"/>
      <c r="B282" s="3"/>
      <c r="C282" s="3"/>
      <c r="D282" s="6"/>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row>
    <row r="283" spans="1:32" ht="15.75" customHeight="1">
      <c r="A283" s="6"/>
      <c r="B283" s="3"/>
      <c r="C283" s="3"/>
      <c r="D283" s="6"/>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row>
    <row r="284" spans="1:32" ht="15.75" customHeight="1">
      <c r="A284" s="6"/>
      <c r="B284" s="3"/>
      <c r="C284" s="3"/>
      <c r="D284" s="6"/>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row>
    <row r="285" spans="1:32" ht="15.75" customHeight="1">
      <c r="A285" s="6"/>
      <c r="B285" s="3"/>
      <c r="C285" s="3"/>
      <c r="D285" s="6"/>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row>
    <row r="286" spans="1:32" ht="15.75" customHeight="1">
      <c r="A286" s="6"/>
      <c r="B286" s="3"/>
      <c r="C286" s="3"/>
      <c r="D286" s="6"/>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row>
    <row r="287" spans="1:32" ht="15.75" customHeight="1">
      <c r="A287" s="6"/>
      <c r="B287" s="3"/>
      <c r="C287" s="3"/>
      <c r="D287" s="6"/>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row>
    <row r="288" spans="1:32" ht="15.75" customHeight="1">
      <c r="A288" s="6"/>
      <c r="B288" s="3"/>
      <c r="C288" s="3"/>
      <c r="D288" s="6"/>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row>
    <row r="289" spans="1:32" ht="15.75" customHeight="1">
      <c r="A289" s="6"/>
      <c r="B289" s="3"/>
      <c r="C289" s="3"/>
      <c r="D289" s="6"/>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row>
    <row r="290" spans="1:32" ht="15.75" customHeight="1">
      <c r="A290" s="6"/>
      <c r="B290" s="3"/>
      <c r="C290" s="3"/>
      <c r="D290" s="6"/>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row>
    <row r="291" spans="1:32" ht="15.75" customHeight="1">
      <c r="A291" s="6"/>
      <c r="B291" s="3"/>
      <c r="C291" s="3"/>
      <c r="D291" s="6"/>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row>
    <row r="292" spans="1:32" ht="15.75" customHeight="1">
      <c r="A292" s="6"/>
      <c r="B292" s="3"/>
      <c r="C292" s="3"/>
      <c r="D292" s="6"/>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row>
    <row r="293" spans="1:32" ht="15.75" customHeight="1">
      <c r="A293" s="6"/>
      <c r="B293" s="3"/>
      <c r="C293" s="3"/>
      <c r="D293" s="6"/>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row>
    <row r="294" spans="1:32" ht="15.75" customHeight="1">
      <c r="A294" s="6"/>
      <c r="B294" s="3"/>
      <c r="C294" s="3"/>
      <c r="D294" s="6"/>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row>
    <row r="295" spans="1:32" ht="15.75" customHeight="1">
      <c r="A295" s="6"/>
      <c r="B295" s="3"/>
      <c r="C295" s="3"/>
      <c r="D295" s="6"/>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row>
    <row r="296" spans="1:32" ht="15.75" customHeight="1">
      <c r="A296" s="6"/>
      <c r="B296" s="3"/>
      <c r="C296" s="3"/>
      <c r="D296" s="6"/>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row>
    <row r="297" spans="1:32" ht="15.75" customHeight="1">
      <c r="A297" s="6"/>
      <c r="B297" s="3"/>
      <c r="C297" s="3"/>
      <c r="D297" s="6"/>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row>
    <row r="298" spans="1:32" ht="15.75" customHeight="1">
      <c r="A298" s="6"/>
      <c r="B298" s="3"/>
      <c r="C298" s="3"/>
      <c r="D298" s="6"/>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row>
    <row r="299" spans="1:32" ht="15.75" customHeight="1">
      <c r="A299" s="6"/>
      <c r="B299" s="3"/>
      <c r="C299" s="3"/>
      <c r="D299" s="6"/>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row>
    <row r="300" spans="1:32" ht="15.75" customHeight="1">
      <c r="A300" s="6"/>
      <c r="B300" s="3"/>
      <c r="C300" s="3"/>
      <c r="D300" s="6"/>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row>
    <row r="301" spans="1:32" ht="15.75" customHeight="1">
      <c r="A301" s="6"/>
      <c r="B301" s="3"/>
      <c r="C301" s="3"/>
      <c r="D301" s="6"/>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row>
    <row r="302" spans="1:32" ht="15.75" customHeight="1">
      <c r="A302" s="6"/>
      <c r="B302" s="3"/>
      <c r="C302" s="3"/>
      <c r="D302" s="6"/>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row>
    <row r="303" spans="1:32" ht="15.75" customHeight="1">
      <c r="A303" s="6"/>
      <c r="B303" s="3"/>
      <c r="C303" s="3"/>
      <c r="D303" s="6"/>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row>
    <row r="304" spans="1:32" ht="15.75" customHeight="1">
      <c r="A304" s="6"/>
      <c r="B304" s="3"/>
      <c r="C304" s="3"/>
      <c r="D304" s="6"/>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row>
    <row r="305" spans="1:32" ht="15.75" customHeight="1">
      <c r="A305" s="6"/>
      <c r="B305" s="3"/>
      <c r="C305" s="3"/>
      <c r="D305" s="6"/>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row>
    <row r="306" spans="1:32" ht="15.75" customHeight="1">
      <c r="A306" s="6"/>
      <c r="B306" s="3"/>
      <c r="C306" s="3"/>
      <c r="D306" s="6"/>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row>
    <row r="307" spans="1:32" ht="15.75" customHeight="1">
      <c r="A307" s="6"/>
      <c r="B307" s="3"/>
      <c r="C307" s="3"/>
      <c r="D307" s="6"/>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row>
    <row r="308" spans="1:32" ht="15.75" customHeight="1">
      <c r="A308" s="6"/>
      <c r="B308" s="3"/>
      <c r="C308" s="3"/>
      <c r="D308" s="6"/>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row>
    <row r="309" spans="1:32" ht="15.75" customHeight="1">
      <c r="A309" s="6"/>
      <c r="B309" s="3"/>
      <c r="C309" s="3"/>
      <c r="D309" s="6"/>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row>
    <row r="310" spans="1:32" ht="15.75" customHeight="1">
      <c r="A310" s="6"/>
      <c r="B310" s="3"/>
      <c r="C310" s="3"/>
      <c r="D310" s="6"/>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row>
    <row r="311" spans="1:32" ht="15.75" customHeight="1">
      <c r="A311" s="6"/>
      <c r="B311" s="3"/>
      <c r="C311" s="3"/>
      <c r="D311" s="6"/>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row>
    <row r="312" spans="1:32" ht="15.75" customHeight="1">
      <c r="A312" s="6"/>
      <c r="B312" s="3"/>
      <c r="C312" s="3"/>
      <c r="D312" s="6"/>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row>
    <row r="313" spans="1:32" ht="15.75" customHeight="1">
      <c r="A313" s="6"/>
      <c r="B313" s="3"/>
      <c r="C313" s="3"/>
      <c r="D313" s="6"/>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row>
    <row r="314" spans="1:32" ht="15.75" customHeight="1">
      <c r="A314" s="6"/>
      <c r="B314" s="3"/>
      <c r="C314" s="3"/>
      <c r="D314" s="6"/>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row>
    <row r="315" spans="1:32" ht="15.75" customHeight="1">
      <c r="A315" s="6"/>
      <c r="B315" s="3"/>
      <c r="C315" s="3"/>
      <c r="D315" s="6"/>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row>
    <row r="316" spans="1:32" ht="15.75" customHeight="1">
      <c r="A316" s="6"/>
      <c r="B316" s="3"/>
      <c r="C316" s="3"/>
      <c r="D316" s="6"/>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row>
    <row r="317" spans="1:32" ht="15.75" customHeight="1">
      <c r="A317" s="6"/>
      <c r="B317" s="3"/>
      <c r="C317" s="3"/>
      <c r="D317" s="6"/>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row>
    <row r="318" spans="1:32" ht="15.75" customHeight="1">
      <c r="A318" s="6"/>
      <c r="B318" s="3"/>
      <c r="C318" s="3"/>
      <c r="D318" s="6"/>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row>
    <row r="319" spans="1:32" ht="15.75" customHeight="1">
      <c r="A319" s="6"/>
      <c r="B319" s="3"/>
      <c r="C319" s="3"/>
      <c r="D319" s="6"/>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row>
    <row r="320" spans="1:32" ht="15.75" customHeight="1">
      <c r="A320" s="6"/>
      <c r="B320" s="3"/>
      <c r="C320" s="3"/>
      <c r="D320" s="6"/>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row>
    <row r="321" spans="1:32" ht="15.75" customHeight="1">
      <c r="A321" s="6"/>
      <c r="B321" s="3"/>
      <c r="C321" s="3"/>
      <c r="D321" s="6"/>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row>
    <row r="322" spans="1:32" ht="15.75" customHeight="1">
      <c r="A322" s="6"/>
      <c r="B322" s="3"/>
      <c r="C322" s="3"/>
      <c r="D322" s="6"/>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row>
    <row r="323" spans="1:32" ht="15.75" customHeight="1">
      <c r="A323" s="6"/>
      <c r="B323" s="3"/>
      <c r="C323" s="3"/>
      <c r="D323" s="6"/>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row>
    <row r="324" spans="1:32" ht="15.75" customHeight="1">
      <c r="A324" s="6"/>
      <c r="B324" s="3"/>
      <c r="C324" s="3"/>
      <c r="D324" s="6"/>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row>
    <row r="325" spans="1:32" ht="15.75" customHeight="1">
      <c r="A325" s="6"/>
      <c r="B325" s="3"/>
      <c r="C325" s="3"/>
      <c r="D325" s="6"/>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row>
    <row r="326" spans="1:32" ht="15.75" customHeight="1">
      <c r="A326" s="6"/>
      <c r="B326" s="3"/>
      <c r="C326" s="3"/>
      <c r="D326" s="6"/>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row>
    <row r="327" spans="1:32" ht="15.75" customHeight="1">
      <c r="A327" s="6"/>
      <c r="B327" s="3"/>
      <c r="C327" s="3"/>
      <c r="D327" s="6"/>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row>
    <row r="328" spans="1:32" ht="15.75" customHeight="1">
      <c r="A328" s="6"/>
      <c r="B328" s="3"/>
      <c r="C328" s="3"/>
      <c r="D328" s="6"/>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row>
    <row r="329" spans="1:32" ht="15.75" customHeight="1">
      <c r="A329" s="6"/>
      <c r="B329" s="3"/>
      <c r="C329" s="3"/>
      <c r="D329" s="6"/>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row>
    <row r="330" spans="1:32" ht="15.75" customHeight="1">
      <c r="A330" s="6"/>
      <c r="B330" s="3"/>
      <c r="C330" s="3"/>
      <c r="D330" s="6"/>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row>
    <row r="331" spans="1:32" ht="15.75" customHeight="1">
      <c r="A331" s="6"/>
      <c r="B331" s="3"/>
      <c r="C331" s="3"/>
      <c r="D331" s="6"/>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row>
    <row r="332" spans="1:32" ht="15.75" customHeight="1">
      <c r="A332" s="6"/>
      <c r="B332" s="3"/>
      <c r="C332" s="3"/>
      <c r="D332" s="6"/>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row>
    <row r="333" spans="1:32" ht="15.75" customHeight="1">
      <c r="A333" s="6"/>
      <c r="B333" s="3"/>
      <c r="C333" s="3"/>
      <c r="D333" s="6"/>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row>
    <row r="334" spans="1:32" ht="15.75" customHeight="1">
      <c r="A334" s="6"/>
      <c r="B334" s="3"/>
      <c r="C334" s="3"/>
      <c r="D334" s="6"/>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row>
    <row r="335" spans="1:32" ht="15.75" customHeight="1">
      <c r="A335" s="6"/>
      <c r="B335" s="3"/>
      <c r="C335" s="3"/>
      <c r="D335" s="6"/>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row>
    <row r="336" spans="1:32" ht="15.75" customHeight="1">
      <c r="A336" s="6"/>
      <c r="B336" s="3"/>
      <c r="C336" s="3"/>
      <c r="D336" s="6"/>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row>
    <row r="337" spans="1:32" ht="15.75" customHeight="1">
      <c r="A337" s="6"/>
      <c r="B337" s="3"/>
      <c r="C337" s="3"/>
      <c r="D337" s="6"/>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row>
    <row r="338" spans="1:32" ht="15.75" customHeight="1">
      <c r="A338" s="6"/>
      <c r="B338" s="3"/>
      <c r="C338" s="3"/>
      <c r="D338" s="6"/>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row>
    <row r="339" spans="1:32" ht="15.75" customHeight="1">
      <c r="A339" s="6"/>
      <c r="B339" s="3"/>
      <c r="C339" s="3"/>
      <c r="D339" s="6"/>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row>
    <row r="340" spans="1:32" ht="15.75" customHeight="1">
      <c r="A340" s="6"/>
      <c r="B340" s="3"/>
      <c r="C340" s="3"/>
      <c r="D340" s="6"/>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row>
    <row r="341" spans="1:32" ht="15.75" customHeight="1">
      <c r="A341" s="6"/>
      <c r="B341" s="3"/>
      <c r="C341" s="3"/>
      <c r="D341" s="6"/>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row>
    <row r="342" spans="1:32" ht="15.75" customHeight="1">
      <c r="A342" s="6"/>
      <c r="B342" s="3"/>
      <c r="C342" s="3"/>
      <c r="D342" s="6"/>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row>
    <row r="343" spans="1:32" ht="15.75" customHeight="1">
      <c r="A343" s="6"/>
      <c r="B343" s="3"/>
      <c r="C343" s="3"/>
      <c r="D343" s="6"/>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row>
    <row r="344" spans="1:32" ht="15.75" customHeight="1">
      <c r="A344" s="6"/>
      <c r="B344" s="3"/>
      <c r="C344" s="3"/>
      <c r="D344" s="6"/>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row>
    <row r="345" spans="1:32" ht="15.75" customHeight="1">
      <c r="A345" s="6"/>
      <c r="B345" s="3"/>
      <c r="C345" s="3"/>
      <c r="D345" s="6"/>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row>
    <row r="346" spans="1:32" ht="15.75" customHeight="1">
      <c r="A346" s="6"/>
      <c r="B346" s="3"/>
      <c r="C346" s="3"/>
      <c r="D346" s="6"/>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row>
    <row r="347" spans="1:32" ht="15.75" customHeight="1">
      <c r="A347" s="6"/>
      <c r="B347" s="3"/>
      <c r="C347" s="3"/>
      <c r="D347" s="6"/>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row>
    <row r="348" spans="1:32" ht="15.75" customHeight="1">
      <c r="A348" s="6"/>
      <c r="B348" s="3"/>
      <c r="C348" s="3"/>
      <c r="D348" s="6"/>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row>
    <row r="349" spans="1:32" ht="15.75" customHeight="1">
      <c r="A349" s="6"/>
      <c r="B349" s="3"/>
      <c r="C349" s="3"/>
      <c r="D349" s="6"/>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row>
    <row r="350" spans="1:32" ht="15.75" customHeight="1">
      <c r="A350" s="6"/>
      <c r="B350" s="3"/>
      <c r="C350" s="3"/>
      <c r="D350" s="6"/>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row>
    <row r="351" spans="1:32" ht="15.75" customHeight="1">
      <c r="A351" s="6"/>
      <c r="B351" s="3"/>
      <c r="C351" s="3"/>
      <c r="D351" s="6"/>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row>
    <row r="352" spans="1:32" ht="15.75" customHeight="1">
      <c r="A352" s="6"/>
      <c r="B352" s="3"/>
      <c r="C352" s="3"/>
      <c r="D352" s="6"/>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row>
    <row r="353" spans="1:32" ht="15.75" customHeight="1">
      <c r="A353" s="6"/>
      <c r="B353" s="3"/>
      <c r="C353" s="3"/>
      <c r="D353" s="6"/>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row>
    <row r="354" spans="1:32" ht="15.75" customHeight="1">
      <c r="A354" s="6"/>
      <c r="B354" s="3"/>
      <c r="C354" s="3"/>
      <c r="D354" s="6"/>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row>
    <row r="355" spans="1:32" ht="15.75" customHeight="1">
      <c r="A355" s="6"/>
      <c r="B355" s="3"/>
      <c r="C355" s="3"/>
      <c r="D355" s="6"/>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row>
    <row r="356" spans="1:32" ht="15.75" customHeight="1">
      <c r="A356" s="6"/>
      <c r="B356" s="3"/>
      <c r="C356" s="3"/>
      <c r="D356" s="6"/>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row>
    <row r="357" spans="1:32" ht="15.75" customHeight="1">
      <c r="A357" s="6"/>
      <c r="B357" s="3"/>
      <c r="C357" s="3"/>
      <c r="D357" s="6"/>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row>
    <row r="358" spans="1:32" ht="15.75" customHeight="1">
      <c r="A358" s="6"/>
      <c r="B358" s="3"/>
      <c r="C358" s="3"/>
      <c r="D358" s="6"/>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row>
    <row r="359" spans="1:32" ht="15.75" customHeight="1">
      <c r="A359" s="6"/>
      <c r="B359" s="3"/>
      <c r="C359" s="3"/>
      <c r="D359" s="6"/>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row>
    <row r="360" spans="1:32" ht="15.75" customHeight="1">
      <c r="A360" s="6"/>
      <c r="B360" s="3"/>
      <c r="C360" s="3"/>
      <c r="D360" s="6"/>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row>
    <row r="361" spans="1:32" ht="15.75" customHeight="1">
      <c r="A361" s="6"/>
      <c r="B361" s="3"/>
      <c r="C361" s="3"/>
      <c r="D361" s="6"/>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row>
    <row r="362" spans="1:32" ht="15.75" customHeight="1">
      <c r="A362" s="6"/>
      <c r="B362" s="3"/>
      <c r="C362" s="3"/>
      <c r="D362" s="6"/>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row>
    <row r="363" spans="1:32" ht="15.75" customHeight="1">
      <c r="A363" s="6"/>
      <c r="B363" s="3"/>
      <c r="C363" s="3"/>
      <c r="D363" s="6"/>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row>
    <row r="364" spans="1:32" ht="15.75" customHeight="1">
      <c r="A364" s="6"/>
      <c r="B364" s="3"/>
      <c r="C364" s="3"/>
      <c r="D364" s="6"/>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row>
    <row r="365" spans="1:32" ht="15.75" customHeight="1">
      <c r="A365" s="6"/>
      <c r="B365" s="3"/>
      <c r="C365" s="3"/>
      <c r="D365" s="6"/>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row>
    <row r="366" spans="1:32" ht="15.75" customHeight="1">
      <c r="A366" s="6"/>
      <c r="B366" s="3"/>
      <c r="C366" s="3"/>
      <c r="D366" s="6"/>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row>
    <row r="367" spans="1:32" ht="15.75" customHeight="1">
      <c r="A367" s="6"/>
      <c r="B367" s="3"/>
      <c r="C367" s="3"/>
      <c r="D367" s="6"/>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row>
    <row r="368" spans="1:32" ht="15.75" customHeight="1">
      <c r="A368" s="6"/>
      <c r="B368" s="3"/>
      <c r="C368" s="3"/>
      <c r="D368" s="6"/>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row>
    <row r="369" spans="1:32" ht="15.75" customHeight="1">
      <c r="A369" s="6"/>
      <c r="B369" s="3"/>
      <c r="C369" s="3"/>
      <c r="D369" s="6"/>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row>
    <row r="370" spans="1:32" ht="15.75" customHeight="1">
      <c r="A370" s="6"/>
      <c r="B370" s="3"/>
      <c r="C370" s="3"/>
      <c r="D370" s="6"/>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row>
    <row r="371" spans="1:32" ht="15.75" customHeight="1">
      <c r="A371" s="6"/>
      <c r="B371" s="3"/>
      <c r="C371" s="3"/>
      <c r="D371" s="6"/>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row>
    <row r="372" spans="1:32" ht="15.75" customHeight="1">
      <c r="A372" s="6"/>
      <c r="B372" s="3"/>
      <c r="C372" s="3"/>
      <c r="D372" s="6"/>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row>
    <row r="373" spans="1:32" ht="15.75" customHeight="1">
      <c r="A373" s="6"/>
      <c r="B373" s="3"/>
      <c r="C373" s="3"/>
      <c r="D373" s="6"/>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row>
    <row r="374" spans="1:32" ht="15.75" customHeight="1">
      <c r="A374" s="6"/>
      <c r="B374" s="3"/>
      <c r="C374" s="3"/>
      <c r="D374" s="6"/>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row>
    <row r="375" spans="1:32" ht="15.75" customHeight="1">
      <c r="A375" s="6"/>
      <c r="B375" s="3"/>
      <c r="C375" s="3"/>
      <c r="D375" s="6"/>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row>
    <row r="376" spans="1:32" ht="15.75" customHeight="1">
      <c r="A376" s="6"/>
      <c r="B376" s="3"/>
      <c r="C376" s="3"/>
      <c r="D376" s="6"/>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row>
    <row r="377" spans="1:32" ht="15.75" customHeight="1">
      <c r="A377" s="6"/>
      <c r="B377" s="3"/>
      <c r="C377" s="3"/>
      <c r="D377" s="6"/>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row>
    <row r="378" spans="1:32" ht="15.75" customHeight="1">
      <c r="A378" s="6"/>
      <c r="B378" s="3"/>
      <c r="C378" s="3"/>
      <c r="D378" s="6"/>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row>
    <row r="379" spans="1:32" ht="15.75" customHeight="1">
      <c r="A379" s="6"/>
      <c r="B379" s="3"/>
      <c r="C379" s="3"/>
      <c r="D379" s="6"/>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row>
    <row r="380" spans="1:32" ht="15.75" customHeight="1">
      <c r="A380" s="6"/>
      <c r="B380" s="3"/>
      <c r="C380" s="3"/>
      <c r="D380" s="6"/>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row>
    <row r="381" spans="1:32" ht="15.75" customHeight="1">
      <c r="A381" s="6"/>
      <c r="B381" s="3"/>
      <c r="C381" s="3"/>
      <c r="D381" s="6"/>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row>
    <row r="382" spans="1:32" ht="15.75" customHeight="1">
      <c r="A382" s="6"/>
      <c r="B382" s="3"/>
      <c r="C382" s="3"/>
      <c r="D382" s="6"/>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row>
    <row r="383" spans="1:32" ht="15.75" customHeight="1">
      <c r="A383" s="6"/>
      <c r="B383" s="3"/>
      <c r="C383" s="3"/>
      <c r="D383" s="6"/>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row>
    <row r="384" spans="1:32" ht="15.75" customHeight="1">
      <c r="A384" s="6"/>
      <c r="B384" s="3"/>
      <c r="C384" s="3"/>
      <c r="D384" s="6"/>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row>
    <row r="385" spans="1:32" ht="15.75" customHeight="1">
      <c r="A385" s="6"/>
      <c r="B385" s="3"/>
      <c r="C385" s="3"/>
      <c r="D385" s="6"/>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row>
    <row r="386" spans="1:32" ht="15.75" customHeight="1">
      <c r="A386" s="6"/>
      <c r="B386" s="3"/>
      <c r="C386" s="3"/>
      <c r="D386" s="6"/>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row>
    <row r="387" spans="1:32" ht="15.75" customHeight="1">
      <c r="A387" s="6"/>
      <c r="B387" s="3"/>
      <c r="C387" s="3"/>
      <c r="D387" s="6"/>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row>
    <row r="388" spans="1:32" ht="15.75" customHeight="1">
      <c r="A388" s="6"/>
      <c r="B388" s="3"/>
      <c r="C388" s="3"/>
      <c r="D388" s="6"/>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row>
    <row r="389" spans="1:32" ht="15.75" customHeight="1">
      <c r="A389" s="6"/>
      <c r="B389" s="3"/>
      <c r="C389" s="3"/>
      <c r="D389" s="6"/>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row>
    <row r="390" spans="1:32" ht="15.75" customHeight="1">
      <c r="A390" s="6"/>
      <c r="B390" s="3"/>
      <c r="C390" s="3"/>
      <c r="D390" s="6"/>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row>
    <row r="391" spans="1:32" ht="15.75" customHeight="1">
      <c r="A391" s="6"/>
      <c r="B391" s="3"/>
      <c r="C391" s="3"/>
      <c r="D391" s="6"/>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row>
    <row r="392" spans="1:32" ht="15.75" customHeight="1">
      <c r="A392" s="6"/>
      <c r="B392" s="3"/>
      <c r="C392" s="3"/>
      <c r="D392" s="6"/>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row>
    <row r="393" spans="1:32" ht="15.75" customHeight="1">
      <c r="A393" s="6"/>
      <c r="B393" s="3"/>
      <c r="C393" s="3"/>
      <c r="D393" s="6"/>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row>
    <row r="394" spans="1:32" ht="15.75" customHeight="1">
      <c r="A394" s="6"/>
      <c r="B394" s="3"/>
      <c r="C394" s="3"/>
      <c r="D394" s="6"/>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row>
    <row r="395" spans="1:32" ht="15.75" customHeight="1">
      <c r="A395" s="6"/>
      <c r="B395" s="3"/>
      <c r="C395" s="3"/>
      <c r="D395" s="6"/>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row>
    <row r="396" spans="1:32" ht="15.75" customHeight="1">
      <c r="A396" s="6"/>
      <c r="B396" s="3"/>
      <c r="C396" s="3"/>
      <c r="D396" s="6"/>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row>
    <row r="397" spans="1:32" ht="15.75" customHeight="1">
      <c r="A397" s="6"/>
      <c r="B397" s="3"/>
      <c r="C397" s="3"/>
      <c r="D397" s="6"/>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row>
    <row r="398" spans="1:32" ht="15.75" customHeight="1">
      <c r="A398" s="6"/>
      <c r="B398" s="3"/>
      <c r="C398" s="3"/>
      <c r="D398" s="6"/>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row>
    <row r="399" spans="1:32" ht="15.75" customHeight="1">
      <c r="A399" s="6"/>
      <c r="B399" s="3"/>
      <c r="C399" s="3"/>
      <c r="D399" s="6"/>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row>
    <row r="400" spans="1:32" ht="15.75" customHeight="1">
      <c r="A400" s="6"/>
      <c r="B400" s="3"/>
      <c r="C400" s="3"/>
      <c r="D400" s="6"/>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row>
    <row r="401" spans="1:32" ht="15.75" customHeight="1">
      <c r="A401" s="6"/>
      <c r="B401" s="3"/>
      <c r="C401" s="3"/>
      <c r="D401" s="6"/>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row>
    <row r="402" spans="1:32" ht="15.75" customHeight="1">
      <c r="A402" s="6"/>
      <c r="B402" s="3"/>
      <c r="C402" s="3"/>
      <c r="D402" s="6"/>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row>
    <row r="403" spans="1:32" ht="15.75" customHeight="1">
      <c r="A403" s="6"/>
      <c r="B403" s="3"/>
      <c r="C403" s="3"/>
      <c r="D403" s="6"/>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row>
    <row r="404" spans="1:32" ht="15.75" customHeight="1">
      <c r="A404" s="6"/>
      <c r="B404" s="3"/>
      <c r="C404" s="3"/>
      <c r="D404" s="6"/>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row>
    <row r="405" spans="1:32" ht="15.75" customHeight="1">
      <c r="A405" s="6"/>
      <c r="B405" s="3"/>
      <c r="C405" s="3"/>
      <c r="D405" s="6"/>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row>
    <row r="406" spans="1:32" ht="15.75" customHeight="1">
      <c r="A406" s="6"/>
      <c r="B406" s="3"/>
      <c r="C406" s="3"/>
      <c r="D406" s="6"/>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row>
    <row r="407" spans="1:32" ht="15.75" customHeight="1">
      <c r="A407" s="6"/>
      <c r="B407" s="3"/>
      <c r="C407" s="3"/>
      <c r="D407" s="6"/>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row>
    <row r="408" spans="1:32" ht="15.75" customHeight="1">
      <c r="A408" s="6"/>
      <c r="B408" s="3"/>
      <c r="C408" s="3"/>
      <c r="D408" s="6"/>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row>
    <row r="409" spans="1:32" ht="15.75" customHeight="1">
      <c r="A409" s="6"/>
      <c r="B409" s="3"/>
      <c r="C409" s="3"/>
      <c r="D409" s="6"/>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row>
    <row r="410" spans="1:32" ht="15.75" customHeight="1">
      <c r="A410" s="6"/>
      <c r="B410" s="3"/>
      <c r="C410" s="3"/>
      <c r="D410" s="6"/>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row>
    <row r="411" spans="1:32" ht="15.75" customHeight="1">
      <c r="A411" s="6"/>
      <c r="B411" s="3"/>
      <c r="C411" s="3"/>
      <c r="D411" s="6"/>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row>
    <row r="412" spans="1:32" ht="15.75" customHeight="1">
      <c r="A412" s="6"/>
      <c r="B412" s="3"/>
      <c r="C412" s="3"/>
      <c r="D412" s="6"/>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row>
    <row r="413" spans="1:32" ht="15.75" customHeight="1">
      <c r="A413" s="6"/>
      <c r="B413" s="3"/>
      <c r="C413" s="3"/>
      <c r="D413" s="6"/>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row>
    <row r="414" spans="1:32" ht="15.75" customHeight="1">
      <c r="A414" s="6"/>
      <c r="B414" s="3"/>
      <c r="C414" s="3"/>
      <c r="D414" s="6"/>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row>
    <row r="415" spans="1:32" ht="15.75" customHeight="1">
      <c r="A415" s="6"/>
      <c r="B415" s="3"/>
      <c r="C415" s="3"/>
      <c r="D415" s="6"/>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row>
    <row r="416" spans="1:32" ht="15.75" customHeight="1">
      <c r="A416" s="6"/>
      <c r="B416" s="3"/>
      <c r="C416" s="3"/>
      <c r="D416" s="6"/>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row>
    <row r="417" spans="1:32" ht="15.75" customHeight="1">
      <c r="A417" s="6"/>
      <c r="B417" s="3"/>
      <c r="C417" s="3"/>
      <c r="D417" s="6"/>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row>
    <row r="418" spans="1:32" ht="15.75" customHeight="1">
      <c r="A418" s="6"/>
      <c r="B418" s="3"/>
      <c r="C418" s="3"/>
      <c r="D418" s="6"/>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row>
    <row r="419" spans="1:32" ht="15.75" customHeight="1">
      <c r="A419" s="6"/>
      <c r="B419" s="3"/>
      <c r="C419" s="3"/>
      <c r="D419" s="6"/>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row>
    <row r="420" spans="1:32" ht="15.75" customHeight="1">
      <c r="A420" s="6"/>
      <c r="B420" s="3"/>
      <c r="C420" s="3"/>
      <c r="D420" s="6"/>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row>
    <row r="421" spans="1:32" ht="15.75" customHeight="1">
      <c r="A421" s="6"/>
      <c r="B421" s="3"/>
      <c r="C421" s="3"/>
      <c r="D421" s="6"/>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row>
    <row r="422" spans="1:32" ht="15.75" customHeight="1">
      <c r="A422" s="6"/>
      <c r="B422" s="3"/>
      <c r="C422" s="3"/>
      <c r="D422" s="6"/>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row>
    <row r="423" spans="1:32" ht="15.75" customHeight="1">
      <c r="A423" s="6"/>
      <c r="B423" s="3"/>
      <c r="C423" s="3"/>
      <c r="D423" s="6"/>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row>
    <row r="424" spans="1:32" ht="15.75" customHeight="1">
      <c r="A424" s="6"/>
      <c r="B424" s="3"/>
      <c r="C424" s="3"/>
      <c r="D424" s="6"/>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row>
    <row r="425" spans="1:32" ht="15.75" customHeight="1">
      <c r="A425" s="6"/>
      <c r="B425" s="3"/>
      <c r="C425" s="3"/>
      <c r="D425" s="6"/>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row>
    <row r="426" spans="1:32" ht="15.75" customHeight="1">
      <c r="A426" s="6"/>
      <c r="B426" s="3"/>
      <c r="C426" s="3"/>
      <c r="D426" s="6"/>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row>
    <row r="427" spans="1:32" ht="15.75" customHeight="1">
      <c r="A427" s="6"/>
      <c r="B427" s="3"/>
      <c r="C427" s="3"/>
      <c r="D427" s="6"/>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row>
    <row r="428" spans="1:32" ht="15.75" customHeight="1">
      <c r="A428" s="6"/>
      <c r="B428" s="3"/>
      <c r="C428" s="3"/>
      <c r="D428" s="6"/>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row>
    <row r="429" spans="1:32" ht="15.75" customHeight="1">
      <c r="A429" s="6"/>
      <c r="B429" s="3"/>
      <c r="C429" s="3"/>
      <c r="D429" s="6"/>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row>
    <row r="430" spans="1:32" ht="15.75" customHeight="1">
      <c r="A430" s="6"/>
      <c r="B430" s="3"/>
      <c r="C430" s="3"/>
      <c r="D430" s="6"/>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row>
    <row r="431" spans="1:32" ht="15.75" customHeight="1">
      <c r="A431" s="6"/>
      <c r="B431" s="3"/>
      <c r="C431" s="3"/>
      <c r="D431" s="6"/>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row>
    <row r="432" spans="1:32" ht="15.75" customHeight="1">
      <c r="A432" s="6"/>
      <c r="B432" s="3"/>
      <c r="C432" s="3"/>
      <c r="D432" s="6"/>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row>
    <row r="433" spans="1:32" ht="15.75" customHeight="1">
      <c r="A433" s="6"/>
      <c r="B433" s="3"/>
      <c r="C433" s="3"/>
      <c r="D433" s="6"/>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row>
    <row r="434" spans="1:32" ht="15.75" customHeight="1">
      <c r="A434" s="6"/>
      <c r="B434" s="3"/>
      <c r="C434" s="3"/>
      <c r="D434" s="6"/>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row>
    <row r="435" spans="1:32" ht="15.75" customHeight="1">
      <c r="A435" s="6"/>
      <c r="B435" s="3"/>
      <c r="C435" s="3"/>
      <c r="D435" s="6"/>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row>
    <row r="436" spans="1:32" ht="15.75" customHeight="1">
      <c r="A436" s="6"/>
      <c r="B436" s="3"/>
      <c r="C436" s="3"/>
      <c r="D436" s="6"/>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row>
    <row r="437" spans="1:32" ht="15.75" customHeight="1">
      <c r="A437" s="6"/>
      <c r="B437" s="3"/>
      <c r="C437" s="3"/>
      <c r="D437" s="6"/>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row>
    <row r="438" spans="1:32" ht="15.75" customHeight="1">
      <c r="A438" s="6"/>
      <c r="B438" s="3"/>
      <c r="C438" s="3"/>
      <c r="D438" s="6"/>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row>
    <row r="439" spans="1:32" ht="15.75" customHeight="1">
      <c r="A439" s="6"/>
      <c r="B439" s="3"/>
      <c r="C439" s="3"/>
      <c r="D439" s="6"/>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row>
    <row r="440" spans="1:32" ht="15.75" customHeight="1">
      <c r="A440" s="6"/>
      <c r="B440" s="3"/>
      <c r="C440" s="3"/>
      <c r="D440" s="6"/>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row>
    <row r="441" spans="1:32" ht="15.75" customHeight="1">
      <c r="A441" s="6"/>
      <c r="B441" s="3"/>
      <c r="C441" s="3"/>
      <c r="D441" s="6"/>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row>
    <row r="442" spans="1:32" ht="15.75" customHeight="1">
      <c r="A442" s="6"/>
      <c r="B442" s="3"/>
      <c r="C442" s="3"/>
      <c r="D442" s="6"/>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row>
    <row r="443" spans="1:32" ht="15.75" customHeight="1">
      <c r="A443" s="6"/>
      <c r="B443" s="3"/>
      <c r="C443" s="3"/>
      <c r="D443" s="6"/>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row>
    <row r="444" spans="1:32" ht="15.75" customHeight="1">
      <c r="A444" s="6"/>
      <c r="B444" s="3"/>
      <c r="C444" s="3"/>
      <c r="D444" s="6"/>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row>
    <row r="445" spans="1:32" ht="15.75" customHeight="1">
      <c r="A445" s="6"/>
      <c r="B445" s="3"/>
      <c r="C445" s="3"/>
      <c r="D445" s="6"/>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row>
    <row r="446" spans="1:32" ht="15.75" customHeight="1">
      <c r="A446" s="6"/>
      <c r="B446" s="3"/>
      <c r="C446" s="3"/>
      <c r="D446" s="6"/>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row>
    <row r="447" spans="1:32" ht="15.75" customHeight="1">
      <c r="A447" s="6"/>
      <c r="B447" s="3"/>
      <c r="C447" s="3"/>
      <c r="D447" s="6"/>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row>
    <row r="448" spans="1:32" ht="15.75" customHeight="1">
      <c r="A448" s="6"/>
      <c r="B448" s="3"/>
      <c r="C448" s="3"/>
      <c r="D448" s="6"/>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row>
    <row r="449" spans="1:32" ht="15.75" customHeight="1">
      <c r="A449" s="6"/>
      <c r="B449" s="3"/>
      <c r="C449" s="3"/>
      <c r="D449" s="6"/>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row>
    <row r="450" spans="1:32" ht="15.75" customHeight="1">
      <c r="A450" s="6"/>
      <c r="B450" s="3"/>
      <c r="C450" s="3"/>
      <c r="D450" s="6"/>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row>
    <row r="451" spans="1:32" ht="15.75" customHeight="1">
      <c r="A451" s="6"/>
      <c r="B451" s="3"/>
      <c r="C451" s="3"/>
      <c r="D451" s="6"/>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row>
    <row r="452" spans="1:32" ht="15.75" customHeight="1">
      <c r="A452" s="6"/>
      <c r="B452" s="3"/>
      <c r="C452" s="3"/>
      <c r="D452" s="6"/>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row>
    <row r="453" spans="1:32" ht="15.75" customHeight="1">
      <c r="A453" s="6"/>
      <c r="B453" s="3"/>
      <c r="C453" s="3"/>
      <c r="D453" s="6"/>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row>
    <row r="454" spans="1:32" ht="15.75" customHeight="1">
      <c r="A454" s="6"/>
      <c r="B454" s="3"/>
      <c r="C454" s="3"/>
      <c r="D454" s="6"/>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row>
    <row r="455" spans="1:32" ht="15.75" customHeight="1">
      <c r="A455" s="6"/>
      <c r="B455" s="3"/>
      <c r="C455" s="3"/>
      <c r="D455" s="6"/>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row>
    <row r="456" spans="1:32" ht="15.75" customHeight="1">
      <c r="A456" s="6"/>
      <c r="B456" s="3"/>
      <c r="C456" s="3"/>
      <c r="D456" s="6"/>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row>
    <row r="457" spans="1:32" ht="15.75" customHeight="1">
      <c r="A457" s="6"/>
      <c r="B457" s="3"/>
      <c r="C457" s="3"/>
      <c r="D457" s="6"/>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row>
    <row r="458" spans="1:32" ht="15.75" customHeight="1">
      <c r="A458" s="6"/>
      <c r="B458" s="3"/>
      <c r="C458" s="3"/>
      <c r="D458" s="6"/>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row>
    <row r="459" spans="1:32" ht="15.75" customHeight="1">
      <c r="A459" s="6"/>
      <c r="B459" s="3"/>
      <c r="C459" s="3"/>
      <c r="D459" s="6"/>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row>
    <row r="460" spans="1:32" ht="15.75" customHeight="1">
      <c r="A460" s="6"/>
      <c r="B460" s="3"/>
      <c r="C460" s="3"/>
      <c r="D460" s="6"/>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row>
    <row r="461" spans="1:32" ht="15.75" customHeight="1">
      <c r="A461" s="6"/>
      <c r="B461" s="3"/>
      <c r="C461" s="3"/>
      <c r="D461" s="6"/>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row>
    <row r="462" spans="1:32" ht="15.75" customHeight="1">
      <c r="A462" s="6"/>
      <c r="B462" s="3"/>
      <c r="C462" s="3"/>
      <c r="D462" s="6"/>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row>
    <row r="463" spans="1:32" ht="15.75" customHeight="1">
      <c r="A463" s="6"/>
      <c r="B463" s="3"/>
      <c r="C463" s="3"/>
      <c r="D463" s="6"/>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row>
    <row r="464" spans="1:32" ht="15.75" customHeight="1">
      <c r="A464" s="6"/>
      <c r="B464" s="3"/>
      <c r="C464" s="3"/>
      <c r="D464" s="6"/>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row>
    <row r="465" spans="1:32" ht="15.75" customHeight="1">
      <c r="A465" s="6"/>
      <c r="B465" s="3"/>
      <c r="C465" s="3"/>
      <c r="D465" s="6"/>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row>
    <row r="466" spans="1:32" ht="15.75" customHeight="1">
      <c r="A466" s="6"/>
      <c r="B466" s="3"/>
      <c r="C466" s="3"/>
      <c r="D466" s="6"/>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row>
    <row r="467" spans="1:32" ht="15.75" customHeight="1">
      <c r="A467" s="6"/>
      <c r="B467" s="3"/>
      <c r="C467" s="3"/>
      <c r="D467" s="6"/>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row>
    <row r="468" spans="1:32" ht="15.75" customHeight="1">
      <c r="A468" s="6"/>
      <c r="B468" s="3"/>
      <c r="C468" s="3"/>
      <c r="D468" s="6"/>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row>
    <row r="469" spans="1:32" ht="15.75" customHeight="1">
      <c r="A469" s="6"/>
      <c r="B469" s="3"/>
      <c r="C469" s="3"/>
      <c r="D469" s="6"/>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row>
    <row r="470" spans="1:32" ht="15.75" customHeight="1">
      <c r="A470" s="6"/>
      <c r="B470" s="3"/>
      <c r="C470" s="3"/>
      <c r="D470" s="6"/>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row>
    <row r="471" spans="1:32" ht="15.75" customHeight="1">
      <c r="A471" s="6"/>
      <c r="B471" s="3"/>
      <c r="C471" s="3"/>
      <c r="D471" s="6"/>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row>
    <row r="472" spans="1:32" ht="15.75" customHeight="1">
      <c r="A472" s="6"/>
      <c r="B472" s="3"/>
      <c r="C472" s="3"/>
      <c r="D472" s="6"/>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row>
    <row r="473" spans="1:32" ht="15.75" customHeight="1">
      <c r="A473" s="6"/>
      <c r="B473" s="3"/>
      <c r="C473" s="3"/>
      <c r="D473" s="6"/>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row>
    <row r="474" spans="1:32" ht="15.75" customHeight="1">
      <c r="A474" s="6"/>
      <c r="B474" s="3"/>
      <c r="C474" s="3"/>
      <c r="D474" s="6"/>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row>
    <row r="475" spans="1:32" ht="15.75" customHeight="1">
      <c r="A475" s="6"/>
      <c r="B475" s="3"/>
      <c r="C475" s="3"/>
      <c r="D475" s="6"/>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row>
    <row r="476" spans="1:32" ht="15.75" customHeight="1">
      <c r="A476" s="6"/>
      <c r="B476" s="3"/>
      <c r="C476" s="3"/>
      <c r="D476" s="6"/>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row>
    <row r="477" spans="1:32" ht="15.75" customHeight="1">
      <c r="A477" s="6"/>
      <c r="B477" s="3"/>
      <c r="C477" s="3"/>
      <c r="D477" s="6"/>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row>
    <row r="478" spans="1:32" ht="15.75" customHeight="1">
      <c r="A478" s="6"/>
      <c r="B478" s="3"/>
      <c r="C478" s="3"/>
      <c r="D478" s="6"/>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row>
    <row r="479" spans="1:32" ht="15.75" customHeight="1">
      <c r="A479" s="6"/>
      <c r="B479" s="3"/>
      <c r="C479" s="3"/>
      <c r="D479" s="6"/>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row>
    <row r="480" spans="1:32" ht="15.75" customHeight="1">
      <c r="A480" s="6"/>
      <c r="B480" s="3"/>
      <c r="C480" s="3"/>
      <c r="D480" s="6"/>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row>
    <row r="481" spans="1:32" ht="15.75" customHeight="1">
      <c r="A481" s="6"/>
      <c r="B481" s="3"/>
      <c r="C481" s="3"/>
      <c r="D481" s="6"/>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row>
    <row r="482" spans="1:32" ht="15.75" customHeight="1">
      <c r="A482" s="6"/>
      <c r="B482" s="3"/>
      <c r="C482" s="3"/>
      <c r="D482" s="6"/>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row>
    <row r="483" spans="1:32" ht="15.75" customHeight="1">
      <c r="A483" s="6"/>
      <c r="B483" s="3"/>
      <c r="C483" s="3"/>
      <c r="D483" s="6"/>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row>
    <row r="484" spans="1:32" ht="15.75" customHeight="1">
      <c r="A484" s="6"/>
      <c r="B484" s="3"/>
      <c r="C484" s="3"/>
      <c r="D484" s="6"/>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row>
    <row r="485" spans="1:32" ht="15.75" customHeight="1">
      <c r="A485" s="6"/>
      <c r="B485" s="3"/>
      <c r="C485" s="3"/>
      <c r="D485" s="6"/>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row>
    <row r="486" spans="1:32" ht="15.75" customHeight="1">
      <c r="A486" s="6"/>
      <c r="B486" s="3"/>
      <c r="C486" s="3"/>
      <c r="D486" s="6"/>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row>
    <row r="487" spans="1:32" ht="15.75" customHeight="1">
      <c r="A487" s="6"/>
      <c r="B487" s="3"/>
      <c r="C487" s="3"/>
      <c r="D487" s="6"/>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row>
    <row r="488" spans="1:32" ht="15.75" customHeight="1">
      <c r="A488" s="6"/>
      <c r="B488" s="3"/>
      <c r="C488" s="3"/>
      <c r="D488" s="6"/>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row>
    <row r="489" spans="1:32" ht="15.75" customHeight="1">
      <c r="A489" s="6"/>
      <c r="B489" s="3"/>
      <c r="C489" s="3"/>
      <c r="D489" s="6"/>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row>
    <row r="490" spans="1:32" ht="15.75" customHeight="1">
      <c r="A490" s="6"/>
      <c r="B490" s="3"/>
      <c r="C490" s="3"/>
      <c r="D490" s="6"/>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row>
    <row r="491" spans="1:32" ht="15.75" customHeight="1">
      <c r="A491" s="6"/>
      <c r="B491" s="3"/>
      <c r="C491" s="3"/>
      <c r="D491" s="6"/>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row>
    <row r="492" spans="1:32" ht="15.75" customHeight="1">
      <c r="A492" s="6"/>
      <c r="B492" s="3"/>
      <c r="C492" s="3"/>
      <c r="D492" s="6"/>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row>
    <row r="493" spans="1:32" ht="15.75" customHeight="1">
      <c r="A493" s="6"/>
      <c r="B493" s="3"/>
      <c r="C493" s="3"/>
      <c r="D493" s="6"/>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row>
    <row r="494" spans="1:32" ht="15.75" customHeight="1">
      <c r="A494" s="6"/>
      <c r="B494" s="3"/>
      <c r="C494" s="3"/>
      <c r="D494" s="6"/>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row>
    <row r="495" spans="1:32" ht="15.75" customHeight="1">
      <c r="A495" s="6"/>
      <c r="B495" s="3"/>
      <c r="C495" s="3"/>
      <c r="D495" s="6"/>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row>
    <row r="496" spans="1:32" ht="15.75" customHeight="1">
      <c r="A496" s="6"/>
      <c r="B496" s="3"/>
      <c r="C496" s="3"/>
      <c r="D496" s="6"/>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row>
    <row r="497" spans="1:32" ht="15.75" customHeight="1">
      <c r="A497" s="6"/>
      <c r="B497" s="3"/>
      <c r="C497" s="3"/>
      <c r="D497" s="6"/>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row>
    <row r="498" spans="1:32" ht="15.75" customHeight="1">
      <c r="A498" s="6"/>
      <c r="B498" s="3"/>
      <c r="C498" s="3"/>
      <c r="D498" s="6"/>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row>
    <row r="499" spans="1:32" ht="15.75" customHeight="1">
      <c r="A499" s="6"/>
      <c r="B499" s="3"/>
      <c r="C499" s="3"/>
      <c r="D499" s="6"/>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row>
    <row r="500" spans="1:32" ht="15.75" customHeight="1">
      <c r="A500" s="6"/>
      <c r="B500" s="3"/>
      <c r="C500" s="3"/>
      <c r="D500" s="6"/>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row>
    <row r="501" spans="1:32" ht="15.75" customHeight="1">
      <c r="A501" s="6"/>
      <c r="B501" s="3"/>
      <c r="C501" s="3"/>
      <c r="D501" s="6"/>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row>
    <row r="502" spans="1:32" ht="15.75" customHeight="1">
      <c r="A502" s="6"/>
      <c r="B502" s="3"/>
      <c r="C502" s="3"/>
      <c r="D502" s="6"/>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row>
    <row r="503" spans="1:32" ht="15.75" customHeight="1">
      <c r="A503" s="6"/>
      <c r="B503" s="3"/>
      <c r="C503" s="3"/>
      <c r="D503" s="6"/>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row>
    <row r="504" spans="1:32" ht="15.75" customHeight="1">
      <c r="A504" s="6"/>
      <c r="B504" s="3"/>
      <c r="C504" s="3"/>
      <c r="D504" s="6"/>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row>
    <row r="505" spans="1:32" ht="15.75" customHeight="1">
      <c r="A505" s="6"/>
      <c r="B505" s="3"/>
      <c r="C505" s="3"/>
      <c r="D505" s="6"/>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row>
    <row r="506" spans="1:32" ht="15.75" customHeight="1">
      <c r="A506" s="6"/>
      <c r="B506" s="3"/>
      <c r="C506" s="3"/>
      <c r="D506" s="6"/>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row>
    <row r="507" spans="1:32" ht="15.75" customHeight="1">
      <c r="A507" s="6"/>
      <c r="B507" s="3"/>
      <c r="C507" s="3"/>
      <c r="D507" s="6"/>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row>
    <row r="508" spans="1:32" ht="15.75" customHeight="1">
      <c r="A508" s="6"/>
      <c r="B508" s="3"/>
      <c r="C508" s="3"/>
      <c r="D508" s="6"/>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row>
    <row r="509" spans="1:32" ht="15.75" customHeight="1">
      <c r="A509" s="6"/>
      <c r="B509" s="3"/>
      <c r="C509" s="3"/>
      <c r="D509" s="6"/>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row>
    <row r="510" spans="1:32" ht="15.75" customHeight="1">
      <c r="A510" s="6"/>
      <c r="B510" s="3"/>
      <c r="C510" s="3"/>
      <c r="D510" s="6"/>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row>
    <row r="511" spans="1:32" ht="15.75" customHeight="1">
      <c r="A511" s="6"/>
      <c r="B511" s="3"/>
      <c r="C511" s="3"/>
      <c r="D511" s="6"/>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row>
    <row r="512" spans="1:32" ht="15.75" customHeight="1">
      <c r="A512" s="6"/>
      <c r="B512" s="3"/>
      <c r="C512" s="3"/>
      <c r="D512" s="6"/>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row>
    <row r="513" spans="1:32" ht="15.75" customHeight="1">
      <c r="A513" s="6"/>
      <c r="B513" s="3"/>
      <c r="C513" s="3"/>
      <c r="D513" s="6"/>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row>
    <row r="514" spans="1:32" ht="15.75" customHeight="1">
      <c r="A514" s="6"/>
      <c r="B514" s="3"/>
      <c r="C514" s="3"/>
      <c r="D514" s="6"/>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row>
    <row r="515" spans="1:32" ht="15.75" customHeight="1">
      <c r="A515" s="6"/>
      <c r="B515" s="3"/>
      <c r="C515" s="3"/>
      <c r="D515" s="6"/>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row>
    <row r="516" spans="1:32" ht="15.75" customHeight="1">
      <c r="A516" s="6"/>
      <c r="B516" s="3"/>
      <c r="C516" s="3"/>
      <c r="D516" s="6"/>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row>
    <row r="517" spans="1:32" ht="15.75" customHeight="1">
      <c r="A517" s="6"/>
      <c r="B517" s="3"/>
      <c r="C517" s="3"/>
      <c r="D517" s="6"/>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row>
    <row r="518" spans="1:32" ht="15.75" customHeight="1">
      <c r="A518" s="6"/>
      <c r="B518" s="3"/>
      <c r="C518" s="3"/>
      <c r="D518" s="6"/>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row>
    <row r="519" spans="1:32" ht="15.75" customHeight="1">
      <c r="A519" s="6"/>
      <c r="B519" s="3"/>
      <c r="C519" s="3"/>
      <c r="D519" s="6"/>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row>
    <row r="520" spans="1:32" ht="15.75" customHeight="1">
      <c r="A520" s="6"/>
      <c r="B520" s="3"/>
      <c r="C520" s="3"/>
      <c r="D520" s="6"/>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row>
    <row r="521" spans="1:32" ht="15.75" customHeight="1">
      <c r="A521" s="6"/>
      <c r="B521" s="3"/>
      <c r="C521" s="3"/>
      <c r="D521" s="6"/>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row>
    <row r="522" spans="1:32" ht="15.75" customHeight="1">
      <c r="A522" s="6"/>
      <c r="B522" s="3"/>
      <c r="C522" s="3"/>
      <c r="D522" s="6"/>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row>
    <row r="523" spans="1:32" ht="15.75" customHeight="1">
      <c r="A523" s="6"/>
      <c r="B523" s="3"/>
      <c r="C523" s="3"/>
      <c r="D523" s="6"/>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row>
    <row r="524" spans="1:32" ht="15.75" customHeight="1">
      <c r="A524" s="6"/>
      <c r="B524" s="3"/>
      <c r="C524" s="3"/>
      <c r="D524" s="6"/>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row>
    <row r="525" spans="1:32" ht="15.75" customHeight="1">
      <c r="A525" s="6"/>
      <c r="B525" s="3"/>
      <c r="C525" s="3"/>
      <c r="D525" s="6"/>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row>
    <row r="526" spans="1:32" ht="15.75" customHeight="1">
      <c r="A526" s="6"/>
      <c r="B526" s="3"/>
      <c r="C526" s="3"/>
      <c r="D526" s="6"/>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row>
    <row r="527" spans="1:32" ht="15.75" customHeight="1">
      <c r="A527" s="6"/>
      <c r="B527" s="3"/>
      <c r="C527" s="3"/>
      <c r="D527" s="6"/>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row>
    <row r="528" spans="1:32" ht="15.75" customHeight="1">
      <c r="A528" s="6"/>
      <c r="B528" s="3"/>
      <c r="C528" s="3"/>
      <c r="D528" s="6"/>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row>
    <row r="529" spans="1:32" ht="15.75" customHeight="1">
      <c r="A529" s="6"/>
      <c r="B529" s="3"/>
      <c r="C529" s="3"/>
      <c r="D529" s="6"/>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row>
    <row r="530" spans="1:32" ht="15.75" customHeight="1">
      <c r="A530" s="6"/>
      <c r="B530" s="3"/>
      <c r="C530" s="3"/>
      <c r="D530" s="6"/>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row>
    <row r="531" spans="1:32" ht="15.75" customHeight="1">
      <c r="A531" s="6"/>
      <c r="B531" s="3"/>
      <c r="C531" s="3"/>
      <c r="D531" s="6"/>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row>
    <row r="532" spans="1:32" ht="15.75" customHeight="1">
      <c r="A532" s="6"/>
      <c r="B532" s="3"/>
      <c r="C532" s="3"/>
      <c r="D532" s="6"/>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row>
    <row r="533" spans="1:32" ht="15.75" customHeight="1">
      <c r="A533" s="6"/>
      <c r="B533" s="3"/>
      <c r="C533" s="3"/>
      <c r="D533" s="6"/>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row>
    <row r="534" spans="1:32" ht="15.75" customHeight="1">
      <c r="A534" s="6"/>
      <c r="B534" s="3"/>
      <c r="C534" s="3"/>
      <c r="D534" s="6"/>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row>
    <row r="535" spans="1:32" ht="15.75" customHeight="1">
      <c r="A535" s="6"/>
      <c r="B535" s="3"/>
      <c r="C535" s="3"/>
      <c r="D535" s="6"/>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row>
    <row r="536" spans="1:32" ht="15.75" customHeight="1">
      <c r="A536" s="6"/>
      <c r="B536" s="3"/>
      <c r="C536" s="3"/>
      <c r="D536" s="6"/>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row>
    <row r="537" spans="1:32" ht="15.75" customHeight="1">
      <c r="A537" s="6"/>
      <c r="B537" s="3"/>
      <c r="C537" s="3"/>
      <c r="D537" s="6"/>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row>
    <row r="538" spans="1:32" ht="15.75" customHeight="1">
      <c r="A538" s="6"/>
      <c r="B538" s="3"/>
      <c r="C538" s="3"/>
      <c r="D538" s="6"/>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row>
    <row r="539" spans="1:32" ht="15.75" customHeight="1">
      <c r="A539" s="6"/>
      <c r="B539" s="3"/>
      <c r="C539" s="3"/>
      <c r="D539" s="6"/>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row>
    <row r="540" spans="1:32" ht="15.75" customHeight="1">
      <c r="A540" s="6"/>
      <c r="B540" s="3"/>
      <c r="C540" s="3"/>
      <c r="D540" s="6"/>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row>
    <row r="541" spans="1:32" ht="15.75" customHeight="1">
      <c r="A541" s="6"/>
      <c r="B541" s="3"/>
      <c r="C541" s="3"/>
      <c r="D541" s="6"/>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row>
    <row r="542" spans="1:32" ht="15.75" customHeight="1">
      <c r="A542" s="6"/>
      <c r="B542" s="3"/>
      <c r="C542" s="3"/>
      <c r="D542" s="6"/>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row>
    <row r="543" spans="1:32" ht="15.75" customHeight="1">
      <c r="A543" s="6"/>
      <c r="B543" s="3"/>
      <c r="C543" s="3"/>
      <c r="D543" s="6"/>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row>
    <row r="544" spans="1:32" ht="15.75" customHeight="1">
      <c r="A544" s="6"/>
      <c r="B544" s="3"/>
      <c r="C544" s="3"/>
      <c r="D544" s="6"/>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row>
    <row r="545" spans="1:32" ht="15.75" customHeight="1">
      <c r="A545" s="6"/>
      <c r="B545" s="3"/>
      <c r="C545" s="3"/>
      <c r="D545" s="6"/>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row>
    <row r="546" spans="1:32" ht="15.75" customHeight="1">
      <c r="A546" s="6"/>
      <c r="B546" s="3"/>
      <c r="C546" s="3"/>
      <c r="D546" s="6"/>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row>
    <row r="547" spans="1:32" ht="15.75" customHeight="1">
      <c r="A547" s="6"/>
      <c r="B547" s="3"/>
      <c r="C547" s="3"/>
      <c r="D547" s="6"/>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row>
    <row r="548" spans="1:32" ht="15.75" customHeight="1">
      <c r="A548" s="6"/>
      <c r="B548" s="3"/>
      <c r="C548" s="3"/>
      <c r="D548" s="6"/>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row>
    <row r="549" spans="1:32" ht="15.75" customHeight="1">
      <c r="A549" s="6"/>
      <c r="B549" s="3"/>
      <c r="C549" s="3"/>
      <c r="D549" s="6"/>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row>
    <row r="550" spans="1:32" ht="15.75" customHeight="1">
      <c r="A550" s="6"/>
      <c r="B550" s="3"/>
      <c r="C550" s="3"/>
      <c r="D550" s="6"/>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row>
    <row r="551" spans="1:32" ht="15.75" customHeight="1">
      <c r="A551" s="6"/>
      <c r="B551" s="3"/>
      <c r="C551" s="3"/>
      <c r="D551" s="6"/>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row>
    <row r="552" spans="1:32" ht="15.75" customHeight="1">
      <c r="A552" s="6"/>
      <c r="B552" s="3"/>
      <c r="C552" s="3"/>
      <c r="D552" s="6"/>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row>
    <row r="553" spans="1:32" ht="15.75" customHeight="1">
      <c r="A553" s="6"/>
      <c r="B553" s="3"/>
      <c r="C553" s="3"/>
      <c r="D553" s="6"/>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row>
    <row r="554" spans="1:32" ht="15.75" customHeight="1">
      <c r="A554" s="6"/>
      <c r="B554" s="3"/>
      <c r="C554" s="3"/>
      <c r="D554" s="6"/>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row>
    <row r="555" spans="1:32" ht="15.75" customHeight="1">
      <c r="A555" s="6"/>
      <c r="B555" s="3"/>
      <c r="C555" s="3"/>
      <c r="D555" s="6"/>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row>
    <row r="556" spans="1:32" ht="15.75" customHeight="1">
      <c r="A556" s="6"/>
      <c r="B556" s="3"/>
      <c r="C556" s="3"/>
      <c r="D556" s="6"/>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row>
    <row r="557" spans="1:32" ht="15.75" customHeight="1">
      <c r="A557" s="6"/>
      <c r="B557" s="3"/>
      <c r="C557" s="3"/>
      <c r="D557" s="6"/>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row>
    <row r="558" spans="1:32" ht="15.75" customHeight="1">
      <c r="A558" s="6"/>
      <c r="B558" s="3"/>
      <c r="C558" s="3"/>
      <c r="D558" s="6"/>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row>
    <row r="559" spans="1:32" ht="15.75" customHeight="1">
      <c r="A559" s="6"/>
      <c r="B559" s="3"/>
      <c r="C559" s="3"/>
      <c r="D559" s="6"/>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row>
    <row r="560" spans="1:32" ht="15.75" customHeight="1">
      <c r="A560" s="6"/>
      <c r="B560" s="3"/>
      <c r="C560" s="3"/>
      <c r="D560" s="6"/>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row>
    <row r="561" spans="1:32" ht="15.75" customHeight="1">
      <c r="A561" s="6"/>
      <c r="B561" s="3"/>
      <c r="C561" s="3"/>
      <c r="D561" s="6"/>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row>
    <row r="562" spans="1:32" ht="15.75" customHeight="1">
      <c r="A562" s="6"/>
      <c r="B562" s="3"/>
      <c r="C562" s="3"/>
      <c r="D562" s="6"/>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row>
    <row r="563" spans="1:32" ht="15.75" customHeight="1">
      <c r="A563" s="6"/>
      <c r="B563" s="3"/>
      <c r="C563" s="3"/>
      <c r="D563" s="6"/>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row>
    <row r="564" spans="1:32" ht="15.75" customHeight="1">
      <c r="A564" s="6"/>
      <c r="B564" s="3"/>
      <c r="C564" s="3"/>
      <c r="D564" s="6"/>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row>
    <row r="565" spans="1:32" ht="15.75" customHeight="1">
      <c r="A565" s="6"/>
      <c r="B565" s="3"/>
      <c r="C565" s="3"/>
      <c r="D565" s="6"/>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row>
    <row r="566" spans="1:32" ht="15.75" customHeight="1">
      <c r="A566" s="6"/>
      <c r="B566" s="3"/>
      <c r="C566" s="3"/>
      <c r="D566" s="6"/>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row>
    <row r="567" spans="1:32" ht="15.75" customHeight="1">
      <c r="A567" s="6"/>
      <c r="B567" s="3"/>
      <c r="C567" s="3"/>
      <c r="D567" s="6"/>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row>
    <row r="568" spans="1:32" ht="15.75" customHeight="1">
      <c r="A568" s="6"/>
      <c r="B568" s="3"/>
      <c r="C568" s="3"/>
      <c r="D568" s="6"/>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row>
    <row r="569" spans="1:32" ht="15.75" customHeight="1">
      <c r="A569" s="6"/>
      <c r="B569" s="3"/>
      <c r="C569" s="3"/>
      <c r="D569" s="6"/>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row>
    <row r="570" spans="1:32" ht="15.75" customHeight="1">
      <c r="A570" s="6"/>
      <c r="B570" s="3"/>
      <c r="C570" s="3"/>
      <c r="D570" s="6"/>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row>
    <row r="571" spans="1:32" ht="15.75" customHeight="1">
      <c r="A571" s="6"/>
      <c r="B571" s="3"/>
      <c r="C571" s="3"/>
      <c r="D571" s="6"/>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row>
    <row r="572" spans="1:32" ht="15.75" customHeight="1">
      <c r="A572" s="6"/>
      <c r="B572" s="3"/>
      <c r="C572" s="3"/>
      <c r="D572" s="6"/>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row>
    <row r="573" spans="1:32" ht="15.75" customHeight="1">
      <c r="A573" s="6"/>
      <c r="B573" s="3"/>
      <c r="C573" s="3"/>
      <c r="D573" s="6"/>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row>
    <row r="574" spans="1:32" ht="15.75" customHeight="1">
      <c r="A574" s="6"/>
      <c r="B574" s="3"/>
      <c r="C574" s="3"/>
      <c r="D574" s="6"/>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row>
    <row r="575" spans="1:32" ht="15.75" customHeight="1">
      <c r="A575" s="6"/>
      <c r="B575" s="3"/>
      <c r="C575" s="3"/>
      <c r="D575" s="6"/>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row>
    <row r="576" spans="1:32" ht="15.75" customHeight="1">
      <c r="A576" s="6"/>
      <c r="B576" s="3"/>
      <c r="C576" s="3"/>
      <c r="D576" s="6"/>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row>
    <row r="577" spans="1:32" ht="15.75" customHeight="1">
      <c r="A577" s="6"/>
      <c r="B577" s="3"/>
      <c r="C577" s="3"/>
      <c r="D577" s="6"/>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row>
    <row r="578" spans="1:32" ht="15.75" customHeight="1">
      <c r="A578" s="6"/>
      <c r="B578" s="3"/>
      <c r="C578" s="3"/>
      <c r="D578" s="6"/>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row>
    <row r="579" spans="1:32" ht="15.75" customHeight="1">
      <c r="A579" s="6"/>
      <c r="B579" s="3"/>
      <c r="C579" s="3"/>
      <c r="D579" s="6"/>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row>
    <row r="580" spans="1:32" ht="15.75" customHeight="1">
      <c r="A580" s="6"/>
      <c r="B580" s="3"/>
      <c r="C580" s="3"/>
      <c r="D580" s="6"/>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row>
    <row r="581" spans="1:32" ht="15.75" customHeight="1">
      <c r="A581" s="6"/>
      <c r="B581" s="3"/>
      <c r="C581" s="3"/>
      <c r="D581" s="6"/>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row>
    <row r="582" spans="1:32" ht="15.75" customHeight="1">
      <c r="A582" s="6"/>
      <c r="B582" s="3"/>
      <c r="C582" s="3"/>
      <c r="D582" s="6"/>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row>
    <row r="583" spans="1:32" ht="15.75" customHeight="1">
      <c r="A583" s="6"/>
      <c r="B583" s="3"/>
      <c r="C583" s="3"/>
      <c r="D583" s="6"/>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row>
    <row r="584" spans="1:32" ht="15.75" customHeight="1">
      <c r="A584" s="6"/>
      <c r="B584" s="3"/>
      <c r="C584" s="3"/>
      <c r="D584" s="6"/>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row>
    <row r="585" spans="1:32" ht="15.75" customHeight="1">
      <c r="A585" s="6"/>
      <c r="B585" s="3"/>
      <c r="C585" s="3"/>
      <c r="D585" s="6"/>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row>
    <row r="586" spans="1:32" ht="15.75" customHeight="1">
      <c r="A586" s="6"/>
      <c r="B586" s="3"/>
      <c r="C586" s="3"/>
      <c r="D586" s="6"/>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row>
    <row r="587" spans="1:32" ht="15.75" customHeight="1">
      <c r="A587" s="6"/>
      <c r="B587" s="3"/>
      <c r="C587" s="3"/>
      <c r="D587" s="6"/>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row>
    <row r="588" spans="1:32" ht="15.75" customHeight="1">
      <c r="A588" s="6"/>
      <c r="B588" s="3"/>
      <c r="C588" s="3"/>
      <c r="D588" s="6"/>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row>
    <row r="589" spans="1:32" ht="15.75" customHeight="1">
      <c r="A589" s="6"/>
      <c r="B589" s="3"/>
      <c r="C589" s="3"/>
      <c r="D589" s="6"/>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row>
    <row r="590" spans="1:32" ht="15.75" customHeight="1">
      <c r="A590" s="6"/>
      <c r="B590" s="3"/>
      <c r="C590" s="3"/>
      <c r="D590" s="6"/>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row>
    <row r="591" spans="1:32" ht="15.75" customHeight="1">
      <c r="A591" s="6"/>
      <c r="B591" s="3"/>
      <c r="C591" s="3"/>
      <c r="D591" s="6"/>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row>
    <row r="592" spans="1:32" ht="15.75" customHeight="1">
      <c r="A592" s="6"/>
      <c r="B592" s="3"/>
      <c r="C592" s="3"/>
      <c r="D592" s="6"/>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row>
    <row r="593" spans="1:32" ht="15.75" customHeight="1">
      <c r="A593" s="6"/>
      <c r="B593" s="3"/>
      <c r="C593" s="3"/>
      <c r="D593" s="6"/>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row>
    <row r="594" spans="1:32" ht="15.75" customHeight="1">
      <c r="A594" s="6"/>
      <c r="B594" s="3"/>
      <c r="C594" s="3"/>
      <c r="D594" s="6"/>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row>
    <row r="595" spans="1:32" ht="15.75" customHeight="1">
      <c r="A595" s="6"/>
      <c r="B595" s="3"/>
      <c r="C595" s="3"/>
      <c r="D595" s="6"/>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row>
    <row r="596" spans="1:32" ht="15.75" customHeight="1">
      <c r="A596" s="6"/>
      <c r="B596" s="3"/>
      <c r="C596" s="3"/>
      <c r="D596" s="6"/>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row>
    <row r="597" spans="1:32" ht="15.75" customHeight="1">
      <c r="A597" s="6"/>
      <c r="B597" s="3"/>
      <c r="C597" s="3"/>
      <c r="D597" s="6"/>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row>
    <row r="598" spans="1:32" ht="15.75" customHeight="1">
      <c r="A598" s="6"/>
      <c r="B598" s="3"/>
      <c r="C598" s="3"/>
      <c r="D598" s="6"/>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row>
    <row r="599" spans="1:32" ht="15.75" customHeight="1">
      <c r="A599" s="6"/>
      <c r="B599" s="3"/>
      <c r="C599" s="3"/>
      <c r="D599" s="6"/>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row>
    <row r="600" spans="1:32" ht="15.75" customHeight="1">
      <c r="A600" s="6"/>
      <c r="B600" s="3"/>
      <c r="C600" s="3"/>
      <c r="D600" s="6"/>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row>
    <row r="601" spans="1:32" ht="15.75" customHeight="1">
      <c r="A601" s="6"/>
      <c r="B601" s="3"/>
      <c r="C601" s="3"/>
      <c r="D601" s="6"/>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row>
    <row r="602" spans="1:32" ht="15.75" customHeight="1">
      <c r="A602" s="6"/>
      <c r="B602" s="3"/>
      <c r="C602" s="3"/>
      <c r="D602" s="6"/>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row>
    <row r="603" spans="1:32" ht="15.75" customHeight="1">
      <c r="A603" s="6"/>
      <c r="B603" s="3"/>
      <c r="C603" s="3"/>
      <c r="D603" s="6"/>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row>
    <row r="604" spans="1:32" ht="15.75" customHeight="1">
      <c r="A604" s="6"/>
      <c r="B604" s="3"/>
      <c r="C604" s="3"/>
      <c r="D604" s="6"/>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row>
    <row r="605" spans="1:32" ht="15.75" customHeight="1">
      <c r="A605" s="6"/>
      <c r="B605" s="3"/>
      <c r="C605" s="3"/>
      <c r="D605" s="6"/>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row>
    <row r="606" spans="1:32" ht="15.75" customHeight="1">
      <c r="A606" s="6"/>
      <c r="B606" s="3"/>
      <c r="C606" s="3"/>
      <c r="D606" s="6"/>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row>
    <row r="607" spans="1:32" ht="15.75" customHeight="1">
      <c r="A607" s="6"/>
      <c r="B607" s="3"/>
      <c r="C607" s="3"/>
      <c r="D607" s="6"/>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row>
    <row r="608" spans="1:32" ht="15.75" customHeight="1">
      <c r="A608" s="6"/>
      <c r="B608" s="3"/>
      <c r="C608" s="3"/>
      <c r="D608" s="6"/>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row>
    <row r="609" spans="1:32" ht="15.75" customHeight="1">
      <c r="A609" s="6"/>
      <c r="B609" s="3"/>
      <c r="C609" s="3"/>
      <c r="D609" s="6"/>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row>
    <row r="610" spans="1:32" ht="15.75" customHeight="1">
      <c r="A610" s="6"/>
      <c r="B610" s="3"/>
      <c r="C610" s="3"/>
      <c r="D610" s="6"/>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row>
    <row r="611" spans="1:32" ht="15.75" customHeight="1">
      <c r="A611" s="6"/>
      <c r="B611" s="3"/>
      <c r="C611" s="3"/>
      <c r="D611" s="6"/>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row>
    <row r="612" spans="1:32" ht="15.75" customHeight="1">
      <c r="A612" s="6"/>
      <c r="B612" s="3"/>
      <c r="C612" s="3"/>
      <c r="D612" s="6"/>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row>
    <row r="613" spans="1:32" ht="15.75" customHeight="1">
      <c r="A613" s="6"/>
      <c r="B613" s="3"/>
      <c r="C613" s="3"/>
      <c r="D613" s="6"/>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row>
    <row r="614" spans="1:32" ht="15.75" customHeight="1">
      <c r="A614" s="6"/>
      <c r="B614" s="3"/>
      <c r="C614" s="3"/>
      <c r="D614" s="6"/>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row>
    <row r="615" spans="1:32" ht="15.75" customHeight="1">
      <c r="A615" s="6"/>
      <c r="B615" s="3"/>
      <c r="C615" s="3"/>
      <c r="D615" s="6"/>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row>
    <row r="616" spans="1:32" ht="15.75" customHeight="1">
      <c r="A616" s="6"/>
      <c r="B616" s="3"/>
      <c r="C616" s="3"/>
      <c r="D616" s="6"/>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row>
    <row r="617" spans="1:32" ht="15.75" customHeight="1">
      <c r="A617" s="6"/>
      <c r="B617" s="3"/>
      <c r="C617" s="3"/>
      <c r="D617" s="6"/>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row>
    <row r="618" spans="1:32" ht="15.75" customHeight="1">
      <c r="A618" s="6"/>
      <c r="B618" s="3"/>
      <c r="C618" s="3"/>
      <c r="D618" s="6"/>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row>
    <row r="619" spans="1:32" ht="15.75" customHeight="1">
      <c r="A619" s="6"/>
      <c r="B619" s="3"/>
      <c r="C619" s="3"/>
      <c r="D619" s="6"/>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row>
    <row r="620" spans="1:32" ht="15.75" customHeight="1">
      <c r="A620" s="6"/>
      <c r="B620" s="3"/>
      <c r="C620" s="3"/>
      <c r="D620" s="6"/>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row>
    <row r="621" spans="1:32" ht="15.75" customHeight="1">
      <c r="A621" s="6"/>
      <c r="B621" s="3"/>
      <c r="C621" s="3"/>
      <c r="D621" s="6"/>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row>
    <row r="622" spans="1:32" ht="15.75" customHeight="1">
      <c r="A622" s="6"/>
      <c r="B622" s="3"/>
      <c r="C622" s="3"/>
      <c r="D622" s="6"/>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row>
    <row r="623" spans="1:32" ht="15.75" customHeight="1">
      <c r="A623" s="6"/>
      <c r="B623" s="3"/>
      <c r="C623" s="3"/>
      <c r="D623" s="6"/>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row>
    <row r="624" spans="1:32" ht="15.75" customHeight="1">
      <c r="A624" s="6"/>
      <c r="B624" s="3"/>
      <c r="C624" s="3"/>
      <c r="D624" s="6"/>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row>
    <row r="625" spans="1:32" ht="15.75" customHeight="1">
      <c r="A625" s="6"/>
      <c r="B625" s="3"/>
      <c r="C625" s="3"/>
      <c r="D625" s="6"/>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row>
    <row r="626" spans="1:32" ht="15.75" customHeight="1">
      <c r="A626" s="6"/>
      <c r="B626" s="3"/>
      <c r="C626" s="3"/>
      <c r="D626" s="6"/>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row>
    <row r="627" spans="1:32" ht="15.75" customHeight="1">
      <c r="A627" s="6"/>
      <c r="B627" s="3"/>
      <c r="C627" s="3"/>
      <c r="D627" s="6"/>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row>
    <row r="628" spans="1:32" ht="15.75" customHeight="1">
      <c r="A628" s="6"/>
      <c r="B628" s="3"/>
      <c r="C628" s="3"/>
      <c r="D628" s="6"/>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row>
    <row r="629" spans="1:32" ht="15.75" customHeight="1">
      <c r="A629" s="6"/>
      <c r="B629" s="3"/>
      <c r="C629" s="3"/>
      <c r="D629" s="6"/>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row>
    <row r="630" spans="1:32" ht="15.75" customHeight="1">
      <c r="A630" s="6"/>
      <c r="B630" s="3"/>
      <c r="C630" s="3"/>
      <c r="D630" s="6"/>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row>
    <row r="631" spans="1:32" ht="15.75" customHeight="1">
      <c r="A631" s="6"/>
      <c r="B631" s="3"/>
      <c r="C631" s="3"/>
      <c r="D631" s="6"/>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row>
    <row r="632" spans="1:32" ht="15.75" customHeight="1">
      <c r="A632" s="6"/>
      <c r="B632" s="3"/>
      <c r="C632" s="3"/>
      <c r="D632" s="6"/>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row>
    <row r="633" spans="1:32" ht="15.75" customHeight="1">
      <c r="A633" s="6"/>
      <c r="B633" s="3"/>
      <c r="C633" s="3"/>
      <c r="D633" s="6"/>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row>
    <row r="634" spans="1:32" ht="15.75" customHeight="1">
      <c r="A634" s="6"/>
      <c r="B634" s="3"/>
      <c r="C634" s="3"/>
      <c r="D634" s="6"/>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row>
    <row r="635" spans="1:32" ht="15.75" customHeight="1">
      <c r="A635" s="6"/>
      <c r="B635" s="3"/>
      <c r="C635" s="3"/>
      <c r="D635" s="6"/>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row>
    <row r="636" spans="1:32" ht="15.75" customHeight="1">
      <c r="A636" s="6"/>
      <c r="B636" s="3"/>
      <c r="C636" s="3"/>
      <c r="D636" s="6"/>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row>
    <row r="637" spans="1:32" ht="15.75" customHeight="1">
      <c r="A637" s="6"/>
      <c r="B637" s="3"/>
      <c r="C637" s="3"/>
      <c r="D637" s="6"/>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row>
    <row r="638" spans="1:32" ht="15.75" customHeight="1">
      <c r="A638" s="6"/>
      <c r="B638" s="3"/>
      <c r="C638" s="3"/>
      <c r="D638" s="6"/>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row>
    <row r="639" spans="1:32" ht="15.75" customHeight="1">
      <c r="A639" s="6"/>
      <c r="B639" s="3"/>
      <c r="C639" s="3"/>
      <c r="D639" s="6"/>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row>
    <row r="640" spans="1:32" ht="15.75" customHeight="1">
      <c r="A640" s="6"/>
      <c r="B640" s="3"/>
      <c r="C640" s="3"/>
      <c r="D640" s="6"/>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row>
    <row r="641" spans="1:32" ht="15.75" customHeight="1">
      <c r="A641" s="6"/>
      <c r="B641" s="3"/>
      <c r="C641" s="3"/>
      <c r="D641" s="6"/>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row>
    <row r="642" spans="1:32" ht="15.75" customHeight="1">
      <c r="A642" s="6"/>
      <c r="B642" s="3"/>
      <c r="C642" s="3"/>
      <c r="D642" s="6"/>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row>
    <row r="643" spans="1:32" ht="15.75" customHeight="1">
      <c r="A643" s="6"/>
      <c r="B643" s="3"/>
      <c r="C643" s="3"/>
      <c r="D643" s="6"/>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row>
    <row r="644" spans="1:32" ht="15.75" customHeight="1">
      <c r="A644" s="6"/>
      <c r="B644" s="3"/>
      <c r="C644" s="3"/>
      <c r="D644" s="6"/>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row>
    <row r="645" spans="1:32" ht="15.75" customHeight="1">
      <c r="A645" s="6"/>
      <c r="B645" s="3"/>
      <c r="C645" s="3"/>
      <c r="D645" s="6"/>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row>
    <row r="646" spans="1:32" ht="15.75" customHeight="1">
      <c r="A646" s="6"/>
      <c r="B646" s="3"/>
      <c r="C646" s="3"/>
      <c r="D646" s="6"/>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row>
    <row r="647" spans="1:32" ht="15.75" customHeight="1">
      <c r="A647" s="6"/>
      <c r="B647" s="3"/>
      <c r="C647" s="3"/>
      <c r="D647" s="6"/>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row>
    <row r="648" spans="1:32" ht="15.75" customHeight="1">
      <c r="A648" s="6"/>
      <c r="B648" s="3"/>
      <c r="C648" s="3"/>
      <c r="D648" s="6"/>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row>
    <row r="649" spans="1:32" ht="15.75" customHeight="1">
      <c r="A649" s="6"/>
      <c r="B649" s="3"/>
      <c r="C649" s="3"/>
      <c r="D649" s="6"/>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row>
    <row r="650" spans="1:32" ht="15.75" customHeight="1">
      <c r="A650" s="6"/>
      <c r="B650" s="3"/>
      <c r="C650" s="3"/>
      <c r="D650" s="6"/>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row>
    <row r="651" spans="1:32" ht="15.75" customHeight="1">
      <c r="A651" s="6"/>
      <c r="B651" s="3"/>
      <c r="C651" s="3"/>
      <c r="D651" s="6"/>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row>
    <row r="652" spans="1:32" ht="15.75" customHeight="1">
      <c r="A652" s="6"/>
      <c r="B652" s="3"/>
      <c r="C652" s="3"/>
      <c r="D652" s="6"/>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row>
    <row r="653" spans="1:32" ht="15.75" customHeight="1">
      <c r="A653" s="6"/>
      <c r="B653" s="3"/>
      <c r="C653" s="3"/>
      <c r="D653" s="6"/>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row>
    <row r="654" spans="1:32" ht="15.75" customHeight="1">
      <c r="A654" s="6"/>
      <c r="B654" s="3"/>
      <c r="C654" s="3"/>
      <c r="D654" s="6"/>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row>
    <row r="655" spans="1:32" ht="15.75" customHeight="1">
      <c r="A655" s="6"/>
      <c r="B655" s="3"/>
      <c r="C655" s="3"/>
      <c r="D655" s="6"/>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row>
    <row r="656" spans="1:32" ht="15.75" customHeight="1">
      <c r="A656" s="6"/>
      <c r="B656" s="3"/>
      <c r="C656" s="3"/>
      <c r="D656" s="6"/>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row>
    <row r="657" spans="1:32" ht="15.75" customHeight="1">
      <c r="A657" s="6"/>
      <c r="B657" s="3"/>
      <c r="C657" s="3"/>
      <c r="D657" s="6"/>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row>
    <row r="658" spans="1:32" ht="15.75" customHeight="1">
      <c r="A658" s="6"/>
      <c r="B658" s="3"/>
      <c r="C658" s="3"/>
      <c r="D658" s="6"/>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row>
    <row r="659" spans="1:32" ht="15.75" customHeight="1">
      <c r="A659" s="6"/>
      <c r="B659" s="3"/>
      <c r="C659" s="3"/>
      <c r="D659" s="6"/>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row>
    <row r="660" spans="1:32" ht="15.75" customHeight="1">
      <c r="A660" s="6"/>
      <c r="B660" s="3"/>
      <c r="C660" s="3"/>
      <c r="D660" s="6"/>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row>
    <row r="661" spans="1:32" ht="15.75" customHeight="1">
      <c r="A661" s="6"/>
      <c r="B661" s="3"/>
      <c r="C661" s="3"/>
      <c r="D661" s="6"/>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row>
    <row r="662" spans="1:32" ht="15.75" customHeight="1">
      <c r="A662" s="6"/>
      <c r="B662" s="3"/>
      <c r="C662" s="3"/>
      <c r="D662" s="6"/>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row>
    <row r="663" spans="1:32" ht="15.75" customHeight="1">
      <c r="A663" s="6"/>
      <c r="B663" s="3"/>
      <c r="C663" s="3"/>
      <c r="D663" s="6"/>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row>
    <row r="664" spans="1:32" ht="15.75" customHeight="1">
      <c r="A664" s="6"/>
      <c r="B664" s="3"/>
      <c r="C664" s="3"/>
      <c r="D664" s="6"/>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row>
    <row r="665" spans="1:32" ht="15.75" customHeight="1">
      <c r="A665" s="6"/>
      <c r="B665" s="3"/>
      <c r="C665" s="3"/>
      <c r="D665" s="6"/>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row>
    <row r="666" spans="1:32" ht="15.75" customHeight="1">
      <c r="A666" s="6"/>
      <c r="B666" s="3"/>
      <c r="C666" s="3"/>
      <c r="D666" s="6"/>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row>
    <row r="667" spans="1:32" ht="15.75" customHeight="1">
      <c r="A667" s="6"/>
      <c r="B667" s="3"/>
      <c r="C667" s="3"/>
      <c r="D667" s="6"/>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row>
    <row r="668" spans="1:32" ht="15.75" customHeight="1">
      <c r="A668" s="6"/>
      <c r="B668" s="3"/>
      <c r="C668" s="3"/>
      <c r="D668" s="6"/>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row>
    <row r="669" spans="1:32" ht="15.75" customHeight="1">
      <c r="A669" s="6"/>
      <c r="B669" s="3"/>
      <c r="C669" s="3"/>
      <c r="D669" s="6"/>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row>
    <row r="670" spans="1:32" ht="15.75" customHeight="1">
      <c r="A670" s="6"/>
      <c r="B670" s="3"/>
      <c r="C670" s="3"/>
      <c r="D670" s="6"/>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row>
    <row r="671" spans="1:32" ht="15.75" customHeight="1">
      <c r="A671" s="6"/>
      <c r="B671" s="3"/>
      <c r="C671" s="3"/>
      <c r="D671" s="6"/>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row>
    <row r="672" spans="1:32" ht="15.75" customHeight="1">
      <c r="A672" s="6"/>
      <c r="B672" s="3"/>
      <c r="C672" s="3"/>
      <c r="D672" s="6"/>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row>
    <row r="673" spans="1:32" ht="15.75" customHeight="1">
      <c r="A673" s="6"/>
      <c r="B673" s="3"/>
      <c r="C673" s="3"/>
      <c r="D673" s="6"/>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row>
    <row r="674" spans="1:32" ht="15.75" customHeight="1">
      <c r="A674" s="6"/>
      <c r="B674" s="3"/>
      <c r="C674" s="3"/>
      <c r="D674" s="6"/>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row>
    <row r="675" spans="1:32" ht="15.75" customHeight="1">
      <c r="A675" s="6"/>
      <c r="B675" s="3"/>
      <c r="C675" s="3"/>
      <c r="D675" s="6"/>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row>
    <row r="676" spans="1:32" ht="15.75" customHeight="1">
      <c r="A676" s="6"/>
      <c r="B676" s="3"/>
      <c r="C676" s="3"/>
      <c r="D676" s="6"/>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row>
    <row r="677" spans="1:32" ht="15.75" customHeight="1">
      <c r="A677" s="6"/>
      <c r="B677" s="3"/>
      <c r="C677" s="3"/>
      <c r="D677" s="6"/>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row>
    <row r="678" spans="1:32" ht="15.75" customHeight="1">
      <c r="A678" s="6"/>
      <c r="B678" s="3"/>
      <c r="C678" s="3"/>
      <c r="D678" s="6"/>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row>
    <row r="679" spans="1:32" ht="15.75" customHeight="1">
      <c r="A679" s="6"/>
      <c r="B679" s="3"/>
      <c r="C679" s="3"/>
      <c r="D679" s="6"/>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row>
    <row r="680" spans="1:32" ht="15.75" customHeight="1">
      <c r="A680" s="6"/>
      <c r="B680" s="3"/>
      <c r="C680" s="3"/>
      <c r="D680" s="6"/>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row>
    <row r="681" spans="1:32" ht="15.75" customHeight="1">
      <c r="A681" s="6"/>
      <c r="B681" s="3"/>
      <c r="C681" s="3"/>
      <c r="D681" s="6"/>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row>
    <row r="682" spans="1:32" ht="15.75" customHeight="1">
      <c r="A682" s="6"/>
      <c r="B682" s="3"/>
      <c r="C682" s="3"/>
      <c r="D682" s="6"/>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row>
    <row r="683" spans="1:32" ht="15.75" customHeight="1">
      <c r="A683" s="6"/>
      <c r="B683" s="3"/>
      <c r="C683" s="3"/>
      <c r="D683" s="6"/>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row>
    <row r="684" spans="1:32" ht="15.75" customHeight="1">
      <c r="A684" s="6"/>
      <c r="B684" s="3"/>
      <c r="C684" s="3"/>
      <c r="D684" s="6"/>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row>
    <row r="685" spans="1:32" ht="15.75" customHeight="1">
      <c r="A685" s="6"/>
      <c r="B685" s="3"/>
      <c r="C685" s="3"/>
      <c r="D685" s="6"/>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row>
    <row r="686" spans="1:32" ht="15.75" customHeight="1">
      <c r="A686" s="6"/>
      <c r="B686" s="3"/>
      <c r="C686" s="3"/>
      <c r="D686" s="6"/>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row>
    <row r="687" spans="1:32" ht="15.75" customHeight="1">
      <c r="A687" s="6"/>
      <c r="B687" s="3"/>
      <c r="C687" s="3"/>
      <c r="D687" s="6"/>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row>
    <row r="688" spans="1:32" ht="15.75" customHeight="1">
      <c r="A688" s="6"/>
      <c r="B688" s="3"/>
      <c r="C688" s="3"/>
      <c r="D688" s="6"/>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row>
    <row r="689" spans="1:32" ht="15.75" customHeight="1">
      <c r="A689" s="6"/>
      <c r="B689" s="3"/>
      <c r="C689" s="3"/>
      <c r="D689" s="6"/>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row>
    <row r="690" spans="1:32" ht="15.75" customHeight="1">
      <c r="A690" s="6"/>
      <c r="B690" s="3"/>
      <c r="C690" s="3"/>
      <c r="D690" s="6"/>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row>
    <row r="691" spans="1:32" ht="15.75" customHeight="1">
      <c r="A691" s="6"/>
      <c r="B691" s="3"/>
      <c r="C691" s="3"/>
      <c r="D691" s="6"/>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row>
    <row r="692" spans="1:32" ht="15.75" customHeight="1">
      <c r="A692" s="6"/>
      <c r="B692" s="3"/>
      <c r="C692" s="3"/>
      <c r="D692" s="6"/>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row>
    <row r="693" spans="1:32" ht="15.75" customHeight="1">
      <c r="A693" s="6"/>
      <c r="B693" s="3"/>
      <c r="C693" s="3"/>
      <c r="D693" s="6"/>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row>
    <row r="694" spans="1:32" ht="15.75" customHeight="1">
      <c r="A694" s="6"/>
      <c r="B694" s="3"/>
      <c r="C694" s="3"/>
      <c r="D694" s="6"/>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row>
    <row r="695" spans="1:32" ht="15.75" customHeight="1">
      <c r="A695" s="6"/>
      <c r="B695" s="3"/>
      <c r="C695" s="3"/>
      <c r="D695" s="6"/>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row>
    <row r="696" spans="1:32" ht="15.75" customHeight="1">
      <c r="A696" s="6"/>
      <c r="B696" s="3"/>
      <c r="C696" s="3"/>
      <c r="D696" s="6"/>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row>
    <row r="697" spans="1:32" ht="15.75" customHeight="1">
      <c r="A697" s="6"/>
      <c r="B697" s="3"/>
      <c r="C697" s="3"/>
      <c r="D697" s="6"/>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row>
    <row r="698" spans="1:32" ht="15.75" customHeight="1">
      <c r="A698" s="6"/>
      <c r="B698" s="3"/>
      <c r="C698" s="3"/>
      <c r="D698" s="6"/>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row>
    <row r="699" spans="1:32" ht="15.75" customHeight="1">
      <c r="A699" s="6"/>
      <c r="B699" s="3"/>
      <c r="C699" s="3"/>
      <c r="D699" s="6"/>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row>
    <row r="700" spans="1:32" ht="15.75" customHeight="1">
      <c r="A700" s="6"/>
      <c r="B700" s="3"/>
      <c r="C700" s="3"/>
      <c r="D700" s="6"/>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row>
    <row r="701" spans="1:32" ht="15.75" customHeight="1">
      <c r="A701" s="6"/>
      <c r="B701" s="3"/>
      <c r="C701" s="3"/>
      <c r="D701" s="6"/>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row>
    <row r="702" spans="1:32" ht="15.75" customHeight="1">
      <c r="A702" s="6"/>
      <c r="B702" s="3"/>
      <c r="C702" s="3"/>
      <c r="D702" s="6"/>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row>
    <row r="703" spans="1:32" ht="15.75" customHeight="1">
      <c r="A703" s="6"/>
      <c r="B703" s="3"/>
      <c r="C703" s="3"/>
      <c r="D703" s="6"/>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row>
    <row r="704" spans="1:32" ht="15.75" customHeight="1">
      <c r="A704" s="6"/>
      <c r="B704" s="3"/>
      <c r="C704" s="3"/>
      <c r="D704" s="6"/>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row>
    <row r="705" spans="1:32" ht="15.75" customHeight="1">
      <c r="A705" s="6"/>
      <c r="B705" s="3"/>
      <c r="C705" s="3"/>
      <c r="D705" s="6"/>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row>
    <row r="706" spans="1:32" ht="15.75" customHeight="1">
      <c r="A706" s="6"/>
      <c r="B706" s="3"/>
      <c r="C706" s="3"/>
      <c r="D706" s="6"/>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row>
    <row r="707" spans="1:32" ht="15.75" customHeight="1">
      <c r="A707" s="6"/>
      <c r="B707" s="3"/>
      <c r="C707" s="3"/>
      <c r="D707" s="6"/>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row>
    <row r="708" spans="1:32" ht="15.75" customHeight="1">
      <c r="A708" s="6"/>
      <c r="B708" s="3"/>
      <c r="C708" s="3"/>
      <c r="D708" s="6"/>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row>
    <row r="709" spans="1:32" ht="15.75" customHeight="1">
      <c r="A709" s="6"/>
      <c r="B709" s="3"/>
      <c r="C709" s="3"/>
      <c r="D709" s="6"/>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row>
    <row r="710" spans="1:32" ht="15.75" customHeight="1">
      <c r="A710" s="6"/>
      <c r="B710" s="3"/>
      <c r="C710" s="3"/>
      <c r="D710" s="6"/>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row>
    <row r="711" spans="1:32" ht="15.75" customHeight="1">
      <c r="A711" s="6"/>
      <c r="B711" s="3"/>
      <c r="C711" s="3"/>
      <c r="D711" s="6"/>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row>
    <row r="712" spans="1:32" ht="15.75" customHeight="1">
      <c r="A712" s="6"/>
      <c r="B712" s="3"/>
      <c r="C712" s="3"/>
      <c r="D712" s="6"/>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row>
    <row r="713" spans="1:32" ht="15.75" customHeight="1">
      <c r="A713" s="6"/>
      <c r="B713" s="3"/>
      <c r="C713" s="3"/>
      <c r="D713" s="6"/>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row>
    <row r="714" spans="1:32" ht="15.75" customHeight="1">
      <c r="A714" s="6"/>
      <c r="B714" s="3"/>
      <c r="C714" s="3"/>
      <c r="D714" s="6"/>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row>
    <row r="715" spans="1:32" ht="15.75" customHeight="1">
      <c r="A715" s="6"/>
      <c r="B715" s="3"/>
      <c r="C715" s="3"/>
      <c r="D715" s="6"/>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row>
    <row r="716" spans="1:32" ht="15.75" customHeight="1">
      <c r="A716" s="6"/>
      <c r="B716" s="3"/>
      <c r="C716" s="3"/>
      <c r="D716" s="6"/>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row>
    <row r="717" spans="1:32" ht="15.75" customHeight="1">
      <c r="A717" s="6"/>
      <c r="B717" s="3"/>
      <c r="C717" s="3"/>
      <c r="D717" s="6"/>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row>
    <row r="718" spans="1:32" ht="15.75" customHeight="1">
      <c r="A718" s="6"/>
      <c r="B718" s="3"/>
      <c r="C718" s="3"/>
      <c r="D718" s="6"/>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row>
    <row r="719" spans="1:32" ht="15.75" customHeight="1">
      <c r="A719" s="6"/>
      <c r="B719" s="3"/>
      <c r="C719" s="3"/>
      <c r="D719" s="6"/>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row>
    <row r="720" spans="1:32" ht="15.75" customHeight="1">
      <c r="A720" s="6"/>
      <c r="B720" s="3"/>
      <c r="C720" s="3"/>
      <c r="D720" s="6"/>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row>
    <row r="721" spans="1:32" ht="15.75" customHeight="1">
      <c r="A721" s="6"/>
      <c r="B721" s="3"/>
      <c r="C721" s="3"/>
      <c r="D721" s="6"/>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row>
    <row r="722" spans="1:32" ht="15.75" customHeight="1">
      <c r="A722" s="6"/>
      <c r="B722" s="3"/>
      <c r="C722" s="3"/>
      <c r="D722" s="6"/>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row>
    <row r="723" spans="1:32" ht="15.75" customHeight="1">
      <c r="A723" s="6"/>
      <c r="B723" s="3"/>
      <c r="C723" s="3"/>
      <c r="D723" s="6"/>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row>
    <row r="724" spans="1:32" ht="15.75" customHeight="1">
      <c r="A724" s="6"/>
      <c r="B724" s="3"/>
      <c r="C724" s="3"/>
      <c r="D724" s="6"/>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row>
    <row r="725" spans="1:32" ht="15.75" customHeight="1">
      <c r="A725" s="6"/>
      <c r="B725" s="3"/>
      <c r="C725" s="3"/>
      <c r="D725" s="6"/>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row>
    <row r="726" spans="1:32" ht="15.75" customHeight="1">
      <c r="A726" s="6"/>
      <c r="B726" s="3"/>
      <c r="C726" s="3"/>
      <c r="D726" s="6"/>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row>
    <row r="727" spans="1:32" ht="15.75" customHeight="1">
      <c r="A727" s="6"/>
      <c r="B727" s="3"/>
      <c r="C727" s="3"/>
      <c r="D727" s="6"/>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row>
    <row r="728" spans="1:32" ht="15.75" customHeight="1">
      <c r="A728" s="6"/>
      <c r="B728" s="3"/>
      <c r="C728" s="3"/>
      <c r="D728" s="6"/>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row>
    <row r="729" spans="1:32" ht="15.75" customHeight="1">
      <c r="A729" s="6"/>
      <c r="B729" s="3"/>
      <c r="C729" s="3"/>
      <c r="D729" s="6"/>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row>
    <row r="730" spans="1:32" ht="15.75" customHeight="1">
      <c r="A730" s="6"/>
      <c r="B730" s="3"/>
      <c r="C730" s="3"/>
      <c r="D730" s="6"/>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row>
    <row r="731" spans="1:32" ht="15.75" customHeight="1">
      <c r="A731" s="6"/>
      <c r="B731" s="3"/>
      <c r="C731" s="3"/>
      <c r="D731" s="6"/>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row>
    <row r="732" spans="1:32" ht="15.75" customHeight="1">
      <c r="A732" s="6"/>
      <c r="B732" s="3"/>
      <c r="C732" s="3"/>
      <c r="D732" s="6"/>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row>
    <row r="733" spans="1:32" ht="15.75" customHeight="1">
      <c r="A733" s="6"/>
      <c r="B733" s="3"/>
      <c r="C733" s="3"/>
      <c r="D733" s="6"/>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row>
    <row r="734" spans="1:32" ht="15.75" customHeight="1">
      <c r="A734" s="6"/>
      <c r="B734" s="3"/>
      <c r="C734" s="3"/>
      <c r="D734" s="6"/>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row>
    <row r="735" spans="1:32" ht="15.75" customHeight="1">
      <c r="A735" s="6"/>
      <c r="B735" s="3"/>
      <c r="C735" s="3"/>
      <c r="D735" s="6"/>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row>
    <row r="736" spans="1:32" ht="15.75" customHeight="1">
      <c r="A736" s="6"/>
      <c r="B736" s="3"/>
      <c r="C736" s="3"/>
      <c r="D736" s="6"/>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row>
    <row r="737" spans="1:32" ht="15.75" customHeight="1">
      <c r="A737" s="6"/>
      <c r="B737" s="3"/>
      <c r="C737" s="3"/>
      <c r="D737" s="6"/>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row>
    <row r="738" spans="1:32" ht="15.75" customHeight="1">
      <c r="A738" s="6"/>
      <c r="B738" s="3"/>
      <c r="C738" s="3"/>
      <c r="D738" s="6"/>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row>
    <row r="739" spans="1:32" ht="15.75" customHeight="1">
      <c r="A739" s="6"/>
      <c r="B739" s="3"/>
      <c r="C739" s="3"/>
      <c r="D739" s="6"/>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row>
    <row r="740" spans="1:32" ht="15.75" customHeight="1">
      <c r="A740" s="6"/>
      <c r="B740" s="3"/>
      <c r="C740" s="3"/>
      <c r="D740" s="6"/>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row>
    <row r="741" spans="1:32" ht="15.75" customHeight="1">
      <c r="A741" s="6"/>
      <c r="B741" s="3"/>
      <c r="C741" s="3"/>
      <c r="D741" s="6"/>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row>
    <row r="742" spans="1:32" ht="15.75" customHeight="1">
      <c r="A742" s="6"/>
      <c r="B742" s="3"/>
      <c r="C742" s="3"/>
      <c r="D742" s="6"/>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row>
    <row r="743" spans="1:32" ht="15.75" customHeight="1">
      <c r="A743" s="6"/>
      <c r="B743" s="3"/>
      <c r="C743" s="3"/>
      <c r="D743" s="6"/>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row>
    <row r="744" spans="1:32" ht="15.75" customHeight="1">
      <c r="A744" s="6"/>
      <c r="B744" s="3"/>
      <c r="C744" s="3"/>
      <c r="D744" s="6"/>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row>
    <row r="745" spans="1:32" ht="15.75" customHeight="1">
      <c r="A745" s="6"/>
      <c r="B745" s="3"/>
      <c r="C745" s="3"/>
      <c r="D745" s="6"/>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row>
    <row r="746" spans="1:32" ht="15.75" customHeight="1">
      <c r="A746" s="6"/>
      <c r="B746" s="3"/>
      <c r="C746" s="3"/>
      <c r="D746" s="6"/>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row>
    <row r="747" spans="1:32" ht="15.75" customHeight="1">
      <c r="A747" s="6"/>
      <c r="B747" s="3"/>
      <c r="C747" s="3"/>
      <c r="D747" s="6"/>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row>
    <row r="748" spans="1:32" ht="15.75" customHeight="1">
      <c r="A748" s="6"/>
      <c r="B748" s="3"/>
      <c r="C748" s="3"/>
      <c r="D748" s="6"/>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row>
    <row r="749" spans="1:32" ht="15.75" customHeight="1">
      <c r="A749" s="6"/>
      <c r="B749" s="3"/>
      <c r="C749" s="3"/>
      <c r="D749" s="6"/>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row>
    <row r="750" spans="1:32" ht="15.75" customHeight="1">
      <c r="A750" s="6"/>
      <c r="B750" s="3"/>
      <c r="C750" s="3"/>
      <c r="D750" s="6"/>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row>
    <row r="751" spans="1:32" ht="15.75" customHeight="1">
      <c r="A751" s="6"/>
      <c r="B751" s="3"/>
      <c r="C751" s="3"/>
      <c r="D751" s="6"/>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row>
    <row r="752" spans="1:32" ht="15.75" customHeight="1">
      <c r="A752" s="6"/>
      <c r="B752" s="3"/>
      <c r="C752" s="3"/>
      <c r="D752" s="6"/>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row>
    <row r="753" spans="1:32" ht="15.75" customHeight="1">
      <c r="A753" s="6"/>
      <c r="B753" s="3"/>
      <c r="C753" s="3"/>
      <c r="D753" s="6"/>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row>
    <row r="754" spans="1:32" ht="15.75" customHeight="1">
      <c r="A754" s="6"/>
      <c r="B754" s="3"/>
      <c r="C754" s="3"/>
      <c r="D754" s="6"/>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row>
    <row r="755" spans="1:32" ht="15.75" customHeight="1">
      <c r="A755" s="6"/>
      <c r="B755" s="3"/>
      <c r="C755" s="3"/>
      <c r="D755" s="6"/>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row>
    <row r="756" spans="1:32" ht="15.75" customHeight="1">
      <c r="A756" s="6"/>
      <c r="B756" s="3"/>
      <c r="C756" s="3"/>
      <c r="D756" s="6"/>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row>
    <row r="757" spans="1:32" ht="15.75" customHeight="1">
      <c r="A757" s="6"/>
      <c r="B757" s="3"/>
      <c r="C757" s="3"/>
      <c r="D757" s="6"/>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row>
    <row r="758" spans="1:32" ht="15.75" customHeight="1">
      <c r="A758" s="6"/>
      <c r="B758" s="3"/>
      <c r="C758" s="3"/>
      <c r="D758" s="6"/>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row>
    <row r="759" spans="1:32" ht="15.75" customHeight="1">
      <c r="A759" s="6"/>
      <c r="B759" s="3"/>
      <c r="C759" s="3"/>
      <c r="D759" s="6"/>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row>
    <row r="760" spans="1:32" ht="15.75" customHeight="1">
      <c r="A760" s="6"/>
      <c r="B760" s="3"/>
      <c r="C760" s="3"/>
      <c r="D760" s="6"/>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row>
    <row r="761" spans="1:32" ht="15.75" customHeight="1">
      <c r="A761" s="6"/>
      <c r="B761" s="3"/>
      <c r="C761" s="3"/>
      <c r="D761" s="6"/>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row>
    <row r="762" spans="1:32" ht="15.75" customHeight="1">
      <c r="A762" s="6"/>
      <c r="B762" s="3"/>
      <c r="C762" s="3"/>
      <c r="D762" s="6"/>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row>
    <row r="763" spans="1:32" ht="15.75" customHeight="1">
      <c r="A763" s="6"/>
      <c r="B763" s="3"/>
      <c r="C763" s="3"/>
      <c r="D763" s="6"/>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row>
    <row r="764" spans="1:32" ht="15.75" customHeight="1">
      <c r="A764" s="6"/>
      <c r="B764" s="3"/>
      <c r="C764" s="3"/>
      <c r="D764" s="6"/>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row>
    <row r="765" spans="1:32" ht="15.75" customHeight="1">
      <c r="A765" s="6"/>
      <c r="B765" s="3"/>
      <c r="C765" s="3"/>
      <c r="D765" s="6"/>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row>
    <row r="766" spans="1:32" ht="15.75" customHeight="1">
      <c r="A766" s="6"/>
      <c r="B766" s="3"/>
      <c r="C766" s="3"/>
      <c r="D766" s="6"/>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row>
    <row r="767" spans="1:32" ht="15.75" customHeight="1">
      <c r="A767" s="6"/>
      <c r="B767" s="3"/>
      <c r="C767" s="3"/>
      <c r="D767" s="6"/>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row>
    <row r="768" spans="1:32" ht="15.75" customHeight="1">
      <c r="A768" s="6"/>
      <c r="B768" s="3"/>
      <c r="C768" s="3"/>
      <c r="D768" s="6"/>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row>
    <row r="769" spans="1:32" ht="15.75" customHeight="1">
      <c r="A769" s="6"/>
      <c r="B769" s="3"/>
      <c r="C769" s="3"/>
      <c r="D769" s="6"/>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row>
    <row r="770" spans="1:32" ht="15.75" customHeight="1">
      <c r="A770" s="6"/>
      <c r="B770" s="3"/>
      <c r="C770" s="3"/>
      <c r="D770" s="6"/>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row>
    <row r="771" spans="1:32" ht="15.75" customHeight="1">
      <c r="A771" s="6"/>
      <c r="B771" s="3"/>
      <c r="C771" s="3"/>
      <c r="D771" s="6"/>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row>
    <row r="772" spans="1:32" ht="15.75" customHeight="1">
      <c r="A772" s="6"/>
      <c r="B772" s="3"/>
      <c r="C772" s="3"/>
      <c r="D772" s="6"/>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row>
    <row r="773" spans="1:32" ht="15.75" customHeight="1">
      <c r="A773" s="6"/>
      <c r="B773" s="3"/>
      <c r="C773" s="3"/>
      <c r="D773" s="6"/>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row>
    <row r="774" spans="1:32" ht="15.75" customHeight="1">
      <c r="A774" s="6"/>
      <c r="B774" s="3"/>
      <c r="C774" s="3"/>
      <c r="D774" s="6"/>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row>
    <row r="775" spans="1:32" ht="15.75" customHeight="1">
      <c r="A775" s="6"/>
      <c r="B775" s="3"/>
      <c r="C775" s="3"/>
      <c r="D775" s="6"/>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row>
    <row r="776" spans="1:32" ht="15.75" customHeight="1">
      <c r="A776" s="6"/>
      <c r="B776" s="3"/>
      <c r="C776" s="3"/>
      <c r="D776" s="6"/>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row>
    <row r="777" spans="1:32" ht="15.75" customHeight="1">
      <c r="A777" s="6"/>
      <c r="B777" s="3"/>
      <c r="C777" s="3"/>
      <c r="D777" s="6"/>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row>
    <row r="778" spans="1:32" ht="15.75" customHeight="1">
      <c r="A778" s="6"/>
      <c r="B778" s="3"/>
      <c r="C778" s="3"/>
      <c r="D778" s="6"/>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row>
    <row r="779" spans="1:32" ht="15.75" customHeight="1">
      <c r="A779" s="6"/>
      <c r="B779" s="3"/>
      <c r="C779" s="3"/>
      <c r="D779" s="6"/>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row>
    <row r="780" spans="1:32" ht="15.75" customHeight="1">
      <c r="A780" s="6"/>
      <c r="B780" s="3"/>
      <c r="C780" s="3"/>
      <c r="D780" s="6"/>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row>
    <row r="781" spans="1:32" ht="15.75" customHeight="1">
      <c r="A781" s="6"/>
      <c r="B781" s="3"/>
      <c r="C781" s="3"/>
      <c r="D781" s="6"/>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row>
    <row r="782" spans="1:32" ht="15.75" customHeight="1">
      <c r="A782" s="6"/>
      <c r="B782" s="3"/>
      <c r="C782" s="3"/>
      <c r="D782" s="6"/>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row>
    <row r="783" spans="1:32" ht="15.75" customHeight="1">
      <c r="A783" s="6"/>
      <c r="B783" s="3"/>
      <c r="C783" s="3"/>
      <c r="D783" s="6"/>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row>
    <row r="784" spans="1:32" ht="15.75" customHeight="1">
      <c r="A784" s="6"/>
      <c r="B784" s="3"/>
      <c r="C784" s="3"/>
      <c r="D784" s="6"/>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row>
    <row r="785" spans="1:32" ht="15.75" customHeight="1">
      <c r="A785" s="6"/>
      <c r="B785" s="3"/>
      <c r="C785" s="3"/>
      <c r="D785" s="6"/>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row>
    <row r="786" spans="1:32" ht="15.75" customHeight="1">
      <c r="A786" s="6"/>
      <c r="B786" s="3"/>
      <c r="C786" s="3"/>
      <c r="D786" s="6"/>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row>
    <row r="787" spans="1:32" ht="15.75" customHeight="1">
      <c r="A787" s="6"/>
      <c r="B787" s="3"/>
      <c r="C787" s="3"/>
      <c r="D787" s="6"/>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row>
    <row r="788" spans="1:32" ht="15.75" customHeight="1">
      <c r="A788" s="6"/>
      <c r="B788" s="3"/>
      <c r="C788" s="3"/>
      <c r="D788" s="6"/>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row>
    <row r="789" spans="1:32" ht="15.75" customHeight="1">
      <c r="A789" s="6"/>
      <c r="B789" s="3"/>
      <c r="C789" s="3"/>
      <c r="D789" s="6"/>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row>
    <row r="790" spans="1:32" ht="15.75" customHeight="1">
      <c r="A790" s="6"/>
      <c r="B790" s="3"/>
      <c r="C790" s="3"/>
      <c r="D790" s="6"/>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row>
    <row r="791" spans="1:32" ht="15.75" customHeight="1">
      <c r="A791" s="6"/>
      <c r="B791" s="3"/>
      <c r="C791" s="3"/>
      <c r="D791" s="6"/>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row>
    <row r="792" spans="1:32" ht="15.75" customHeight="1">
      <c r="A792" s="6"/>
      <c r="B792" s="3"/>
      <c r="C792" s="3"/>
      <c r="D792" s="6"/>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row>
    <row r="793" spans="1:32" ht="15.75" customHeight="1">
      <c r="A793" s="6"/>
      <c r="B793" s="3"/>
      <c r="C793" s="3"/>
      <c r="D793" s="6"/>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row>
    <row r="794" spans="1:32" ht="15.75" customHeight="1">
      <c r="A794" s="6"/>
      <c r="B794" s="3"/>
      <c r="C794" s="3"/>
      <c r="D794" s="6"/>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row>
    <row r="795" spans="1:32" ht="15.75" customHeight="1">
      <c r="A795" s="6"/>
      <c r="B795" s="3"/>
      <c r="C795" s="3"/>
      <c r="D795" s="6"/>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row>
    <row r="796" spans="1:32" ht="15.75" customHeight="1">
      <c r="A796" s="6"/>
      <c r="B796" s="3"/>
      <c r="C796" s="3"/>
      <c r="D796" s="6"/>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row>
    <row r="797" spans="1:32" ht="15.75" customHeight="1">
      <c r="A797" s="6"/>
      <c r="B797" s="3"/>
      <c r="C797" s="3"/>
      <c r="D797" s="6"/>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row>
    <row r="798" spans="1:32" ht="15.75" customHeight="1">
      <c r="A798" s="6"/>
      <c r="B798" s="3"/>
      <c r="C798" s="3"/>
      <c r="D798" s="6"/>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row>
    <row r="799" spans="1:32" ht="15.75" customHeight="1">
      <c r="A799" s="6"/>
      <c r="B799" s="3"/>
      <c r="C799" s="3"/>
      <c r="D799" s="6"/>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row>
    <row r="800" spans="1:32" ht="15.75" customHeight="1">
      <c r="A800" s="6"/>
      <c r="B800" s="3"/>
      <c r="C800" s="3"/>
      <c r="D800" s="6"/>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row>
    <row r="801" spans="1:32" ht="15.75" customHeight="1">
      <c r="A801" s="6"/>
      <c r="B801" s="3"/>
      <c r="C801" s="3"/>
      <c r="D801" s="6"/>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row>
    <row r="802" spans="1:32" ht="15.75" customHeight="1">
      <c r="A802" s="6"/>
      <c r="B802" s="3"/>
      <c r="C802" s="3"/>
      <c r="D802" s="6"/>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row>
    <row r="803" spans="1:32" ht="15.75" customHeight="1">
      <c r="A803" s="6"/>
      <c r="B803" s="3"/>
      <c r="C803" s="3"/>
      <c r="D803" s="6"/>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row>
    <row r="804" spans="1:32" ht="15.75" customHeight="1">
      <c r="A804" s="6"/>
      <c r="B804" s="3"/>
      <c r="C804" s="3"/>
      <c r="D804" s="6"/>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row>
    <row r="805" spans="1:32" ht="15.75" customHeight="1">
      <c r="A805" s="6"/>
      <c r="B805" s="3"/>
      <c r="C805" s="3"/>
      <c r="D805" s="6"/>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row>
    <row r="806" spans="1:32" ht="15.75" customHeight="1">
      <c r="A806" s="6"/>
      <c r="B806" s="3"/>
      <c r="C806" s="3"/>
      <c r="D806" s="6"/>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row>
    <row r="807" spans="1:32" ht="15.75" customHeight="1">
      <c r="A807" s="6"/>
      <c r="B807" s="3"/>
      <c r="C807" s="3"/>
      <c r="D807" s="6"/>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row>
    <row r="808" spans="1:32" ht="15.75" customHeight="1">
      <c r="A808" s="6"/>
      <c r="B808" s="3"/>
      <c r="C808" s="3"/>
      <c r="D808" s="6"/>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row>
    <row r="809" spans="1:32" ht="15.75" customHeight="1">
      <c r="A809" s="6"/>
      <c r="B809" s="3"/>
      <c r="C809" s="3"/>
      <c r="D809" s="6"/>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row>
    <row r="810" spans="1:32" ht="15.75" customHeight="1">
      <c r="A810" s="6"/>
      <c r="B810" s="3"/>
      <c r="C810" s="3"/>
      <c r="D810" s="6"/>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row>
    <row r="811" spans="1:32" ht="15.75" customHeight="1">
      <c r="A811" s="6"/>
      <c r="B811" s="3"/>
      <c r="C811" s="3"/>
      <c r="D811" s="6"/>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row>
    <row r="812" spans="1:32" ht="15.75" customHeight="1">
      <c r="A812" s="6"/>
      <c r="B812" s="3"/>
      <c r="C812" s="3"/>
      <c r="D812" s="6"/>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row>
    <row r="813" spans="1:32" ht="15.75" customHeight="1">
      <c r="A813" s="6"/>
      <c r="B813" s="3"/>
      <c r="C813" s="3"/>
      <c r="D813" s="6"/>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row>
    <row r="814" spans="1:32" ht="15.75" customHeight="1">
      <c r="A814" s="6"/>
      <c r="B814" s="3"/>
      <c r="C814" s="3"/>
      <c r="D814" s="6"/>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row>
    <row r="815" spans="1:32" ht="15.75" customHeight="1">
      <c r="A815" s="6"/>
      <c r="B815" s="3"/>
      <c r="C815" s="3"/>
      <c r="D815" s="6"/>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row>
    <row r="816" spans="1:32" ht="15.75" customHeight="1">
      <c r="A816" s="6"/>
      <c r="B816" s="3"/>
      <c r="C816" s="3"/>
      <c r="D816" s="6"/>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row>
    <row r="817" spans="1:32" ht="15.75" customHeight="1">
      <c r="A817" s="6"/>
      <c r="B817" s="3"/>
      <c r="C817" s="3"/>
      <c r="D817" s="6"/>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row>
    <row r="818" spans="1:32" ht="15.75" customHeight="1">
      <c r="A818" s="6"/>
      <c r="B818" s="3"/>
      <c r="C818" s="3"/>
      <c r="D818" s="6"/>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row>
    <row r="819" spans="1:32" ht="15.75" customHeight="1">
      <c r="A819" s="6"/>
      <c r="B819" s="3"/>
      <c r="C819" s="3"/>
      <c r="D819" s="6"/>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row>
    <row r="820" spans="1:32" ht="15.75" customHeight="1">
      <c r="A820" s="6"/>
      <c r="B820" s="3"/>
      <c r="C820" s="3"/>
      <c r="D820" s="6"/>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row>
    <row r="821" spans="1:32" ht="15.75" customHeight="1">
      <c r="A821" s="6"/>
      <c r="B821" s="3"/>
      <c r="C821" s="3"/>
      <c r="D821" s="6"/>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row>
    <row r="822" spans="1:32" ht="15.75" customHeight="1">
      <c r="A822" s="6"/>
      <c r="B822" s="3"/>
      <c r="C822" s="3"/>
      <c r="D822" s="6"/>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row>
    <row r="823" spans="1:32" ht="15.75" customHeight="1">
      <c r="A823" s="6"/>
      <c r="B823" s="3"/>
      <c r="C823" s="3"/>
      <c r="D823" s="6"/>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row>
    <row r="824" spans="1:32" ht="15.75" customHeight="1">
      <c r="A824" s="6"/>
      <c r="B824" s="3"/>
      <c r="C824" s="3"/>
      <c r="D824" s="6"/>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row>
    <row r="825" spans="1:32" ht="15.75" customHeight="1">
      <c r="A825" s="6"/>
      <c r="B825" s="3"/>
      <c r="C825" s="3"/>
      <c r="D825" s="6"/>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row>
    <row r="826" spans="1:32" ht="15.75" customHeight="1">
      <c r="A826" s="6"/>
      <c r="B826" s="3"/>
      <c r="C826" s="3"/>
      <c r="D826" s="6"/>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row>
    <row r="827" spans="1:32" ht="15.75" customHeight="1">
      <c r="A827" s="6"/>
      <c r="B827" s="3"/>
      <c r="C827" s="3"/>
      <c r="D827" s="6"/>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row>
    <row r="828" spans="1:32" ht="15.75" customHeight="1">
      <c r="A828" s="6"/>
      <c r="B828" s="3"/>
      <c r="C828" s="3"/>
      <c r="D828" s="6"/>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row>
    <row r="829" spans="1:32" ht="15.75" customHeight="1">
      <c r="A829" s="6"/>
      <c r="B829" s="3"/>
      <c r="C829" s="3"/>
      <c r="D829" s="6"/>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row>
    <row r="830" spans="1:32" ht="15.75" customHeight="1">
      <c r="A830" s="6"/>
      <c r="B830" s="3"/>
      <c r="C830" s="3"/>
      <c r="D830" s="6"/>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row>
    <row r="831" spans="1:32" ht="15.75" customHeight="1">
      <c r="A831" s="6"/>
      <c r="B831" s="3"/>
      <c r="C831" s="3"/>
      <c r="D831" s="6"/>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row>
    <row r="832" spans="1:32" ht="15.75" customHeight="1">
      <c r="A832" s="6"/>
      <c r="B832" s="3"/>
      <c r="C832" s="3"/>
      <c r="D832" s="6"/>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row>
    <row r="833" spans="1:32" ht="15.75" customHeight="1">
      <c r="A833" s="6"/>
      <c r="B833" s="3"/>
      <c r="C833" s="3"/>
      <c r="D833" s="6"/>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row>
    <row r="834" spans="1:32" ht="15.75" customHeight="1">
      <c r="A834" s="6"/>
      <c r="B834" s="3"/>
      <c r="C834" s="3"/>
      <c r="D834" s="6"/>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row>
    <row r="835" spans="1:32" ht="15.75" customHeight="1">
      <c r="A835" s="6"/>
      <c r="B835" s="3"/>
      <c r="C835" s="3"/>
      <c r="D835" s="6"/>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row>
    <row r="836" spans="1:32" ht="15.75" customHeight="1">
      <c r="A836" s="6"/>
      <c r="B836" s="3"/>
      <c r="C836" s="3"/>
      <c r="D836" s="6"/>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row>
    <row r="837" spans="1:32" ht="15.75" customHeight="1">
      <c r="A837" s="6"/>
      <c r="B837" s="3"/>
      <c r="C837" s="3"/>
      <c r="D837" s="6"/>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row>
    <row r="838" spans="1:32" ht="15.75" customHeight="1">
      <c r="A838" s="6"/>
      <c r="B838" s="3"/>
      <c r="C838" s="3"/>
      <c r="D838" s="6"/>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row>
    <row r="839" spans="1:32" ht="15.75" customHeight="1">
      <c r="A839" s="6"/>
      <c r="B839" s="3"/>
      <c r="C839" s="3"/>
      <c r="D839" s="6"/>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row>
    <row r="840" spans="1:32" ht="15.75" customHeight="1">
      <c r="A840" s="6"/>
      <c r="B840" s="3"/>
      <c r="C840" s="3"/>
      <c r="D840" s="6"/>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row>
    <row r="841" spans="1:32" ht="15.75" customHeight="1">
      <c r="A841" s="6"/>
      <c r="B841" s="3"/>
      <c r="C841" s="3"/>
      <c r="D841" s="6"/>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row>
    <row r="842" spans="1:32" ht="15.75" customHeight="1">
      <c r="A842" s="6"/>
      <c r="B842" s="3"/>
      <c r="C842" s="3"/>
      <c r="D842" s="6"/>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row>
    <row r="843" spans="1:32" ht="15.75" customHeight="1">
      <c r="A843" s="6"/>
      <c r="B843" s="3"/>
      <c r="C843" s="3"/>
      <c r="D843" s="6"/>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row>
    <row r="844" spans="1:32" ht="15.75" customHeight="1">
      <c r="A844" s="6"/>
      <c r="B844" s="3"/>
      <c r="C844" s="3"/>
      <c r="D844" s="6"/>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row>
    <row r="845" spans="1:32" ht="15.75" customHeight="1">
      <c r="A845" s="6"/>
      <c r="B845" s="3"/>
      <c r="C845" s="3"/>
      <c r="D845" s="6"/>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row>
    <row r="846" spans="1:32" ht="15.75" customHeight="1">
      <c r="A846" s="6"/>
      <c r="B846" s="3"/>
      <c r="C846" s="3"/>
      <c r="D846" s="6"/>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row>
    <row r="847" spans="1:32" ht="15.75" customHeight="1">
      <c r="A847" s="6"/>
      <c r="B847" s="3"/>
      <c r="C847" s="3"/>
      <c r="D847" s="6"/>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row>
    <row r="848" spans="1:32" ht="15.75" customHeight="1">
      <c r="A848" s="6"/>
      <c r="B848" s="3"/>
      <c r="C848" s="3"/>
      <c r="D848" s="6"/>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row>
    <row r="849" spans="1:32" ht="15.75" customHeight="1">
      <c r="A849" s="6"/>
      <c r="B849" s="3"/>
      <c r="C849" s="3"/>
      <c r="D849" s="6"/>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row>
    <row r="850" spans="1:32" ht="15.75" customHeight="1">
      <c r="A850" s="6"/>
      <c r="B850" s="3"/>
      <c r="C850" s="3"/>
      <c r="D850" s="6"/>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row>
    <row r="851" spans="1:32" ht="15.75" customHeight="1">
      <c r="A851" s="6"/>
      <c r="B851" s="3"/>
      <c r="C851" s="3"/>
      <c r="D851" s="6"/>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row>
    <row r="852" spans="1:32" ht="15.75" customHeight="1">
      <c r="A852" s="6"/>
      <c r="B852" s="3"/>
      <c r="C852" s="3"/>
      <c r="D852" s="6"/>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row>
    <row r="853" spans="1:32" ht="15.75" customHeight="1">
      <c r="A853" s="6"/>
      <c r="B853" s="3"/>
      <c r="C853" s="3"/>
      <c r="D853" s="6"/>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row>
    <row r="854" spans="1:32" ht="15.75" customHeight="1">
      <c r="A854" s="6"/>
      <c r="B854" s="3"/>
      <c r="C854" s="3"/>
      <c r="D854" s="6"/>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row>
    <row r="855" spans="1:32" ht="15.75" customHeight="1">
      <c r="A855" s="6"/>
      <c r="B855" s="3"/>
      <c r="C855" s="3"/>
      <c r="D855" s="6"/>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row>
    <row r="856" spans="1:32" ht="15.75" customHeight="1">
      <c r="A856" s="6"/>
      <c r="B856" s="3"/>
      <c r="C856" s="3"/>
      <c r="D856" s="6"/>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row>
    <row r="857" spans="1:32" ht="15.75" customHeight="1">
      <c r="A857" s="6"/>
      <c r="B857" s="3"/>
      <c r="C857" s="3"/>
      <c r="D857" s="6"/>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row>
    <row r="858" spans="1:32" ht="15.75" customHeight="1">
      <c r="A858" s="6"/>
      <c r="B858" s="3"/>
      <c r="C858" s="3"/>
      <c r="D858" s="6"/>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row>
    <row r="859" spans="1:32" ht="15.75" customHeight="1">
      <c r="A859" s="6"/>
      <c r="B859" s="3"/>
      <c r="C859" s="3"/>
      <c r="D859" s="6"/>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row>
    <row r="860" spans="1:32" ht="15.75" customHeight="1">
      <c r="A860" s="6"/>
      <c r="B860" s="3"/>
      <c r="C860" s="3"/>
      <c r="D860" s="6"/>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row>
    <row r="861" spans="1:32" ht="15.75" customHeight="1">
      <c r="A861" s="6"/>
      <c r="B861" s="3"/>
      <c r="C861" s="3"/>
      <c r="D861" s="6"/>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row>
    <row r="862" spans="1:32" ht="15.75" customHeight="1">
      <c r="A862" s="6"/>
      <c r="B862" s="3"/>
      <c r="C862" s="3"/>
      <c r="D862" s="6"/>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row>
    <row r="863" spans="1:32" ht="15.75" customHeight="1">
      <c r="A863" s="6"/>
      <c r="B863" s="3"/>
      <c r="C863" s="3"/>
      <c r="D863" s="6"/>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row>
    <row r="864" spans="1:32" ht="15.75" customHeight="1">
      <c r="A864" s="6"/>
      <c r="B864" s="3"/>
      <c r="C864" s="3"/>
      <c r="D864" s="6"/>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row>
    <row r="865" spans="1:32" ht="15.75" customHeight="1">
      <c r="A865" s="6"/>
      <c r="B865" s="3"/>
      <c r="C865" s="3"/>
      <c r="D865" s="6"/>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row>
    <row r="866" spans="1:32" ht="15.75" customHeight="1">
      <c r="A866" s="6"/>
      <c r="B866" s="3"/>
      <c r="C866" s="3"/>
      <c r="D866" s="6"/>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row>
    <row r="867" spans="1:32" ht="15.75" customHeight="1">
      <c r="A867" s="6"/>
      <c r="B867" s="3"/>
      <c r="C867" s="3"/>
      <c r="D867" s="6"/>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row>
    <row r="868" spans="1:32" ht="15.75" customHeight="1">
      <c r="A868" s="6"/>
      <c r="B868" s="3"/>
      <c r="C868" s="3"/>
      <c r="D868" s="6"/>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row>
    <row r="869" spans="1:32" ht="15.75" customHeight="1">
      <c r="A869" s="6"/>
      <c r="B869" s="3"/>
      <c r="C869" s="3"/>
      <c r="D869" s="6"/>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row>
    <row r="870" spans="1:32" ht="15.75" customHeight="1">
      <c r="A870" s="6"/>
      <c r="B870" s="3"/>
      <c r="C870" s="3"/>
      <c r="D870" s="6"/>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row>
    <row r="871" spans="1:32" ht="15.75" customHeight="1">
      <c r="A871" s="6"/>
      <c r="B871" s="3"/>
      <c r="C871" s="3"/>
      <c r="D871" s="6"/>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row>
    <row r="872" spans="1:32" ht="15.75" customHeight="1">
      <c r="A872" s="6"/>
      <c r="B872" s="3"/>
      <c r="C872" s="3"/>
      <c r="D872" s="6"/>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row>
    <row r="873" spans="1:32" ht="15.75" customHeight="1">
      <c r="A873" s="6"/>
      <c r="B873" s="3"/>
      <c r="C873" s="3"/>
      <c r="D873" s="6"/>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row>
    <row r="874" spans="1:32" ht="15.75" customHeight="1">
      <c r="A874" s="6"/>
      <c r="B874" s="3"/>
      <c r="C874" s="3"/>
      <c r="D874" s="6"/>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row>
    <row r="875" spans="1:32" ht="15.75" customHeight="1">
      <c r="A875" s="6"/>
      <c r="B875" s="3"/>
      <c r="C875" s="3"/>
      <c r="D875" s="6"/>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row>
    <row r="876" spans="1:32" ht="15.75" customHeight="1">
      <c r="A876" s="6"/>
      <c r="B876" s="3"/>
      <c r="C876" s="3"/>
      <c r="D876" s="6"/>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row>
    <row r="877" spans="1:32" ht="15.75" customHeight="1">
      <c r="A877" s="6"/>
      <c r="B877" s="3"/>
      <c r="C877" s="3"/>
      <c r="D877" s="6"/>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row>
    <row r="878" spans="1:32" ht="15.75" customHeight="1">
      <c r="A878" s="6"/>
      <c r="B878" s="3"/>
      <c r="C878" s="3"/>
      <c r="D878" s="6"/>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row>
    <row r="879" spans="1:32" ht="15.75" customHeight="1">
      <c r="A879" s="6"/>
      <c r="B879" s="3"/>
      <c r="C879" s="3"/>
      <c r="D879" s="6"/>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row>
    <row r="880" spans="1:32" ht="15.75" customHeight="1">
      <c r="A880" s="6"/>
      <c r="B880" s="3"/>
      <c r="C880" s="3"/>
      <c r="D880" s="6"/>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row>
    <row r="881" spans="1:32" ht="15.75" customHeight="1">
      <c r="A881" s="6"/>
      <c r="B881" s="3"/>
      <c r="C881" s="3"/>
      <c r="D881" s="6"/>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row>
    <row r="882" spans="1:32" ht="15.75" customHeight="1">
      <c r="A882" s="6"/>
      <c r="B882" s="3"/>
      <c r="C882" s="3"/>
      <c r="D882" s="6"/>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row>
    <row r="883" spans="1:32" ht="15.75" customHeight="1">
      <c r="A883" s="6"/>
      <c r="B883" s="3"/>
      <c r="C883" s="3"/>
      <c r="D883" s="6"/>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row>
    <row r="884" spans="1:32" ht="15.75" customHeight="1">
      <c r="A884" s="6"/>
      <c r="B884" s="3"/>
      <c r="C884" s="3"/>
      <c r="D884" s="6"/>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row>
    <row r="885" spans="1:32" ht="15.75" customHeight="1">
      <c r="A885" s="6"/>
      <c r="B885" s="3"/>
      <c r="C885" s="3"/>
      <c r="D885" s="6"/>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row>
    <row r="886" spans="1:32" ht="15.75" customHeight="1">
      <c r="A886" s="6"/>
      <c r="B886" s="3"/>
      <c r="C886" s="3"/>
      <c r="D886" s="6"/>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row>
    <row r="887" spans="1:32" ht="15.75" customHeight="1">
      <c r="A887" s="6"/>
      <c r="B887" s="3"/>
      <c r="C887" s="3"/>
      <c r="D887" s="6"/>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row>
    <row r="888" spans="1:32" ht="15.75" customHeight="1">
      <c r="A888" s="6"/>
      <c r="B888" s="3"/>
      <c r="C888" s="3"/>
      <c r="D888" s="6"/>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row>
    <row r="889" spans="1:32" ht="15.75" customHeight="1">
      <c r="A889" s="6"/>
      <c r="B889" s="3"/>
      <c r="C889" s="3"/>
      <c r="D889" s="6"/>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row>
    <row r="890" spans="1:32" ht="15.75" customHeight="1">
      <c r="A890" s="6"/>
      <c r="B890" s="3"/>
      <c r="C890" s="3"/>
      <c r="D890" s="6"/>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row>
    <row r="891" spans="1:32" ht="15.75" customHeight="1">
      <c r="A891" s="6"/>
      <c r="B891" s="3"/>
      <c r="C891" s="3"/>
      <c r="D891" s="6"/>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row>
    <row r="892" spans="1:32" ht="15.75" customHeight="1">
      <c r="A892" s="6"/>
      <c r="B892" s="3"/>
      <c r="C892" s="3"/>
      <c r="D892" s="6"/>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row>
    <row r="893" spans="1:32" ht="15.75" customHeight="1">
      <c r="A893" s="6"/>
      <c r="B893" s="3"/>
      <c r="C893" s="3"/>
      <c r="D893" s="6"/>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row>
    <row r="894" spans="1:32" ht="15.75" customHeight="1">
      <c r="A894" s="6"/>
      <c r="B894" s="3"/>
      <c r="C894" s="3"/>
      <c r="D894" s="6"/>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row>
    <row r="895" spans="1:32" ht="15.75" customHeight="1">
      <c r="A895" s="6"/>
      <c r="B895" s="3"/>
      <c r="C895" s="3"/>
      <c r="D895" s="6"/>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row>
    <row r="896" spans="1:32" ht="15.75" customHeight="1">
      <c r="A896" s="6"/>
      <c r="B896" s="3"/>
      <c r="C896" s="3"/>
      <c r="D896" s="6"/>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row>
    <row r="897" spans="1:32" ht="15.75" customHeight="1">
      <c r="A897" s="6"/>
      <c r="B897" s="3"/>
      <c r="C897" s="3"/>
      <c r="D897" s="6"/>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row>
    <row r="898" spans="1:32" ht="15.75" customHeight="1">
      <c r="A898" s="6"/>
      <c r="B898" s="3"/>
      <c r="C898" s="3"/>
      <c r="D898" s="6"/>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row>
    <row r="899" spans="1:32" ht="15.75" customHeight="1">
      <c r="A899" s="6"/>
      <c r="B899" s="3"/>
      <c r="C899" s="3"/>
      <c r="D899" s="6"/>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row>
    <row r="900" spans="1:32" ht="15.75" customHeight="1">
      <c r="A900" s="6"/>
      <c r="B900" s="3"/>
      <c r="C900" s="3"/>
      <c r="D900" s="6"/>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spans="1:32" ht="15.75" customHeight="1">
      <c r="A901" s="6"/>
      <c r="B901" s="3"/>
      <c r="C901" s="3"/>
      <c r="D901" s="6"/>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row>
    <row r="902" spans="1:32" ht="15.75" customHeight="1">
      <c r="A902" s="6"/>
      <c r="B902" s="3"/>
      <c r="C902" s="3"/>
      <c r="D902" s="6"/>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row>
    <row r="903" spans="1:32" ht="15.75" customHeight="1">
      <c r="A903" s="6"/>
      <c r="B903" s="3"/>
      <c r="C903" s="3"/>
      <c r="D903" s="6"/>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row>
    <row r="904" spans="1:32" ht="15.75" customHeight="1">
      <c r="A904" s="6"/>
      <c r="B904" s="3"/>
      <c r="C904" s="3"/>
      <c r="D904" s="6"/>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row>
    <row r="905" spans="1:32" ht="15.75" customHeight="1">
      <c r="A905" s="6"/>
      <c r="B905" s="3"/>
      <c r="C905" s="3"/>
      <c r="D905" s="6"/>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row>
    <row r="906" spans="1:32" ht="15.75" customHeight="1">
      <c r="A906" s="6"/>
      <c r="B906" s="3"/>
      <c r="C906" s="3"/>
      <c r="D906" s="6"/>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row>
    <row r="907" spans="1:32" ht="15.75" customHeight="1">
      <c r="A907" s="6"/>
      <c r="B907" s="3"/>
      <c r="C907" s="3"/>
      <c r="D907" s="6"/>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row>
    <row r="908" spans="1:32" ht="15.75" customHeight="1">
      <c r="A908" s="6"/>
      <c r="B908" s="3"/>
      <c r="C908" s="3"/>
      <c r="D908" s="6"/>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row>
    <row r="909" spans="1:32" ht="15.75" customHeight="1">
      <c r="A909" s="6"/>
      <c r="B909" s="3"/>
      <c r="C909" s="3"/>
      <c r="D909" s="6"/>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row>
    <row r="910" spans="1:32" ht="15.75" customHeight="1">
      <c r="A910" s="6"/>
      <c r="B910" s="3"/>
      <c r="C910" s="3"/>
      <c r="D910" s="6"/>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row>
    <row r="911" spans="1:32" ht="15.75" customHeight="1">
      <c r="A911" s="6"/>
      <c r="B911" s="3"/>
      <c r="C911" s="3"/>
      <c r="D911" s="6"/>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row>
  </sheetData>
  <hyperlinks>
    <hyperlink ref="X6" r:id="rId1" xr:uid="{00000000-0004-0000-0000-000000000000}"/>
    <hyperlink ref="X35" r:id="rId2" xr:uid="{00000000-0004-0000-0000-000001000000}"/>
    <hyperlink ref="X36" r:id="rId3" xr:uid="{00000000-0004-0000-0000-000002000000}"/>
    <hyperlink ref="X37" r:id="rId4" xr:uid="{00000000-0004-0000-0000-000003000000}"/>
    <hyperlink ref="X38" r:id="rId5" xr:uid="{00000000-0004-0000-0000-000004000000}"/>
    <hyperlink ref="X39" r:id="rId6" xr:uid="{00000000-0004-0000-0000-000005000000}"/>
    <hyperlink ref="X40" r:id="rId7" xr:uid="{00000000-0004-0000-0000-000006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EDDDF-FB5E-B440-9D4D-7E72A37F0E54}">
  <dimension ref="A1:E27"/>
  <sheetViews>
    <sheetView workbookViewId="0">
      <selection activeCell="B30" sqref="B30"/>
    </sheetView>
  </sheetViews>
  <sheetFormatPr baseColWidth="10" defaultRowHeight="16"/>
  <cols>
    <col min="1" max="5" width="25.83203125" customWidth="1"/>
  </cols>
  <sheetData>
    <row r="1" spans="1:5" ht="102">
      <c r="A1" s="33" t="s">
        <v>4491</v>
      </c>
      <c r="B1" s="33" t="s">
        <v>4492</v>
      </c>
      <c r="C1" s="33" t="s">
        <v>491</v>
      </c>
      <c r="D1" s="33" t="s">
        <v>4493</v>
      </c>
      <c r="E1" s="33" t="s">
        <v>4494</v>
      </c>
    </row>
    <row r="2" spans="1:5">
      <c r="A2" s="47" t="s">
        <v>4495</v>
      </c>
      <c r="B2" s="47" t="s">
        <v>4496</v>
      </c>
      <c r="C2" s="47" t="s">
        <v>4497</v>
      </c>
      <c r="D2" s="47" t="s">
        <v>4498</v>
      </c>
      <c r="E2" s="47">
        <v>3</v>
      </c>
    </row>
    <row r="3" spans="1:5">
      <c r="A3" s="47" t="s">
        <v>4495</v>
      </c>
      <c r="B3" s="47" t="s">
        <v>4496</v>
      </c>
      <c r="C3" s="47" t="s">
        <v>4499</v>
      </c>
      <c r="D3" s="47" t="s">
        <v>4498</v>
      </c>
      <c r="E3" s="47">
        <v>3</v>
      </c>
    </row>
    <row r="4" spans="1:5">
      <c r="A4" s="47" t="s">
        <v>4495</v>
      </c>
      <c r="B4" s="47" t="s">
        <v>4496</v>
      </c>
      <c r="C4" s="47" t="s">
        <v>4500</v>
      </c>
      <c r="D4" s="47" t="s">
        <v>4501</v>
      </c>
      <c r="E4" s="47">
        <v>3</v>
      </c>
    </row>
    <row r="5" spans="1:5">
      <c r="A5" s="47" t="s">
        <v>4495</v>
      </c>
      <c r="B5" s="47" t="s">
        <v>4502</v>
      </c>
      <c r="C5" s="47" t="s">
        <v>4503</v>
      </c>
      <c r="D5" s="47" t="s">
        <v>4498</v>
      </c>
      <c r="E5" s="47">
        <v>3.2</v>
      </c>
    </row>
    <row r="6" spans="1:5">
      <c r="A6" s="47" t="s">
        <v>4495</v>
      </c>
      <c r="B6" s="47" t="s">
        <v>4504</v>
      </c>
      <c r="C6" s="47" t="s">
        <v>4505</v>
      </c>
      <c r="D6" s="47" t="s">
        <v>4498</v>
      </c>
      <c r="E6" s="47">
        <v>3.5</v>
      </c>
    </row>
    <row r="7" spans="1:5">
      <c r="A7" s="47" t="s">
        <v>4506</v>
      </c>
      <c r="B7" s="47" t="s">
        <v>4507</v>
      </c>
      <c r="C7" s="47" t="s">
        <v>4508</v>
      </c>
      <c r="D7" s="47" t="s">
        <v>4509</v>
      </c>
      <c r="E7" s="47">
        <v>11</v>
      </c>
    </row>
    <row r="8" spans="1:5">
      <c r="A8" s="47" t="s">
        <v>4506</v>
      </c>
      <c r="B8" s="47" t="s">
        <v>4510</v>
      </c>
      <c r="C8" s="47" t="s">
        <v>4511</v>
      </c>
      <c r="D8" s="47" t="s">
        <v>4512</v>
      </c>
      <c r="E8" s="47">
        <v>20</v>
      </c>
    </row>
    <row r="9" spans="1:5">
      <c r="A9" s="47" t="s">
        <v>4506</v>
      </c>
      <c r="B9" s="47" t="s">
        <v>4513</v>
      </c>
      <c r="C9" s="47" t="s">
        <v>4514</v>
      </c>
      <c r="D9" s="47" t="s">
        <v>4512</v>
      </c>
      <c r="E9" s="47">
        <v>20</v>
      </c>
    </row>
    <row r="10" spans="1:5">
      <c r="A10" s="47" t="s">
        <v>4506</v>
      </c>
      <c r="B10" s="47" t="s">
        <v>4515</v>
      </c>
      <c r="C10" s="47" t="s">
        <v>4516</v>
      </c>
      <c r="D10" s="47" t="s">
        <v>4517</v>
      </c>
      <c r="E10" s="47">
        <v>6</v>
      </c>
    </row>
    <row r="11" spans="1:5">
      <c r="A11" s="47" t="s">
        <v>4506</v>
      </c>
      <c r="B11" s="47" t="s">
        <v>4515</v>
      </c>
      <c r="C11" s="47" t="s">
        <v>4516</v>
      </c>
      <c r="D11" s="47" t="s">
        <v>4518</v>
      </c>
      <c r="E11" s="47">
        <v>6</v>
      </c>
    </row>
    <row r="12" spans="1:5">
      <c r="A12" s="47" t="s">
        <v>4506</v>
      </c>
      <c r="B12" s="47" t="s">
        <v>4515</v>
      </c>
      <c r="C12" s="47" t="s">
        <v>3883</v>
      </c>
      <c r="D12" s="47" t="s">
        <v>4517</v>
      </c>
      <c r="E12" s="47">
        <v>6</v>
      </c>
    </row>
    <row r="13" spans="1:5">
      <c r="A13" s="47" t="s">
        <v>4506</v>
      </c>
      <c r="B13" s="47" t="s">
        <v>4515</v>
      </c>
      <c r="C13" s="47" t="s">
        <v>3883</v>
      </c>
      <c r="D13" s="47" t="s">
        <v>4518</v>
      </c>
      <c r="E13" s="47">
        <v>6</v>
      </c>
    </row>
    <row r="14" spans="1:5">
      <c r="A14" s="47" t="s">
        <v>4506</v>
      </c>
      <c r="B14" s="47" t="s">
        <v>4519</v>
      </c>
      <c r="C14" s="47" t="s">
        <v>4516</v>
      </c>
      <c r="D14" s="47" t="s">
        <v>4520</v>
      </c>
      <c r="E14" s="47">
        <v>5</v>
      </c>
    </row>
    <row r="15" spans="1:5">
      <c r="A15" s="47" t="s">
        <v>4506</v>
      </c>
      <c r="B15" s="47" t="s">
        <v>4496</v>
      </c>
      <c r="C15" s="47" t="s">
        <v>4521</v>
      </c>
      <c r="D15" s="47" t="s">
        <v>4522</v>
      </c>
      <c r="E15" s="47">
        <v>3</v>
      </c>
    </row>
    <row r="16" spans="1:5">
      <c r="A16" s="47" t="s">
        <v>4506</v>
      </c>
      <c r="B16" s="47" t="s">
        <v>4496</v>
      </c>
      <c r="C16" s="47" t="s">
        <v>4521</v>
      </c>
      <c r="D16" s="47" t="s">
        <v>4523</v>
      </c>
      <c r="E16" s="47">
        <v>3</v>
      </c>
    </row>
    <row r="17" spans="1:5">
      <c r="A17" s="47" t="s">
        <v>4506</v>
      </c>
      <c r="B17" s="47" t="s">
        <v>4496</v>
      </c>
      <c r="C17" s="47" t="s">
        <v>4524</v>
      </c>
      <c r="D17" s="47" t="s">
        <v>4522</v>
      </c>
      <c r="E17" s="47">
        <v>3</v>
      </c>
    </row>
    <row r="18" spans="1:5">
      <c r="A18" s="47" t="s">
        <v>4506</v>
      </c>
      <c r="B18" s="47" t="s">
        <v>4496</v>
      </c>
      <c r="C18" s="47" t="s">
        <v>4524</v>
      </c>
      <c r="D18" s="47" t="s">
        <v>4523</v>
      </c>
      <c r="E18" s="47">
        <v>3</v>
      </c>
    </row>
    <row r="19" spans="1:5">
      <c r="A19" s="47" t="s">
        <v>4525</v>
      </c>
      <c r="B19" s="47" t="s">
        <v>4526</v>
      </c>
      <c r="C19" s="47" t="s">
        <v>4527</v>
      </c>
      <c r="D19" s="47" t="s">
        <v>4501</v>
      </c>
      <c r="E19" s="47">
        <v>4</v>
      </c>
    </row>
    <row r="20" spans="1:5">
      <c r="A20" s="47" t="s">
        <v>4525</v>
      </c>
      <c r="B20" s="47" t="s">
        <v>4526</v>
      </c>
      <c r="C20" s="47" t="s">
        <v>4499</v>
      </c>
      <c r="D20" s="47" t="s">
        <v>4501</v>
      </c>
      <c r="E20" s="47">
        <v>4</v>
      </c>
    </row>
    <row r="21" spans="1:5">
      <c r="A21" s="47" t="s">
        <v>4525</v>
      </c>
      <c r="B21" s="47" t="s">
        <v>4528</v>
      </c>
      <c r="C21" s="47" t="s">
        <v>4505</v>
      </c>
      <c r="D21" s="47" t="s">
        <v>4501</v>
      </c>
      <c r="E21" s="47">
        <v>3.5</v>
      </c>
    </row>
    <row r="22" spans="1:5">
      <c r="A22" s="47" t="s">
        <v>4525</v>
      </c>
      <c r="B22" s="47" t="s">
        <v>4528</v>
      </c>
      <c r="C22" s="47" t="s">
        <v>4529</v>
      </c>
      <c r="D22" s="47" t="s">
        <v>4501</v>
      </c>
      <c r="E22" s="47">
        <v>3.5</v>
      </c>
    </row>
    <row r="23" spans="1:5">
      <c r="A23" s="47" t="s">
        <v>4525</v>
      </c>
      <c r="B23" s="47" t="s">
        <v>4530</v>
      </c>
      <c r="C23" s="47" t="s">
        <v>4531</v>
      </c>
      <c r="D23" s="47" t="s">
        <v>4532</v>
      </c>
      <c r="E23" s="47">
        <v>3.3</v>
      </c>
    </row>
    <row r="24" spans="1:5">
      <c r="A24" s="47" t="s">
        <v>4525</v>
      </c>
      <c r="B24" s="47" t="s">
        <v>4530</v>
      </c>
      <c r="C24" s="47" t="s">
        <v>4499</v>
      </c>
      <c r="D24" s="47" t="s">
        <v>4532</v>
      </c>
      <c r="E24" s="47">
        <v>3.3</v>
      </c>
    </row>
    <row r="25" spans="1:5">
      <c r="A25" s="47" t="s">
        <v>4525</v>
      </c>
      <c r="B25" s="47" t="s">
        <v>4496</v>
      </c>
      <c r="C25" s="47" t="s">
        <v>4533</v>
      </c>
      <c r="D25" s="47" t="s">
        <v>4534</v>
      </c>
      <c r="E25" s="47">
        <v>3</v>
      </c>
    </row>
    <row r="26" spans="1:5">
      <c r="A26" s="47" t="s">
        <v>4525</v>
      </c>
      <c r="B26" s="47" t="s">
        <v>4496</v>
      </c>
      <c r="C26" s="47" t="s">
        <v>4535</v>
      </c>
      <c r="D26" s="47" t="s">
        <v>4534</v>
      </c>
      <c r="E26" s="47">
        <v>3</v>
      </c>
    </row>
    <row r="27" spans="1:5">
      <c r="A27" s="47" t="s">
        <v>4525</v>
      </c>
      <c r="B27" s="47" t="s">
        <v>4496</v>
      </c>
      <c r="C27" s="47" t="s">
        <v>4536</v>
      </c>
      <c r="D27" s="47" t="s">
        <v>4534</v>
      </c>
      <c r="E27" s="47">
        <v>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6B60A-18A5-8247-919F-3C416AEFACED}">
  <dimension ref="A1:AF2001"/>
  <sheetViews>
    <sheetView tabSelected="1" workbookViewId="0">
      <selection sqref="A1:AF2001"/>
    </sheetView>
  </sheetViews>
  <sheetFormatPr baseColWidth="10" defaultRowHeight="16"/>
  <sheetData>
    <row r="1" spans="1:32" ht="28">
      <c r="A1" s="48" t="s">
        <v>4537</v>
      </c>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50"/>
    </row>
    <row r="2" spans="1:32">
      <c r="A2" s="51" t="s">
        <v>4538</v>
      </c>
      <c r="B2" s="51" t="s">
        <v>4539</v>
      </c>
      <c r="C2" s="51" t="s">
        <v>93</v>
      </c>
      <c r="D2" s="51" t="s">
        <v>4540</v>
      </c>
      <c r="E2" s="51" t="s">
        <v>4541</v>
      </c>
      <c r="F2" s="51" t="s">
        <v>4542</v>
      </c>
      <c r="G2" s="52" t="s">
        <v>4543</v>
      </c>
      <c r="H2" s="52"/>
      <c r="I2" s="52"/>
      <c r="J2" s="53"/>
      <c r="K2" s="53" t="s">
        <v>4544</v>
      </c>
      <c r="L2" s="54" t="s">
        <v>4545</v>
      </c>
      <c r="M2" s="55"/>
      <c r="N2" s="55"/>
      <c r="O2" s="56"/>
      <c r="P2" s="56"/>
      <c r="Q2" s="56"/>
      <c r="R2" s="56"/>
      <c r="S2" s="56"/>
      <c r="T2" s="56"/>
      <c r="U2" s="56"/>
      <c r="V2" s="56"/>
      <c r="W2" s="56"/>
      <c r="X2" s="56"/>
      <c r="Y2" s="56"/>
      <c r="Z2" s="57" t="s">
        <v>4546</v>
      </c>
      <c r="AA2" s="58" t="s">
        <v>4547</v>
      </c>
      <c r="AB2" s="55"/>
      <c r="AC2" s="55"/>
      <c r="AD2" s="59"/>
      <c r="AE2" s="51" t="s">
        <v>4548</v>
      </c>
      <c r="AF2" s="53" t="s">
        <v>4549</v>
      </c>
    </row>
    <row r="3" spans="1:32">
      <c r="A3" s="60"/>
      <c r="B3" s="60"/>
      <c r="C3" s="60"/>
      <c r="D3" s="60"/>
      <c r="E3" s="60"/>
      <c r="F3" s="60"/>
      <c r="G3" s="61"/>
      <c r="H3" s="61" t="s">
        <v>4550</v>
      </c>
      <c r="I3" s="61" t="s">
        <v>4551</v>
      </c>
      <c r="J3" s="61" t="s">
        <v>4552</v>
      </c>
      <c r="K3" s="53"/>
      <c r="L3" s="62" t="s">
        <v>4553</v>
      </c>
      <c r="M3" s="62" t="s">
        <v>4554</v>
      </c>
      <c r="N3" s="62" t="s">
        <v>4555</v>
      </c>
      <c r="O3" s="62" t="s">
        <v>4556</v>
      </c>
      <c r="P3" s="62" t="s">
        <v>4557</v>
      </c>
      <c r="Q3" s="62" t="s">
        <v>4558</v>
      </c>
      <c r="R3" s="62" t="s">
        <v>3060</v>
      </c>
      <c r="S3" s="62" t="s">
        <v>4559</v>
      </c>
      <c r="T3" s="62" t="s">
        <v>4560</v>
      </c>
      <c r="U3" s="62" t="s">
        <v>4561</v>
      </c>
      <c r="V3" s="62" t="s">
        <v>4562</v>
      </c>
      <c r="W3" s="62" t="s">
        <v>4563</v>
      </c>
      <c r="X3" s="62" t="s">
        <v>4564</v>
      </c>
      <c r="Y3" s="62" t="s">
        <v>4565</v>
      </c>
      <c r="Z3" s="53"/>
      <c r="AA3" s="62" t="s">
        <v>4566</v>
      </c>
      <c r="AB3" s="62" t="s">
        <v>4567</v>
      </c>
      <c r="AC3" s="62" t="s">
        <v>4568</v>
      </c>
      <c r="AD3" s="62" t="s">
        <v>4569</v>
      </c>
      <c r="AE3" s="60"/>
      <c r="AF3" s="53"/>
    </row>
    <row r="4" spans="1:32">
      <c r="A4" s="63" t="s">
        <v>4538</v>
      </c>
      <c r="B4" s="63" t="s">
        <v>4539</v>
      </c>
      <c r="C4" s="63" t="s">
        <v>93</v>
      </c>
      <c r="D4" s="64" t="s">
        <v>4540</v>
      </c>
      <c r="E4" s="64" t="s">
        <v>4541</v>
      </c>
      <c r="F4" s="63" t="s">
        <v>4542</v>
      </c>
      <c r="G4" s="63" t="s">
        <v>4543</v>
      </c>
      <c r="H4" s="63" t="s">
        <v>4570</v>
      </c>
      <c r="I4" s="63" t="s">
        <v>4571</v>
      </c>
      <c r="J4" s="65" t="s">
        <v>4572</v>
      </c>
      <c r="K4" s="63" t="s">
        <v>4544</v>
      </c>
      <c r="L4" s="64" t="s">
        <v>4573</v>
      </c>
      <c r="M4" s="64" t="s">
        <v>4574</v>
      </c>
      <c r="N4" s="64" t="s">
        <v>4575</v>
      </c>
      <c r="O4" s="64" t="s">
        <v>4576</v>
      </c>
      <c r="P4" s="64" t="s">
        <v>4577</v>
      </c>
      <c r="Q4" s="64" t="s">
        <v>4578</v>
      </c>
      <c r="R4" s="64" t="s">
        <v>4579</v>
      </c>
      <c r="S4" s="64" t="s">
        <v>4580</v>
      </c>
      <c r="T4" s="64" t="s">
        <v>4581</v>
      </c>
      <c r="U4" s="64" t="s">
        <v>4582</v>
      </c>
      <c r="V4" s="64" t="s">
        <v>4583</v>
      </c>
      <c r="W4" s="64" t="s">
        <v>4584</v>
      </c>
      <c r="X4" s="64" t="s">
        <v>4585</v>
      </c>
      <c r="Y4" s="64" t="s">
        <v>4586</v>
      </c>
      <c r="Z4" s="63" t="s">
        <v>4546</v>
      </c>
      <c r="AA4" s="63" t="s">
        <v>4587</v>
      </c>
      <c r="AB4" s="63" t="s">
        <v>4588</v>
      </c>
      <c r="AC4" s="63" t="s">
        <v>4589</v>
      </c>
      <c r="AD4" s="63" t="s">
        <v>4590</v>
      </c>
      <c r="AE4" s="63" t="s">
        <v>4591</v>
      </c>
      <c r="AF4" s="66" t="s">
        <v>4592</v>
      </c>
    </row>
    <row r="5" spans="1:32">
      <c r="A5" s="67"/>
      <c r="B5" s="68" t="s">
        <v>4593</v>
      </c>
      <c r="C5" s="68"/>
      <c r="D5" s="69"/>
      <c r="E5" s="69"/>
      <c r="F5" s="68" t="s">
        <v>4525</v>
      </c>
      <c r="G5" s="68" t="s">
        <v>4594</v>
      </c>
      <c r="H5" s="68"/>
      <c r="I5" s="68"/>
      <c r="J5" s="68"/>
      <c r="K5" s="68"/>
      <c r="L5" s="68"/>
      <c r="M5" s="68"/>
      <c r="N5" s="68"/>
      <c r="O5" s="68"/>
      <c r="P5" s="68"/>
      <c r="Q5" s="68"/>
      <c r="R5" s="68"/>
      <c r="S5" s="68"/>
      <c r="T5" s="68"/>
      <c r="U5" s="68"/>
      <c r="V5" s="68"/>
      <c r="W5" s="68"/>
      <c r="X5" s="68"/>
      <c r="Y5" s="68"/>
      <c r="Z5" s="70" t="s">
        <v>4595</v>
      </c>
      <c r="AA5" s="68"/>
      <c r="AB5" s="70">
        <v>3535952</v>
      </c>
      <c r="AC5" s="70">
        <v>2757</v>
      </c>
      <c r="AD5" s="68"/>
      <c r="AE5" s="70">
        <v>0</v>
      </c>
      <c r="AF5" s="71"/>
    </row>
    <row r="6" spans="1:32">
      <c r="A6" s="67"/>
      <c r="B6" s="68" t="s">
        <v>4593</v>
      </c>
      <c r="C6" s="68"/>
      <c r="D6" s="69"/>
      <c r="E6" s="69"/>
      <c r="F6" s="68" t="s">
        <v>4525</v>
      </c>
      <c r="G6" s="68" t="s">
        <v>4525</v>
      </c>
      <c r="H6" s="68" t="s">
        <v>4596</v>
      </c>
      <c r="I6" s="68"/>
      <c r="J6" s="68"/>
      <c r="K6" s="68"/>
      <c r="L6" s="68"/>
      <c r="M6" s="68"/>
      <c r="N6" s="68"/>
      <c r="O6" s="68"/>
      <c r="P6" s="68"/>
      <c r="Q6" s="68"/>
      <c r="R6" s="68"/>
      <c r="S6" s="68"/>
      <c r="T6" s="68"/>
      <c r="U6" s="68"/>
      <c r="V6" s="68"/>
      <c r="W6" s="68"/>
      <c r="X6" s="68"/>
      <c r="Y6" s="68"/>
      <c r="Z6" s="70" t="s">
        <v>4597</v>
      </c>
      <c r="AA6" s="68"/>
      <c r="AB6" s="70">
        <v>625565</v>
      </c>
      <c r="AC6" s="70">
        <v>488</v>
      </c>
      <c r="AD6" s="68"/>
      <c r="AE6" s="70">
        <v>0</v>
      </c>
      <c r="AF6" s="71"/>
    </row>
    <row r="7" spans="1:32">
      <c r="A7" s="67"/>
      <c r="B7" s="68" t="s">
        <v>4593</v>
      </c>
      <c r="C7" s="68"/>
      <c r="D7" s="69"/>
      <c r="E7" s="69"/>
      <c r="F7" s="68" t="s">
        <v>4525</v>
      </c>
      <c r="G7" s="68" t="s">
        <v>4598</v>
      </c>
      <c r="H7" s="68" t="s">
        <v>4596</v>
      </c>
      <c r="I7" s="68"/>
      <c r="J7" s="68"/>
      <c r="K7" s="68"/>
      <c r="L7" s="68"/>
      <c r="M7" s="68"/>
      <c r="N7" s="68"/>
      <c r="O7" s="68"/>
      <c r="P7" s="68"/>
      <c r="Q7" s="68"/>
      <c r="R7" s="68"/>
      <c r="S7" s="68"/>
      <c r="T7" s="68"/>
      <c r="U7" s="68"/>
      <c r="V7" s="68"/>
      <c r="W7" s="68"/>
      <c r="X7" s="68"/>
      <c r="Y7" s="68"/>
      <c r="Z7" s="70" t="s">
        <v>4599</v>
      </c>
      <c r="AA7" s="70">
        <v>16485</v>
      </c>
      <c r="AB7" s="70">
        <v>3663407</v>
      </c>
      <c r="AC7" s="70">
        <v>2856</v>
      </c>
      <c r="AD7" s="68"/>
      <c r="AE7" s="70">
        <v>3663407</v>
      </c>
      <c r="AF7" s="71"/>
    </row>
    <row r="8" spans="1:32">
      <c r="A8" s="67"/>
      <c r="B8" s="68" t="s">
        <v>4600</v>
      </c>
      <c r="C8" s="68"/>
      <c r="D8" s="69"/>
      <c r="E8" s="69"/>
      <c r="F8" s="68" t="s">
        <v>4601</v>
      </c>
      <c r="G8" s="68" t="s">
        <v>4602</v>
      </c>
      <c r="H8" s="68"/>
      <c r="I8" s="68"/>
      <c r="J8" s="68"/>
      <c r="K8" s="68"/>
      <c r="L8" s="68"/>
      <c r="M8" s="68"/>
      <c r="N8" s="68"/>
      <c r="O8" s="68"/>
      <c r="P8" s="68"/>
      <c r="Q8" s="68"/>
      <c r="R8" s="68"/>
      <c r="S8" s="68"/>
      <c r="T8" s="68"/>
      <c r="U8" s="68"/>
      <c r="V8" s="68"/>
      <c r="W8" s="68"/>
      <c r="X8" s="68"/>
      <c r="Y8" s="68"/>
      <c r="Z8" s="70" t="s">
        <v>4603</v>
      </c>
      <c r="AA8" s="70">
        <v>7</v>
      </c>
      <c r="AB8" s="70">
        <v>1258</v>
      </c>
      <c r="AC8" s="70">
        <v>1</v>
      </c>
      <c r="AD8" s="68"/>
      <c r="AE8" s="70">
        <v>1258</v>
      </c>
      <c r="AF8" s="71"/>
    </row>
    <row r="9" spans="1:32">
      <c r="A9" s="67"/>
      <c r="B9" s="68" t="s">
        <v>4600</v>
      </c>
      <c r="C9" s="68"/>
      <c r="D9" s="69"/>
      <c r="E9" s="69"/>
      <c r="F9" s="68" t="s">
        <v>4601</v>
      </c>
      <c r="G9" s="68" t="s">
        <v>4604</v>
      </c>
      <c r="H9" s="68"/>
      <c r="I9" s="68"/>
      <c r="J9" s="68"/>
      <c r="K9" s="68"/>
      <c r="L9" s="68"/>
      <c r="M9" s="68"/>
      <c r="N9" s="68"/>
      <c r="O9" s="68"/>
      <c r="P9" s="68"/>
      <c r="Q9" s="68"/>
      <c r="R9" s="68"/>
      <c r="S9" s="68"/>
      <c r="T9" s="68"/>
      <c r="U9" s="68"/>
      <c r="V9" s="68"/>
      <c r="W9" s="68"/>
      <c r="X9" s="68"/>
      <c r="Y9" s="68"/>
      <c r="Z9" s="70" t="s">
        <v>4605</v>
      </c>
      <c r="AA9" s="70">
        <v>59</v>
      </c>
      <c r="AB9" s="70">
        <v>12759</v>
      </c>
      <c r="AC9" s="70">
        <v>10</v>
      </c>
      <c r="AD9" s="68"/>
      <c r="AE9" s="70">
        <v>12759</v>
      </c>
      <c r="AF9" s="71"/>
    </row>
    <row r="10" spans="1:32">
      <c r="A10" s="67"/>
      <c r="B10" s="72" t="s">
        <v>4606</v>
      </c>
      <c r="C10" s="72"/>
      <c r="D10" s="73"/>
      <c r="E10" s="73"/>
      <c r="F10" s="72" t="s">
        <v>4601</v>
      </c>
      <c r="G10" s="72" t="s">
        <v>4604</v>
      </c>
      <c r="H10" s="72"/>
      <c r="I10" s="72"/>
      <c r="J10" s="72"/>
      <c r="K10" s="72"/>
      <c r="L10" s="72"/>
      <c r="M10" s="72"/>
      <c r="N10" s="72"/>
      <c r="O10" s="72"/>
      <c r="P10" s="72"/>
      <c r="Q10" s="72"/>
      <c r="R10" s="72"/>
      <c r="S10" s="72"/>
      <c r="T10" s="72"/>
      <c r="U10" s="72"/>
      <c r="V10" s="72"/>
      <c r="W10" s="72"/>
      <c r="X10" s="72"/>
      <c r="Y10" s="72"/>
      <c r="Z10" s="74" t="s">
        <v>4607</v>
      </c>
      <c r="AA10" s="74">
        <v>78</v>
      </c>
      <c r="AB10" s="72"/>
      <c r="AC10" s="72"/>
      <c r="AD10" s="72"/>
      <c r="AE10" s="74">
        <v>0</v>
      </c>
      <c r="AF10" s="75"/>
    </row>
    <row r="11" spans="1:32">
      <c r="A11" s="67"/>
      <c r="B11" s="72" t="s">
        <v>4608</v>
      </c>
      <c r="C11" s="72"/>
      <c r="D11" s="73"/>
      <c r="E11" s="73"/>
      <c r="F11" s="72" t="s">
        <v>4525</v>
      </c>
      <c r="G11" s="72" t="s">
        <v>4604</v>
      </c>
      <c r="H11" s="72"/>
      <c r="I11" s="72"/>
      <c r="J11" s="72"/>
      <c r="K11" s="72"/>
      <c r="L11" s="72"/>
      <c r="M11" s="72"/>
      <c r="N11" s="72"/>
      <c r="O11" s="72"/>
      <c r="P11" s="72"/>
      <c r="Q11" s="72"/>
      <c r="R11" s="72"/>
      <c r="S11" s="72"/>
      <c r="T11" s="72"/>
      <c r="U11" s="72"/>
      <c r="V11" s="72"/>
      <c r="W11" s="72"/>
      <c r="X11" s="72"/>
      <c r="Y11" s="72"/>
      <c r="Z11" s="74" t="s">
        <v>4609</v>
      </c>
      <c r="AA11" s="74">
        <v>0</v>
      </c>
      <c r="AB11" s="72"/>
      <c r="AC11" s="72"/>
      <c r="AD11" s="72"/>
      <c r="AE11" s="74">
        <v>0</v>
      </c>
      <c r="AF11" s="75"/>
    </row>
    <row r="12" spans="1:32">
      <c r="A12" s="76">
        <v>2</v>
      </c>
      <c r="B12" s="77" t="s">
        <v>4610</v>
      </c>
      <c r="C12" s="77" t="s">
        <v>4611</v>
      </c>
      <c r="D12" s="78">
        <v>2030</v>
      </c>
      <c r="E12" s="79"/>
      <c r="F12" s="77" t="s">
        <v>4612</v>
      </c>
      <c r="G12" s="77" t="s">
        <v>4598</v>
      </c>
      <c r="H12" s="77" t="s">
        <v>4613</v>
      </c>
      <c r="I12" s="77" t="s">
        <v>4614</v>
      </c>
      <c r="J12" s="77" t="s">
        <v>4615</v>
      </c>
      <c r="K12" s="77" t="s">
        <v>4616</v>
      </c>
      <c r="L12" s="77"/>
      <c r="M12" s="77"/>
      <c r="N12" s="77"/>
      <c r="O12" s="77"/>
      <c r="P12" s="77"/>
      <c r="Q12" s="77"/>
      <c r="R12" s="77"/>
      <c r="S12" s="77"/>
      <c r="T12" s="77"/>
      <c r="U12" s="77"/>
      <c r="V12" s="77"/>
      <c r="W12" s="77"/>
      <c r="X12" s="77"/>
      <c r="Y12" s="77"/>
      <c r="Z12" s="80" t="s">
        <v>4617</v>
      </c>
      <c r="AA12" s="80"/>
      <c r="AB12" s="80"/>
      <c r="AC12" s="80"/>
      <c r="AD12" s="80"/>
      <c r="AE12" s="80"/>
      <c r="AF12" s="81" t="s">
        <v>4618</v>
      </c>
    </row>
    <row r="13" spans="1:32">
      <c r="A13" s="82">
        <v>3</v>
      </c>
      <c r="B13" s="83" t="s">
        <v>4619</v>
      </c>
      <c r="C13" s="84" t="s">
        <v>4620</v>
      </c>
      <c r="D13" s="85">
        <v>2023</v>
      </c>
      <c r="E13" s="83"/>
      <c r="F13" s="84" t="s">
        <v>4621</v>
      </c>
      <c r="G13" s="84" t="s">
        <v>4598</v>
      </c>
      <c r="H13" s="84" t="s">
        <v>4613</v>
      </c>
      <c r="I13" s="84" t="s">
        <v>4614</v>
      </c>
      <c r="J13" s="84" t="s">
        <v>4622</v>
      </c>
      <c r="K13" s="84" t="s">
        <v>4616</v>
      </c>
      <c r="L13" s="84"/>
      <c r="M13" s="84"/>
      <c r="N13" s="84"/>
      <c r="O13" s="84"/>
      <c r="P13" s="84"/>
      <c r="Q13" s="86">
        <v>1</v>
      </c>
      <c r="R13" s="84"/>
      <c r="S13" s="84"/>
      <c r="T13" s="84"/>
      <c r="U13" s="84"/>
      <c r="V13" s="84"/>
      <c r="W13" s="84"/>
      <c r="X13" s="84"/>
      <c r="Y13" s="84"/>
      <c r="Z13" s="87" t="s">
        <v>4623</v>
      </c>
      <c r="AA13" s="87">
        <v>2.5</v>
      </c>
      <c r="AB13" s="87">
        <v>556</v>
      </c>
      <c r="AC13" s="87">
        <v>0.4</v>
      </c>
      <c r="AD13" s="87"/>
      <c r="AE13" s="87">
        <v>556</v>
      </c>
      <c r="AF13" s="88" t="s">
        <v>4624</v>
      </c>
    </row>
    <row r="14" spans="1:32">
      <c r="A14" s="82">
        <v>4</v>
      </c>
      <c r="B14" s="84" t="s">
        <v>4625</v>
      </c>
      <c r="C14" s="84" t="s">
        <v>4620</v>
      </c>
      <c r="D14" s="85">
        <v>2030</v>
      </c>
      <c r="E14" s="83"/>
      <c r="F14" s="84" t="s">
        <v>4626</v>
      </c>
      <c r="G14" s="84" t="s">
        <v>4598</v>
      </c>
      <c r="H14" s="84" t="s">
        <v>4613</v>
      </c>
      <c r="I14" s="84" t="s">
        <v>4614</v>
      </c>
      <c r="J14" s="84" t="s">
        <v>4622</v>
      </c>
      <c r="K14" s="84" t="s">
        <v>4616</v>
      </c>
      <c r="L14" s="84"/>
      <c r="M14" s="84"/>
      <c r="N14" s="84"/>
      <c r="O14" s="84"/>
      <c r="P14" s="84"/>
      <c r="Q14" s="86">
        <v>1</v>
      </c>
      <c r="R14" s="84"/>
      <c r="S14" s="84"/>
      <c r="T14" s="84"/>
      <c r="U14" s="84"/>
      <c r="V14" s="84"/>
      <c r="W14" s="84"/>
      <c r="X14" s="84"/>
      <c r="Y14" s="84"/>
      <c r="Z14" s="87" t="s">
        <v>4627</v>
      </c>
      <c r="AA14" s="87">
        <v>23.5</v>
      </c>
      <c r="AB14" s="87">
        <v>5222</v>
      </c>
      <c r="AC14" s="87">
        <v>4.0999999999999996</v>
      </c>
      <c r="AD14" s="87"/>
      <c r="AE14" s="87">
        <v>5222</v>
      </c>
      <c r="AF14" s="88" t="s">
        <v>4624</v>
      </c>
    </row>
    <row r="15" spans="1:32">
      <c r="A15" s="82">
        <v>5</v>
      </c>
      <c r="B15" s="84" t="s">
        <v>4628</v>
      </c>
      <c r="C15" s="84" t="s">
        <v>4620</v>
      </c>
      <c r="D15" s="85">
        <v>2030</v>
      </c>
      <c r="E15" s="83"/>
      <c r="F15" s="84" t="s">
        <v>4612</v>
      </c>
      <c r="G15" s="84" t="s">
        <v>4598</v>
      </c>
      <c r="H15" s="84" t="s">
        <v>4613</v>
      </c>
      <c r="I15" s="84" t="s">
        <v>4614</v>
      </c>
      <c r="J15" s="84" t="s">
        <v>4615</v>
      </c>
      <c r="K15" s="84" t="s">
        <v>4616</v>
      </c>
      <c r="L15" s="86">
        <v>1</v>
      </c>
      <c r="M15" s="84"/>
      <c r="N15" s="84"/>
      <c r="O15" s="84"/>
      <c r="P15" s="86">
        <v>1</v>
      </c>
      <c r="Q15" s="84"/>
      <c r="R15" s="84"/>
      <c r="S15" s="84"/>
      <c r="T15" s="84"/>
      <c r="U15" s="84"/>
      <c r="V15" s="84"/>
      <c r="W15" s="84"/>
      <c r="X15" s="84"/>
      <c r="Y15" s="84"/>
      <c r="Z15" s="87" t="s">
        <v>4629</v>
      </c>
      <c r="AA15" s="87">
        <v>4000</v>
      </c>
      <c r="AB15" s="87">
        <v>888889</v>
      </c>
      <c r="AC15" s="87">
        <v>693</v>
      </c>
      <c r="AD15" s="87"/>
      <c r="AE15" s="87">
        <v>888889</v>
      </c>
      <c r="AF15" s="88" t="s">
        <v>4630</v>
      </c>
    </row>
    <row r="16" spans="1:32">
      <c r="A16" s="82">
        <v>6</v>
      </c>
      <c r="B16" s="84" t="s">
        <v>4631</v>
      </c>
      <c r="C16" s="84" t="s">
        <v>4632</v>
      </c>
      <c r="D16" s="85">
        <v>2026</v>
      </c>
      <c r="E16" s="83"/>
      <c r="F16" s="84" t="s">
        <v>4621</v>
      </c>
      <c r="G16" s="84" t="s">
        <v>4633</v>
      </c>
      <c r="H16" s="84"/>
      <c r="I16" s="84" t="s">
        <v>4614</v>
      </c>
      <c r="J16" s="84" t="s">
        <v>4622</v>
      </c>
      <c r="K16" s="84" t="s">
        <v>4563</v>
      </c>
      <c r="L16" s="84"/>
      <c r="M16" s="84"/>
      <c r="N16" s="84"/>
      <c r="O16" s="84"/>
      <c r="P16" s="84"/>
      <c r="Q16" s="84"/>
      <c r="R16" s="84"/>
      <c r="S16" s="84"/>
      <c r="T16" s="84"/>
      <c r="U16" s="84"/>
      <c r="V16" s="84"/>
      <c r="W16" s="86">
        <v>1</v>
      </c>
      <c r="X16" s="84"/>
      <c r="Y16" s="84"/>
      <c r="Z16" s="87" t="s">
        <v>4634</v>
      </c>
      <c r="AA16" s="87">
        <v>50.263583189999999</v>
      </c>
      <c r="AB16" s="87">
        <v>13227</v>
      </c>
      <c r="AC16" s="87">
        <v>10.3</v>
      </c>
      <c r="AD16" s="87"/>
      <c r="AE16" s="87">
        <v>13227</v>
      </c>
      <c r="AF16" s="88" t="s">
        <v>4635</v>
      </c>
    </row>
    <row r="17" spans="1:32">
      <c r="A17" s="82">
        <v>7</v>
      </c>
      <c r="B17" s="84" t="s">
        <v>4636</v>
      </c>
      <c r="C17" s="84" t="s">
        <v>4632</v>
      </c>
      <c r="D17" s="85">
        <v>2026</v>
      </c>
      <c r="E17" s="83"/>
      <c r="F17" s="84" t="s">
        <v>4612</v>
      </c>
      <c r="G17" s="84" t="s">
        <v>4633</v>
      </c>
      <c r="H17" s="84"/>
      <c r="I17" s="84" t="s">
        <v>4614</v>
      </c>
      <c r="J17" s="84" t="s">
        <v>4622</v>
      </c>
      <c r="K17" s="84" t="s">
        <v>4563</v>
      </c>
      <c r="L17" s="84"/>
      <c r="M17" s="84"/>
      <c r="N17" s="84"/>
      <c r="O17" s="84"/>
      <c r="P17" s="84"/>
      <c r="Q17" s="84"/>
      <c r="R17" s="84"/>
      <c r="S17" s="84"/>
      <c r="T17" s="84"/>
      <c r="U17" s="84"/>
      <c r="V17" s="84"/>
      <c r="W17" s="86">
        <v>1</v>
      </c>
      <c r="X17" s="84"/>
      <c r="Y17" s="84"/>
      <c r="Z17" s="87" t="s">
        <v>4637</v>
      </c>
      <c r="AA17" s="87">
        <v>50.263583189999999</v>
      </c>
      <c r="AB17" s="87">
        <v>13227</v>
      </c>
      <c r="AC17" s="87">
        <v>10.3</v>
      </c>
      <c r="AD17" s="87"/>
      <c r="AE17" s="87">
        <v>13227</v>
      </c>
      <c r="AF17" s="88" t="s">
        <v>4638</v>
      </c>
    </row>
    <row r="18" spans="1:32">
      <c r="A18" s="82">
        <v>8</v>
      </c>
      <c r="B18" s="84" t="s">
        <v>4639</v>
      </c>
      <c r="C18" s="84" t="s">
        <v>4640</v>
      </c>
      <c r="D18" s="85">
        <v>2021</v>
      </c>
      <c r="E18" s="83"/>
      <c r="F18" s="84" t="s">
        <v>4601</v>
      </c>
      <c r="G18" s="84" t="s">
        <v>4604</v>
      </c>
      <c r="H18" s="84"/>
      <c r="I18" s="84" t="s">
        <v>4641</v>
      </c>
      <c r="J18" s="84"/>
      <c r="K18" s="84" t="s">
        <v>4616</v>
      </c>
      <c r="L18" s="84"/>
      <c r="M18" s="84"/>
      <c r="N18" s="84"/>
      <c r="O18" s="86">
        <v>1</v>
      </c>
      <c r="P18" s="84"/>
      <c r="Q18" s="84"/>
      <c r="R18" s="84"/>
      <c r="S18" s="84"/>
      <c r="T18" s="84"/>
      <c r="U18" s="84"/>
      <c r="V18" s="84"/>
      <c r="W18" s="84"/>
      <c r="X18" s="84"/>
      <c r="Y18" s="84"/>
      <c r="Z18" s="87" t="s">
        <v>4642</v>
      </c>
      <c r="AA18" s="87">
        <v>4.5</v>
      </c>
      <c r="AB18" s="87">
        <v>978</v>
      </c>
      <c r="AC18" s="87">
        <v>0.8</v>
      </c>
      <c r="AD18" s="87"/>
      <c r="AE18" s="87">
        <v>978</v>
      </c>
      <c r="AF18" s="88" t="s">
        <v>4643</v>
      </c>
    </row>
    <row r="19" spans="1:32">
      <c r="A19" s="82">
        <v>9</v>
      </c>
      <c r="B19" s="84" t="s">
        <v>4644</v>
      </c>
      <c r="C19" s="84" t="s">
        <v>4640</v>
      </c>
      <c r="D19" s="85">
        <v>2025</v>
      </c>
      <c r="E19" s="83"/>
      <c r="F19" s="84" t="s">
        <v>4621</v>
      </c>
      <c r="G19" s="84" t="s">
        <v>4604</v>
      </c>
      <c r="H19" s="84"/>
      <c r="I19" s="84" t="s">
        <v>4641</v>
      </c>
      <c r="J19" s="84"/>
      <c r="K19" s="84" t="s">
        <v>4616</v>
      </c>
      <c r="L19" s="84"/>
      <c r="M19" s="84"/>
      <c r="N19" s="84"/>
      <c r="O19" s="86">
        <v>1</v>
      </c>
      <c r="P19" s="84"/>
      <c r="Q19" s="84"/>
      <c r="R19" s="84"/>
      <c r="S19" s="84"/>
      <c r="T19" s="84"/>
      <c r="U19" s="84"/>
      <c r="V19" s="84"/>
      <c r="W19" s="84"/>
      <c r="X19" s="84"/>
      <c r="Y19" s="84"/>
      <c r="Z19" s="87" t="s">
        <v>4645</v>
      </c>
      <c r="AA19" s="87">
        <v>500</v>
      </c>
      <c r="AB19" s="87">
        <v>108696</v>
      </c>
      <c r="AC19" s="87">
        <v>84.7</v>
      </c>
      <c r="AD19" s="87"/>
      <c r="AE19" s="87">
        <v>108696</v>
      </c>
      <c r="AF19" s="88" t="s">
        <v>4646</v>
      </c>
    </row>
    <row r="20" spans="1:32">
      <c r="A20" s="82">
        <v>10</v>
      </c>
      <c r="B20" s="84" t="s">
        <v>4647</v>
      </c>
      <c r="C20" s="84" t="s">
        <v>4648</v>
      </c>
      <c r="D20" s="85">
        <v>2022</v>
      </c>
      <c r="E20" s="83"/>
      <c r="F20" s="84" t="s">
        <v>4601</v>
      </c>
      <c r="G20" s="84" t="s">
        <v>4602</v>
      </c>
      <c r="H20" s="84"/>
      <c r="I20" s="84" t="s">
        <v>4614</v>
      </c>
      <c r="J20" s="84" t="s">
        <v>4649</v>
      </c>
      <c r="K20" s="84" t="s">
        <v>4554</v>
      </c>
      <c r="L20" s="84"/>
      <c r="M20" s="86">
        <v>1</v>
      </c>
      <c r="N20" s="84"/>
      <c r="O20" s="84"/>
      <c r="P20" s="84"/>
      <c r="Q20" s="84"/>
      <c r="R20" s="84"/>
      <c r="S20" s="84"/>
      <c r="T20" s="84"/>
      <c r="U20" s="84"/>
      <c r="V20" s="84"/>
      <c r="W20" s="84"/>
      <c r="X20" s="84"/>
      <c r="Y20" s="84"/>
      <c r="Z20" s="87" t="s">
        <v>4650</v>
      </c>
      <c r="AA20" s="87">
        <v>20</v>
      </c>
      <c r="AB20" s="87">
        <v>3846</v>
      </c>
      <c r="AC20" s="87">
        <v>3</v>
      </c>
      <c r="AD20" s="87"/>
      <c r="AE20" s="87">
        <v>3846</v>
      </c>
      <c r="AF20" s="88" t="s">
        <v>4651</v>
      </c>
    </row>
    <row r="21" spans="1:32">
      <c r="A21" s="82">
        <v>11</v>
      </c>
      <c r="B21" s="84" t="s">
        <v>4652</v>
      </c>
      <c r="C21" s="84" t="s">
        <v>4648</v>
      </c>
      <c r="D21" s="85">
        <v>2022</v>
      </c>
      <c r="E21" s="83"/>
      <c r="F21" s="84" t="s">
        <v>4601</v>
      </c>
      <c r="G21" s="84" t="s">
        <v>4602</v>
      </c>
      <c r="H21" s="84"/>
      <c r="I21" s="84" t="s">
        <v>4614</v>
      </c>
      <c r="J21" s="84" t="s">
        <v>4649</v>
      </c>
      <c r="K21" s="84" t="s">
        <v>4616</v>
      </c>
      <c r="L21" s="84"/>
      <c r="M21" s="84"/>
      <c r="N21" s="84"/>
      <c r="O21" s="84"/>
      <c r="P21" s="84"/>
      <c r="Q21" s="86">
        <v>1</v>
      </c>
      <c r="R21" s="84"/>
      <c r="S21" s="86">
        <v>1</v>
      </c>
      <c r="T21" s="84"/>
      <c r="U21" s="84"/>
      <c r="V21" s="84"/>
      <c r="W21" s="84"/>
      <c r="X21" s="84"/>
      <c r="Y21" s="84"/>
      <c r="Z21" s="87" t="s">
        <v>4653</v>
      </c>
      <c r="AA21" s="87">
        <v>2.5</v>
      </c>
      <c r="AB21" s="87">
        <v>481</v>
      </c>
      <c r="AC21" s="87">
        <v>0.4</v>
      </c>
      <c r="AD21" s="87"/>
      <c r="AE21" s="87">
        <v>481</v>
      </c>
      <c r="AF21" s="88" t="s">
        <v>4654</v>
      </c>
    </row>
    <row r="22" spans="1:32">
      <c r="A22" s="82">
        <v>12</v>
      </c>
      <c r="B22" s="84" t="s">
        <v>4655</v>
      </c>
      <c r="C22" s="84" t="s">
        <v>4648</v>
      </c>
      <c r="D22" s="85">
        <v>2025</v>
      </c>
      <c r="E22" s="83"/>
      <c r="F22" s="84" t="s">
        <v>4621</v>
      </c>
      <c r="G22" s="84" t="s">
        <v>4598</v>
      </c>
      <c r="H22" s="84" t="s">
        <v>4613</v>
      </c>
      <c r="I22" s="84" t="s">
        <v>4614</v>
      </c>
      <c r="J22" s="84" t="s">
        <v>4649</v>
      </c>
      <c r="K22" s="84" t="s">
        <v>4616</v>
      </c>
      <c r="L22" s="84"/>
      <c r="M22" s="84"/>
      <c r="N22" s="84"/>
      <c r="O22" s="84"/>
      <c r="P22" s="84"/>
      <c r="Q22" s="86">
        <v>1</v>
      </c>
      <c r="R22" s="84"/>
      <c r="S22" s="86">
        <v>1</v>
      </c>
      <c r="T22" s="84"/>
      <c r="U22" s="84"/>
      <c r="V22" s="84"/>
      <c r="W22" s="84"/>
      <c r="X22" s="84"/>
      <c r="Y22" s="84"/>
      <c r="Z22" s="87">
        <v>10</v>
      </c>
      <c r="AA22" s="87">
        <v>7.5</v>
      </c>
      <c r="AB22" s="87">
        <v>1667</v>
      </c>
      <c r="AC22" s="87">
        <v>1.3</v>
      </c>
      <c r="AD22" s="87"/>
      <c r="AE22" s="87">
        <v>1667</v>
      </c>
      <c r="AF22" s="88" t="s">
        <v>4656</v>
      </c>
    </row>
    <row r="23" spans="1:32">
      <c r="A23" s="82">
        <v>14</v>
      </c>
      <c r="B23" s="84" t="s">
        <v>4657</v>
      </c>
      <c r="C23" s="84" t="s">
        <v>4632</v>
      </c>
      <c r="D23" s="85">
        <v>2025</v>
      </c>
      <c r="E23" s="83"/>
      <c r="F23" s="84" t="s">
        <v>4612</v>
      </c>
      <c r="G23" s="84" t="s">
        <v>4598</v>
      </c>
      <c r="H23" s="84" t="s">
        <v>4613</v>
      </c>
      <c r="I23" s="84" t="s">
        <v>4641</v>
      </c>
      <c r="J23" s="84"/>
      <c r="K23" s="84" t="s">
        <v>4658</v>
      </c>
      <c r="L23" s="84"/>
      <c r="M23" s="84"/>
      <c r="N23" s="86">
        <v>1</v>
      </c>
      <c r="O23" s="84"/>
      <c r="P23" s="84"/>
      <c r="Q23" s="84"/>
      <c r="R23" s="84"/>
      <c r="S23" s="84"/>
      <c r="T23" s="84"/>
      <c r="U23" s="84"/>
      <c r="V23" s="84"/>
      <c r="W23" s="84"/>
      <c r="X23" s="84"/>
      <c r="Y23" s="84"/>
      <c r="Z23" s="87" t="s">
        <v>4659</v>
      </c>
      <c r="AA23" s="87">
        <v>194</v>
      </c>
      <c r="AB23" s="87">
        <v>43053</v>
      </c>
      <c r="AC23" s="87">
        <v>33.6</v>
      </c>
      <c r="AD23" s="87"/>
      <c r="AE23" s="87">
        <v>43053</v>
      </c>
      <c r="AF23" s="88" t="s">
        <v>4660</v>
      </c>
    </row>
    <row r="24" spans="1:32">
      <c r="A24" s="82">
        <v>15</v>
      </c>
      <c r="B24" s="84" t="s">
        <v>4661</v>
      </c>
      <c r="C24" s="84" t="s">
        <v>4662</v>
      </c>
      <c r="D24" s="85">
        <v>2022</v>
      </c>
      <c r="E24" s="83"/>
      <c r="F24" s="84" t="s">
        <v>4663</v>
      </c>
      <c r="G24" s="84" t="s">
        <v>4602</v>
      </c>
      <c r="H24" s="84"/>
      <c r="I24" s="84" t="s">
        <v>4664</v>
      </c>
      <c r="J24" s="84"/>
      <c r="K24" s="84" t="s">
        <v>4616</v>
      </c>
      <c r="L24" s="84"/>
      <c r="M24" s="84"/>
      <c r="N24" s="84"/>
      <c r="O24" s="84"/>
      <c r="P24" s="84"/>
      <c r="Q24" s="84"/>
      <c r="R24" s="84"/>
      <c r="S24" s="84"/>
      <c r="T24" s="84"/>
      <c r="U24" s="84"/>
      <c r="V24" s="84"/>
      <c r="W24" s="84"/>
      <c r="X24" s="84"/>
      <c r="Y24" s="84"/>
      <c r="Z24" s="84" t="s">
        <v>4665</v>
      </c>
      <c r="AA24" s="87">
        <v>1</v>
      </c>
      <c r="AB24" s="87">
        <v>192</v>
      </c>
      <c r="AC24" s="87">
        <v>0.1</v>
      </c>
      <c r="AD24" s="87"/>
      <c r="AE24" s="87">
        <v>192</v>
      </c>
      <c r="AF24" s="88" t="s">
        <v>4666</v>
      </c>
    </row>
    <row r="25" spans="1:32">
      <c r="A25" s="82">
        <v>16</v>
      </c>
      <c r="B25" s="84" t="s">
        <v>4667</v>
      </c>
      <c r="C25" s="84" t="s">
        <v>4668</v>
      </c>
      <c r="D25" s="85">
        <v>2020</v>
      </c>
      <c r="E25" s="85">
        <v>2023</v>
      </c>
      <c r="F25" s="84" t="s">
        <v>4601</v>
      </c>
      <c r="G25" s="84" t="s">
        <v>4604</v>
      </c>
      <c r="H25" s="84"/>
      <c r="I25" s="84" t="s">
        <v>4614</v>
      </c>
      <c r="J25" s="84" t="s">
        <v>4649</v>
      </c>
      <c r="K25" s="84" t="s">
        <v>4616</v>
      </c>
      <c r="L25" s="84"/>
      <c r="M25" s="84"/>
      <c r="N25" s="84"/>
      <c r="O25" s="84"/>
      <c r="P25" s="84"/>
      <c r="Q25" s="86">
        <v>1</v>
      </c>
      <c r="R25" s="86">
        <v>1</v>
      </c>
      <c r="S25" s="84"/>
      <c r="T25" s="84"/>
      <c r="U25" s="84"/>
      <c r="V25" s="84"/>
      <c r="W25" s="84"/>
      <c r="X25" s="84"/>
      <c r="Y25" s="84"/>
      <c r="Z25" s="84" t="s">
        <v>4669</v>
      </c>
      <c r="AA25" s="87">
        <v>10</v>
      </c>
      <c r="AB25" s="87">
        <v>2174</v>
      </c>
      <c r="AC25" s="87">
        <v>1.7</v>
      </c>
      <c r="AD25" s="87"/>
      <c r="AE25" s="87">
        <v>2174</v>
      </c>
      <c r="AF25" s="88" t="s">
        <v>4670</v>
      </c>
    </row>
    <row r="26" spans="1:32">
      <c r="A26" s="82">
        <v>17</v>
      </c>
      <c r="B26" s="84" t="s">
        <v>4671</v>
      </c>
      <c r="C26" s="84" t="s">
        <v>4672</v>
      </c>
      <c r="D26" s="85">
        <v>2020</v>
      </c>
      <c r="E26" s="83"/>
      <c r="F26" s="84" t="s">
        <v>4601</v>
      </c>
      <c r="G26" s="84" t="s">
        <v>4602</v>
      </c>
      <c r="H26" s="84"/>
      <c r="I26" s="84" t="s">
        <v>4614</v>
      </c>
      <c r="J26" s="84" t="s">
        <v>4673</v>
      </c>
      <c r="K26" s="84" t="s">
        <v>4616</v>
      </c>
      <c r="L26" s="84"/>
      <c r="M26" s="84"/>
      <c r="N26" s="84"/>
      <c r="O26" s="84"/>
      <c r="P26" s="84"/>
      <c r="Q26" s="86">
        <v>1</v>
      </c>
      <c r="R26" s="84"/>
      <c r="S26" s="84"/>
      <c r="T26" s="84"/>
      <c r="U26" s="84"/>
      <c r="V26" s="84"/>
      <c r="W26" s="84"/>
      <c r="X26" s="84"/>
      <c r="Y26" s="84"/>
      <c r="Z26" s="84" t="s">
        <v>4674</v>
      </c>
      <c r="AA26" s="87">
        <v>2</v>
      </c>
      <c r="AB26" s="87">
        <v>385</v>
      </c>
      <c r="AC26" s="87">
        <v>0.3</v>
      </c>
      <c r="AD26" s="87"/>
      <c r="AE26" s="87">
        <v>385</v>
      </c>
      <c r="AF26" s="88" t="s">
        <v>4675</v>
      </c>
    </row>
    <row r="27" spans="1:32">
      <c r="A27" s="82">
        <v>18</v>
      </c>
      <c r="B27" s="84" t="s">
        <v>4676</v>
      </c>
      <c r="C27" s="84" t="s">
        <v>4677</v>
      </c>
      <c r="D27" s="85">
        <v>2021</v>
      </c>
      <c r="E27" s="83"/>
      <c r="F27" s="84" t="s">
        <v>4601</v>
      </c>
      <c r="G27" s="84" t="s">
        <v>4604</v>
      </c>
      <c r="H27" s="84"/>
      <c r="I27" s="84" t="s">
        <v>4641</v>
      </c>
      <c r="J27" s="84"/>
      <c r="K27" s="84" t="s">
        <v>4616</v>
      </c>
      <c r="L27" s="84"/>
      <c r="M27" s="84"/>
      <c r="N27" s="84"/>
      <c r="O27" s="84"/>
      <c r="P27" s="84"/>
      <c r="Q27" s="86">
        <v>1</v>
      </c>
      <c r="R27" s="84"/>
      <c r="S27" s="84"/>
      <c r="T27" s="86">
        <v>1</v>
      </c>
      <c r="U27" s="84"/>
      <c r="V27" s="84"/>
      <c r="W27" s="84"/>
      <c r="X27" s="84"/>
      <c r="Y27" s="84"/>
      <c r="Z27" s="84" t="s">
        <v>4674</v>
      </c>
      <c r="AA27" s="87">
        <v>2</v>
      </c>
      <c r="AB27" s="87">
        <v>435</v>
      </c>
      <c r="AC27" s="87">
        <v>0.3</v>
      </c>
      <c r="AD27" s="87"/>
      <c r="AE27" s="87">
        <v>435</v>
      </c>
      <c r="AF27" s="88" t="s">
        <v>4678</v>
      </c>
    </row>
    <row r="28" spans="1:32">
      <c r="A28" s="82">
        <v>19</v>
      </c>
      <c r="B28" s="84" t="s">
        <v>4679</v>
      </c>
      <c r="C28" s="84" t="s">
        <v>4677</v>
      </c>
      <c r="D28" s="85">
        <v>2020</v>
      </c>
      <c r="E28" s="83"/>
      <c r="F28" s="84" t="s">
        <v>4601</v>
      </c>
      <c r="G28" s="84" t="s">
        <v>4602</v>
      </c>
      <c r="H28" s="84"/>
      <c r="I28" s="84" t="s">
        <v>4614</v>
      </c>
      <c r="J28" s="84" t="s">
        <v>4673</v>
      </c>
      <c r="K28" s="84" t="s">
        <v>4616</v>
      </c>
      <c r="L28" s="84"/>
      <c r="M28" s="84"/>
      <c r="N28" s="84"/>
      <c r="O28" s="84"/>
      <c r="P28" s="84"/>
      <c r="Q28" s="86">
        <v>1</v>
      </c>
      <c r="R28" s="84"/>
      <c r="S28" s="84"/>
      <c r="T28" s="84"/>
      <c r="U28" s="84"/>
      <c r="V28" s="84"/>
      <c r="W28" s="84"/>
      <c r="X28" s="84"/>
      <c r="Y28" s="84"/>
      <c r="Z28" s="84" t="s">
        <v>4680</v>
      </c>
      <c r="AA28" s="87">
        <v>1.3</v>
      </c>
      <c r="AB28" s="87">
        <v>250</v>
      </c>
      <c r="AC28" s="87">
        <v>0.2</v>
      </c>
      <c r="AD28" s="87"/>
      <c r="AE28" s="87">
        <v>250</v>
      </c>
      <c r="AF28" s="88" t="s">
        <v>4681</v>
      </c>
    </row>
    <row r="29" spans="1:32">
      <c r="A29" s="82">
        <v>20</v>
      </c>
      <c r="B29" s="84" t="s">
        <v>4682</v>
      </c>
      <c r="C29" s="84" t="s">
        <v>4677</v>
      </c>
      <c r="D29" s="85">
        <v>2020</v>
      </c>
      <c r="E29" s="83"/>
      <c r="F29" s="84" t="s">
        <v>4601</v>
      </c>
      <c r="G29" s="84" t="s">
        <v>4602</v>
      </c>
      <c r="H29" s="84"/>
      <c r="I29" s="84" t="s">
        <v>4614</v>
      </c>
      <c r="J29" s="84" t="s">
        <v>4683</v>
      </c>
      <c r="K29" s="84" t="s">
        <v>4616</v>
      </c>
      <c r="L29" s="84"/>
      <c r="M29" s="84"/>
      <c r="N29" s="84"/>
      <c r="O29" s="84"/>
      <c r="P29" s="84"/>
      <c r="Q29" s="86">
        <v>1</v>
      </c>
      <c r="R29" s="84"/>
      <c r="S29" s="84"/>
      <c r="T29" s="84"/>
      <c r="U29" s="84"/>
      <c r="V29" s="84"/>
      <c r="W29" s="84"/>
      <c r="X29" s="84"/>
      <c r="Y29" s="84"/>
      <c r="Z29" s="84" t="s">
        <v>4684</v>
      </c>
      <c r="AA29" s="87">
        <v>1.125</v>
      </c>
      <c r="AB29" s="87">
        <v>216</v>
      </c>
      <c r="AC29" s="87">
        <v>0.2</v>
      </c>
      <c r="AD29" s="87"/>
      <c r="AE29" s="87">
        <v>216</v>
      </c>
      <c r="AF29" s="88" t="s">
        <v>4685</v>
      </c>
    </row>
    <row r="30" spans="1:32">
      <c r="A30" s="82">
        <v>22</v>
      </c>
      <c r="B30" s="84" t="s">
        <v>4686</v>
      </c>
      <c r="C30" s="84" t="s">
        <v>4687</v>
      </c>
      <c r="D30" s="85">
        <v>2019</v>
      </c>
      <c r="E30" s="83"/>
      <c r="F30" s="84" t="s">
        <v>4601</v>
      </c>
      <c r="G30" s="84" t="s">
        <v>4602</v>
      </c>
      <c r="H30" s="84"/>
      <c r="I30" s="84" t="s">
        <v>4614</v>
      </c>
      <c r="J30" s="84" t="s">
        <v>4683</v>
      </c>
      <c r="K30" s="84" t="s">
        <v>4616</v>
      </c>
      <c r="L30" s="84"/>
      <c r="M30" s="84"/>
      <c r="N30" s="84"/>
      <c r="O30" s="84"/>
      <c r="P30" s="84"/>
      <c r="Q30" s="86">
        <v>1</v>
      </c>
      <c r="R30" s="86">
        <v>1</v>
      </c>
      <c r="S30" s="86">
        <v>1</v>
      </c>
      <c r="T30" s="84"/>
      <c r="U30" s="86">
        <v>1</v>
      </c>
      <c r="V30" s="84"/>
      <c r="W30" s="84"/>
      <c r="X30" s="84"/>
      <c r="Y30" s="84"/>
      <c r="Z30" s="84" t="s">
        <v>4665</v>
      </c>
      <c r="AA30" s="87">
        <v>1</v>
      </c>
      <c r="AB30" s="87">
        <v>192</v>
      </c>
      <c r="AC30" s="87">
        <v>0.1</v>
      </c>
      <c r="AD30" s="87"/>
      <c r="AE30" s="87">
        <v>192</v>
      </c>
      <c r="AF30" s="88" t="s">
        <v>4688</v>
      </c>
    </row>
    <row r="31" spans="1:32">
      <c r="A31" s="82">
        <v>23</v>
      </c>
      <c r="B31" s="84" t="s">
        <v>4689</v>
      </c>
      <c r="C31" s="89" t="s">
        <v>4677</v>
      </c>
      <c r="D31" s="85">
        <v>2020</v>
      </c>
      <c r="E31" s="83"/>
      <c r="F31" s="84" t="s">
        <v>4601</v>
      </c>
      <c r="G31" s="84" t="s">
        <v>4604</v>
      </c>
      <c r="H31" s="84"/>
      <c r="I31" s="84" t="s">
        <v>4614</v>
      </c>
      <c r="J31" s="84" t="s">
        <v>4673</v>
      </c>
      <c r="K31" s="84" t="s">
        <v>4616</v>
      </c>
      <c r="L31" s="84"/>
      <c r="M31" s="84"/>
      <c r="N31" s="84"/>
      <c r="O31" s="84"/>
      <c r="P31" s="84"/>
      <c r="Q31" s="84"/>
      <c r="R31" s="86">
        <v>1</v>
      </c>
      <c r="S31" s="84"/>
      <c r="T31" s="84"/>
      <c r="U31" s="84"/>
      <c r="V31" s="84"/>
      <c r="W31" s="84"/>
      <c r="X31" s="84"/>
      <c r="Y31" s="84"/>
      <c r="Z31" s="84" t="s">
        <v>4680</v>
      </c>
      <c r="AA31" s="87">
        <v>1.3</v>
      </c>
      <c r="AB31" s="87">
        <v>283</v>
      </c>
      <c r="AC31" s="87">
        <v>0.2</v>
      </c>
      <c r="AD31" s="87"/>
      <c r="AE31" s="87">
        <v>283</v>
      </c>
      <c r="AF31" s="88" t="s">
        <v>4690</v>
      </c>
    </row>
    <row r="32" spans="1:32">
      <c r="A32" s="82">
        <v>24</v>
      </c>
      <c r="B32" s="84" t="s">
        <v>4691</v>
      </c>
      <c r="C32" s="84" t="s">
        <v>4677</v>
      </c>
      <c r="D32" s="85">
        <v>2020</v>
      </c>
      <c r="E32" s="83"/>
      <c r="F32" s="84" t="s">
        <v>4601</v>
      </c>
      <c r="G32" s="84" t="s">
        <v>4633</v>
      </c>
      <c r="H32" s="84"/>
      <c r="I32" s="84" t="s">
        <v>4641</v>
      </c>
      <c r="J32" s="84"/>
      <c r="K32" s="84" t="s">
        <v>4616</v>
      </c>
      <c r="L32" s="84"/>
      <c r="M32" s="84"/>
      <c r="N32" s="84"/>
      <c r="O32" s="86">
        <v>1</v>
      </c>
      <c r="P32" s="84"/>
      <c r="Q32" s="84"/>
      <c r="R32" s="84"/>
      <c r="S32" s="84"/>
      <c r="T32" s="84"/>
      <c r="U32" s="84"/>
      <c r="V32" s="84"/>
      <c r="W32" s="84"/>
      <c r="X32" s="84"/>
      <c r="Y32" s="84"/>
      <c r="Z32" s="84" t="s">
        <v>4692</v>
      </c>
      <c r="AA32" s="87">
        <v>0.7</v>
      </c>
      <c r="AB32" s="87">
        <v>200</v>
      </c>
      <c r="AC32" s="87">
        <v>0.2</v>
      </c>
      <c r="AD32" s="87"/>
      <c r="AE32" s="87">
        <v>200</v>
      </c>
      <c r="AF32" s="88" t="s">
        <v>4693</v>
      </c>
    </row>
    <row r="33" spans="1:32">
      <c r="A33" s="82">
        <v>25</v>
      </c>
      <c r="B33" s="84" t="s">
        <v>4694</v>
      </c>
      <c r="C33" s="84" t="s">
        <v>4695</v>
      </c>
      <c r="D33" s="85">
        <v>2020</v>
      </c>
      <c r="E33" s="83"/>
      <c r="F33" s="84" t="s">
        <v>4601</v>
      </c>
      <c r="G33" s="84" t="s">
        <v>4598</v>
      </c>
      <c r="H33" s="84" t="s">
        <v>4613</v>
      </c>
      <c r="I33" s="84" t="s">
        <v>4641</v>
      </c>
      <c r="J33" s="84"/>
      <c r="K33" s="84" t="s">
        <v>4658</v>
      </c>
      <c r="L33" s="84"/>
      <c r="M33" s="84"/>
      <c r="N33" s="86">
        <v>1</v>
      </c>
      <c r="O33" s="84"/>
      <c r="P33" s="84"/>
      <c r="Q33" s="84"/>
      <c r="R33" s="84"/>
      <c r="S33" s="84"/>
      <c r="T33" s="84"/>
      <c r="U33" s="84"/>
      <c r="V33" s="84"/>
      <c r="W33" s="84"/>
      <c r="X33" s="84"/>
      <c r="Y33" s="84"/>
      <c r="Z33" s="84" t="s">
        <v>4696</v>
      </c>
      <c r="AA33" s="87">
        <v>0.25</v>
      </c>
      <c r="AB33" s="87">
        <v>50</v>
      </c>
      <c r="AC33" s="87">
        <v>0</v>
      </c>
      <c r="AD33" s="87"/>
      <c r="AE33" s="87">
        <v>50</v>
      </c>
      <c r="AF33" s="88" t="s">
        <v>4697</v>
      </c>
    </row>
    <row r="34" spans="1:32">
      <c r="A34" s="82">
        <v>26</v>
      </c>
      <c r="B34" s="84" t="s">
        <v>4698</v>
      </c>
      <c r="C34" s="84" t="s">
        <v>4632</v>
      </c>
      <c r="D34" s="85">
        <v>2020</v>
      </c>
      <c r="E34" s="85">
        <v>2022</v>
      </c>
      <c r="F34" s="84" t="s">
        <v>4699</v>
      </c>
      <c r="G34" s="84" t="s">
        <v>4602</v>
      </c>
      <c r="H34" s="84"/>
      <c r="I34" s="84" t="s">
        <v>4614</v>
      </c>
      <c r="J34" s="84" t="s">
        <v>4622</v>
      </c>
      <c r="K34" s="84" t="s">
        <v>4616</v>
      </c>
      <c r="L34" s="84"/>
      <c r="M34" s="84"/>
      <c r="N34" s="84"/>
      <c r="O34" s="84"/>
      <c r="P34" s="84"/>
      <c r="Q34" s="84"/>
      <c r="R34" s="86">
        <v>1</v>
      </c>
      <c r="S34" s="84"/>
      <c r="T34" s="84"/>
      <c r="U34" s="84"/>
      <c r="V34" s="84"/>
      <c r="W34" s="84"/>
      <c r="X34" s="84"/>
      <c r="Y34" s="84"/>
      <c r="Z34" s="84" t="s">
        <v>4700</v>
      </c>
      <c r="AA34" s="87"/>
      <c r="AB34" s="87"/>
      <c r="AC34" s="87"/>
      <c r="AD34" s="87"/>
      <c r="AE34" s="87">
        <v>0</v>
      </c>
      <c r="AF34" s="88" t="s">
        <v>4701</v>
      </c>
    </row>
    <row r="35" spans="1:32">
      <c r="A35" s="82">
        <v>27</v>
      </c>
      <c r="B35" s="84" t="s">
        <v>4702</v>
      </c>
      <c r="C35" s="84" t="s">
        <v>4668</v>
      </c>
      <c r="D35" s="85">
        <v>2020</v>
      </c>
      <c r="E35" s="83"/>
      <c r="F35" s="84" t="s">
        <v>4601</v>
      </c>
      <c r="G35" s="84" t="s">
        <v>4602</v>
      </c>
      <c r="H35" s="84"/>
      <c r="I35" s="84" t="s">
        <v>4641</v>
      </c>
      <c r="J35" s="84"/>
      <c r="K35" s="84" t="s">
        <v>4616</v>
      </c>
      <c r="L35" s="84"/>
      <c r="M35" s="84"/>
      <c r="N35" s="84"/>
      <c r="O35" s="84"/>
      <c r="P35" s="84"/>
      <c r="Q35" s="84"/>
      <c r="R35" s="86">
        <v>1</v>
      </c>
      <c r="S35" s="84"/>
      <c r="T35" s="84"/>
      <c r="U35" s="84"/>
      <c r="V35" s="84"/>
      <c r="W35" s="84"/>
      <c r="X35" s="84"/>
      <c r="Y35" s="84"/>
      <c r="Z35" s="84" t="s">
        <v>4703</v>
      </c>
      <c r="AA35" s="87">
        <v>5.1999999999999998E-3</v>
      </c>
      <c r="AB35" s="87">
        <v>1</v>
      </c>
      <c r="AC35" s="87">
        <v>0</v>
      </c>
      <c r="AD35" s="87"/>
      <c r="AE35" s="87">
        <v>1</v>
      </c>
      <c r="AF35" s="88" t="s">
        <v>4704</v>
      </c>
    </row>
    <row r="36" spans="1:32">
      <c r="A36" s="82">
        <v>28</v>
      </c>
      <c r="B36" s="84" t="s">
        <v>4705</v>
      </c>
      <c r="C36" s="84" t="s">
        <v>4668</v>
      </c>
      <c r="D36" s="85">
        <v>2020</v>
      </c>
      <c r="E36" s="83"/>
      <c r="F36" s="84" t="s">
        <v>4601</v>
      </c>
      <c r="G36" s="84" t="s">
        <v>4602</v>
      </c>
      <c r="H36" s="84"/>
      <c r="I36" s="84" t="s">
        <v>4641</v>
      </c>
      <c r="J36" s="84"/>
      <c r="K36" s="84" t="s">
        <v>4616</v>
      </c>
      <c r="L36" s="84"/>
      <c r="M36" s="84"/>
      <c r="N36" s="84"/>
      <c r="O36" s="84"/>
      <c r="P36" s="84"/>
      <c r="Q36" s="84"/>
      <c r="R36" s="86">
        <v>1</v>
      </c>
      <c r="S36" s="84"/>
      <c r="T36" s="84"/>
      <c r="U36" s="84"/>
      <c r="V36" s="84"/>
      <c r="W36" s="84"/>
      <c r="X36" s="84"/>
      <c r="Y36" s="84"/>
      <c r="Z36" s="84" t="s">
        <v>4703</v>
      </c>
      <c r="AA36" s="87">
        <v>5.1999999999999998E-3</v>
      </c>
      <c r="AB36" s="87">
        <v>1</v>
      </c>
      <c r="AC36" s="87">
        <v>0</v>
      </c>
      <c r="AD36" s="87"/>
      <c r="AE36" s="87">
        <v>1</v>
      </c>
      <c r="AF36" s="88" t="s">
        <v>4706</v>
      </c>
    </row>
    <row r="37" spans="1:32">
      <c r="A37" s="82">
        <v>29</v>
      </c>
      <c r="B37" s="84" t="s">
        <v>4707</v>
      </c>
      <c r="C37" s="84" t="s">
        <v>4668</v>
      </c>
      <c r="D37" s="85">
        <v>2020</v>
      </c>
      <c r="E37" s="83"/>
      <c r="F37" s="84" t="s">
        <v>4601</v>
      </c>
      <c r="G37" s="84" t="s">
        <v>4602</v>
      </c>
      <c r="H37" s="84"/>
      <c r="I37" s="84" t="s">
        <v>4641</v>
      </c>
      <c r="J37" s="84"/>
      <c r="K37" s="84" t="s">
        <v>4616</v>
      </c>
      <c r="L37" s="84"/>
      <c r="M37" s="84"/>
      <c r="N37" s="84"/>
      <c r="O37" s="84"/>
      <c r="P37" s="84"/>
      <c r="Q37" s="86">
        <v>1</v>
      </c>
      <c r="R37" s="84"/>
      <c r="S37" s="84"/>
      <c r="T37" s="84"/>
      <c r="U37" s="84"/>
      <c r="V37" s="84"/>
      <c r="W37" s="84"/>
      <c r="X37" s="84"/>
      <c r="Y37" s="84"/>
      <c r="Z37" s="84" t="s">
        <v>4703</v>
      </c>
      <c r="AA37" s="87">
        <v>5.1999999999999998E-3</v>
      </c>
      <c r="AB37" s="87">
        <v>1</v>
      </c>
      <c r="AC37" s="87">
        <v>0</v>
      </c>
      <c r="AD37" s="87"/>
      <c r="AE37" s="87">
        <v>1</v>
      </c>
      <c r="AF37" s="88" t="s">
        <v>4708</v>
      </c>
    </row>
    <row r="38" spans="1:32">
      <c r="A38" s="82">
        <v>30</v>
      </c>
      <c r="B38" s="84" t="s">
        <v>4709</v>
      </c>
      <c r="C38" s="84" t="s">
        <v>4710</v>
      </c>
      <c r="D38" s="85">
        <v>2019</v>
      </c>
      <c r="E38" s="83"/>
      <c r="F38" s="84" t="s">
        <v>4601</v>
      </c>
      <c r="G38" s="84" t="s">
        <v>4602</v>
      </c>
      <c r="H38" s="84"/>
      <c r="I38" s="84" t="s">
        <v>4641</v>
      </c>
      <c r="J38" s="84"/>
      <c r="K38" s="84" t="s">
        <v>4616</v>
      </c>
      <c r="L38" s="84"/>
      <c r="M38" s="84"/>
      <c r="N38" s="84"/>
      <c r="O38" s="86">
        <v>1</v>
      </c>
      <c r="P38" s="84"/>
      <c r="Q38" s="84"/>
      <c r="R38" s="84"/>
      <c r="S38" s="84"/>
      <c r="T38" s="84"/>
      <c r="U38" s="84"/>
      <c r="V38" s="84"/>
      <c r="W38" s="84"/>
      <c r="X38" s="84"/>
      <c r="Y38" s="84"/>
      <c r="Z38" s="84" t="s">
        <v>4711</v>
      </c>
      <c r="AA38" s="87">
        <v>6</v>
      </c>
      <c r="AB38" s="87">
        <v>1154</v>
      </c>
      <c r="AC38" s="87">
        <v>0.9</v>
      </c>
      <c r="AD38" s="87"/>
      <c r="AE38" s="87">
        <v>1154</v>
      </c>
      <c r="AF38" s="88" t="s">
        <v>4712</v>
      </c>
    </row>
    <row r="39" spans="1:32">
      <c r="A39" s="82">
        <v>31</v>
      </c>
      <c r="B39" s="84" t="s">
        <v>4713</v>
      </c>
      <c r="C39" s="84" t="s">
        <v>4714</v>
      </c>
      <c r="D39" s="85">
        <v>2019</v>
      </c>
      <c r="E39" s="83"/>
      <c r="F39" s="84" t="s">
        <v>4601</v>
      </c>
      <c r="G39" s="84" t="s">
        <v>4602</v>
      </c>
      <c r="H39" s="84"/>
      <c r="I39" s="84" t="s">
        <v>4614</v>
      </c>
      <c r="J39" s="84" t="s">
        <v>4715</v>
      </c>
      <c r="K39" s="84" t="s">
        <v>4616</v>
      </c>
      <c r="L39" s="84"/>
      <c r="M39" s="84"/>
      <c r="N39" s="84"/>
      <c r="O39" s="84"/>
      <c r="P39" s="84"/>
      <c r="Q39" s="86">
        <v>1</v>
      </c>
      <c r="R39" s="84"/>
      <c r="S39" s="84"/>
      <c r="T39" s="84"/>
      <c r="U39" s="84"/>
      <c r="V39" s="84"/>
      <c r="W39" s="84"/>
      <c r="X39" s="84"/>
      <c r="Y39" s="84"/>
      <c r="Z39" s="84" t="s">
        <v>4716</v>
      </c>
      <c r="AA39" s="87">
        <v>4</v>
      </c>
      <c r="AB39" s="87">
        <v>769</v>
      </c>
      <c r="AC39" s="87">
        <v>0.6</v>
      </c>
      <c r="AD39" s="87"/>
      <c r="AE39" s="87">
        <v>769</v>
      </c>
      <c r="AF39" s="88" t="s">
        <v>4717</v>
      </c>
    </row>
    <row r="40" spans="1:32">
      <c r="A40" s="82">
        <v>33</v>
      </c>
      <c r="B40" s="84" t="s">
        <v>4718</v>
      </c>
      <c r="C40" s="84" t="s">
        <v>4719</v>
      </c>
      <c r="D40" s="85">
        <v>2019</v>
      </c>
      <c r="E40" s="83"/>
      <c r="F40" s="84" t="s">
        <v>4601</v>
      </c>
      <c r="G40" s="84" t="s">
        <v>4602</v>
      </c>
      <c r="H40" s="84"/>
      <c r="I40" s="84" t="s">
        <v>4641</v>
      </c>
      <c r="J40" s="84"/>
      <c r="K40" s="84" t="s">
        <v>4616</v>
      </c>
      <c r="L40" s="84"/>
      <c r="M40" s="84"/>
      <c r="N40" s="84"/>
      <c r="O40" s="84"/>
      <c r="P40" s="84"/>
      <c r="Q40" s="84"/>
      <c r="R40" s="84"/>
      <c r="S40" s="86">
        <v>1</v>
      </c>
      <c r="T40" s="84"/>
      <c r="U40" s="84"/>
      <c r="V40" s="84"/>
      <c r="W40" s="84"/>
      <c r="X40" s="84"/>
      <c r="Y40" s="84"/>
      <c r="Z40" s="84" t="s">
        <v>4653</v>
      </c>
      <c r="AA40" s="87">
        <v>2.5</v>
      </c>
      <c r="AB40" s="87">
        <v>481</v>
      </c>
      <c r="AC40" s="87">
        <v>0.4</v>
      </c>
      <c r="AD40" s="87"/>
      <c r="AE40" s="87">
        <v>481</v>
      </c>
      <c r="AF40" s="88" t="s">
        <v>4720</v>
      </c>
    </row>
    <row r="41" spans="1:32">
      <c r="A41" s="82">
        <v>34</v>
      </c>
      <c r="B41" s="84" t="s">
        <v>4721</v>
      </c>
      <c r="C41" s="84" t="s">
        <v>4677</v>
      </c>
      <c r="D41" s="85">
        <v>2019</v>
      </c>
      <c r="E41" s="83"/>
      <c r="F41" s="84" t="s">
        <v>4601</v>
      </c>
      <c r="G41" s="84" t="s">
        <v>4598</v>
      </c>
      <c r="H41" s="84" t="s">
        <v>4613</v>
      </c>
      <c r="I41" s="84" t="s">
        <v>4614</v>
      </c>
      <c r="J41" s="84" t="s">
        <v>4622</v>
      </c>
      <c r="K41" s="84" t="s">
        <v>4722</v>
      </c>
      <c r="L41" s="84"/>
      <c r="M41" s="84"/>
      <c r="N41" s="84"/>
      <c r="O41" s="84"/>
      <c r="P41" s="84"/>
      <c r="Q41" s="84"/>
      <c r="R41" s="84"/>
      <c r="S41" s="84"/>
      <c r="T41" s="84"/>
      <c r="U41" s="84"/>
      <c r="V41" s="84"/>
      <c r="W41" s="84"/>
      <c r="X41" s="86">
        <v>1</v>
      </c>
      <c r="Y41" s="84"/>
      <c r="Z41" s="84" t="s">
        <v>4653</v>
      </c>
      <c r="AA41" s="87">
        <v>2.5</v>
      </c>
      <c r="AB41" s="87">
        <v>556</v>
      </c>
      <c r="AC41" s="87">
        <v>0.4</v>
      </c>
      <c r="AD41" s="87"/>
      <c r="AE41" s="87">
        <v>556</v>
      </c>
      <c r="AF41" s="88" t="s">
        <v>4723</v>
      </c>
    </row>
    <row r="42" spans="1:32">
      <c r="A42" s="82">
        <v>36</v>
      </c>
      <c r="B42" s="84" t="s">
        <v>4724</v>
      </c>
      <c r="C42" s="84" t="s">
        <v>4677</v>
      </c>
      <c r="D42" s="85">
        <v>2019</v>
      </c>
      <c r="E42" s="83"/>
      <c r="F42" s="84" t="s">
        <v>4601</v>
      </c>
      <c r="G42" s="84" t="s">
        <v>4602</v>
      </c>
      <c r="H42" s="84"/>
      <c r="I42" s="84" t="s">
        <v>4641</v>
      </c>
      <c r="J42" s="84"/>
      <c r="K42" s="84" t="s">
        <v>4658</v>
      </c>
      <c r="L42" s="84"/>
      <c r="M42" s="84"/>
      <c r="N42" s="86">
        <v>1</v>
      </c>
      <c r="O42" s="84"/>
      <c r="P42" s="84"/>
      <c r="Q42" s="84"/>
      <c r="R42" s="84"/>
      <c r="S42" s="84"/>
      <c r="T42" s="84"/>
      <c r="U42" s="84"/>
      <c r="V42" s="84"/>
      <c r="W42" s="84"/>
      <c r="X42" s="84"/>
      <c r="Y42" s="84"/>
      <c r="Z42" s="84" t="s">
        <v>4725</v>
      </c>
      <c r="AA42" s="87">
        <v>1</v>
      </c>
      <c r="AB42" s="87">
        <v>192</v>
      </c>
      <c r="AC42" s="87">
        <v>0.1</v>
      </c>
      <c r="AD42" s="87"/>
      <c r="AE42" s="87">
        <v>192</v>
      </c>
      <c r="AF42" s="88" t="s">
        <v>4726</v>
      </c>
    </row>
    <row r="43" spans="1:32">
      <c r="A43" s="82">
        <v>37</v>
      </c>
      <c r="B43" s="84" t="s">
        <v>4727</v>
      </c>
      <c r="C43" s="84" t="s">
        <v>4677</v>
      </c>
      <c r="D43" s="85">
        <v>2020</v>
      </c>
      <c r="E43" s="83"/>
      <c r="F43" s="84" t="s">
        <v>4601</v>
      </c>
      <c r="G43" s="84" t="s">
        <v>4602</v>
      </c>
      <c r="H43" s="84"/>
      <c r="I43" s="84" t="s">
        <v>4614</v>
      </c>
      <c r="J43" s="84" t="s">
        <v>4683</v>
      </c>
      <c r="K43" s="84" t="s">
        <v>4616</v>
      </c>
      <c r="L43" s="84"/>
      <c r="M43" s="84"/>
      <c r="N43" s="84"/>
      <c r="O43" s="84"/>
      <c r="P43" s="84"/>
      <c r="Q43" s="84"/>
      <c r="R43" s="86">
        <v>1</v>
      </c>
      <c r="S43" s="84"/>
      <c r="T43" s="84"/>
      <c r="U43" s="84"/>
      <c r="V43" s="84"/>
      <c r="W43" s="84"/>
      <c r="X43" s="84"/>
      <c r="Y43" s="84"/>
      <c r="Z43" s="84" t="s">
        <v>4665</v>
      </c>
      <c r="AA43" s="87">
        <v>1</v>
      </c>
      <c r="AB43" s="87">
        <v>192</v>
      </c>
      <c r="AC43" s="87">
        <v>0.1</v>
      </c>
      <c r="AD43" s="87"/>
      <c r="AE43" s="87">
        <v>192</v>
      </c>
      <c r="AF43" s="88" t="s">
        <v>4728</v>
      </c>
    </row>
    <row r="44" spans="1:32">
      <c r="A44" s="82">
        <v>38</v>
      </c>
      <c r="B44" s="84" t="s">
        <v>4729</v>
      </c>
      <c r="C44" s="84" t="s">
        <v>4730</v>
      </c>
      <c r="D44" s="85">
        <v>2019</v>
      </c>
      <c r="E44" s="83"/>
      <c r="F44" s="84" t="s">
        <v>4601</v>
      </c>
      <c r="G44" s="84" t="s">
        <v>4604</v>
      </c>
      <c r="H44" s="84"/>
      <c r="I44" s="84" t="s">
        <v>4664</v>
      </c>
      <c r="J44" s="84"/>
      <c r="K44" s="84" t="s">
        <v>4616</v>
      </c>
      <c r="L44" s="84"/>
      <c r="M44" s="84"/>
      <c r="N44" s="84"/>
      <c r="O44" s="84"/>
      <c r="P44" s="84"/>
      <c r="Q44" s="86">
        <v>1</v>
      </c>
      <c r="R44" s="84"/>
      <c r="S44" s="84"/>
      <c r="T44" s="84"/>
      <c r="U44" s="84"/>
      <c r="V44" s="84"/>
      <c r="W44" s="84"/>
      <c r="X44" s="84"/>
      <c r="Y44" s="84"/>
      <c r="Z44" s="84" t="s">
        <v>4731</v>
      </c>
      <c r="AA44" s="87">
        <v>1</v>
      </c>
      <c r="AB44" s="87">
        <v>217</v>
      </c>
      <c r="AC44" s="87">
        <v>0.2</v>
      </c>
      <c r="AD44" s="87"/>
      <c r="AE44" s="87">
        <v>217</v>
      </c>
      <c r="AF44" s="88"/>
    </row>
    <row r="45" spans="1:32">
      <c r="A45" s="82">
        <v>40</v>
      </c>
      <c r="B45" s="84" t="s">
        <v>4732</v>
      </c>
      <c r="C45" s="84" t="s">
        <v>4730</v>
      </c>
      <c r="D45" s="85">
        <v>2019</v>
      </c>
      <c r="E45" s="83"/>
      <c r="F45" s="84" t="s">
        <v>4601</v>
      </c>
      <c r="G45" s="84" t="s">
        <v>4602</v>
      </c>
      <c r="H45" s="84"/>
      <c r="I45" s="84" t="s">
        <v>4664</v>
      </c>
      <c r="J45" s="84"/>
      <c r="K45" s="84" t="s">
        <v>4616</v>
      </c>
      <c r="L45" s="84"/>
      <c r="M45" s="84"/>
      <c r="N45" s="84"/>
      <c r="O45" s="84"/>
      <c r="P45" s="84"/>
      <c r="Q45" s="86">
        <v>1</v>
      </c>
      <c r="R45" s="84"/>
      <c r="S45" s="84"/>
      <c r="T45" s="84"/>
      <c r="U45" s="84"/>
      <c r="V45" s="84"/>
      <c r="W45" s="84"/>
      <c r="X45" s="84"/>
      <c r="Y45" s="84"/>
      <c r="Z45" s="84" t="s">
        <v>4733</v>
      </c>
      <c r="AA45" s="87">
        <v>0.72799999999999998</v>
      </c>
      <c r="AB45" s="87">
        <v>140</v>
      </c>
      <c r="AC45" s="87">
        <v>0.1</v>
      </c>
      <c r="AD45" s="87"/>
      <c r="AE45" s="87">
        <v>140</v>
      </c>
      <c r="AF45" s="88" t="s">
        <v>4734</v>
      </c>
    </row>
    <row r="46" spans="1:32">
      <c r="A46" s="82">
        <v>41</v>
      </c>
      <c r="B46" s="84" t="s">
        <v>4735</v>
      </c>
      <c r="C46" s="84" t="s">
        <v>4736</v>
      </c>
      <c r="D46" s="85">
        <v>2019</v>
      </c>
      <c r="E46" s="83"/>
      <c r="F46" s="84" t="s">
        <v>4601</v>
      </c>
      <c r="G46" s="84" t="s">
        <v>4604</v>
      </c>
      <c r="H46" s="84"/>
      <c r="I46" s="84" t="s">
        <v>4641</v>
      </c>
      <c r="J46" s="84"/>
      <c r="K46" s="84" t="s">
        <v>4616</v>
      </c>
      <c r="L46" s="84"/>
      <c r="M46" s="84"/>
      <c r="N46" s="84"/>
      <c r="O46" s="84"/>
      <c r="P46" s="84"/>
      <c r="Q46" s="86">
        <v>1</v>
      </c>
      <c r="R46" s="84"/>
      <c r="S46" s="84"/>
      <c r="T46" s="84"/>
      <c r="U46" s="84"/>
      <c r="V46" s="84"/>
      <c r="W46" s="84"/>
      <c r="X46" s="84"/>
      <c r="Y46" s="84"/>
      <c r="Z46" s="84" t="s">
        <v>4737</v>
      </c>
      <c r="AA46" s="87">
        <v>0.5</v>
      </c>
      <c r="AB46" s="87">
        <v>109</v>
      </c>
      <c r="AC46" s="87">
        <v>0.1</v>
      </c>
      <c r="AD46" s="87"/>
      <c r="AE46" s="87">
        <v>109</v>
      </c>
      <c r="AF46" s="88"/>
    </row>
    <row r="47" spans="1:32">
      <c r="A47" s="82">
        <v>42</v>
      </c>
      <c r="B47" s="84" t="s">
        <v>4738</v>
      </c>
      <c r="C47" s="84" t="s">
        <v>4687</v>
      </c>
      <c r="D47" s="85">
        <v>2020</v>
      </c>
      <c r="E47" s="83"/>
      <c r="F47" s="84" t="s">
        <v>4601</v>
      </c>
      <c r="G47" s="84" t="s">
        <v>4602</v>
      </c>
      <c r="H47" s="84"/>
      <c r="I47" s="84" t="s">
        <v>4641</v>
      </c>
      <c r="J47" s="84"/>
      <c r="K47" s="84" t="s">
        <v>4616</v>
      </c>
      <c r="L47" s="84"/>
      <c r="M47" s="84"/>
      <c r="N47" s="84"/>
      <c r="O47" s="84"/>
      <c r="P47" s="84"/>
      <c r="Q47" s="84"/>
      <c r="R47" s="84"/>
      <c r="S47" s="86">
        <v>1</v>
      </c>
      <c r="T47" s="84"/>
      <c r="U47" s="84"/>
      <c r="V47" s="84"/>
      <c r="W47" s="84"/>
      <c r="X47" s="84"/>
      <c r="Y47" s="84"/>
      <c r="Z47" s="84" t="s">
        <v>4737</v>
      </c>
      <c r="AA47" s="87">
        <v>0.5</v>
      </c>
      <c r="AB47" s="87">
        <v>96</v>
      </c>
      <c r="AC47" s="87">
        <v>0.1</v>
      </c>
      <c r="AD47" s="87"/>
      <c r="AE47" s="87">
        <v>96</v>
      </c>
      <c r="AF47" s="88" t="s">
        <v>4739</v>
      </c>
    </row>
    <row r="48" spans="1:32">
      <c r="A48" s="82">
        <v>43</v>
      </c>
      <c r="B48" s="84" t="s">
        <v>4740</v>
      </c>
      <c r="C48" s="84" t="s">
        <v>4719</v>
      </c>
      <c r="D48" s="85">
        <v>2019</v>
      </c>
      <c r="E48" s="83"/>
      <c r="F48" s="84" t="s">
        <v>4601</v>
      </c>
      <c r="G48" s="84" t="s">
        <v>4604</v>
      </c>
      <c r="H48" s="84"/>
      <c r="I48" s="84" t="s">
        <v>4664</v>
      </c>
      <c r="J48" s="84"/>
      <c r="K48" s="84" t="s">
        <v>4616</v>
      </c>
      <c r="L48" s="84"/>
      <c r="M48" s="84"/>
      <c r="N48" s="84"/>
      <c r="O48" s="84"/>
      <c r="P48" s="84"/>
      <c r="Q48" s="86">
        <v>1</v>
      </c>
      <c r="R48" s="84"/>
      <c r="S48" s="84"/>
      <c r="T48" s="84"/>
      <c r="U48" s="84"/>
      <c r="V48" s="84"/>
      <c r="W48" s="84"/>
      <c r="X48" s="84"/>
      <c r="Y48" s="84"/>
      <c r="Z48" s="84" t="s">
        <v>4741</v>
      </c>
      <c r="AA48" s="87">
        <v>0.5</v>
      </c>
      <c r="AB48" s="87">
        <v>109</v>
      </c>
      <c r="AC48" s="87">
        <v>0.1</v>
      </c>
      <c r="AD48" s="87"/>
      <c r="AE48" s="87">
        <v>109</v>
      </c>
      <c r="AF48" s="88" t="s">
        <v>4742</v>
      </c>
    </row>
    <row r="49" spans="1:32">
      <c r="A49" s="82">
        <v>44</v>
      </c>
      <c r="B49" s="84" t="s">
        <v>4743</v>
      </c>
      <c r="C49" s="84" t="s">
        <v>4736</v>
      </c>
      <c r="D49" s="85">
        <v>2019</v>
      </c>
      <c r="E49" s="83"/>
      <c r="F49" s="84" t="s">
        <v>4601</v>
      </c>
      <c r="G49" s="84" t="s">
        <v>4602</v>
      </c>
      <c r="H49" s="84"/>
      <c r="I49" s="84" t="s">
        <v>4641</v>
      </c>
      <c r="J49" s="84"/>
      <c r="K49" s="84" t="s">
        <v>4616</v>
      </c>
      <c r="L49" s="84"/>
      <c r="M49" s="84"/>
      <c r="N49" s="84"/>
      <c r="O49" s="84"/>
      <c r="P49" s="84"/>
      <c r="Q49" s="86">
        <v>1</v>
      </c>
      <c r="R49" s="84"/>
      <c r="S49" s="84"/>
      <c r="T49" s="84"/>
      <c r="U49" s="84"/>
      <c r="V49" s="84"/>
      <c r="W49" s="84"/>
      <c r="X49" s="84"/>
      <c r="Y49" s="84"/>
      <c r="Z49" s="84" t="s">
        <v>4744</v>
      </c>
      <c r="AA49" s="87">
        <v>0.75</v>
      </c>
      <c r="AB49" s="87">
        <v>144</v>
      </c>
      <c r="AC49" s="87">
        <v>0.1</v>
      </c>
      <c r="AD49" s="87"/>
      <c r="AE49" s="87">
        <v>144</v>
      </c>
      <c r="AF49" s="88" t="s">
        <v>4745</v>
      </c>
    </row>
    <row r="50" spans="1:32">
      <c r="A50" s="82">
        <v>46</v>
      </c>
      <c r="B50" s="84" t="s">
        <v>4746</v>
      </c>
      <c r="C50" s="84" t="s">
        <v>4672</v>
      </c>
      <c r="D50" s="85">
        <v>2019</v>
      </c>
      <c r="E50" s="83"/>
      <c r="F50" s="84" t="s">
        <v>4601</v>
      </c>
      <c r="G50" s="84" t="s">
        <v>4602</v>
      </c>
      <c r="H50" s="84"/>
      <c r="I50" s="84" t="s">
        <v>4641</v>
      </c>
      <c r="J50" s="84"/>
      <c r="K50" s="84" t="s">
        <v>4722</v>
      </c>
      <c r="L50" s="84"/>
      <c r="M50" s="84"/>
      <c r="N50" s="84"/>
      <c r="O50" s="84"/>
      <c r="P50" s="84"/>
      <c r="Q50" s="84"/>
      <c r="R50" s="84"/>
      <c r="S50" s="84"/>
      <c r="T50" s="84"/>
      <c r="U50" s="84"/>
      <c r="V50" s="84"/>
      <c r="W50" s="84"/>
      <c r="X50" s="86">
        <v>1</v>
      </c>
      <c r="Y50" s="84"/>
      <c r="Z50" s="84" t="s">
        <v>4747</v>
      </c>
      <c r="AA50" s="87">
        <v>0.35</v>
      </c>
      <c r="AB50" s="87">
        <v>67</v>
      </c>
      <c r="AC50" s="87">
        <v>0.1</v>
      </c>
      <c r="AD50" s="87"/>
      <c r="AE50" s="87">
        <v>67</v>
      </c>
      <c r="AF50" s="88" t="s">
        <v>4748</v>
      </c>
    </row>
    <row r="51" spans="1:32">
      <c r="A51" s="82">
        <v>49</v>
      </c>
      <c r="B51" s="84" t="s">
        <v>4749</v>
      </c>
      <c r="C51" s="84" t="s">
        <v>4750</v>
      </c>
      <c r="D51" s="85">
        <v>2019</v>
      </c>
      <c r="E51" s="83"/>
      <c r="F51" s="84" t="s">
        <v>4601</v>
      </c>
      <c r="G51" s="84" t="s">
        <v>4604</v>
      </c>
      <c r="H51" s="84"/>
      <c r="I51" s="84" t="s">
        <v>4664</v>
      </c>
      <c r="J51" s="84"/>
      <c r="K51" s="84" t="s">
        <v>4616</v>
      </c>
      <c r="L51" s="84"/>
      <c r="M51" s="84"/>
      <c r="N51" s="84"/>
      <c r="O51" s="84"/>
      <c r="P51" s="84"/>
      <c r="Q51" s="86">
        <v>1</v>
      </c>
      <c r="R51" s="84"/>
      <c r="S51" s="84"/>
      <c r="T51" s="84"/>
      <c r="U51" s="84"/>
      <c r="V51" s="84"/>
      <c r="W51" s="84"/>
      <c r="X51" s="84"/>
      <c r="Y51" s="84"/>
      <c r="Z51" s="84" t="s">
        <v>4751</v>
      </c>
      <c r="AA51" s="87">
        <v>0.27600000000000002</v>
      </c>
      <c r="AB51" s="87">
        <v>60</v>
      </c>
      <c r="AC51" s="87">
        <v>0</v>
      </c>
      <c r="AD51" s="87"/>
      <c r="AE51" s="87">
        <v>60</v>
      </c>
      <c r="AF51" s="88" t="s">
        <v>4752</v>
      </c>
    </row>
    <row r="52" spans="1:32">
      <c r="A52" s="82">
        <v>50</v>
      </c>
      <c r="B52" s="84" t="s">
        <v>4753</v>
      </c>
      <c r="C52" s="84" t="s">
        <v>4640</v>
      </c>
      <c r="D52" s="85">
        <v>2019</v>
      </c>
      <c r="E52" s="83"/>
      <c r="F52" s="84" t="s">
        <v>4601</v>
      </c>
      <c r="G52" s="84" t="s">
        <v>4604</v>
      </c>
      <c r="H52" s="84"/>
      <c r="I52" s="84" t="s">
        <v>4614</v>
      </c>
      <c r="J52" s="84" t="s">
        <v>4649</v>
      </c>
      <c r="K52" s="84" t="s">
        <v>4616</v>
      </c>
      <c r="L52" s="84"/>
      <c r="M52" s="84"/>
      <c r="N52" s="84"/>
      <c r="O52" s="84"/>
      <c r="P52" s="84"/>
      <c r="Q52" s="84"/>
      <c r="R52" s="84"/>
      <c r="S52" s="86">
        <v>1</v>
      </c>
      <c r="T52" s="84"/>
      <c r="U52" s="84"/>
      <c r="V52" s="84"/>
      <c r="W52" s="84"/>
      <c r="X52" s="84"/>
      <c r="Y52" s="84"/>
      <c r="Z52" s="84" t="s">
        <v>4751</v>
      </c>
      <c r="AA52" s="87">
        <v>0.27600000000000002</v>
      </c>
      <c r="AB52" s="87">
        <v>60</v>
      </c>
      <c r="AC52" s="87">
        <v>0</v>
      </c>
      <c r="AD52" s="87"/>
      <c r="AE52" s="87">
        <v>60</v>
      </c>
      <c r="AF52" s="88"/>
    </row>
    <row r="53" spans="1:32">
      <c r="A53" s="82">
        <v>51</v>
      </c>
      <c r="B53" s="84" t="s">
        <v>4754</v>
      </c>
      <c r="C53" s="84" t="s">
        <v>4662</v>
      </c>
      <c r="D53" s="85">
        <v>2019</v>
      </c>
      <c r="E53" s="83"/>
      <c r="F53" s="84" t="s">
        <v>4601</v>
      </c>
      <c r="G53" s="84" t="s">
        <v>4598</v>
      </c>
      <c r="H53" s="84" t="s">
        <v>4613</v>
      </c>
      <c r="I53" s="84" t="s">
        <v>4664</v>
      </c>
      <c r="J53" s="84"/>
      <c r="K53" s="84" t="s">
        <v>4722</v>
      </c>
      <c r="L53" s="84"/>
      <c r="M53" s="84"/>
      <c r="N53" s="84"/>
      <c r="O53" s="84"/>
      <c r="P53" s="84"/>
      <c r="Q53" s="84"/>
      <c r="R53" s="84"/>
      <c r="S53" s="84"/>
      <c r="T53" s="84"/>
      <c r="U53" s="84"/>
      <c r="V53" s="84"/>
      <c r="W53" s="84"/>
      <c r="X53" s="86">
        <v>1</v>
      </c>
      <c r="Y53" s="84"/>
      <c r="Z53" s="84" t="s">
        <v>4755</v>
      </c>
      <c r="AA53" s="87">
        <v>0.25</v>
      </c>
      <c r="AB53" s="87">
        <v>56</v>
      </c>
      <c r="AC53" s="87">
        <v>0</v>
      </c>
      <c r="AD53" s="87"/>
      <c r="AE53" s="87">
        <v>56</v>
      </c>
      <c r="AF53" s="88" t="s">
        <v>4756</v>
      </c>
    </row>
    <row r="54" spans="1:32">
      <c r="A54" s="82">
        <v>52</v>
      </c>
      <c r="B54" s="84" t="s">
        <v>4757</v>
      </c>
      <c r="C54" s="84" t="s">
        <v>4677</v>
      </c>
      <c r="D54" s="85">
        <v>2019</v>
      </c>
      <c r="E54" s="83"/>
      <c r="F54" s="84" t="s">
        <v>4601</v>
      </c>
      <c r="G54" s="84" t="s">
        <v>4602</v>
      </c>
      <c r="H54" s="84"/>
      <c r="I54" s="84" t="s">
        <v>4641</v>
      </c>
      <c r="J54" s="84"/>
      <c r="K54" s="84" t="s">
        <v>4616</v>
      </c>
      <c r="L54" s="84"/>
      <c r="M54" s="84"/>
      <c r="N54" s="84"/>
      <c r="O54" s="84"/>
      <c r="P54" s="84"/>
      <c r="Q54" s="84"/>
      <c r="R54" s="84"/>
      <c r="S54" s="86">
        <v>1</v>
      </c>
      <c r="T54" s="84"/>
      <c r="U54" s="84"/>
      <c r="V54" s="84"/>
      <c r="W54" s="84"/>
      <c r="X54" s="84"/>
      <c r="Y54" s="84"/>
      <c r="Z54" s="84" t="s">
        <v>4758</v>
      </c>
      <c r="AA54" s="87">
        <v>0.2</v>
      </c>
      <c r="AB54" s="87">
        <v>38</v>
      </c>
      <c r="AC54" s="87">
        <v>0</v>
      </c>
      <c r="AD54" s="87"/>
      <c r="AE54" s="87">
        <v>38</v>
      </c>
      <c r="AF54" s="88" t="s">
        <v>4759</v>
      </c>
    </row>
    <row r="55" spans="1:32">
      <c r="A55" s="82">
        <v>54</v>
      </c>
      <c r="B55" s="84" t="s">
        <v>4760</v>
      </c>
      <c r="C55" s="84" t="s">
        <v>4761</v>
      </c>
      <c r="D55" s="85">
        <v>2019</v>
      </c>
      <c r="E55" s="83"/>
      <c r="F55" s="84" t="s">
        <v>4601</v>
      </c>
      <c r="G55" s="84" t="s">
        <v>4602</v>
      </c>
      <c r="H55" s="84"/>
      <c r="I55" s="84" t="s">
        <v>4641</v>
      </c>
      <c r="J55" s="84"/>
      <c r="K55" s="84" t="s">
        <v>4616</v>
      </c>
      <c r="L55" s="84"/>
      <c r="M55" s="84"/>
      <c r="N55" s="84"/>
      <c r="O55" s="84"/>
      <c r="P55" s="84"/>
      <c r="Q55" s="84"/>
      <c r="R55" s="86">
        <v>1</v>
      </c>
      <c r="S55" s="84"/>
      <c r="T55" s="84"/>
      <c r="U55" s="86">
        <v>1</v>
      </c>
      <c r="V55" s="84"/>
      <c r="W55" s="84"/>
      <c r="X55" s="84"/>
      <c r="Y55" s="84"/>
      <c r="Z55" s="84" t="s">
        <v>4762</v>
      </c>
      <c r="AA55" s="87">
        <v>0.15</v>
      </c>
      <c r="AB55" s="87">
        <v>29</v>
      </c>
      <c r="AC55" s="87">
        <v>0</v>
      </c>
      <c r="AD55" s="87"/>
      <c r="AE55" s="87">
        <v>29</v>
      </c>
      <c r="AF55" s="88" t="s">
        <v>4763</v>
      </c>
    </row>
    <row r="56" spans="1:32">
      <c r="A56" s="82">
        <v>55</v>
      </c>
      <c r="B56" s="84" t="s">
        <v>4764</v>
      </c>
      <c r="C56" s="84" t="s">
        <v>4765</v>
      </c>
      <c r="D56" s="85">
        <v>2019</v>
      </c>
      <c r="E56" s="83"/>
      <c r="F56" s="84" t="s">
        <v>4601</v>
      </c>
      <c r="G56" s="84" t="s">
        <v>4598</v>
      </c>
      <c r="H56" s="84" t="s">
        <v>4613</v>
      </c>
      <c r="I56" s="84" t="s">
        <v>4641</v>
      </c>
      <c r="J56" s="84"/>
      <c r="K56" s="84" t="s">
        <v>4722</v>
      </c>
      <c r="L56" s="84"/>
      <c r="M56" s="84"/>
      <c r="N56" s="84"/>
      <c r="O56" s="84"/>
      <c r="P56" s="84"/>
      <c r="Q56" s="84"/>
      <c r="R56" s="84"/>
      <c r="S56" s="84"/>
      <c r="T56" s="84"/>
      <c r="U56" s="84"/>
      <c r="V56" s="84"/>
      <c r="W56" s="84"/>
      <c r="X56" s="86">
        <v>1</v>
      </c>
      <c r="Y56" s="84"/>
      <c r="Z56" s="84" t="s">
        <v>4766</v>
      </c>
      <c r="AA56" s="87">
        <v>8.1000000000000003E-2</v>
      </c>
      <c r="AB56" s="87">
        <v>18</v>
      </c>
      <c r="AC56" s="87">
        <v>0</v>
      </c>
      <c r="AD56" s="87"/>
      <c r="AE56" s="87">
        <v>18</v>
      </c>
      <c r="AF56" s="88" t="s">
        <v>4767</v>
      </c>
    </row>
    <row r="57" spans="1:32">
      <c r="A57" s="82">
        <v>56</v>
      </c>
      <c r="B57" s="84" t="s">
        <v>4768</v>
      </c>
      <c r="C57" s="84" t="s">
        <v>4668</v>
      </c>
      <c r="D57" s="85">
        <v>2019</v>
      </c>
      <c r="E57" s="83"/>
      <c r="F57" s="84" t="s">
        <v>4663</v>
      </c>
      <c r="G57" s="84" t="s">
        <v>4598</v>
      </c>
      <c r="H57" s="84" t="s">
        <v>4613</v>
      </c>
      <c r="I57" s="84" t="s">
        <v>4769</v>
      </c>
      <c r="J57" s="84"/>
      <c r="K57" s="84"/>
      <c r="L57" s="84"/>
      <c r="M57" s="84"/>
      <c r="N57" s="84"/>
      <c r="O57" s="84"/>
      <c r="P57" s="84"/>
      <c r="Q57" s="84"/>
      <c r="R57" s="84"/>
      <c r="S57" s="84"/>
      <c r="T57" s="84"/>
      <c r="U57" s="84"/>
      <c r="V57" s="84"/>
      <c r="W57" s="84"/>
      <c r="X57" s="84"/>
      <c r="Y57" s="84"/>
      <c r="Z57" s="84"/>
      <c r="AA57" s="87"/>
      <c r="AB57" s="87"/>
      <c r="AC57" s="87"/>
      <c r="AD57" s="87"/>
      <c r="AE57" s="87">
        <v>0</v>
      </c>
      <c r="AF57" s="88"/>
    </row>
    <row r="58" spans="1:32">
      <c r="A58" s="82">
        <v>58</v>
      </c>
      <c r="B58" s="84" t="s">
        <v>4770</v>
      </c>
      <c r="C58" s="84" t="s">
        <v>4771</v>
      </c>
      <c r="D58" s="85">
        <v>2019</v>
      </c>
      <c r="E58" s="83"/>
      <c r="F58" s="84" t="s">
        <v>4663</v>
      </c>
      <c r="G58" s="84" t="s">
        <v>4602</v>
      </c>
      <c r="H58" s="84"/>
      <c r="I58" s="84" t="s">
        <v>4664</v>
      </c>
      <c r="J58" s="84"/>
      <c r="K58" s="84" t="s">
        <v>4563</v>
      </c>
      <c r="L58" s="84"/>
      <c r="M58" s="84"/>
      <c r="N58" s="84"/>
      <c r="O58" s="84"/>
      <c r="P58" s="84"/>
      <c r="Q58" s="84"/>
      <c r="R58" s="84"/>
      <c r="S58" s="84"/>
      <c r="T58" s="84"/>
      <c r="U58" s="84"/>
      <c r="V58" s="84"/>
      <c r="W58" s="86">
        <v>1</v>
      </c>
      <c r="X58" s="84"/>
      <c r="Y58" s="84"/>
      <c r="Z58" s="84" t="s">
        <v>4772</v>
      </c>
      <c r="AA58" s="87">
        <v>2.5000000000000001E-2</v>
      </c>
      <c r="AB58" s="87">
        <v>5</v>
      </c>
      <c r="AC58" s="87">
        <v>0</v>
      </c>
      <c r="AD58" s="87"/>
      <c r="AE58" s="87">
        <v>5</v>
      </c>
      <c r="AF58" s="88" t="s">
        <v>4773</v>
      </c>
    </row>
    <row r="59" spans="1:32">
      <c r="A59" s="82">
        <v>59</v>
      </c>
      <c r="B59" s="84" t="s">
        <v>4774</v>
      </c>
      <c r="C59" s="84" t="s">
        <v>4677</v>
      </c>
      <c r="D59" s="85">
        <v>2021</v>
      </c>
      <c r="E59" s="83"/>
      <c r="F59" s="84" t="s">
        <v>4663</v>
      </c>
      <c r="G59" s="84" t="s">
        <v>4633</v>
      </c>
      <c r="H59" s="84"/>
      <c r="I59" s="84" t="s">
        <v>4664</v>
      </c>
      <c r="J59" s="84"/>
      <c r="K59" s="84" t="s">
        <v>4563</v>
      </c>
      <c r="L59" s="84"/>
      <c r="M59" s="84"/>
      <c r="N59" s="84"/>
      <c r="O59" s="84"/>
      <c r="P59" s="84"/>
      <c r="Q59" s="84"/>
      <c r="R59" s="84"/>
      <c r="S59" s="84"/>
      <c r="T59" s="84"/>
      <c r="U59" s="84"/>
      <c r="V59" s="84"/>
      <c r="W59" s="86">
        <v>1</v>
      </c>
      <c r="X59" s="84"/>
      <c r="Y59" s="84"/>
      <c r="Z59" s="84" t="s">
        <v>4775</v>
      </c>
      <c r="AA59" s="87">
        <v>0.01</v>
      </c>
      <c r="AB59" s="87">
        <v>3</v>
      </c>
      <c r="AC59" s="87">
        <v>0</v>
      </c>
      <c r="AD59" s="87"/>
      <c r="AE59" s="87">
        <v>3</v>
      </c>
      <c r="AF59" s="88" t="s">
        <v>4776</v>
      </c>
    </row>
    <row r="60" spans="1:32">
      <c r="A60" s="82">
        <v>60</v>
      </c>
      <c r="B60" s="84" t="s">
        <v>4777</v>
      </c>
      <c r="C60" s="84" t="s">
        <v>4620</v>
      </c>
      <c r="D60" s="85">
        <v>2019</v>
      </c>
      <c r="E60" s="83"/>
      <c r="F60" s="84" t="s">
        <v>4663</v>
      </c>
      <c r="G60" s="84" t="s">
        <v>4602</v>
      </c>
      <c r="H60" s="84"/>
      <c r="I60" s="84" t="s">
        <v>4641</v>
      </c>
      <c r="J60" s="84"/>
      <c r="K60" s="84" t="s">
        <v>4616</v>
      </c>
      <c r="L60" s="84"/>
      <c r="M60" s="84"/>
      <c r="N60" s="84"/>
      <c r="O60" s="84"/>
      <c r="P60" s="84"/>
      <c r="Q60" s="84"/>
      <c r="R60" s="84"/>
      <c r="S60" s="86">
        <v>1</v>
      </c>
      <c r="T60" s="84"/>
      <c r="U60" s="84"/>
      <c r="V60" s="84"/>
      <c r="W60" s="84"/>
      <c r="X60" s="84"/>
      <c r="Y60" s="84"/>
      <c r="Z60" s="84" t="s">
        <v>4778</v>
      </c>
      <c r="AA60" s="87">
        <v>7.0000000000000001E-3</v>
      </c>
      <c r="AB60" s="87">
        <v>1</v>
      </c>
      <c r="AC60" s="87">
        <v>0</v>
      </c>
      <c r="AD60" s="87"/>
      <c r="AE60" s="87">
        <v>1</v>
      </c>
      <c r="AF60" s="88" t="s">
        <v>4779</v>
      </c>
    </row>
    <row r="61" spans="1:32">
      <c r="A61" s="82">
        <v>61</v>
      </c>
      <c r="B61" s="84" t="s">
        <v>4780</v>
      </c>
      <c r="C61" s="84" t="s">
        <v>4771</v>
      </c>
      <c r="D61" s="85">
        <v>2019</v>
      </c>
      <c r="E61" s="83"/>
      <c r="F61" s="84" t="s">
        <v>4663</v>
      </c>
      <c r="G61" s="84" t="s">
        <v>4633</v>
      </c>
      <c r="H61" s="84"/>
      <c r="I61" s="84" t="s">
        <v>4664</v>
      </c>
      <c r="J61" s="84"/>
      <c r="K61" s="84" t="s">
        <v>4781</v>
      </c>
      <c r="L61" s="84"/>
      <c r="M61" s="84"/>
      <c r="N61" s="84"/>
      <c r="O61" s="84"/>
      <c r="P61" s="84"/>
      <c r="Q61" s="84"/>
      <c r="R61" s="86">
        <v>1</v>
      </c>
      <c r="S61" s="84"/>
      <c r="T61" s="84"/>
      <c r="U61" s="84"/>
      <c r="V61" s="84"/>
      <c r="W61" s="86">
        <v>1</v>
      </c>
      <c r="X61" s="84"/>
      <c r="Y61" s="84"/>
      <c r="Z61" s="84" t="s">
        <v>4782</v>
      </c>
      <c r="AA61" s="87">
        <v>6.0000000000000001E-3</v>
      </c>
      <c r="AB61" s="87">
        <v>2</v>
      </c>
      <c r="AC61" s="87">
        <v>0</v>
      </c>
      <c r="AD61" s="87"/>
      <c r="AE61" s="87">
        <v>2</v>
      </c>
      <c r="AF61" s="88" t="s">
        <v>4783</v>
      </c>
    </row>
    <row r="62" spans="1:32">
      <c r="A62" s="82">
        <v>62</v>
      </c>
      <c r="B62" s="84" t="s">
        <v>4784</v>
      </c>
      <c r="C62" s="84" t="s">
        <v>4785</v>
      </c>
      <c r="D62" s="85">
        <v>2019</v>
      </c>
      <c r="E62" s="83"/>
      <c r="F62" s="84" t="s">
        <v>4601</v>
      </c>
      <c r="G62" s="84" t="s">
        <v>4602</v>
      </c>
      <c r="H62" s="84"/>
      <c r="I62" s="84" t="s">
        <v>4664</v>
      </c>
      <c r="J62" s="84"/>
      <c r="K62" s="84" t="s">
        <v>4616</v>
      </c>
      <c r="L62" s="84"/>
      <c r="M62" s="84"/>
      <c r="N62" s="84"/>
      <c r="O62" s="84"/>
      <c r="P62" s="84"/>
      <c r="Q62" s="86">
        <v>1</v>
      </c>
      <c r="R62" s="84"/>
      <c r="S62" s="84"/>
      <c r="T62" s="84"/>
      <c r="U62" s="84"/>
      <c r="V62" s="84"/>
      <c r="W62" s="84"/>
      <c r="X62" s="84"/>
      <c r="Y62" s="84"/>
      <c r="Z62" s="84" t="s">
        <v>4786</v>
      </c>
      <c r="AA62" s="87">
        <v>5.1999999999999998E-3</v>
      </c>
      <c r="AB62" s="87">
        <v>1</v>
      </c>
      <c r="AC62" s="87">
        <v>0</v>
      </c>
      <c r="AD62" s="87"/>
      <c r="AE62" s="87">
        <v>1</v>
      </c>
      <c r="AF62" s="88" t="s">
        <v>4787</v>
      </c>
    </row>
    <row r="63" spans="1:32">
      <c r="A63" s="82">
        <v>63</v>
      </c>
      <c r="B63" s="84" t="s">
        <v>4788</v>
      </c>
      <c r="C63" s="84" t="s">
        <v>4677</v>
      </c>
      <c r="D63" s="85">
        <v>2018</v>
      </c>
      <c r="E63" s="83"/>
      <c r="F63" s="84" t="s">
        <v>4601</v>
      </c>
      <c r="G63" s="84" t="s">
        <v>4602</v>
      </c>
      <c r="H63" s="84"/>
      <c r="I63" s="84" t="s">
        <v>4641</v>
      </c>
      <c r="J63" s="84"/>
      <c r="K63" s="84" t="s">
        <v>4722</v>
      </c>
      <c r="L63" s="84"/>
      <c r="M63" s="84"/>
      <c r="N63" s="84"/>
      <c r="O63" s="84"/>
      <c r="P63" s="84"/>
      <c r="Q63" s="84"/>
      <c r="R63" s="84"/>
      <c r="S63" s="84"/>
      <c r="T63" s="84"/>
      <c r="U63" s="84"/>
      <c r="V63" s="84"/>
      <c r="W63" s="84"/>
      <c r="X63" s="86">
        <v>1</v>
      </c>
      <c r="Y63" s="84"/>
      <c r="Z63" s="84" t="s">
        <v>4789</v>
      </c>
      <c r="AA63" s="87">
        <v>1</v>
      </c>
      <c r="AB63" s="87">
        <v>192</v>
      </c>
      <c r="AC63" s="87">
        <v>0.1</v>
      </c>
      <c r="AD63" s="87"/>
      <c r="AE63" s="87">
        <v>192</v>
      </c>
      <c r="AF63" s="88" t="s">
        <v>4790</v>
      </c>
    </row>
    <row r="64" spans="1:32">
      <c r="A64" s="82">
        <v>64</v>
      </c>
      <c r="B64" s="84" t="s">
        <v>4791</v>
      </c>
      <c r="C64" s="84" t="s">
        <v>4668</v>
      </c>
      <c r="D64" s="85">
        <v>2019</v>
      </c>
      <c r="E64" s="83"/>
      <c r="F64" s="84" t="s">
        <v>4601</v>
      </c>
      <c r="G64" s="84" t="s">
        <v>4602</v>
      </c>
      <c r="H64" s="84"/>
      <c r="I64" s="84" t="s">
        <v>4664</v>
      </c>
      <c r="J64" s="84"/>
      <c r="K64" s="84" t="s">
        <v>4616</v>
      </c>
      <c r="L64" s="84"/>
      <c r="M64" s="84"/>
      <c r="N64" s="84"/>
      <c r="O64" s="84"/>
      <c r="P64" s="84"/>
      <c r="Q64" s="84"/>
      <c r="R64" s="84"/>
      <c r="S64" s="84"/>
      <c r="T64" s="86">
        <v>1</v>
      </c>
      <c r="U64" s="84"/>
      <c r="V64" s="84"/>
      <c r="W64" s="84"/>
      <c r="X64" s="84"/>
      <c r="Y64" s="84"/>
      <c r="Z64" s="84" t="s">
        <v>4792</v>
      </c>
      <c r="AA64" s="87">
        <v>1.5</v>
      </c>
      <c r="AB64" s="87">
        <v>288</v>
      </c>
      <c r="AC64" s="87">
        <v>0.2</v>
      </c>
      <c r="AD64" s="87"/>
      <c r="AE64" s="87">
        <v>288</v>
      </c>
      <c r="AF64" s="88" t="s">
        <v>4793</v>
      </c>
    </row>
    <row r="65" spans="1:32">
      <c r="A65" s="82">
        <v>65</v>
      </c>
      <c r="B65" s="84" t="s">
        <v>4794</v>
      </c>
      <c r="C65" s="84" t="s">
        <v>4785</v>
      </c>
      <c r="D65" s="85">
        <v>2019</v>
      </c>
      <c r="E65" s="83"/>
      <c r="F65" s="84" t="s">
        <v>4601</v>
      </c>
      <c r="G65" s="84" t="s">
        <v>4598</v>
      </c>
      <c r="H65" s="84" t="s">
        <v>4613</v>
      </c>
      <c r="I65" s="84" t="s">
        <v>4769</v>
      </c>
      <c r="J65" s="84"/>
      <c r="K65" s="84" t="s">
        <v>4616</v>
      </c>
      <c r="L65" s="84"/>
      <c r="M65" s="84"/>
      <c r="N65" s="84"/>
      <c r="O65" s="84"/>
      <c r="P65" s="84"/>
      <c r="Q65" s="86">
        <v>1</v>
      </c>
      <c r="R65" s="86">
        <v>1</v>
      </c>
      <c r="S65" s="84"/>
      <c r="T65" s="84"/>
      <c r="U65" s="84"/>
      <c r="V65" s="84"/>
      <c r="W65" s="84"/>
      <c r="X65" s="84"/>
      <c r="Y65" s="84"/>
      <c r="Z65" s="84" t="s">
        <v>4700</v>
      </c>
      <c r="AA65" s="87">
        <v>0.05</v>
      </c>
      <c r="AB65" s="87">
        <v>11</v>
      </c>
      <c r="AC65" s="87">
        <v>0</v>
      </c>
      <c r="AD65" s="87"/>
      <c r="AE65" s="87">
        <v>11</v>
      </c>
      <c r="AF65" s="88" t="s">
        <v>4795</v>
      </c>
    </row>
    <row r="66" spans="1:32">
      <c r="A66" s="82">
        <v>66</v>
      </c>
      <c r="B66" s="84" t="s">
        <v>4796</v>
      </c>
      <c r="C66" s="84" t="s">
        <v>4668</v>
      </c>
      <c r="D66" s="85">
        <v>2019</v>
      </c>
      <c r="E66" s="83"/>
      <c r="F66" s="84" t="s">
        <v>4601</v>
      </c>
      <c r="G66" s="84" t="s">
        <v>4598</v>
      </c>
      <c r="H66" s="84" t="s">
        <v>4613</v>
      </c>
      <c r="I66" s="84" t="s">
        <v>4614</v>
      </c>
      <c r="J66" s="84" t="s">
        <v>4715</v>
      </c>
      <c r="K66" s="84" t="s">
        <v>4616</v>
      </c>
      <c r="L66" s="84"/>
      <c r="M66" s="84"/>
      <c r="N66" s="84"/>
      <c r="O66" s="84"/>
      <c r="P66" s="84"/>
      <c r="Q66" s="86">
        <v>1</v>
      </c>
      <c r="R66" s="84"/>
      <c r="S66" s="84"/>
      <c r="T66" s="84"/>
      <c r="U66" s="84"/>
      <c r="V66" s="84"/>
      <c r="W66" s="84"/>
      <c r="X66" s="84"/>
      <c r="Y66" s="84"/>
      <c r="Z66" s="84" t="s">
        <v>4797</v>
      </c>
      <c r="AA66" s="87">
        <v>4.4999999999999998E-2</v>
      </c>
      <c r="AB66" s="87">
        <v>10</v>
      </c>
      <c r="AC66" s="87">
        <v>0</v>
      </c>
      <c r="AD66" s="87"/>
      <c r="AE66" s="87">
        <v>10</v>
      </c>
      <c r="AF66" s="88" t="s">
        <v>4798</v>
      </c>
    </row>
    <row r="67" spans="1:32">
      <c r="A67" s="82">
        <v>67</v>
      </c>
      <c r="B67" s="84" t="s">
        <v>4799</v>
      </c>
      <c r="C67" s="84" t="s">
        <v>4677</v>
      </c>
      <c r="D67" s="85">
        <v>2019</v>
      </c>
      <c r="E67" s="83"/>
      <c r="F67" s="84" t="s">
        <v>4601</v>
      </c>
      <c r="G67" s="84" t="s">
        <v>4598</v>
      </c>
      <c r="H67" s="84" t="s">
        <v>4613</v>
      </c>
      <c r="I67" s="84" t="s">
        <v>4614</v>
      </c>
      <c r="J67" s="84" t="s">
        <v>4715</v>
      </c>
      <c r="K67" s="84" t="s">
        <v>4616</v>
      </c>
      <c r="L67" s="84"/>
      <c r="M67" s="84"/>
      <c r="N67" s="84"/>
      <c r="O67" s="84"/>
      <c r="P67" s="84"/>
      <c r="Q67" s="86">
        <v>1</v>
      </c>
      <c r="R67" s="84"/>
      <c r="S67" s="84"/>
      <c r="T67" s="84"/>
      <c r="U67" s="84"/>
      <c r="V67" s="84"/>
      <c r="W67" s="84"/>
      <c r="X67" s="84"/>
      <c r="Y67" s="84"/>
      <c r="Z67" s="84"/>
      <c r="AA67" s="87"/>
      <c r="AB67" s="87"/>
      <c r="AC67" s="87"/>
      <c r="AD67" s="87"/>
      <c r="AE67" s="87">
        <v>0</v>
      </c>
      <c r="AF67" s="88" t="s">
        <v>4800</v>
      </c>
    </row>
    <row r="68" spans="1:32">
      <c r="A68" s="82">
        <v>68</v>
      </c>
      <c r="B68" s="84" t="s">
        <v>4801</v>
      </c>
      <c r="C68" s="84" t="s">
        <v>4677</v>
      </c>
      <c r="D68" s="85">
        <v>2019</v>
      </c>
      <c r="E68" s="83"/>
      <c r="F68" s="84" t="s">
        <v>4601</v>
      </c>
      <c r="G68" s="84" t="s">
        <v>4602</v>
      </c>
      <c r="H68" s="84"/>
      <c r="I68" s="84" t="s">
        <v>4614</v>
      </c>
      <c r="J68" s="84" t="s">
        <v>4683</v>
      </c>
      <c r="K68" s="84" t="s">
        <v>4616</v>
      </c>
      <c r="L68" s="84"/>
      <c r="M68" s="84"/>
      <c r="N68" s="84"/>
      <c r="O68" s="84"/>
      <c r="P68" s="84"/>
      <c r="Q68" s="86">
        <v>1</v>
      </c>
      <c r="R68" s="84"/>
      <c r="S68" s="86">
        <v>1</v>
      </c>
      <c r="T68" s="84"/>
      <c r="U68" s="84"/>
      <c r="V68" s="84"/>
      <c r="W68" s="84"/>
      <c r="X68" s="84"/>
      <c r="Y68" s="84"/>
      <c r="Z68" s="84" t="s">
        <v>4802</v>
      </c>
      <c r="AA68" s="87">
        <v>2.4</v>
      </c>
      <c r="AB68" s="87">
        <v>450</v>
      </c>
      <c r="AC68" s="87">
        <v>0.4</v>
      </c>
      <c r="AD68" s="87"/>
      <c r="AE68" s="87">
        <v>450</v>
      </c>
      <c r="AF68" s="88" t="s">
        <v>4803</v>
      </c>
    </row>
    <row r="69" spans="1:32">
      <c r="A69" s="82">
        <v>69</v>
      </c>
      <c r="B69" s="84" t="s">
        <v>4804</v>
      </c>
      <c r="C69" s="84" t="s">
        <v>4677</v>
      </c>
      <c r="D69" s="85">
        <v>2018</v>
      </c>
      <c r="E69" s="83"/>
      <c r="F69" s="84" t="s">
        <v>4601</v>
      </c>
      <c r="G69" s="84" t="s">
        <v>4604</v>
      </c>
      <c r="H69" s="84"/>
      <c r="I69" s="84" t="s">
        <v>4641</v>
      </c>
      <c r="J69" s="84"/>
      <c r="K69" s="84" t="s">
        <v>4781</v>
      </c>
      <c r="L69" s="84"/>
      <c r="M69" s="86">
        <v>1</v>
      </c>
      <c r="N69" s="86">
        <v>1</v>
      </c>
      <c r="O69" s="84"/>
      <c r="P69" s="86">
        <v>1</v>
      </c>
      <c r="Q69" s="84"/>
      <c r="R69" s="84"/>
      <c r="S69" s="84"/>
      <c r="T69" s="84"/>
      <c r="U69" s="84"/>
      <c r="V69" s="84"/>
      <c r="W69" s="84"/>
      <c r="X69" s="84"/>
      <c r="Y69" s="84"/>
      <c r="Z69" s="84" t="s">
        <v>4674</v>
      </c>
      <c r="AA69" s="87">
        <v>2</v>
      </c>
      <c r="AB69" s="87">
        <v>435</v>
      </c>
      <c r="AC69" s="87">
        <v>0.3</v>
      </c>
      <c r="AD69" s="87"/>
      <c r="AE69" s="87">
        <v>435</v>
      </c>
      <c r="AF69" s="88" t="s">
        <v>4805</v>
      </c>
    </row>
    <row r="70" spans="1:32">
      <c r="A70" s="82">
        <v>70</v>
      </c>
      <c r="B70" s="84" t="s">
        <v>4806</v>
      </c>
      <c r="C70" s="84" t="s">
        <v>4662</v>
      </c>
      <c r="D70" s="85">
        <v>2018</v>
      </c>
      <c r="E70" s="83"/>
      <c r="F70" s="84" t="s">
        <v>4601</v>
      </c>
      <c r="G70" s="84" t="s">
        <v>4602</v>
      </c>
      <c r="H70" s="84"/>
      <c r="I70" s="84" t="s">
        <v>4664</v>
      </c>
      <c r="J70" s="84"/>
      <c r="K70" s="84" t="s">
        <v>4616</v>
      </c>
      <c r="L70" s="84"/>
      <c r="M70" s="84"/>
      <c r="N70" s="84"/>
      <c r="O70" s="84"/>
      <c r="P70" s="84"/>
      <c r="Q70" s="86">
        <v>1</v>
      </c>
      <c r="R70" s="84"/>
      <c r="S70" s="84"/>
      <c r="T70" s="84"/>
      <c r="U70" s="84"/>
      <c r="V70" s="84"/>
      <c r="W70" s="84"/>
      <c r="X70" s="84"/>
      <c r="Y70" s="84"/>
      <c r="Z70" s="84" t="s">
        <v>4807</v>
      </c>
      <c r="AA70" s="87">
        <v>1.5</v>
      </c>
      <c r="AB70" s="87">
        <v>288</v>
      </c>
      <c r="AC70" s="87">
        <v>0.2</v>
      </c>
      <c r="AD70" s="87"/>
      <c r="AE70" s="87">
        <v>288</v>
      </c>
      <c r="AF70" s="88" t="s">
        <v>4808</v>
      </c>
    </row>
    <row r="71" spans="1:32">
      <c r="A71" s="82">
        <v>71</v>
      </c>
      <c r="B71" s="84" t="s">
        <v>4809</v>
      </c>
      <c r="C71" s="84" t="s">
        <v>4695</v>
      </c>
      <c r="D71" s="85">
        <v>2020</v>
      </c>
      <c r="E71" s="83"/>
      <c r="F71" s="84" t="s">
        <v>4601</v>
      </c>
      <c r="G71" s="84" t="s">
        <v>4602</v>
      </c>
      <c r="H71" s="84"/>
      <c r="I71" s="84" t="s">
        <v>4614</v>
      </c>
      <c r="J71" s="84" t="s">
        <v>4683</v>
      </c>
      <c r="K71" s="84" t="s">
        <v>4616</v>
      </c>
      <c r="L71" s="84"/>
      <c r="M71" s="84"/>
      <c r="N71" s="84"/>
      <c r="O71" s="84"/>
      <c r="P71" s="84"/>
      <c r="Q71" s="86">
        <v>1</v>
      </c>
      <c r="R71" s="84"/>
      <c r="S71" s="86">
        <v>1</v>
      </c>
      <c r="T71" s="84"/>
      <c r="U71" s="84"/>
      <c r="V71" s="84"/>
      <c r="W71" s="84"/>
      <c r="X71" s="84"/>
      <c r="Y71" s="84"/>
      <c r="Z71" s="84" t="s">
        <v>4792</v>
      </c>
      <c r="AA71" s="87">
        <v>1.5</v>
      </c>
      <c r="AB71" s="87">
        <v>288</v>
      </c>
      <c r="AC71" s="87">
        <v>0.2</v>
      </c>
      <c r="AD71" s="87"/>
      <c r="AE71" s="87">
        <v>288</v>
      </c>
      <c r="AF71" s="88" t="s">
        <v>4810</v>
      </c>
    </row>
    <row r="72" spans="1:32">
      <c r="A72" s="82">
        <v>72</v>
      </c>
      <c r="B72" s="84" t="s">
        <v>4811</v>
      </c>
      <c r="C72" s="84" t="s">
        <v>4687</v>
      </c>
      <c r="D72" s="85">
        <v>2018</v>
      </c>
      <c r="E72" s="83"/>
      <c r="F72" s="84" t="s">
        <v>4601</v>
      </c>
      <c r="G72" s="84" t="s">
        <v>4604</v>
      </c>
      <c r="H72" s="84"/>
      <c r="I72" s="84" t="s">
        <v>4664</v>
      </c>
      <c r="J72" s="84"/>
      <c r="K72" s="84" t="s">
        <v>4616</v>
      </c>
      <c r="L72" s="84"/>
      <c r="M72" s="84"/>
      <c r="N72" s="84"/>
      <c r="O72" s="84"/>
      <c r="P72" s="84"/>
      <c r="Q72" s="84"/>
      <c r="R72" s="84"/>
      <c r="S72" s="84"/>
      <c r="T72" s="86">
        <v>1</v>
      </c>
      <c r="U72" s="86">
        <v>1</v>
      </c>
      <c r="V72" s="84"/>
      <c r="W72" s="84"/>
      <c r="X72" s="84"/>
      <c r="Y72" s="84"/>
      <c r="Z72" s="84" t="s">
        <v>4812</v>
      </c>
      <c r="AA72" s="87">
        <v>1</v>
      </c>
      <c r="AB72" s="87">
        <v>217</v>
      </c>
      <c r="AC72" s="87">
        <v>0.2</v>
      </c>
      <c r="AD72" s="87"/>
      <c r="AE72" s="87">
        <v>217</v>
      </c>
      <c r="AF72" s="88" t="s">
        <v>4813</v>
      </c>
    </row>
    <row r="73" spans="1:32">
      <c r="A73" s="82">
        <v>73</v>
      </c>
      <c r="B73" s="84" t="s">
        <v>4814</v>
      </c>
      <c r="C73" s="84" t="s">
        <v>4815</v>
      </c>
      <c r="D73" s="85">
        <v>2018</v>
      </c>
      <c r="E73" s="83"/>
      <c r="F73" s="84" t="s">
        <v>4601</v>
      </c>
      <c r="G73" s="84" t="s">
        <v>4602</v>
      </c>
      <c r="H73" s="84"/>
      <c r="I73" s="84" t="s">
        <v>4664</v>
      </c>
      <c r="J73" s="84"/>
      <c r="K73" s="84" t="s">
        <v>4616</v>
      </c>
      <c r="L73" s="84"/>
      <c r="M73" s="84"/>
      <c r="N73" s="84"/>
      <c r="O73" s="84"/>
      <c r="P73" s="84"/>
      <c r="Q73" s="84"/>
      <c r="R73" s="86">
        <v>1</v>
      </c>
      <c r="S73" s="84"/>
      <c r="T73" s="84"/>
      <c r="U73" s="84"/>
      <c r="V73" s="84"/>
      <c r="W73" s="84"/>
      <c r="X73" s="84"/>
      <c r="Y73" s="84"/>
      <c r="Z73" s="84" t="s">
        <v>4812</v>
      </c>
      <c r="AA73" s="87">
        <v>1</v>
      </c>
      <c r="AB73" s="87">
        <v>192</v>
      </c>
      <c r="AC73" s="87">
        <v>0.1</v>
      </c>
      <c r="AD73" s="87"/>
      <c r="AE73" s="87">
        <v>192</v>
      </c>
      <c r="AF73" s="88" t="s">
        <v>4816</v>
      </c>
    </row>
    <row r="74" spans="1:32">
      <c r="A74" s="82">
        <v>74</v>
      </c>
      <c r="B74" s="84" t="s">
        <v>4817</v>
      </c>
      <c r="C74" s="84" t="s">
        <v>4677</v>
      </c>
      <c r="D74" s="85">
        <v>2020</v>
      </c>
      <c r="E74" s="83"/>
      <c r="F74" s="84" t="s">
        <v>4601</v>
      </c>
      <c r="G74" s="84" t="s">
        <v>4602</v>
      </c>
      <c r="H74" s="84"/>
      <c r="I74" s="84" t="s">
        <v>4664</v>
      </c>
      <c r="J74" s="84"/>
      <c r="K74" s="84" t="s">
        <v>4616</v>
      </c>
      <c r="L74" s="84"/>
      <c r="M74" s="84"/>
      <c r="N74" s="84"/>
      <c r="O74" s="84"/>
      <c r="P74" s="84"/>
      <c r="Q74" s="86">
        <v>1</v>
      </c>
      <c r="R74" s="86">
        <v>1</v>
      </c>
      <c r="S74" s="84"/>
      <c r="T74" s="86">
        <v>1</v>
      </c>
      <c r="U74" s="84"/>
      <c r="V74" s="84"/>
      <c r="W74" s="84"/>
      <c r="X74" s="84"/>
      <c r="Y74" s="84"/>
      <c r="Z74" s="84" t="s">
        <v>4818</v>
      </c>
      <c r="AA74" s="87">
        <v>0.8</v>
      </c>
      <c r="AB74" s="87">
        <v>154</v>
      </c>
      <c r="AC74" s="87">
        <v>0.1</v>
      </c>
      <c r="AD74" s="87"/>
      <c r="AE74" s="87">
        <v>154</v>
      </c>
      <c r="AF74" s="88" t="s">
        <v>4819</v>
      </c>
    </row>
    <row r="75" spans="1:32">
      <c r="A75" s="82">
        <v>75</v>
      </c>
      <c r="B75" s="84" t="s">
        <v>4820</v>
      </c>
      <c r="C75" s="84" t="s">
        <v>4632</v>
      </c>
      <c r="D75" s="85">
        <v>2017</v>
      </c>
      <c r="E75" s="83"/>
      <c r="F75" s="84" t="s">
        <v>4601</v>
      </c>
      <c r="G75" s="84" t="s">
        <v>4604</v>
      </c>
      <c r="H75" s="84"/>
      <c r="I75" s="84" t="s">
        <v>4614</v>
      </c>
      <c r="J75" s="84" t="s">
        <v>4649</v>
      </c>
      <c r="K75" s="84" t="s">
        <v>4616</v>
      </c>
      <c r="L75" s="84"/>
      <c r="M75" s="84"/>
      <c r="N75" s="84"/>
      <c r="O75" s="84"/>
      <c r="P75" s="84"/>
      <c r="Q75" s="86">
        <v>1</v>
      </c>
      <c r="R75" s="84"/>
      <c r="S75" s="84"/>
      <c r="T75" s="84"/>
      <c r="U75" s="84"/>
      <c r="V75" s="84"/>
      <c r="W75" s="84"/>
      <c r="X75" s="84"/>
      <c r="Y75" s="84"/>
      <c r="Z75" s="84" t="s">
        <v>4821</v>
      </c>
      <c r="AA75" s="87">
        <v>0.7</v>
      </c>
      <c r="AB75" s="87">
        <v>152</v>
      </c>
      <c r="AC75" s="87">
        <v>0.1</v>
      </c>
      <c r="AD75" s="87"/>
      <c r="AE75" s="87">
        <v>152</v>
      </c>
      <c r="AF75" s="88" t="s">
        <v>4822</v>
      </c>
    </row>
    <row r="76" spans="1:32">
      <c r="A76" s="82">
        <v>76</v>
      </c>
      <c r="B76" s="84" t="s">
        <v>4823</v>
      </c>
      <c r="C76" s="84" t="s">
        <v>4710</v>
      </c>
      <c r="D76" s="85">
        <v>2018</v>
      </c>
      <c r="E76" s="83"/>
      <c r="F76" s="84" t="s">
        <v>4601</v>
      </c>
      <c r="G76" s="84" t="s">
        <v>4604</v>
      </c>
      <c r="H76" s="84"/>
      <c r="I76" s="84" t="s">
        <v>4614</v>
      </c>
      <c r="J76" s="84" t="s">
        <v>4649</v>
      </c>
      <c r="K76" s="84" t="s">
        <v>4722</v>
      </c>
      <c r="L76" s="84"/>
      <c r="M76" s="84"/>
      <c r="N76" s="84"/>
      <c r="O76" s="84"/>
      <c r="P76" s="84"/>
      <c r="Q76" s="84"/>
      <c r="R76" s="84"/>
      <c r="S76" s="84"/>
      <c r="T76" s="84"/>
      <c r="U76" s="84"/>
      <c r="V76" s="84"/>
      <c r="W76" s="84"/>
      <c r="X76" s="86">
        <v>1</v>
      </c>
      <c r="Y76" s="84"/>
      <c r="Z76" s="84" t="s">
        <v>4824</v>
      </c>
      <c r="AA76" s="87">
        <v>0.6</v>
      </c>
      <c r="AB76" s="87">
        <v>130</v>
      </c>
      <c r="AC76" s="87">
        <v>0.1</v>
      </c>
      <c r="AD76" s="87"/>
      <c r="AE76" s="87">
        <v>130</v>
      </c>
      <c r="AF76" s="88" t="s">
        <v>4825</v>
      </c>
    </row>
    <row r="77" spans="1:32">
      <c r="A77" s="82">
        <v>77</v>
      </c>
      <c r="B77" s="84" t="s">
        <v>4826</v>
      </c>
      <c r="C77" s="84" t="s">
        <v>4687</v>
      </c>
      <c r="D77" s="85">
        <v>2017</v>
      </c>
      <c r="E77" s="83"/>
      <c r="F77" s="84" t="s">
        <v>4601</v>
      </c>
      <c r="G77" s="84" t="s">
        <v>4602</v>
      </c>
      <c r="H77" s="84"/>
      <c r="I77" s="84" t="s">
        <v>4614</v>
      </c>
      <c r="J77" s="84" t="s">
        <v>4683</v>
      </c>
      <c r="K77" s="84" t="s">
        <v>4616</v>
      </c>
      <c r="L77" s="84"/>
      <c r="M77" s="84"/>
      <c r="N77" s="84"/>
      <c r="O77" s="84"/>
      <c r="P77" s="84"/>
      <c r="Q77" s="86">
        <v>1</v>
      </c>
      <c r="R77" s="86">
        <v>1</v>
      </c>
      <c r="S77" s="86">
        <v>1</v>
      </c>
      <c r="T77" s="84"/>
      <c r="U77" s="84"/>
      <c r="V77" s="84"/>
      <c r="W77" s="84"/>
      <c r="X77" s="84"/>
      <c r="Y77" s="84"/>
      <c r="Z77" s="84" t="s">
        <v>4827</v>
      </c>
      <c r="AA77" s="87">
        <v>0.7</v>
      </c>
      <c r="AB77" s="87">
        <v>135</v>
      </c>
      <c r="AC77" s="87">
        <v>0.1</v>
      </c>
      <c r="AD77" s="87"/>
      <c r="AE77" s="87">
        <v>135</v>
      </c>
      <c r="AF77" s="88" t="s">
        <v>4828</v>
      </c>
    </row>
    <row r="78" spans="1:32">
      <c r="A78" s="82">
        <v>80</v>
      </c>
      <c r="B78" s="84" t="s">
        <v>4829</v>
      </c>
      <c r="C78" s="84" t="s">
        <v>4677</v>
      </c>
      <c r="D78" s="85">
        <v>2018</v>
      </c>
      <c r="E78" s="83"/>
      <c r="F78" s="84" t="s">
        <v>4601</v>
      </c>
      <c r="G78" s="84" t="s">
        <v>4602</v>
      </c>
      <c r="H78" s="84"/>
      <c r="I78" s="84" t="s">
        <v>4614</v>
      </c>
      <c r="J78" s="84" t="s">
        <v>4683</v>
      </c>
      <c r="K78" s="84" t="s">
        <v>4616</v>
      </c>
      <c r="L78" s="84"/>
      <c r="M78" s="84"/>
      <c r="N78" s="84"/>
      <c r="O78" s="84"/>
      <c r="P78" s="84"/>
      <c r="Q78" s="84"/>
      <c r="R78" s="84"/>
      <c r="S78" s="86">
        <v>1</v>
      </c>
      <c r="T78" s="84"/>
      <c r="U78" s="84"/>
      <c r="V78" s="84"/>
      <c r="W78" s="84"/>
      <c r="X78" s="84"/>
      <c r="Y78" s="84"/>
      <c r="Z78" s="84" t="s">
        <v>4830</v>
      </c>
      <c r="AA78" s="87">
        <v>0.22500000000000001</v>
      </c>
      <c r="AB78" s="87">
        <v>43</v>
      </c>
      <c r="AC78" s="87">
        <v>0</v>
      </c>
      <c r="AD78" s="87"/>
      <c r="AE78" s="87">
        <v>43</v>
      </c>
      <c r="AF78" s="88" t="s">
        <v>4831</v>
      </c>
    </row>
    <row r="79" spans="1:32">
      <c r="A79" s="82">
        <v>82</v>
      </c>
      <c r="B79" s="84" t="s">
        <v>4832</v>
      </c>
      <c r="C79" s="84" t="s">
        <v>4833</v>
      </c>
      <c r="D79" s="85">
        <v>2018</v>
      </c>
      <c r="E79" s="83"/>
      <c r="F79" s="84" t="s">
        <v>4601</v>
      </c>
      <c r="G79" s="84" t="s">
        <v>4602</v>
      </c>
      <c r="H79" s="84"/>
      <c r="I79" s="84" t="s">
        <v>4641</v>
      </c>
      <c r="J79" s="84"/>
      <c r="K79" s="84" t="s">
        <v>4722</v>
      </c>
      <c r="L79" s="84"/>
      <c r="M79" s="84"/>
      <c r="N79" s="84"/>
      <c r="O79" s="84"/>
      <c r="P79" s="84"/>
      <c r="Q79" s="84"/>
      <c r="R79" s="84"/>
      <c r="S79" s="84"/>
      <c r="T79" s="84"/>
      <c r="U79" s="84"/>
      <c r="V79" s="84"/>
      <c r="W79" s="84"/>
      <c r="X79" s="86">
        <v>1</v>
      </c>
      <c r="Y79" s="84"/>
      <c r="Z79" s="84" t="s">
        <v>4834</v>
      </c>
      <c r="AA79" s="87">
        <v>0.2</v>
      </c>
      <c r="AB79" s="87">
        <v>38</v>
      </c>
      <c r="AC79" s="87">
        <v>0</v>
      </c>
      <c r="AD79" s="87"/>
      <c r="AE79" s="87">
        <v>38</v>
      </c>
      <c r="AF79" s="88" t="s">
        <v>4748</v>
      </c>
    </row>
    <row r="80" spans="1:32">
      <c r="A80" s="82">
        <v>83</v>
      </c>
      <c r="B80" s="84" t="s">
        <v>4835</v>
      </c>
      <c r="C80" s="84" t="s">
        <v>4736</v>
      </c>
      <c r="D80" s="85">
        <v>2018</v>
      </c>
      <c r="E80" s="83"/>
      <c r="F80" s="84" t="s">
        <v>4601</v>
      </c>
      <c r="G80" s="84" t="s">
        <v>4602</v>
      </c>
      <c r="H80" s="84"/>
      <c r="I80" s="84" t="s">
        <v>4664</v>
      </c>
      <c r="J80" s="84"/>
      <c r="K80" s="84" t="s">
        <v>4616</v>
      </c>
      <c r="L80" s="84"/>
      <c r="M80" s="84"/>
      <c r="N80" s="84"/>
      <c r="O80" s="84"/>
      <c r="P80" s="84"/>
      <c r="Q80" s="86">
        <v>1</v>
      </c>
      <c r="R80" s="84"/>
      <c r="S80" s="84"/>
      <c r="T80" s="84"/>
      <c r="U80" s="84"/>
      <c r="V80" s="84"/>
      <c r="W80" s="84"/>
      <c r="X80" s="84"/>
      <c r="Y80" s="84"/>
      <c r="Z80" s="84" t="s">
        <v>4836</v>
      </c>
      <c r="AA80" s="87">
        <v>0.19239999999999999</v>
      </c>
      <c r="AB80" s="87">
        <v>37</v>
      </c>
      <c r="AC80" s="87">
        <v>0</v>
      </c>
      <c r="AD80" s="87"/>
      <c r="AE80" s="87">
        <v>37</v>
      </c>
      <c r="AF80" s="88" t="s">
        <v>4837</v>
      </c>
    </row>
    <row r="81" spans="1:32">
      <c r="A81" s="82">
        <v>85</v>
      </c>
      <c r="B81" s="84" t="s">
        <v>4838</v>
      </c>
      <c r="C81" s="84" t="s">
        <v>4714</v>
      </c>
      <c r="D81" s="85">
        <v>2018</v>
      </c>
      <c r="E81" s="83"/>
      <c r="F81" s="84" t="s">
        <v>4601</v>
      </c>
      <c r="G81" s="84" t="s">
        <v>4598</v>
      </c>
      <c r="H81" s="84" t="s">
        <v>4613</v>
      </c>
      <c r="I81" s="84" t="s">
        <v>4614</v>
      </c>
      <c r="J81" s="84" t="s">
        <v>4649</v>
      </c>
      <c r="K81" s="84" t="s">
        <v>4616</v>
      </c>
      <c r="L81" s="84"/>
      <c r="M81" s="84"/>
      <c r="N81" s="84"/>
      <c r="O81" s="84"/>
      <c r="P81" s="84"/>
      <c r="Q81" s="86">
        <v>1</v>
      </c>
      <c r="R81" s="84"/>
      <c r="S81" s="84"/>
      <c r="T81" s="84"/>
      <c r="U81" s="84"/>
      <c r="V81" s="84"/>
      <c r="W81" s="84"/>
      <c r="X81" s="84"/>
      <c r="Y81" s="84"/>
      <c r="Z81" s="84" t="s">
        <v>4839</v>
      </c>
      <c r="AA81" s="87">
        <v>0.1125</v>
      </c>
      <c r="AB81" s="87">
        <v>25</v>
      </c>
      <c r="AC81" s="87">
        <v>0</v>
      </c>
      <c r="AD81" s="87"/>
      <c r="AE81" s="87">
        <v>25</v>
      </c>
      <c r="AF81" s="88"/>
    </row>
    <row r="82" spans="1:32">
      <c r="A82" s="82">
        <v>87</v>
      </c>
      <c r="B82" s="84" t="s">
        <v>4840</v>
      </c>
      <c r="C82" s="84" t="s">
        <v>4677</v>
      </c>
      <c r="D82" s="85">
        <v>2018</v>
      </c>
      <c r="E82" s="83"/>
      <c r="F82" s="84" t="s">
        <v>4601</v>
      </c>
      <c r="G82" s="84" t="s">
        <v>4602</v>
      </c>
      <c r="H82" s="84"/>
      <c r="I82" s="84" t="s">
        <v>4664</v>
      </c>
      <c r="J82" s="84"/>
      <c r="K82" s="84" t="s">
        <v>4722</v>
      </c>
      <c r="L82" s="84"/>
      <c r="M82" s="84"/>
      <c r="N82" s="84"/>
      <c r="O82" s="84"/>
      <c r="P82" s="84"/>
      <c r="Q82" s="84"/>
      <c r="R82" s="84"/>
      <c r="S82" s="84"/>
      <c r="T82" s="84"/>
      <c r="U82" s="84"/>
      <c r="V82" s="84"/>
      <c r="W82" s="84"/>
      <c r="X82" s="86">
        <v>1</v>
      </c>
      <c r="Y82" s="84"/>
      <c r="Z82" s="84" t="s">
        <v>4841</v>
      </c>
      <c r="AA82" s="87">
        <v>0.05</v>
      </c>
      <c r="AB82" s="87">
        <v>10</v>
      </c>
      <c r="AC82" s="87">
        <v>0</v>
      </c>
      <c r="AD82" s="87"/>
      <c r="AE82" s="87">
        <v>10</v>
      </c>
      <c r="AF82" s="88"/>
    </row>
    <row r="83" spans="1:32">
      <c r="A83" s="82">
        <v>88</v>
      </c>
      <c r="B83" s="84" t="s">
        <v>4842</v>
      </c>
      <c r="C83" s="84" t="s">
        <v>4648</v>
      </c>
      <c r="D83" s="85">
        <v>2018</v>
      </c>
      <c r="E83" s="83"/>
      <c r="F83" s="84" t="s">
        <v>4601</v>
      </c>
      <c r="G83" s="84" t="s">
        <v>4633</v>
      </c>
      <c r="H83" s="84"/>
      <c r="I83" s="84" t="s">
        <v>4664</v>
      </c>
      <c r="J83" s="84"/>
      <c r="K83" s="84" t="s">
        <v>4722</v>
      </c>
      <c r="L83" s="84"/>
      <c r="M83" s="84"/>
      <c r="N83" s="84"/>
      <c r="O83" s="84"/>
      <c r="P83" s="84"/>
      <c r="Q83" s="84"/>
      <c r="R83" s="84"/>
      <c r="S83" s="84"/>
      <c r="T83" s="84"/>
      <c r="U83" s="84"/>
      <c r="V83" s="84"/>
      <c r="W83" s="84"/>
      <c r="X83" s="86">
        <v>1</v>
      </c>
      <c r="Y83" s="84"/>
      <c r="Z83" s="84" t="s">
        <v>4843</v>
      </c>
      <c r="AA83" s="87">
        <v>3.3439999999999998E-2</v>
      </c>
      <c r="AB83" s="87">
        <v>9</v>
      </c>
      <c r="AC83" s="87">
        <v>0</v>
      </c>
      <c r="AD83" s="87"/>
      <c r="AE83" s="87">
        <v>9</v>
      </c>
      <c r="AF83" s="88" t="s">
        <v>4844</v>
      </c>
    </row>
    <row r="84" spans="1:32">
      <c r="A84" s="82">
        <v>89</v>
      </c>
      <c r="B84" s="84" t="s">
        <v>4845</v>
      </c>
      <c r="C84" s="84" t="s">
        <v>4833</v>
      </c>
      <c r="D84" s="85">
        <v>2018</v>
      </c>
      <c r="E84" s="83"/>
      <c r="F84" s="84" t="s">
        <v>4601</v>
      </c>
      <c r="G84" s="84" t="s">
        <v>4633</v>
      </c>
      <c r="H84" s="84"/>
      <c r="I84" s="84" t="s">
        <v>4664</v>
      </c>
      <c r="J84" s="84"/>
      <c r="K84" s="84" t="s">
        <v>4616</v>
      </c>
      <c r="L84" s="84"/>
      <c r="M84" s="84"/>
      <c r="N84" s="84"/>
      <c r="O84" s="84"/>
      <c r="P84" s="84"/>
      <c r="Q84" s="84"/>
      <c r="R84" s="86">
        <v>1</v>
      </c>
      <c r="S84" s="84"/>
      <c r="T84" s="84"/>
      <c r="U84" s="84"/>
      <c r="V84" s="84"/>
      <c r="W84" s="84"/>
      <c r="X84" s="84"/>
      <c r="Y84" s="84"/>
      <c r="Z84" s="84" t="s">
        <v>4846</v>
      </c>
      <c r="AA84" s="87">
        <v>3.7999999999999999E-2</v>
      </c>
      <c r="AB84" s="87">
        <v>10</v>
      </c>
      <c r="AC84" s="87">
        <v>0</v>
      </c>
      <c r="AD84" s="87"/>
      <c r="AE84" s="87">
        <v>10</v>
      </c>
      <c r="AF84" s="88" t="s">
        <v>4847</v>
      </c>
    </row>
    <row r="85" spans="1:32">
      <c r="A85" s="82">
        <v>90</v>
      </c>
      <c r="B85" s="84" t="s">
        <v>4848</v>
      </c>
      <c r="C85" s="84" t="s">
        <v>4668</v>
      </c>
      <c r="D85" s="85">
        <v>2018</v>
      </c>
      <c r="E85" s="83"/>
      <c r="F85" s="84" t="s">
        <v>4601</v>
      </c>
      <c r="G85" s="84" t="s">
        <v>4602</v>
      </c>
      <c r="H85" s="84"/>
      <c r="I85" s="84" t="s">
        <v>4664</v>
      </c>
      <c r="J85" s="84"/>
      <c r="K85" s="84" t="s">
        <v>4616</v>
      </c>
      <c r="L85" s="84"/>
      <c r="M85" s="84"/>
      <c r="N85" s="84"/>
      <c r="O85" s="84"/>
      <c r="P85" s="84"/>
      <c r="Q85" s="84"/>
      <c r="R85" s="86">
        <v>1</v>
      </c>
      <c r="S85" s="84"/>
      <c r="T85" s="84"/>
      <c r="U85" s="84"/>
      <c r="V85" s="84"/>
      <c r="W85" s="84"/>
      <c r="X85" s="84"/>
      <c r="Y85" s="84"/>
      <c r="Z85" s="84" t="s">
        <v>4772</v>
      </c>
      <c r="AA85" s="87">
        <v>2.5000000000000001E-2</v>
      </c>
      <c r="AB85" s="87">
        <v>5</v>
      </c>
      <c r="AC85" s="87">
        <v>0</v>
      </c>
      <c r="AD85" s="87"/>
      <c r="AE85" s="87">
        <v>5</v>
      </c>
      <c r="AF85" s="88" t="s">
        <v>4849</v>
      </c>
    </row>
    <row r="86" spans="1:32">
      <c r="A86" s="82">
        <v>92</v>
      </c>
      <c r="B86" s="84" t="s">
        <v>4850</v>
      </c>
      <c r="C86" s="84" t="s">
        <v>4677</v>
      </c>
      <c r="D86" s="85">
        <v>2018</v>
      </c>
      <c r="E86" s="83"/>
      <c r="F86" s="84" t="s">
        <v>4601</v>
      </c>
      <c r="G86" s="84" t="s">
        <v>4604</v>
      </c>
      <c r="H86" s="84"/>
      <c r="I86" s="84" t="s">
        <v>4641</v>
      </c>
      <c r="J86" s="84"/>
      <c r="K86" s="84" t="s">
        <v>4722</v>
      </c>
      <c r="L86" s="84"/>
      <c r="M86" s="84"/>
      <c r="N86" s="84"/>
      <c r="O86" s="84"/>
      <c r="P86" s="84"/>
      <c r="Q86" s="84"/>
      <c r="R86" s="84"/>
      <c r="S86" s="84"/>
      <c r="T86" s="84"/>
      <c r="U86" s="84"/>
      <c r="V86" s="84"/>
      <c r="W86" s="84"/>
      <c r="X86" s="86">
        <v>1</v>
      </c>
      <c r="Y86" s="84"/>
      <c r="Z86" s="84" t="s">
        <v>4851</v>
      </c>
      <c r="AA86" s="87">
        <v>1.84E-2</v>
      </c>
      <c r="AB86" s="87">
        <v>4</v>
      </c>
      <c r="AC86" s="87">
        <v>0</v>
      </c>
      <c r="AD86" s="87"/>
      <c r="AE86" s="87">
        <v>4</v>
      </c>
      <c r="AF86" s="88" t="s">
        <v>4852</v>
      </c>
    </row>
    <row r="87" spans="1:32">
      <c r="A87" s="82">
        <v>93</v>
      </c>
      <c r="B87" s="84" t="s">
        <v>4853</v>
      </c>
      <c r="C87" s="84" t="s">
        <v>4668</v>
      </c>
      <c r="D87" s="85">
        <v>2018</v>
      </c>
      <c r="E87" s="83"/>
      <c r="F87" s="84" t="s">
        <v>4601</v>
      </c>
      <c r="G87" s="84" t="s">
        <v>4602</v>
      </c>
      <c r="H87" s="84"/>
      <c r="I87" s="84" t="s">
        <v>4664</v>
      </c>
      <c r="J87" s="84"/>
      <c r="K87" s="84" t="s">
        <v>4616</v>
      </c>
      <c r="L87" s="84"/>
      <c r="M87" s="84"/>
      <c r="N87" s="84"/>
      <c r="O87" s="84"/>
      <c r="P87" s="84"/>
      <c r="Q87" s="84"/>
      <c r="R87" s="86">
        <v>1</v>
      </c>
      <c r="S87" s="84"/>
      <c r="T87" s="84"/>
      <c r="U87" s="84"/>
      <c r="V87" s="84"/>
      <c r="W87" s="84"/>
      <c r="X87" s="84"/>
      <c r="Y87" s="84"/>
      <c r="Z87" s="84" t="s">
        <v>4854</v>
      </c>
      <c r="AA87" s="87">
        <v>5.1999999999999998E-3</v>
      </c>
      <c r="AB87" s="87">
        <v>1</v>
      </c>
      <c r="AC87" s="87">
        <v>0</v>
      </c>
      <c r="AD87" s="87"/>
      <c r="AE87" s="87">
        <v>1</v>
      </c>
      <c r="AF87" s="88" t="s">
        <v>4855</v>
      </c>
    </row>
    <row r="88" spans="1:32">
      <c r="A88" s="82">
        <v>94</v>
      </c>
      <c r="B88" s="84" t="s">
        <v>4856</v>
      </c>
      <c r="C88" s="84" t="s">
        <v>4668</v>
      </c>
      <c r="D88" s="85">
        <v>2018</v>
      </c>
      <c r="E88" s="83"/>
      <c r="F88" s="84" t="s">
        <v>4601</v>
      </c>
      <c r="G88" s="84" t="s">
        <v>4602</v>
      </c>
      <c r="H88" s="84"/>
      <c r="I88" s="84" t="s">
        <v>4664</v>
      </c>
      <c r="J88" s="84"/>
      <c r="K88" s="84" t="s">
        <v>4616</v>
      </c>
      <c r="L88" s="84"/>
      <c r="M88" s="84"/>
      <c r="N88" s="84"/>
      <c r="O88" s="84"/>
      <c r="P88" s="84"/>
      <c r="Q88" s="84"/>
      <c r="R88" s="84"/>
      <c r="S88" s="84"/>
      <c r="T88" s="86">
        <v>1</v>
      </c>
      <c r="U88" s="84"/>
      <c r="V88" s="84"/>
      <c r="W88" s="84"/>
      <c r="X88" s="84"/>
      <c r="Y88" s="84"/>
      <c r="Z88" s="84" t="s">
        <v>4854</v>
      </c>
      <c r="AA88" s="87">
        <v>5.1999999999999998E-3</v>
      </c>
      <c r="AB88" s="87">
        <v>1</v>
      </c>
      <c r="AC88" s="87">
        <v>0</v>
      </c>
      <c r="AD88" s="87"/>
      <c r="AE88" s="87">
        <v>1</v>
      </c>
      <c r="AF88" s="88"/>
    </row>
    <row r="89" spans="1:32">
      <c r="A89" s="82">
        <v>95</v>
      </c>
      <c r="B89" s="84" t="s">
        <v>4857</v>
      </c>
      <c r="C89" s="84" t="s">
        <v>4677</v>
      </c>
      <c r="D89" s="85">
        <v>2018</v>
      </c>
      <c r="E89" s="83"/>
      <c r="F89" s="84" t="s">
        <v>4601</v>
      </c>
      <c r="G89" s="84" t="s">
        <v>4598</v>
      </c>
      <c r="H89" s="84" t="s">
        <v>4613</v>
      </c>
      <c r="I89" s="84" t="s">
        <v>4664</v>
      </c>
      <c r="J89" s="84"/>
      <c r="K89" s="84" t="s">
        <v>4722</v>
      </c>
      <c r="L89" s="84"/>
      <c r="M89" s="84"/>
      <c r="N89" s="84"/>
      <c r="O89" s="84"/>
      <c r="P89" s="84"/>
      <c r="Q89" s="84"/>
      <c r="R89" s="84"/>
      <c r="S89" s="84"/>
      <c r="T89" s="84"/>
      <c r="U89" s="84"/>
      <c r="V89" s="84"/>
      <c r="W89" s="84"/>
      <c r="X89" s="86">
        <v>1</v>
      </c>
      <c r="Y89" s="84"/>
      <c r="Z89" s="84" t="s">
        <v>4858</v>
      </c>
      <c r="AA89" s="87">
        <v>1.1249999999999999E-3</v>
      </c>
      <c r="AB89" s="87">
        <v>0</v>
      </c>
      <c r="AC89" s="87">
        <v>0</v>
      </c>
      <c r="AD89" s="87"/>
      <c r="AE89" s="87">
        <v>0</v>
      </c>
      <c r="AF89" s="88" t="s">
        <v>4859</v>
      </c>
    </row>
    <row r="90" spans="1:32">
      <c r="A90" s="82">
        <v>96</v>
      </c>
      <c r="B90" s="84" t="s">
        <v>4860</v>
      </c>
      <c r="C90" s="84" t="s">
        <v>4640</v>
      </c>
      <c r="D90" s="85">
        <v>2018</v>
      </c>
      <c r="E90" s="83"/>
      <c r="F90" s="84" t="s">
        <v>4601</v>
      </c>
      <c r="G90" s="84" t="s">
        <v>4602</v>
      </c>
      <c r="H90" s="84"/>
      <c r="I90" s="84" t="s">
        <v>4664</v>
      </c>
      <c r="J90" s="84"/>
      <c r="K90" s="84" t="s">
        <v>4616</v>
      </c>
      <c r="L90" s="84"/>
      <c r="M90" s="84"/>
      <c r="N90" s="84"/>
      <c r="O90" s="84"/>
      <c r="P90" s="84"/>
      <c r="Q90" s="86">
        <v>1</v>
      </c>
      <c r="R90" s="84"/>
      <c r="S90" s="84"/>
      <c r="T90" s="84"/>
      <c r="U90" s="84"/>
      <c r="V90" s="84"/>
      <c r="W90" s="84"/>
      <c r="X90" s="84"/>
      <c r="Y90" s="84"/>
      <c r="Z90" s="84"/>
      <c r="AA90" s="87"/>
      <c r="AB90" s="87"/>
      <c r="AC90" s="87"/>
      <c r="AD90" s="87"/>
      <c r="AE90" s="87">
        <v>0</v>
      </c>
      <c r="AF90" s="88" t="s">
        <v>4861</v>
      </c>
    </row>
    <row r="91" spans="1:32">
      <c r="A91" s="82">
        <v>97</v>
      </c>
      <c r="B91" s="84" t="s">
        <v>4862</v>
      </c>
      <c r="C91" s="84" t="s">
        <v>4687</v>
      </c>
      <c r="D91" s="85">
        <v>2035</v>
      </c>
      <c r="E91" s="83"/>
      <c r="F91" s="84" t="s">
        <v>4626</v>
      </c>
      <c r="G91" s="84" t="s">
        <v>4594</v>
      </c>
      <c r="H91" s="84" t="s">
        <v>4863</v>
      </c>
      <c r="I91" s="84"/>
      <c r="J91" s="84"/>
      <c r="K91" s="84" t="s">
        <v>4616</v>
      </c>
      <c r="L91" s="86">
        <v>1</v>
      </c>
      <c r="M91" s="84"/>
      <c r="N91" s="84"/>
      <c r="O91" s="84"/>
      <c r="P91" s="86">
        <v>1</v>
      </c>
      <c r="Q91" s="86">
        <v>1</v>
      </c>
      <c r="R91" s="84"/>
      <c r="S91" s="86">
        <v>1</v>
      </c>
      <c r="T91" s="84"/>
      <c r="U91" s="84"/>
      <c r="V91" s="84"/>
      <c r="W91" s="84"/>
      <c r="X91" s="84"/>
      <c r="Y91" s="84"/>
      <c r="Z91" s="84" t="s">
        <v>4864</v>
      </c>
      <c r="AA91" s="87"/>
      <c r="AB91" s="87">
        <v>3890730</v>
      </c>
      <c r="AC91" s="87">
        <v>3033.4</v>
      </c>
      <c r="AD91" s="87">
        <v>15000000</v>
      </c>
      <c r="AE91" s="87">
        <v>1880647</v>
      </c>
      <c r="AF91" s="88" t="s">
        <v>4865</v>
      </c>
    </row>
    <row r="92" spans="1:32">
      <c r="A92" s="82">
        <v>111</v>
      </c>
      <c r="B92" s="84" t="s">
        <v>4866</v>
      </c>
      <c r="C92" s="84" t="s">
        <v>4687</v>
      </c>
      <c r="D92" s="85">
        <v>2026</v>
      </c>
      <c r="E92" s="83"/>
      <c r="F92" s="84" t="s">
        <v>4612</v>
      </c>
      <c r="G92" s="84" t="s">
        <v>4594</v>
      </c>
      <c r="H92" s="84" t="s">
        <v>4863</v>
      </c>
      <c r="I92" s="84"/>
      <c r="J92" s="84"/>
      <c r="K92" s="84" t="s">
        <v>4616</v>
      </c>
      <c r="L92" s="86">
        <v>1</v>
      </c>
      <c r="M92" s="84"/>
      <c r="N92" s="84"/>
      <c r="O92" s="84"/>
      <c r="P92" s="86">
        <v>1</v>
      </c>
      <c r="Q92" s="86">
        <v>1</v>
      </c>
      <c r="R92" s="86">
        <v>1</v>
      </c>
      <c r="S92" s="86">
        <v>1</v>
      </c>
      <c r="T92" s="84"/>
      <c r="U92" s="84"/>
      <c r="V92" s="84"/>
      <c r="W92" s="84"/>
      <c r="X92" s="84"/>
      <c r="Y92" s="84"/>
      <c r="Z92" s="84" t="s">
        <v>4867</v>
      </c>
      <c r="AA92" s="87"/>
      <c r="AB92" s="87">
        <v>115438</v>
      </c>
      <c r="AC92" s="87">
        <v>90</v>
      </c>
      <c r="AD92" s="87">
        <v>810000</v>
      </c>
      <c r="AE92" s="87">
        <v>101555</v>
      </c>
      <c r="AF92" s="88" t="s">
        <v>4868</v>
      </c>
    </row>
    <row r="93" spans="1:32">
      <c r="A93" s="82">
        <v>113</v>
      </c>
      <c r="B93" s="84" t="s">
        <v>4869</v>
      </c>
      <c r="C93" s="84" t="s">
        <v>4714</v>
      </c>
      <c r="D93" s="85">
        <v>2035</v>
      </c>
      <c r="E93" s="83"/>
      <c r="F93" s="84" t="s">
        <v>4626</v>
      </c>
      <c r="G93" s="84" t="s">
        <v>4598</v>
      </c>
      <c r="H93" s="84" t="s">
        <v>4613</v>
      </c>
      <c r="I93" s="84" t="s">
        <v>4614</v>
      </c>
      <c r="J93" s="84" t="s">
        <v>4622</v>
      </c>
      <c r="K93" s="84" t="s">
        <v>4616</v>
      </c>
      <c r="L93" s="84"/>
      <c r="M93" s="84"/>
      <c r="N93" s="84"/>
      <c r="O93" s="84"/>
      <c r="P93" s="84"/>
      <c r="Q93" s="84"/>
      <c r="R93" s="84"/>
      <c r="S93" s="84"/>
      <c r="T93" s="84"/>
      <c r="U93" s="84"/>
      <c r="V93" s="84"/>
      <c r="W93" s="84"/>
      <c r="X93" s="84"/>
      <c r="Y93" s="84"/>
      <c r="Z93" s="84" t="s">
        <v>4870</v>
      </c>
      <c r="AA93" s="87">
        <v>11543.78944</v>
      </c>
      <c r="AB93" s="87">
        <v>2565287</v>
      </c>
      <c r="AC93" s="87">
        <v>2000</v>
      </c>
      <c r="AD93" s="87"/>
      <c r="AE93" s="87"/>
      <c r="AF93" s="88" t="s">
        <v>4871</v>
      </c>
    </row>
    <row r="94" spans="1:32">
      <c r="A94" s="82">
        <v>115</v>
      </c>
      <c r="B94" s="84" t="s">
        <v>4872</v>
      </c>
      <c r="C94" s="84" t="s">
        <v>4677</v>
      </c>
      <c r="D94" s="85">
        <v>2017</v>
      </c>
      <c r="E94" s="83"/>
      <c r="F94" s="84" t="s">
        <v>4601</v>
      </c>
      <c r="G94" s="84" t="s">
        <v>4604</v>
      </c>
      <c r="H94" s="84"/>
      <c r="I94" s="84" t="s">
        <v>4664</v>
      </c>
      <c r="J94" s="84"/>
      <c r="K94" s="84" t="s">
        <v>4616</v>
      </c>
      <c r="L94" s="84"/>
      <c r="M94" s="84"/>
      <c r="N94" s="84"/>
      <c r="O94" s="84"/>
      <c r="P94" s="84"/>
      <c r="Q94" s="84"/>
      <c r="R94" s="86">
        <v>1</v>
      </c>
      <c r="S94" s="84"/>
      <c r="T94" s="86">
        <v>1</v>
      </c>
      <c r="U94" s="84"/>
      <c r="V94" s="84"/>
      <c r="W94" s="84"/>
      <c r="X94" s="84"/>
      <c r="Y94" s="84"/>
      <c r="Z94" s="84" t="s">
        <v>4873</v>
      </c>
      <c r="AA94" s="87">
        <v>6.25E-2</v>
      </c>
      <c r="AB94" s="87">
        <v>14</v>
      </c>
      <c r="AC94" s="87">
        <v>0</v>
      </c>
      <c r="AD94" s="87"/>
      <c r="AE94" s="87">
        <v>14</v>
      </c>
      <c r="AF94" s="88" t="s">
        <v>4874</v>
      </c>
    </row>
    <row r="95" spans="1:32">
      <c r="A95" s="82">
        <v>119</v>
      </c>
      <c r="B95" s="84" t="s">
        <v>4875</v>
      </c>
      <c r="C95" s="84" t="s">
        <v>4736</v>
      </c>
      <c r="D95" s="85">
        <v>2017</v>
      </c>
      <c r="E95" s="83"/>
      <c r="F95" s="84" t="s">
        <v>4601</v>
      </c>
      <c r="G95" s="84" t="s">
        <v>4602</v>
      </c>
      <c r="H95" s="84"/>
      <c r="I95" s="84" t="s">
        <v>4664</v>
      </c>
      <c r="J95" s="84"/>
      <c r="K95" s="84" t="s">
        <v>4616</v>
      </c>
      <c r="L95" s="84"/>
      <c r="M95" s="84"/>
      <c r="N95" s="84"/>
      <c r="O95" s="84"/>
      <c r="P95" s="84"/>
      <c r="Q95" s="86">
        <v>1</v>
      </c>
      <c r="R95" s="86">
        <v>1</v>
      </c>
      <c r="S95" s="84"/>
      <c r="T95" s="84"/>
      <c r="U95" s="84"/>
      <c r="V95" s="84"/>
      <c r="W95" s="84"/>
      <c r="X95" s="84"/>
      <c r="Y95" s="84"/>
      <c r="Z95" s="84" t="s">
        <v>4876</v>
      </c>
      <c r="AA95" s="87">
        <v>4.6800000000000001E-2</v>
      </c>
      <c r="AB95" s="87">
        <v>9</v>
      </c>
      <c r="AC95" s="87">
        <v>0</v>
      </c>
      <c r="AD95" s="87"/>
      <c r="AE95" s="87">
        <v>9</v>
      </c>
      <c r="AF95" s="88" t="s">
        <v>4877</v>
      </c>
    </row>
    <row r="96" spans="1:32">
      <c r="A96" s="82">
        <v>120</v>
      </c>
      <c r="B96" s="84" t="s">
        <v>4878</v>
      </c>
      <c r="C96" s="84" t="s">
        <v>4695</v>
      </c>
      <c r="D96" s="85">
        <v>2017</v>
      </c>
      <c r="E96" s="85">
        <v>2020</v>
      </c>
      <c r="F96" s="84" t="s">
        <v>4663</v>
      </c>
      <c r="G96" s="84" t="s">
        <v>4633</v>
      </c>
      <c r="H96" s="84"/>
      <c r="I96" s="84" t="s">
        <v>4664</v>
      </c>
      <c r="J96" s="84"/>
      <c r="K96" s="84" t="s">
        <v>4722</v>
      </c>
      <c r="L96" s="84"/>
      <c r="M96" s="84"/>
      <c r="N96" s="84"/>
      <c r="O96" s="84"/>
      <c r="P96" s="84"/>
      <c r="Q96" s="84"/>
      <c r="R96" s="84"/>
      <c r="S96" s="84"/>
      <c r="T96" s="84"/>
      <c r="U96" s="84"/>
      <c r="V96" s="84"/>
      <c r="W96" s="84"/>
      <c r="X96" s="86">
        <v>1</v>
      </c>
      <c r="Y96" s="84"/>
      <c r="Z96" s="84" t="s">
        <v>4879</v>
      </c>
      <c r="AA96" s="87">
        <v>3.7999999999999999E-2</v>
      </c>
      <c r="AB96" s="87">
        <v>10</v>
      </c>
      <c r="AC96" s="87">
        <v>0</v>
      </c>
      <c r="AD96" s="87"/>
      <c r="AE96" s="87">
        <v>10</v>
      </c>
      <c r="AF96" s="88" t="s">
        <v>4880</v>
      </c>
    </row>
    <row r="97" spans="1:32">
      <c r="A97" s="82">
        <v>121</v>
      </c>
      <c r="B97" s="84" t="s">
        <v>4881</v>
      </c>
      <c r="C97" s="84" t="s">
        <v>4668</v>
      </c>
      <c r="D97" s="85">
        <v>2017</v>
      </c>
      <c r="E97" s="83"/>
      <c r="F97" s="84" t="s">
        <v>4601</v>
      </c>
      <c r="G97" s="84" t="s">
        <v>4602</v>
      </c>
      <c r="H97" s="84"/>
      <c r="I97" s="84" t="s">
        <v>4664</v>
      </c>
      <c r="J97" s="84"/>
      <c r="K97" s="84" t="s">
        <v>4616</v>
      </c>
      <c r="L97" s="84"/>
      <c r="M97" s="84"/>
      <c r="N97" s="84"/>
      <c r="O97" s="84"/>
      <c r="P97" s="84"/>
      <c r="Q97" s="84"/>
      <c r="R97" s="86">
        <v>1</v>
      </c>
      <c r="S97" s="84"/>
      <c r="T97" s="84"/>
      <c r="U97" s="84"/>
      <c r="V97" s="84"/>
      <c r="W97" s="84"/>
      <c r="X97" s="84"/>
      <c r="Y97" s="84"/>
      <c r="Z97" s="84" t="s">
        <v>4703</v>
      </c>
      <c r="AA97" s="87">
        <v>5.1999999999999998E-3</v>
      </c>
      <c r="AB97" s="87">
        <v>1</v>
      </c>
      <c r="AC97" s="87">
        <v>0</v>
      </c>
      <c r="AD97" s="87"/>
      <c r="AE97" s="87">
        <v>1</v>
      </c>
      <c r="AF97" s="88" t="s">
        <v>4882</v>
      </c>
    </row>
    <row r="98" spans="1:32">
      <c r="A98" s="82">
        <v>122</v>
      </c>
      <c r="B98" s="84" t="s">
        <v>4883</v>
      </c>
      <c r="C98" s="84" t="s">
        <v>4668</v>
      </c>
      <c r="D98" s="85">
        <v>2017</v>
      </c>
      <c r="E98" s="83"/>
      <c r="F98" s="84" t="s">
        <v>4601</v>
      </c>
      <c r="G98" s="84" t="s">
        <v>4602</v>
      </c>
      <c r="H98" s="84"/>
      <c r="I98" s="84" t="s">
        <v>4664</v>
      </c>
      <c r="J98" s="84"/>
      <c r="K98" s="84" t="s">
        <v>4616</v>
      </c>
      <c r="L98" s="84"/>
      <c r="M98" s="84"/>
      <c r="N98" s="84"/>
      <c r="O98" s="84"/>
      <c r="P98" s="84"/>
      <c r="Q98" s="86">
        <v>1</v>
      </c>
      <c r="R98" s="84"/>
      <c r="S98" s="84"/>
      <c r="T98" s="84"/>
      <c r="U98" s="84"/>
      <c r="V98" s="84"/>
      <c r="W98" s="84"/>
      <c r="X98" s="84"/>
      <c r="Y98" s="84"/>
      <c r="Z98" s="84" t="s">
        <v>4703</v>
      </c>
      <c r="AA98" s="87">
        <v>5.1999999999999998E-3</v>
      </c>
      <c r="AB98" s="87">
        <v>1</v>
      </c>
      <c r="AC98" s="87">
        <v>0</v>
      </c>
      <c r="AD98" s="87"/>
      <c r="AE98" s="87">
        <v>1</v>
      </c>
      <c r="AF98" s="88" t="s">
        <v>4884</v>
      </c>
    </row>
    <row r="99" spans="1:32">
      <c r="A99" s="82">
        <v>123</v>
      </c>
      <c r="B99" s="84" t="s">
        <v>4885</v>
      </c>
      <c r="C99" s="84" t="s">
        <v>4668</v>
      </c>
      <c r="D99" s="85">
        <v>2017</v>
      </c>
      <c r="E99" s="83"/>
      <c r="F99" s="84" t="s">
        <v>4601</v>
      </c>
      <c r="G99" s="84" t="s">
        <v>4602</v>
      </c>
      <c r="H99" s="84"/>
      <c r="I99" s="84" t="s">
        <v>4664</v>
      </c>
      <c r="J99" s="84"/>
      <c r="K99" s="84" t="s">
        <v>4616</v>
      </c>
      <c r="L99" s="84"/>
      <c r="M99" s="84"/>
      <c r="N99" s="84"/>
      <c r="O99" s="84"/>
      <c r="P99" s="84"/>
      <c r="Q99" s="86">
        <v>1</v>
      </c>
      <c r="R99" s="84"/>
      <c r="S99" s="84"/>
      <c r="T99" s="84"/>
      <c r="U99" s="84"/>
      <c r="V99" s="84"/>
      <c r="W99" s="84"/>
      <c r="X99" s="84"/>
      <c r="Y99" s="84"/>
      <c r="Z99" s="84" t="s">
        <v>4703</v>
      </c>
      <c r="AA99" s="87">
        <v>5.1999999999999998E-3</v>
      </c>
      <c r="AB99" s="87">
        <v>1</v>
      </c>
      <c r="AC99" s="87">
        <v>0</v>
      </c>
      <c r="AD99" s="87"/>
      <c r="AE99" s="87">
        <v>1</v>
      </c>
      <c r="AF99" s="88" t="s">
        <v>4886</v>
      </c>
    </row>
    <row r="100" spans="1:32">
      <c r="A100" s="82">
        <v>124</v>
      </c>
      <c r="B100" s="84" t="s">
        <v>4887</v>
      </c>
      <c r="C100" s="84" t="s">
        <v>4888</v>
      </c>
      <c r="D100" s="85">
        <v>2017</v>
      </c>
      <c r="E100" s="83"/>
      <c r="F100" s="84" t="s">
        <v>4601</v>
      </c>
      <c r="G100" s="84" t="s">
        <v>4602</v>
      </c>
      <c r="H100" s="84"/>
      <c r="I100" s="84" t="s">
        <v>4614</v>
      </c>
      <c r="J100" s="84" t="s">
        <v>4622</v>
      </c>
      <c r="K100" s="84" t="s">
        <v>4616</v>
      </c>
      <c r="L100" s="84"/>
      <c r="M100" s="84"/>
      <c r="N100" s="84"/>
      <c r="O100" s="84"/>
      <c r="P100" s="84"/>
      <c r="Q100" s="86">
        <v>1</v>
      </c>
      <c r="R100" s="84"/>
      <c r="S100" s="84"/>
      <c r="T100" s="84"/>
      <c r="U100" s="84"/>
      <c r="V100" s="84"/>
      <c r="W100" s="84"/>
      <c r="X100" s="84"/>
      <c r="Y100" s="84"/>
      <c r="Z100" s="84" t="s">
        <v>4703</v>
      </c>
      <c r="AA100" s="87">
        <v>5.1999999999999998E-3</v>
      </c>
      <c r="AB100" s="87">
        <v>1</v>
      </c>
      <c r="AC100" s="87">
        <v>0</v>
      </c>
      <c r="AD100" s="87"/>
      <c r="AE100" s="87">
        <v>1</v>
      </c>
      <c r="AF100" s="88"/>
    </row>
    <row r="101" spans="1:32">
      <c r="A101" s="82">
        <v>125</v>
      </c>
      <c r="B101" s="84" t="s">
        <v>4889</v>
      </c>
      <c r="C101" s="84" t="s">
        <v>4890</v>
      </c>
      <c r="D101" s="85">
        <v>2017</v>
      </c>
      <c r="E101" s="83"/>
      <c r="F101" s="84" t="s">
        <v>4601</v>
      </c>
      <c r="G101" s="84" t="s">
        <v>4598</v>
      </c>
      <c r="H101" s="84" t="s">
        <v>4613</v>
      </c>
      <c r="I101" s="84" t="s">
        <v>4614</v>
      </c>
      <c r="J101" s="84" t="s">
        <v>4622</v>
      </c>
      <c r="K101" s="84" t="s">
        <v>4616</v>
      </c>
      <c r="L101" s="84"/>
      <c r="M101" s="84"/>
      <c r="N101" s="84"/>
      <c r="O101" s="84"/>
      <c r="P101" s="84"/>
      <c r="Q101" s="84"/>
      <c r="R101" s="86">
        <v>1</v>
      </c>
      <c r="S101" s="84"/>
      <c r="T101" s="84"/>
      <c r="U101" s="84"/>
      <c r="V101" s="84"/>
      <c r="W101" s="84"/>
      <c r="X101" s="84"/>
      <c r="Y101" s="84"/>
      <c r="Z101" s="84" t="s">
        <v>4700</v>
      </c>
      <c r="AA101" s="87">
        <v>0.05</v>
      </c>
      <c r="AB101" s="87">
        <v>11</v>
      </c>
      <c r="AC101" s="87">
        <v>0</v>
      </c>
      <c r="AD101" s="87"/>
      <c r="AE101" s="87">
        <v>11</v>
      </c>
      <c r="AF101" s="88" t="s">
        <v>4891</v>
      </c>
    </row>
    <row r="102" spans="1:32">
      <c r="A102" s="82">
        <v>126</v>
      </c>
      <c r="B102" s="84" t="s">
        <v>4892</v>
      </c>
      <c r="C102" s="84" t="s">
        <v>4677</v>
      </c>
      <c r="D102" s="85">
        <v>2017</v>
      </c>
      <c r="E102" s="83"/>
      <c r="F102" s="84" t="s">
        <v>4663</v>
      </c>
      <c r="G102" s="84" t="s">
        <v>4602</v>
      </c>
      <c r="H102" s="84"/>
      <c r="I102" s="84" t="s">
        <v>4664</v>
      </c>
      <c r="J102" s="84"/>
      <c r="K102" s="84" t="s">
        <v>4616</v>
      </c>
      <c r="L102" s="84"/>
      <c r="M102" s="84"/>
      <c r="N102" s="84"/>
      <c r="O102" s="84"/>
      <c r="P102" s="84"/>
      <c r="Q102" s="84"/>
      <c r="R102" s="86">
        <v>1</v>
      </c>
      <c r="S102" s="84"/>
      <c r="T102" s="84"/>
      <c r="U102" s="84"/>
      <c r="V102" s="84"/>
      <c r="W102" s="84"/>
      <c r="X102" s="84"/>
      <c r="Y102" s="84"/>
      <c r="Z102" s="84"/>
      <c r="AA102" s="87"/>
      <c r="AB102" s="87"/>
      <c r="AC102" s="87"/>
      <c r="AD102" s="87"/>
      <c r="AE102" s="87">
        <v>0</v>
      </c>
      <c r="AF102" s="88"/>
    </row>
    <row r="103" spans="1:32">
      <c r="A103" s="82">
        <v>127</v>
      </c>
      <c r="B103" s="84" t="s">
        <v>4893</v>
      </c>
      <c r="C103" s="84" t="s">
        <v>4677</v>
      </c>
      <c r="D103" s="85">
        <v>2016</v>
      </c>
      <c r="E103" s="83"/>
      <c r="F103" s="84" t="s">
        <v>4601</v>
      </c>
      <c r="G103" s="84" t="s">
        <v>4602</v>
      </c>
      <c r="H103" s="84"/>
      <c r="I103" s="84" t="s">
        <v>4641</v>
      </c>
      <c r="J103" s="84"/>
      <c r="K103" s="84" t="s">
        <v>4616</v>
      </c>
      <c r="L103" s="84"/>
      <c r="M103" s="84"/>
      <c r="N103" s="84"/>
      <c r="O103" s="84"/>
      <c r="P103" s="84"/>
      <c r="Q103" s="84"/>
      <c r="R103" s="86">
        <v>1</v>
      </c>
      <c r="S103" s="86">
        <v>1</v>
      </c>
      <c r="T103" s="86">
        <v>1</v>
      </c>
      <c r="U103" s="84"/>
      <c r="V103" s="84"/>
      <c r="W103" s="84"/>
      <c r="X103" s="84"/>
      <c r="Y103" s="84"/>
      <c r="Z103" s="84" t="s">
        <v>4894</v>
      </c>
      <c r="AA103" s="87">
        <v>1.25</v>
      </c>
      <c r="AB103" s="87">
        <v>240</v>
      </c>
      <c r="AC103" s="87">
        <v>0.2</v>
      </c>
      <c r="AD103" s="87"/>
      <c r="AE103" s="87">
        <v>240</v>
      </c>
      <c r="AF103" s="88" t="s">
        <v>4895</v>
      </c>
    </row>
    <row r="104" spans="1:32">
      <c r="A104" s="82">
        <v>130</v>
      </c>
      <c r="B104" s="84" t="s">
        <v>4896</v>
      </c>
      <c r="C104" s="84" t="s">
        <v>4677</v>
      </c>
      <c r="D104" s="85">
        <v>2024</v>
      </c>
      <c r="E104" s="83"/>
      <c r="F104" s="84" t="s">
        <v>4612</v>
      </c>
      <c r="G104" s="84" t="s">
        <v>4602</v>
      </c>
      <c r="H104" s="84"/>
      <c r="I104" s="84" t="s">
        <v>4664</v>
      </c>
      <c r="J104" s="84"/>
      <c r="K104" s="84" t="s">
        <v>4616</v>
      </c>
      <c r="L104" s="86">
        <v>1</v>
      </c>
      <c r="M104" s="84"/>
      <c r="N104" s="84"/>
      <c r="O104" s="84"/>
      <c r="P104" s="86">
        <v>1</v>
      </c>
      <c r="Q104" s="84"/>
      <c r="R104" s="86">
        <v>1</v>
      </c>
      <c r="S104" s="84"/>
      <c r="T104" s="84"/>
      <c r="U104" s="84"/>
      <c r="V104" s="84"/>
      <c r="W104" s="84"/>
      <c r="X104" s="84"/>
      <c r="Y104" s="84"/>
      <c r="Z104" s="84" t="s">
        <v>4897</v>
      </c>
      <c r="AA104" s="87">
        <v>120</v>
      </c>
      <c r="AB104" s="87">
        <v>23077</v>
      </c>
      <c r="AC104" s="87">
        <v>18</v>
      </c>
      <c r="AD104" s="87"/>
      <c r="AE104" s="87">
        <v>23077</v>
      </c>
      <c r="AF104" s="88" t="s">
        <v>4898</v>
      </c>
    </row>
    <row r="105" spans="1:32">
      <c r="A105" s="82">
        <v>134</v>
      </c>
      <c r="B105" s="84" t="s">
        <v>4899</v>
      </c>
      <c r="C105" s="84" t="s">
        <v>4677</v>
      </c>
      <c r="D105" s="85">
        <v>2016</v>
      </c>
      <c r="E105" s="83"/>
      <c r="F105" s="84" t="s">
        <v>4601</v>
      </c>
      <c r="G105" s="84" t="s">
        <v>4602</v>
      </c>
      <c r="H105" s="84"/>
      <c r="I105" s="84" t="s">
        <v>4664</v>
      </c>
      <c r="J105" s="84"/>
      <c r="K105" s="84" t="s">
        <v>4616</v>
      </c>
      <c r="L105" s="84"/>
      <c r="M105" s="84"/>
      <c r="N105" s="84"/>
      <c r="O105" s="84"/>
      <c r="P105" s="84"/>
      <c r="Q105" s="84"/>
      <c r="R105" s="84"/>
      <c r="S105" s="86">
        <v>1</v>
      </c>
      <c r="T105" s="84"/>
      <c r="U105" s="84"/>
      <c r="V105" s="84"/>
      <c r="W105" s="84"/>
      <c r="X105" s="84"/>
      <c r="Y105" s="84"/>
      <c r="Z105" s="84" t="s">
        <v>4834</v>
      </c>
      <c r="AA105" s="87">
        <v>0.2</v>
      </c>
      <c r="AB105" s="87">
        <v>38</v>
      </c>
      <c r="AC105" s="87">
        <v>0</v>
      </c>
      <c r="AD105" s="87"/>
      <c r="AE105" s="87">
        <v>38</v>
      </c>
      <c r="AF105" s="88" t="s">
        <v>4900</v>
      </c>
    </row>
    <row r="106" spans="1:32">
      <c r="A106" s="82">
        <v>135</v>
      </c>
      <c r="B106" s="84" t="s">
        <v>4901</v>
      </c>
      <c r="C106" s="84" t="s">
        <v>4677</v>
      </c>
      <c r="D106" s="85">
        <v>2016</v>
      </c>
      <c r="E106" s="83"/>
      <c r="F106" s="84" t="s">
        <v>4601</v>
      </c>
      <c r="G106" s="84" t="s">
        <v>4602</v>
      </c>
      <c r="H106" s="84"/>
      <c r="I106" s="84" t="s">
        <v>4641</v>
      </c>
      <c r="J106" s="84"/>
      <c r="K106" s="84" t="s">
        <v>4616</v>
      </c>
      <c r="L106" s="84"/>
      <c r="M106" s="84"/>
      <c r="N106" s="84"/>
      <c r="O106" s="84"/>
      <c r="P106" s="84"/>
      <c r="Q106" s="86">
        <v>1</v>
      </c>
      <c r="R106" s="84"/>
      <c r="S106" s="84"/>
      <c r="T106" s="84"/>
      <c r="U106" s="84"/>
      <c r="V106" s="84"/>
      <c r="W106" s="84"/>
      <c r="X106" s="84"/>
      <c r="Y106" s="84"/>
      <c r="Z106" s="84" t="s">
        <v>4902</v>
      </c>
      <c r="AA106" s="87">
        <v>0.185</v>
      </c>
      <c r="AB106" s="87">
        <v>36</v>
      </c>
      <c r="AC106" s="87">
        <v>0</v>
      </c>
      <c r="AD106" s="87"/>
      <c r="AE106" s="87">
        <v>36</v>
      </c>
      <c r="AF106" s="88" t="s">
        <v>4903</v>
      </c>
    </row>
    <row r="107" spans="1:32">
      <c r="A107" s="82">
        <v>136</v>
      </c>
      <c r="B107" s="84" t="s">
        <v>4904</v>
      </c>
      <c r="C107" s="84" t="s">
        <v>4677</v>
      </c>
      <c r="D107" s="85">
        <v>2016</v>
      </c>
      <c r="E107" s="85">
        <v>2017</v>
      </c>
      <c r="F107" s="84" t="s">
        <v>4663</v>
      </c>
      <c r="G107" s="84" t="s">
        <v>4602</v>
      </c>
      <c r="H107" s="84"/>
      <c r="I107" s="84" t="s">
        <v>4614</v>
      </c>
      <c r="J107" s="84" t="s">
        <v>4649</v>
      </c>
      <c r="K107" s="84" t="s">
        <v>4616</v>
      </c>
      <c r="L107" s="84"/>
      <c r="M107" s="84"/>
      <c r="N107" s="84"/>
      <c r="O107" s="84"/>
      <c r="P107" s="84"/>
      <c r="Q107" s="84"/>
      <c r="R107" s="86">
        <v>1</v>
      </c>
      <c r="S107" s="86">
        <v>1</v>
      </c>
      <c r="T107" s="84"/>
      <c r="U107" s="84"/>
      <c r="V107" s="84"/>
      <c r="W107" s="84"/>
      <c r="X107" s="84"/>
      <c r="Y107" s="84"/>
      <c r="Z107" s="84" t="s">
        <v>4905</v>
      </c>
      <c r="AA107" s="87">
        <v>7.4999999999999997E-2</v>
      </c>
      <c r="AB107" s="87">
        <v>14</v>
      </c>
      <c r="AC107" s="87">
        <v>0</v>
      </c>
      <c r="AD107" s="87"/>
      <c r="AE107" s="87">
        <v>14</v>
      </c>
      <c r="AF107" s="88" t="s">
        <v>4906</v>
      </c>
    </row>
    <row r="108" spans="1:32">
      <c r="A108" s="82">
        <v>137</v>
      </c>
      <c r="B108" s="84" t="s">
        <v>4907</v>
      </c>
      <c r="C108" s="84" t="s">
        <v>4662</v>
      </c>
      <c r="D108" s="85">
        <v>2016</v>
      </c>
      <c r="E108" s="83"/>
      <c r="F108" s="84" t="s">
        <v>4663</v>
      </c>
      <c r="G108" s="84" t="s">
        <v>4633</v>
      </c>
      <c r="H108" s="84"/>
      <c r="I108" s="84" t="s">
        <v>4664</v>
      </c>
      <c r="J108" s="84"/>
      <c r="K108" s="84" t="s">
        <v>4616</v>
      </c>
      <c r="L108" s="84"/>
      <c r="M108" s="84"/>
      <c r="N108" s="84"/>
      <c r="O108" s="84"/>
      <c r="P108" s="84"/>
      <c r="Q108" s="84"/>
      <c r="R108" s="86">
        <v>1</v>
      </c>
      <c r="S108" s="84"/>
      <c r="T108" s="84"/>
      <c r="U108" s="84"/>
      <c r="V108" s="84"/>
      <c r="W108" s="84"/>
      <c r="X108" s="84"/>
      <c r="Y108" s="84"/>
      <c r="Z108" s="84" t="s">
        <v>4908</v>
      </c>
      <c r="AA108" s="87">
        <v>0.05</v>
      </c>
      <c r="AB108" s="87">
        <v>13</v>
      </c>
      <c r="AC108" s="87">
        <v>0</v>
      </c>
      <c r="AD108" s="87"/>
      <c r="AE108" s="87">
        <v>13</v>
      </c>
      <c r="AF108" s="88" t="s">
        <v>4909</v>
      </c>
    </row>
    <row r="109" spans="1:32">
      <c r="A109" s="82">
        <v>138</v>
      </c>
      <c r="B109" s="84" t="s">
        <v>4910</v>
      </c>
      <c r="C109" s="84" t="s">
        <v>4632</v>
      </c>
      <c r="D109" s="85">
        <v>2016</v>
      </c>
      <c r="E109" s="83"/>
      <c r="F109" s="84" t="s">
        <v>4601</v>
      </c>
      <c r="G109" s="84" t="s">
        <v>4602</v>
      </c>
      <c r="H109" s="84"/>
      <c r="I109" s="84" t="s">
        <v>4664</v>
      </c>
      <c r="J109" s="84"/>
      <c r="K109" s="84" t="s">
        <v>4616</v>
      </c>
      <c r="L109" s="84"/>
      <c r="M109" s="84"/>
      <c r="N109" s="84"/>
      <c r="O109" s="84"/>
      <c r="P109" s="84"/>
      <c r="Q109" s="84"/>
      <c r="R109" s="86">
        <v>1</v>
      </c>
      <c r="S109" s="84"/>
      <c r="T109" s="84"/>
      <c r="U109" s="84"/>
      <c r="V109" s="84"/>
      <c r="W109" s="84"/>
      <c r="X109" s="84"/>
      <c r="Y109" s="84"/>
      <c r="Z109" s="84" t="s">
        <v>4911</v>
      </c>
      <c r="AA109" s="87">
        <v>1.04E-2</v>
      </c>
      <c r="AB109" s="87">
        <v>2</v>
      </c>
      <c r="AC109" s="87">
        <v>0</v>
      </c>
      <c r="AD109" s="87"/>
      <c r="AE109" s="87">
        <v>2</v>
      </c>
      <c r="AF109" s="88" t="s">
        <v>4912</v>
      </c>
    </row>
    <row r="110" spans="1:32">
      <c r="A110" s="82">
        <v>139</v>
      </c>
      <c r="B110" s="84" t="s">
        <v>4913</v>
      </c>
      <c r="C110" s="84" t="s">
        <v>4668</v>
      </c>
      <c r="D110" s="85">
        <v>2016</v>
      </c>
      <c r="E110" s="83"/>
      <c r="F110" s="84" t="s">
        <v>4601</v>
      </c>
      <c r="G110" s="84" t="s">
        <v>4602</v>
      </c>
      <c r="H110" s="84"/>
      <c r="I110" s="84" t="s">
        <v>4641</v>
      </c>
      <c r="J110" s="84"/>
      <c r="K110" s="84" t="s">
        <v>4616</v>
      </c>
      <c r="L110" s="84"/>
      <c r="M110" s="84"/>
      <c r="N110" s="84"/>
      <c r="O110" s="84"/>
      <c r="P110" s="84"/>
      <c r="Q110" s="84"/>
      <c r="R110" s="86">
        <v>1</v>
      </c>
      <c r="S110" s="84"/>
      <c r="T110" s="84"/>
      <c r="U110" s="84"/>
      <c r="V110" s="84"/>
      <c r="W110" s="84"/>
      <c r="X110" s="84"/>
      <c r="Y110" s="84"/>
      <c r="Z110" s="84" t="s">
        <v>4854</v>
      </c>
      <c r="AA110" s="87">
        <v>5.1999999999999998E-3</v>
      </c>
      <c r="AB110" s="87">
        <v>1</v>
      </c>
      <c r="AC110" s="87">
        <v>0</v>
      </c>
      <c r="AD110" s="87"/>
      <c r="AE110" s="87">
        <v>1</v>
      </c>
      <c r="AF110" s="88" t="s">
        <v>4914</v>
      </c>
    </row>
    <row r="111" spans="1:32">
      <c r="A111" s="82">
        <v>140</v>
      </c>
      <c r="B111" s="84" t="s">
        <v>4915</v>
      </c>
      <c r="C111" s="84" t="s">
        <v>4668</v>
      </c>
      <c r="D111" s="85">
        <v>2016</v>
      </c>
      <c r="E111" s="83"/>
      <c r="F111" s="84" t="s">
        <v>4601</v>
      </c>
      <c r="G111" s="84" t="s">
        <v>4602</v>
      </c>
      <c r="H111" s="84"/>
      <c r="I111" s="84" t="s">
        <v>4641</v>
      </c>
      <c r="J111" s="84"/>
      <c r="K111" s="84" t="s">
        <v>4616</v>
      </c>
      <c r="L111" s="84"/>
      <c r="M111" s="84"/>
      <c r="N111" s="84"/>
      <c r="O111" s="84"/>
      <c r="P111" s="84"/>
      <c r="Q111" s="84"/>
      <c r="R111" s="86">
        <v>1</v>
      </c>
      <c r="S111" s="84"/>
      <c r="T111" s="84"/>
      <c r="U111" s="84"/>
      <c r="V111" s="84"/>
      <c r="W111" s="84"/>
      <c r="X111" s="84"/>
      <c r="Y111" s="84"/>
      <c r="Z111" s="84" t="s">
        <v>4854</v>
      </c>
      <c r="AA111" s="87">
        <v>5.1999999999999998E-3</v>
      </c>
      <c r="AB111" s="87">
        <v>1</v>
      </c>
      <c r="AC111" s="87">
        <v>0</v>
      </c>
      <c r="AD111" s="87"/>
      <c r="AE111" s="87">
        <v>1</v>
      </c>
      <c r="AF111" s="88" t="s">
        <v>4916</v>
      </c>
    </row>
    <row r="112" spans="1:32">
      <c r="A112" s="82">
        <v>142</v>
      </c>
      <c r="B112" s="84" t="s">
        <v>4917</v>
      </c>
      <c r="C112" s="84" t="s">
        <v>4677</v>
      </c>
      <c r="D112" s="85">
        <v>2015</v>
      </c>
      <c r="E112" s="83"/>
      <c r="F112" s="84" t="s">
        <v>4601</v>
      </c>
      <c r="G112" s="84" t="s">
        <v>4602</v>
      </c>
      <c r="H112" s="84"/>
      <c r="I112" s="84" t="s">
        <v>4614</v>
      </c>
      <c r="J112" s="84" t="s">
        <v>4683</v>
      </c>
      <c r="K112" s="84" t="s">
        <v>4616</v>
      </c>
      <c r="L112" s="84"/>
      <c r="M112" s="84"/>
      <c r="N112" s="84"/>
      <c r="O112" s="84"/>
      <c r="P112" s="84"/>
      <c r="Q112" s="86">
        <v>1</v>
      </c>
      <c r="R112" s="84"/>
      <c r="S112" s="84"/>
      <c r="T112" s="84"/>
      <c r="U112" s="84"/>
      <c r="V112" s="84"/>
      <c r="W112" s="84"/>
      <c r="X112" s="84"/>
      <c r="Y112" s="84"/>
      <c r="Z112" s="84" t="s">
        <v>4792</v>
      </c>
      <c r="AA112" s="87">
        <v>1.5</v>
      </c>
      <c r="AB112" s="87">
        <v>288</v>
      </c>
      <c r="AC112" s="87">
        <v>0.2</v>
      </c>
      <c r="AD112" s="87"/>
      <c r="AE112" s="87">
        <v>288</v>
      </c>
      <c r="AF112" s="88" t="s">
        <v>4918</v>
      </c>
    </row>
    <row r="113" spans="1:32">
      <c r="A113" s="82">
        <v>143</v>
      </c>
      <c r="B113" s="84" t="s">
        <v>4919</v>
      </c>
      <c r="C113" s="84" t="s">
        <v>4677</v>
      </c>
      <c r="D113" s="85">
        <v>2015</v>
      </c>
      <c r="E113" s="83"/>
      <c r="F113" s="84" t="s">
        <v>4601</v>
      </c>
      <c r="G113" s="84" t="s">
        <v>4604</v>
      </c>
      <c r="H113" s="84"/>
      <c r="I113" s="84" t="s">
        <v>4614</v>
      </c>
      <c r="J113" s="84" t="s">
        <v>4683</v>
      </c>
      <c r="K113" s="84" t="s">
        <v>4616</v>
      </c>
      <c r="L113" s="84"/>
      <c r="M113" s="84"/>
      <c r="N113" s="84"/>
      <c r="O113" s="84"/>
      <c r="P113" s="84"/>
      <c r="Q113" s="84"/>
      <c r="R113" s="86">
        <v>1</v>
      </c>
      <c r="S113" s="84"/>
      <c r="T113" s="84"/>
      <c r="U113" s="84"/>
      <c r="V113" s="84"/>
      <c r="W113" s="84"/>
      <c r="X113" s="84"/>
      <c r="Y113" s="84"/>
      <c r="Z113" s="84" t="s">
        <v>4812</v>
      </c>
      <c r="AA113" s="87">
        <v>1</v>
      </c>
      <c r="AB113" s="87">
        <v>217</v>
      </c>
      <c r="AC113" s="87">
        <v>0.2</v>
      </c>
      <c r="AD113" s="87"/>
      <c r="AE113" s="87">
        <v>217</v>
      </c>
      <c r="AF113" s="88" t="s">
        <v>4920</v>
      </c>
    </row>
    <row r="114" spans="1:32">
      <c r="A114" s="82">
        <v>146</v>
      </c>
      <c r="B114" s="84" t="s">
        <v>4921</v>
      </c>
      <c r="C114" s="84" t="s">
        <v>4695</v>
      </c>
      <c r="D114" s="85">
        <v>2015</v>
      </c>
      <c r="E114" s="83"/>
      <c r="F114" s="84" t="s">
        <v>4601</v>
      </c>
      <c r="G114" s="84" t="s">
        <v>4604</v>
      </c>
      <c r="H114" s="84"/>
      <c r="I114" s="84" t="s">
        <v>4664</v>
      </c>
      <c r="J114" s="84"/>
      <c r="K114" s="84" t="s">
        <v>4722</v>
      </c>
      <c r="L114" s="84"/>
      <c r="M114" s="84"/>
      <c r="N114" s="84"/>
      <c r="O114" s="84"/>
      <c r="P114" s="84"/>
      <c r="Q114" s="84"/>
      <c r="R114" s="84"/>
      <c r="S114" s="84"/>
      <c r="T114" s="84"/>
      <c r="U114" s="84"/>
      <c r="V114" s="84"/>
      <c r="W114" s="84"/>
      <c r="X114" s="86">
        <v>1</v>
      </c>
      <c r="Y114" s="84"/>
      <c r="Z114" s="84" t="s">
        <v>4922</v>
      </c>
      <c r="AA114" s="87">
        <v>0.5</v>
      </c>
      <c r="AB114" s="87">
        <v>109</v>
      </c>
      <c r="AC114" s="87">
        <v>0.1</v>
      </c>
      <c r="AD114" s="87"/>
      <c r="AE114" s="87">
        <v>109</v>
      </c>
      <c r="AF114" s="88" t="s">
        <v>4923</v>
      </c>
    </row>
    <row r="115" spans="1:32">
      <c r="A115" s="82">
        <v>147</v>
      </c>
      <c r="B115" s="84" t="s">
        <v>4924</v>
      </c>
      <c r="C115" s="84" t="s">
        <v>4719</v>
      </c>
      <c r="D115" s="85">
        <v>2015</v>
      </c>
      <c r="E115" s="83"/>
      <c r="F115" s="84" t="s">
        <v>4601</v>
      </c>
      <c r="G115" s="84" t="s">
        <v>4604</v>
      </c>
      <c r="H115" s="84"/>
      <c r="I115" s="84" t="s">
        <v>4664</v>
      </c>
      <c r="J115" s="84"/>
      <c r="K115" s="84" t="s">
        <v>4616</v>
      </c>
      <c r="L115" s="84"/>
      <c r="M115" s="84"/>
      <c r="N115" s="84"/>
      <c r="O115" s="84"/>
      <c r="P115" s="84"/>
      <c r="Q115" s="84"/>
      <c r="R115" s="86">
        <v>1</v>
      </c>
      <c r="S115" s="84"/>
      <c r="T115" s="84"/>
      <c r="U115" s="84"/>
      <c r="V115" s="84"/>
      <c r="W115" s="84"/>
      <c r="X115" s="84"/>
      <c r="Y115" s="84"/>
      <c r="Z115" s="84" t="s">
        <v>4751</v>
      </c>
      <c r="AA115" s="87">
        <v>0.27600000000000002</v>
      </c>
      <c r="AB115" s="87">
        <v>60</v>
      </c>
      <c r="AC115" s="87">
        <v>0</v>
      </c>
      <c r="AD115" s="87"/>
      <c r="AE115" s="87">
        <v>60</v>
      </c>
      <c r="AF115" s="88" t="s">
        <v>4925</v>
      </c>
    </row>
    <row r="116" spans="1:32">
      <c r="A116" s="82">
        <v>148</v>
      </c>
      <c r="B116" s="84" t="s">
        <v>4926</v>
      </c>
      <c r="C116" s="84" t="s">
        <v>4927</v>
      </c>
      <c r="D116" s="85">
        <v>2015</v>
      </c>
      <c r="E116" s="83"/>
      <c r="F116" s="84" t="s">
        <v>4601</v>
      </c>
      <c r="G116" s="84" t="s">
        <v>4604</v>
      </c>
      <c r="H116" s="84"/>
      <c r="I116" s="84" t="s">
        <v>4614</v>
      </c>
      <c r="J116" s="84" t="s">
        <v>4683</v>
      </c>
      <c r="K116" s="84" t="s">
        <v>4616</v>
      </c>
      <c r="L116" s="84"/>
      <c r="M116" s="84"/>
      <c r="N116" s="84"/>
      <c r="O116" s="84"/>
      <c r="P116" s="84"/>
      <c r="Q116" s="86">
        <v>1</v>
      </c>
      <c r="R116" s="84"/>
      <c r="S116" s="84"/>
      <c r="T116" s="84"/>
      <c r="U116" s="84"/>
      <c r="V116" s="84"/>
      <c r="W116" s="84"/>
      <c r="X116" s="84"/>
      <c r="Y116" s="84"/>
      <c r="Z116" s="84" t="s">
        <v>4928</v>
      </c>
      <c r="AA116" s="87">
        <v>0.3</v>
      </c>
      <c r="AB116" s="87">
        <v>65</v>
      </c>
      <c r="AC116" s="87">
        <v>0.1</v>
      </c>
      <c r="AD116" s="87"/>
      <c r="AE116" s="87">
        <v>65</v>
      </c>
      <c r="AF116" s="88" t="s">
        <v>4929</v>
      </c>
    </row>
    <row r="117" spans="1:32">
      <c r="A117" s="82">
        <v>149</v>
      </c>
      <c r="B117" s="84" t="s">
        <v>4930</v>
      </c>
      <c r="C117" s="84" t="s">
        <v>4672</v>
      </c>
      <c r="D117" s="85">
        <v>2015</v>
      </c>
      <c r="E117" s="83"/>
      <c r="F117" s="84" t="s">
        <v>4663</v>
      </c>
      <c r="G117" s="84" t="s">
        <v>4602</v>
      </c>
      <c r="H117" s="84"/>
      <c r="I117" s="84" t="s">
        <v>4664</v>
      </c>
      <c r="J117" s="84"/>
      <c r="K117" s="84" t="s">
        <v>4616</v>
      </c>
      <c r="L117" s="84"/>
      <c r="M117" s="84"/>
      <c r="N117" s="84"/>
      <c r="O117" s="84"/>
      <c r="P117" s="84"/>
      <c r="Q117" s="84"/>
      <c r="R117" s="84"/>
      <c r="S117" s="86">
        <v>1</v>
      </c>
      <c r="T117" s="84"/>
      <c r="U117" s="84"/>
      <c r="V117" s="84"/>
      <c r="W117" s="84"/>
      <c r="X117" s="84"/>
      <c r="Y117" s="84"/>
      <c r="Z117" s="84" t="s">
        <v>4931</v>
      </c>
      <c r="AA117" s="87">
        <v>0.7</v>
      </c>
      <c r="AB117" s="87">
        <v>135</v>
      </c>
      <c r="AC117" s="87">
        <v>0.1</v>
      </c>
      <c r="AD117" s="87"/>
      <c r="AE117" s="87">
        <v>135</v>
      </c>
      <c r="AF117" s="88" t="s">
        <v>4932</v>
      </c>
    </row>
    <row r="118" spans="1:32">
      <c r="A118" s="82">
        <v>151</v>
      </c>
      <c r="B118" s="84" t="s">
        <v>4933</v>
      </c>
      <c r="C118" s="84" t="s">
        <v>4677</v>
      </c>
      <c r="D118" s="85">
        <v>2015</v>
      </c>
      <c r="E118" s="83"/>
      <c r="F118" s="84" t="s">
        <v>4601</v>
      </c>
      <c r="G118" s="84" t="s">
        <v>4602</v>
      </c>
      <c r="H118" s="84"/>
      <c r="I118" s="84" t="s">
        <v>4641</v>
      </c>
      <c r="J118" s="84"/>
      <c r="K118" s="84" t="s">
        <v>4616</v>
      </c>
      <c r="L118" s="84"/>
      <c r="M118" s="84"/>
      <c r="N118" s="84"/>
      <c r="O118" s="84"/>
      <c r="P118" s="84"/>
      <c r="Q118" s="84"/>
      <c r="R118" s="86">
        <v>1</v>
      </c>
      <c r="S118" s="86">
        <v>1</v>
      </c>
      <c r="T118" s="86">
        <v>1</v>
      </c>
      <c r="U118" s="84"/>
      <c r="V118" s="84"/>
      <c r="W118" s="84"/>
      <c r="X118" s="84"/>
      <c r="Y118" s="84"/>
      <c r="Z118" s="84" t="s">
        <v>4762</v>
      </c>
      <c r="AA118" s="87">
        <v>0.15</v>
      </c>
      <c r="AB118" s="87">
        <v>29</v>
      </c>
      <c r="AC118" s="87">
        <v>0</v>
      </c>
      <c r="AD118" s="87"/>
      <c r="AE118" s="87">
        <v>29</v>
      </c>
      <c r="AF118" s="88" t="s">
        <v>4934</v>
      </c>
    </row>
    <row r="119" spans="1:32">
      <c r="A119" s="82">
        <v>155</v>
      </c>
      <c r="B119" s="84" t="s">
        <v>4935</v>
      </c>
      <c r="C119" s="84" t="s">
        <v>4640</v>
      </c>
      <c r="D119" s="85">
        <v>2015</v>
      </c>
      <c r="E119" s="83"/>
      <c r="F119" s="84" t="s">
        <v>4663</v>
      </c>
      <c r="G119" s="84" t="s">
        <v>4602</v>
      </c>
      <c r="H119" s="84"/>
      <c r="I119" s="84" t="s">
        <v>4664</v>
      </c>
      <c r="J119" s="84"/>
      <c r="K119" s="84" t="s">
        <v>4722</v>
      </c>
      <c r="L119" s="84"/>
      <c r="M119" s="84"/>
      <c r="N119" s="84"/>
      <c r="O119" s="84"/>
      <c r="P119" s="84"/>
      <c r="Q119" s="84"/>
      <c r="R119" s="84"/>
      <c r="S119" s="84"/>
      <c r="T119" s="84"/>
      <c r="U119" s="84"/>
      <c r="V119" s="84"/>
      <c r="W119" s="84"/>
      <c r="X119" s="86">
        <v>1</v>
      </c>
      <c r="Y119" s="84"/>
      <c r="Z119" s="84" t="s">
        <v>4936</v>
      </c>
      <c r="AA119" s="87">
        <v>0.14560000000000001</v>
      </c>
      <c r="AB119" s="87">
        <v>28</v>
      </c>
      <c r="AC119" s="87">
        <v>0</v>
      </c>
      <c r="AD119" s="87"/>
      <c r="AE119" s="87">
        <v>28</v>
      </c>
      <c r="AF119" s="88" t="s">
        <v>4937</v>
      </c>
    </row>
    <row r="120" spans="1:32">
      <c r="A120" s="82">
        <v>163</v>
      </c>
      <c r="B120" s="84" t="s">
        <v>4938</v>
      </c>
      <c r="C120" s="84" t="s">
        <v>4677</v>
      </c>
      <c r="D120" s="85">
        <v>2015</v>
      </c>
      <c r="E120" s="83"/>
      <c r="F120" s="84" t="s">
        <v>4601</v>
      </c>
      <c r="G120" s="84" t="s">
        <v>4602</v>
      </c>
      <c r="H120" s="84"/>
      <c r="I120" s="84" t="s">
        <v>4641</v>
      </c>
      <c r="J120" s="84"/>
      <c r="K120" s="84" t="s">
        <v>4616</v>
      </c>
      <c r="L120" s="84"/>
      <c r="M120" s="84"/>
      <c r="N120" s="84"/>
      <c r="O120" s="84"/>
      <c r="P120" s="84"/>
      <c r="Q120" s="84"/>
      <c r="R120" s="86">
        <v>1</v>
      </c>
      <c r="S120" s="84"/>
      <c r="T120" s="84"/>
      <c r="U120" s="84"/>
      <c r="V120" s="84"/>
      <c r="W120" s="84"/>
      <c r="X120" s="84"/>
      <c r="Y120" s="84"/>
      <c r="Z120" s="84" t="s">
        <v>4939</v>
      </c>
      <c r="AA120" s="87">
        <v>0.02</v>
      </c>
      <c r="AB120" s="87">
        <v>4</v>
      </c>
      <c r="AC120" s="87">
        <v>0</v>
      </c>
      <c r="AD120" s="87"/>
      <c r="AE120" s="87">
        <v>4</v>
      </c>
      <c r="AF120" s="88" t="s">
        <v>4759</v>
      </c>
    </row>
    <row r="121" spans="1:32">
      <c r="A121" s="82">
        <v>164</v>
      </c>
      <c r="B121" s="84" t="s">
        <v>4940</v>
      </c>
      <c r="C121" s="84" t="s">
        <v>4668</v>
      </c>
      <c r="D121" s="85">
        <v>2015</v>
      </c>
      <c r="E121" s="85">
        <v>2021</v>
      </c>
      <c r="F121" s="84" t="s">
        <v>4663</v>
      </c>
      <c r="G121" s="84" t="s">
        <v>4602</v>
      </c>
      <c r="H121" s="84"/>
      <c r="I121" s="84" t="s">
        <v>4614</v>
      </c>
      <c r="J121" s="84" t="s">
        <v>4649</v>
      </c>
      <c r="K121" s="84" t="s">
        <v>4616</v>
      </c>
      <c r="L121" s="84"/>
      <c r="M121" s="84"/>
      <c r="N121" s="84"/>
      <c r="O121" s="84"/>
      <c r="P121" s="84"/>
      <c r="Q121" s="84"/>
      <c r="R121" s="84"/>
      <c r="S121" s="84"/>
      <c r="T121" s="84"/>
      <c r="U121" s="86">
        <v>1</v>
      </c>
      <c r="V121" s="84"/>
      <c r="W121" s="84"/>
      <c r="X121" s="84"/>
      <c r="Y121" s="84"/>
      <c r="Z121" s="84" t="s">
        <v>4703</v>
      </c>
      <c r="AA121" s="87">
        <v>5.1999999999999998E-3</v>
      </c>
      <c r="AB121" s="87">
        <v>1</v>
      </c>
      <c r="AC121" s="87">
        <v>0</v>
      </c>
      <c r="AD121" s="87"/>
      <c r="AE121" s="87">
        <v>1</v>
      </c>
      <c r="AF121" s="88" t="s">
        <v>4941</v>
      </c>
    </row>
    <row r="122" spans="1:32">
      <c r="A122" s="82">
        <v>165</v>
      </c>
      <c r="B122" s="84" t="s">
        <v>4942</v>
      </c>
      <c r="C122" s="84" t="s">
        <v>4677</v>
      </c>
      <c r="D122" s="85">
        <v>2015</v>
      </c>
      <c r="E122" s="85">
        <v>2020</v>
      </c>
      <c r="F122" s="84" t="s">
        <v>4663</v>
      </c>
      <c r="G122" s="84" t="s">
        <v>4602</v>
      </c>
      <c r="H122" s="84"/>
      <c r="I122" s="84" t="s">
        <v>4664</v>
      </c>
      <c r="J122" s="84"/>
      <c r="K122" s="84" t="s">
        <v>4722</v>
      </c>
      <c r="L122" s="84"/>
      <c r="M122" s="84"/>
      <c r="N122" s="84"/>
      <c r="O122" s="84"/>
      <c r="P122" s="84"/>
      <c r="Q122" s="84"/>
      <c r="R122" s="86">
        <v>1</v>
      </c>
      <c r="S122" s="84"/>
      <c r="T122" s="84"/>
      <c r="U122" s="84"/>
      <c r="V122" s="84"/>
      <c r="W122" s="84"/>
      <c r="X122" s="86">
        <v>1</v>
      </c>
      <c r="Y122" s="84"/>
      <c r="Z122" s="84"/>
      <c r="AA122" s="87"/>
      <c r="AB122" s="87"/>
      <c r="AC122" s="87"/>
      <c r="AD122" s="87"/>
      <c r="AE122" s="87">
        <v>0</v>
      </c>
      <c r="AF122" s="88" t="s">
        <v>4943</v>
      </c>
    </row>
    <row r="123" spans="1:32">
      <c r="A123" s="82">
        <v>167</v>
      </c>
      <c r="B123" s="84" t="s">
        <v>4944</v>
      </c>
      <c r="C123" s="84" t="s">
        <v>4695</v>
      </c>
      <c r="D123" s="85">
        <v>2015</v>
      </c>
      <c r="E123" s="85">
        <v>2018</v>
      </c>
      <c r="F123" s="84" t="s">
        <v>4663</v>
      </c>
      <c r="G123" s="84" t="s">
        <v>4633</v>
      </c>
      <c r="H123" s="84"/>
      <c r="I123" s="84" t="s">
        <v>4664</v>
      </c>
      <c r="J123" s="84"/>
      <c r="K123" s="84" t="s">
        <v>4563</v>
      </c>
      <c r="L123" s="84"/>
      <c r="M123" s="84"/>
      <c r="N123" s="84"/>
      <c r="O123" s="84"/>
      <c r="P123" s="84"/>
      <c r="Q123" s="84"/>
      <c r="R123" s="84"/>
      <c r="S123" s="84"/>
      <c r="T123" s="84"/>
      <c r="U123" s="84"/>
      <c r="V123" s="84"/>
      <c r="W123" s="86">
        <v>1</v>
      </c>
      <c r="X123" s="84"/>
      <c r="Y123" s="84"/>
      <c r="Z123" s="84"/>
      <c r="AA123" s="87"/>
      <c r="AB123" s="87"/>
      <c r="AC123" s="87"/>
      <c r="AD123" s="87"/>
      <c r="AE123" s="87">
        <v>0</v>
      </c>
      <c r="AF123" s="88" t="s">
        <v>4945</v>
      </c>
    </row>
    <row r="124" spans="1:32">
      <c r="A124" s="82">
        <v>169</v>
      </c>
      <c r="B124" s="84" t="s">
        <v>4946</v>
      </c>
      <c r="C124" s="84" t="s">
        <v>4833</v>
      </c>
      <c r="D124" s="85">
        <v>2014</v>
      </c>
      <c r="E124" s="83"/>
      <c r="F124" s="84" t="s">
        <v>4601</v>
      </c>
      <c r="G124" s="84" t="s">
        <v>4604</v>
      </c>
      <c r="H124" s="84"/>
      <c r="I124" s="84" t="s">
        <v>4664</v>
      </c>
      <c r="J124" s="84"/>
      <c r="K124" s="84" t="s">
        <v>4616</v>
      </c>
      <c r="L124" s="84"/>
      <c r="M124" s="84"/>
      <c r="N124" s="84"/>
      <c r="O124" s="84"/>
      <c r="P124" s="84"/>
      <c r="Q124" s="86">
        <v>1</v>
      </c>
      <c r="R124" s="84"/>
      <c r="S124" s="84"/>
      <c r="T124" s="84"/>
      <c r="U124" s="84"/>
      <c r="V124" s="84"/>
      <c r="W124" s="84"/>
      <c r="X124" s="84"/>
      <c r="Y124" s="84"/>
      <c r="Z124" s="84" t="s">
        <v>4947</v>
      </c>
      <c r="AA124" s="87">
        <v>1.5</v>
      </c>
      <c r="AB124" s="87">
        <v>326</v>
      </c>
      <c r="AC124" s="87">
        <v>0.3</v>
      </c>
      <c r="AD124" s="87"/>
      <c r="AE124" s="87">
        <v>326</v>
      </c>
      <c r="AF124" s="88" t="s">
        <v>4948</v>
      </c>
    </row>
    <row r="125" spans="1:32">
      <c r="A125" s="82">
        <v>173</v>
      </c>
      <c r="B125" s="84" t="s">
        <v>4949</v>
      </c>
      <c r="C125" s="84" t="s">
        <v>4677</v>
      </c>
      <c r="D125" s="85">
        <v>2014</v>
      </c>
      <c r="E125" s="83"/>
      <c r="F125" s="84" t="s">
        <v>4601</v>
      </c>
      <c r="G125" s="84" t="s">
        <v>4604</v>
      </c>
      <c r="H125" s="84"/>
      <c r="I125" s="84" t="s">
        <v>4614</v>
      </c>
      <c r="J125" s="84" t="s">
        <v>4683</v>
      </c>
      <c r="K125" s="84" t="s">
        <v>4616</v>
      </c>
      <c r="L125" s="84"/>
      <c r="M125" s="84"/>
      <c r="N125" s="84"/>
      <c r="O125" s="84"/>
      <c r="P125" s="84"/>
      <c r="Q125" s="86">
        <v>1</v>
      </c>
      <c r="R125" s="84"/>
      <c r="S125" s="84"/>
      <c r="T125" s="84"/>
      <c r="U125" s="84"/>
      <c r="V125" s="84"/>
      <c r="W125" s="84"/>
      <c r="X125" s="84"/>
      <c r="Y125" s="84"/>
      <c r="Z125" s="84" t="s">
        <v>4922</v>
      </c>
      <c r="AA125" s="87">
        <v>0.5</v>
      </c>
      <c r="AB125" s="87">
        <v>109</v>
      </c>
      <c r="AC125" s="87">
        <v>0.1</v>
      </c>
      <c r="AD125" s="87"/>
      <c r="AE125" s="87">
        <v>109</v>
      </c>
      <c r="AF125" s="88" t="s">
        <v>4950</v>
      </c>
    </row>
    <row r="126" spans="1:32">
      <c r="A126" s="82">
        <v>178</v>
      </c>
      <c r="B126" s="84" t="s">
        <v>4951</v>
      </c>
      <c r="C126" s="84" t="s">
        <v>4677</v>
      </c>
      <c r="D126" s="85">
        <v>2026</v>
      </c>
      <c r="E126" s="83"/>
      <c r="F126" s="84" t="s">
        <v>4612</v>
      </c>
      <c r="G126" s="84" t="s">
        <v>4604</v>
      </c>
      <c r="H126" s="84"/>
      <c r="I126" s="84" t="s">
        <v>4614</v>
      </c>
      <c r="J126" s="84" t="s">
        <v>4622</v>
      </c>
      <c r="K126" s="84" t="s">
        <v>4616</v>
      </c>
      <c r="L126" s="86">
        <v>1</v>
      </c>
      <c r="M126" s="84"/>
      <c r="N126" s="84"/>
      <c r="O126" s="84"/>
      <c r="P126" s="84"/>
      <c r="Q126" s="84"/>
      <c r="R126" s="84"/>
      <c r="S126" s="84"/>
      <c r="T126" s="84"/>
      <c r="U126" s="84"/>
      <c r="V126" s="84"/>
      <c r="W126" s="84"/>
      <c r="X126" s="84"/>
      <c r="Y126" s="84"/>
      <c r="Z126" s="84" t="s">
        <v>4952</v>
      </c>
      <c r="AA126" s="87">
        <v>30</v>
      </c>
      <c r="AB126" s="87">
        <v>6522</v>
      </c>
      <c r="AC126" s="87">
        <v>5.0999999999999996</v>
      </c>
      <c r="AD126" s="87"/>
      <c r="AE126" s="87">
        <v>6522</v>
      </c>
      <c r="AF126" s="88" t="s">
        <v>4953</v>
      </c>
    </row>
    <row r="127" spans="1:32">
      <c r="A127" s="82">
        <v>198</v>
      </c>
      <c r="B127" s="84" t="s">
        <v>4954</v>
      </c>
      <c r="C127" s="84" t="s">
        <v>4677</v>
      </c>
      <c r="D127" s="85">
        <v>2014</v>
      </c>
      <c r="E127" s="83"/>
      <c r="F127" s="84" t="s">
        <v>4601</v>
      </c>
      <c r="G127" s="84" t="s">
        <v>4602</v>
      </c>
      <c r="H127" s="84"/>
      <c r="I127" s="84" t="s">
        <v>4664</v>
      </c>
      <c r="J127" s="84"/>
      <c r="K127" s="84" t="s">
        <v>4616</v>
      </c>
      <c r="L127" s="84"/>
      <c r="M127" s="84"/>
      <c r="N127" s="84"/>
      <c r="O127" s="84"/>
      <c r="P127" s="84"/>
      <c r="Q127" s="84"/>
      <c r="R127" s="86">
        <v>1</v>
      </c>
      <c r="S127" s="86">
        <v>1</v>
      </c>
      <c r="T127" s="84"/>
      <c r="U127" s="84"/>
      <c r="V127" s="84"/>
      <c r="W127" s="84"/>
      <c r="X127" s="84"/>
      <c r="Y127" s="84"/>
      <c r="Z127" s="84" t="s">
        <v>4851</v>
      </c>
      <c r="AA127" s="87">
        <v>2.0799999999999999E-2</v>
      </c>
      <c r="AB127" s="87">
        <v>4</v>
      </c>
      <c r="AC127" s="87">
        <v>0</v>
      </c>
      <c r="AD127" s="87"/>
      <c r="AE127" s="87">
        <v>4</v>
      </c>
      <c r="AF127" s="88" t="s">
        <v>4955</v>
      </c>
    </row>
    <row r="128" spans="1:32">
      <c r="A128" s="82">
        <v>199</v>
      </c>
      <c r="B128" s="84" t="s">
        <v>4956</v>
      </c>
      <c r="C128" s="84" t="s">
        <v>4677</v>
      </c>
      <c r="D128" s="85">
        <v>2014</v>
      </c>
      <c r="E128" s="83"/>
      <c r="F128" s="84" t="s">
        <v>4601</v>
      </c>
      <c r="G128" s="84" t="s">
        <v>4598</v>
      </c>
      <c r="H128" s="84"/>
      <c r="I128" s="84" t="s">
        <v>4664</v>
      </c>
      <c r="J128" s="84"/>
      <c r="K128" s="84" t="s">
        <v>4722</v>
      </c>
      <c r="L128" s="84"/>
      <c r="M128" s="84"/>
      <c r="N128" s="84"/>
      <c r="O128" s="84"/>
      <c r="P128" s="84"/>
      <c r="Q128" s="84"/>
      <c r="R128" s="84"/>
      <c r="S128" s="84"/>
      <c r="T128" s="84"/>
      <c r="U128" s="84"/>
      <c r="V128" s="84"/>
      <c r="W128" s="84"/>
      <c r="X128" s="86">
        <v>1</v>
      </c>
      <c r="Y128" s="84"/>
      <c r="Z128" s="84"/>
      <c r="AA128" s="87"/>
      <c r="AB128" s="87"/>
      <c r="AC128" s="87"/>
      <c r="AD128" s="87"/>
      <c r="AE128" s="87">
        <v>0</v>
      </c>
      <c r="AF128" s="88" t="s">
        <v>4957</v>
      </c>
    </row>
    <row r="129" spans="1:32">
      <c r="A129" s="82">
        <v>200</v>
      </c>
      <c r="B129" s="84" t="s">
        <v>4958</v>
      </c>
      <c r="C129" s="84" t="s">
        <v>4677</v>
      </c>
      <c r="D129" s="85">
        <v>2013</v>
      </c>
      <c r="E129" s="83"/>
      <c r="F129" s="84" t="s">
        <v>4601</v>
      </c>
      <c r="G129" s="84" t="s">
        <v>4604</v>
      </c>
      <c r="H129" s="84"/>
      <c r="I129" s="84" t="s">
        <v>4641</v>
      </c>
      <c r="J129" s="84"/>
      <c r="K129" s="84" t="s">
        <v>4722</v>
      </c>
      <c r="L129" s="84"/>
      <c r="M129" s="84"/>
      <c r="N129" s="84"/>
      <c r="O129" s="84"/>
      <c r="P129" s="84"/>
      <c r="Q129" s="84"/>
      <c r="R129" s="84"/>
      <c r="S129" s="84"/>
      <c r="T129" s="84"/>
      <c r="U129" s="84"/>
      <c r="V129" s="84"/>
      <c r="W129" s="84"/>
      <c r="X129" s="86">
        <v>1</v>
      </c>
      <c r="Y129" s="86">
        <v>1</v>
      </c>
      <c r="Z129" s="84" t="s">
        <v>4959</v>
      </c>
      <c r="AA129" s="87">
        <v>6.3</v>
      </c>
      <c r="AB129" s="87">
        <v>1370</v>
      </c>
      <c r="AC129" s="87">
        <v>1.1000000000000001</v>
      </c>
      <c r="AD129" s="87"/>
      <c r="AE129" s="87">
        <v>1370</v>
      </c>
      <c r="AF129" s="88" t="s">
        <v>4960</v>
      </c>
    </row>
    <row r="130" spans="1:32">
      <c r="A130" s="82">
        <v>201</v>
      </c>
      <c r="B130" s="84" t="s">
        <v>4961</v>
      </c>
      <c r="C130" s="84" t="s">
        <v>4695</v>
      </c>
      <c r="D130" s="85">
        <v>2013</v>
      </c>
      <c r="E130" s="83"/>
      <c r="F130" s="84" t="s">
        <v>4601</v>
      </c>
      <c r="G130" s="84" t="s">
        <v>4604</v>
      </c>
      <c r="H130" s="84"/>
      <c r="I130" s="84" t="s">
        <v>4641</v>
      </c>
      <c r="J130" s="84"/>
      <c r="K130" s="84" t="s">
        <v>4616</v>
      </c>
      <c r="L130" s="84"/>
      <c r="M130" s="84"/>
      <c r="N130" s="84"/>
      <c r="O130" s="84"/>
      <c r="P130" s="84"/>
      <c r="Q130" s="86">
        <v>1</v>
      </c>
      <c r="R130" s="84"/>
      <c r="S130" s="84"/>
      <c r="T130" s="84"/>
      <c r="U130" s="84"/>
      <c r="V130" s="84"/>
      <c r="W130" s="84"/>
      <c r="X130" s="84"/>
      <c r="Y130" s="84"/>
      <c r="Z130" s="84" t="s">
        <v>4962</v>
      </c>
      <c r="AA130" s="87">
        <v>0.43071161000000002</v>
      </c>
      <c r="AB130" s="87">
        <v>94</v>
      </c>
      <c r="AC130" s="87">
        <v>0.1</v>
      </c>
      <c r="AD130" s="87"/>
      <c r="AE130" s="87">
        <v>94</v>
      </c>
      <c r="AF130" s="90" t="s">
        <v>4963</v>
      </c>
    </row>
    <row r="131" spans="1:32">
      <c r="A131" s="82">
        <v>202</v>
      </c>
      <c r="B131" s="84" t="s">
        <v>4964</v>
      </c>
      <c r="C131" s="84" t="s">
        <v>4677</v>
      </c>
      <c r="D131" s="85">
        <v>2013</v>
      </c>
      <c r="E131" s="83"/>
      <c r="F131" s="84" t="s">
        <v>4601</v>
      </c>
      <c r="G131" s="84" t="s">
        <v>4604</v>
      </c>
      <c r="H131" s="84"/>
      <c r="I131" s="84" t="s">
        <v>4614</v>
      </c>
      <c r="J131" s="84" t="s">
        <v>4683</v>
      </c>
      <c r="K131" s="84" t="s">
        <v>4616</v>
      </c>
      <c r="L131" s="84"/>
      <c r="M131" s="84"/>
      <c r="N131" s="84"/>
      <c r="O131" s="84"/>
      <c r="P131" s="84"/>
      <c r="Q131" s="84"/>
      <c r="R131" s="84"/>
      <c r="S131" s="86">
        <v>1</v>
      </c>
      <c r="T131" s="84"/>
      <c r="U131" s="84"/>
      <c r="V131" s="84"/>
      <c r="W131" s="84"/>
      <c r="X131" s="84"/>
      <c r="Y131" s="84"/>
      <c r="Z131" s="84" t="s">
        <v>4674</v>
      </c>
      <c r="AA131" s="87">
        <v>2</v>
      </c>
      <c r="AB131" s="87">
        <v>435</v>
      </c>
      <c r="AC131" s="87">
        <v>0.3</v>
      </c>
      <c r="AD131" s="87"/>
      <c r="AE131" s="87">
        <v>435</v>
      </c>
      <c r="AF131" s="88" t="s">
        <v>4790</v>
      </c>
    </row>
    <row r="132" spans="1:32">
      <c r="A132" s="82">
        <v>203</v>
      </c>
      <c r="B132" s="84" t="s">
        <v>4965</v>
      </c>
      <c r="C132" s="84" t="s">
        <v>4677</v>
      </c>
      <c r="D132" s="85">
        <v>2013</v>
      </c>
      <c r="E132" s="83"/>
      <c r="F132" s="84" t="s">
        <v>4601</v>
      </c>
      <c r="G132" s="84" t="s">
        <v>4602</v>
      </c>
      <c r="H132" s="84"/>
      <c r="I132" s="84" t="s">
        <v>4664</v>
      </c>
      <c r="J132" s="84"/>
      <c r="K132" s="84" t="s">
        <v>4616</v>
      </c>
      <c r="L132" s="84"/>
      <c r="M132" s="84"/>
      <c r="N132" s="84"/>
      <c r="O132" s="84"/>
      <c r="P132" s="84"/>
      <c r="Q132" s="84"/>
      <c r="R132" s="84"/>
      <c r="S132" s="86">
        <v>1</v>
      </c>
      <c r="T132" s="84"/>
      <c r="U132" s="84"/>
      <c r="V132" s="84"/>
      <c r="W132" s="84"/>
      <c r="X132" s="84"/>
      <c r="Y132" s="84"/>
      <c r="Z132" s="84" t="s">
        <v>4789</v>
      </c>
      <c r="AA132" s="87">
        <v>1</v>
      </c>
      <c r="AB132" s="87">
        <v>192</v>
      </c>
      <c r="AC132" s="87">
        <v>0.1</v>
      </c>
      <c r="AD132" s="87"/>
      <c r="AE132" s="87">
        <v>192</v>
      </c>
      <c r="AF132" s="88" t="s">
        <v>4966</v>
      </c>
    </row>
    <row r="133" spans="1:32">
      <c r="A133" s="82">
        <v>204</v>
      </c>
      <c r="B133" s="84" t="s">
        <v>4967</v>
      </c>
      <c r="C133" s="84" t="s">
        <v>4632</v>
      </c>
      <c r="D133" s="85">
        <v>2013</v>
      </c>
      <c r="E133" s="83"/>
      <c r="F133" s="84" t="s">
        <v>4601</v>
      </c>
      <c r="G133" s="84" t="s">
        <v>4604</v>
      </c>
      <c r="H133" s="84"/>
      <c r="I133" s="84" t="s">
        <v>4664</v>
      </c>
      <c r="J133" s="84"/>
      <c r="K133" s="84" t="s">
        <v>4616</v>
      </c>
      <c r="L133" s="84"/>
      <c r="M133" s="84"/>
      <c r="N133" s="84"/>
      <c r="O133" s="84"/>
      <c r="P133" s="84"/>
      <c r="Q133" s="86">
        <v>1</v>
      </c>
      <c r="R133" s="84"/>
      <c r="S133" s="84"/>
      <c r="T133" s="84"/>
      <c r="U133" s="84"/>
      <c r="V133" s="84"/>
      <c r="W133" s="84"/>
      <c r="X133" s="84"/>
      <c r="Y133" s="84"/>
      <c r="Z133" s="84" t="s">
        <v>4968</v>
      </c>
      <c r="AA133" s="87">
        <v>0.6</v>
      </c>
      <c r="AB133" s="87">
        <v>130</v>
      </c>
      <c r="AC133" s="87">
        <v>0.1</v>
      </c>
      <c r="AD133" s="87"/>
      <c r="AE133" s="87">
        <v>130</v>
      </c>
      <c r="AF133" s="88"/>
    </row>
    <row r="134" spans="1:32">
      <c r="A134" s="82">
        <v>205</v>
      </c>
      <c r="B134" s="84" t="s">
        <v>4969</v>
      </c>
      <c r="C134" s="84" t="s">
        <v>4695</v>
      </c>
      <c r="D134" s="85">
        <v>2023</v>
      </c>
      <c r="E134" s="83"/>
      <c r="F134" s="84" t="s">
        <v>4621</v>
      </c>
      <c r="G134" s="84" t="s">
        <v>4604</v>
      </c>
      <c r="H134" s="84"/>
      <c r="I134" s="84" t="s">
        <v>4641</v>
      </c>
      <c r="J134" s="84"/>
      <c r="K134" s="84" t="s">
        <v>4616</v>
      </c>
      <c r="L134" s="86">
        <v>1</v>
      </c>
      <c r="M134" s="84"/>
      <c r="N134" s="84"/>
      <c r="O134" s="84"/>
      <c r="P134" s="84"/>
      <c r="Q134" s="86">
        <v>1</v>
      </c>
      <c r="R134" s="84"/>
      <c r="S134" s="84"/>
      <c r="T134" s="84"/>
      <c r="U134" s="84"/>
      <c r="V134" s="84"/>
      <c r="W134" s="84"/>
      <c r="X134" s="84"/>
      <c r="Y134" s="84"/>
      <c r="Z134" s="84" t="s">
        <v>4970</v>
      </c>
      <c r="AA134" s="87">
        <v>20</v>
      </c>
      <c r="AB134" s="87">
        <v>4348</v>
      </c>
      <c r="AC134" s="87">
        <v>3.4</v>
      </c>
      <c r="AD134" s="87"/>
      <c r="AE134" s="87">
        <v>4348</v>
      </c>
      <c r="AF134" s="88" t="s">
        <v>4971</v>
      </c>
    </row>
    <row r="135" spans="1:32">
      <c r="A135" s="82">
        <v>207</v>
      </c>
      <c r="B135" s="84" t="s">
        <v>4972</v>
      </c>
      <c r="C135" s="84" t="s">
        <v>4677</v>
      </c>
      <c r="D135" s="85">
        <v>2013</v>
      </c>
      <c r="E135" s="83"/>
      <c r="F135" s="84" t="s">
        <v>4601</v>
      </c>
      <c r="G135" s="84" t="s">
        <v>4602</v>
      </c>
      <c r="H135" s="84"/>
      <c r="I135" s="84" t="s">
        <v>4641</v>
      </c>
      <c r="J135" s="84"/>
      <c r="K135" s="84" t="s">
        <v>4722</v>
      </c>
      <c r="L135" s="84"/>
      <c r="M135" s="84"/>
      <c r="N135" s="84"/>
      <c r="O135" s="84"/>
      <c r="P135" s="84"/>
      <c r="Q135" s="84"/>
      <c r="R135" s="84"/>
      <c r="S135" s="84"/>
      <c r="T135" s="84"/>
      <c r="U135" s="84"/>
      <c r="V135" s="84"/>
      <c r="W135" s="84"/>
      <c r="X135" s="86">
        <v>1</v>
      </c>
      <c r="Y135" s="84"/>
      <c r="Z135" s="84" t="s">
        <v>4973</v>
      </c>
      <c r="AA135" s="87">
        <v>0.26</v>
      </c>
      <c r="AB135" s="87">
        <v>50</v>
      </c>
      <c r="AC135" s="87">
        <v>0</v>
      </c>
      <c r="AD135" s="87"/>
      <c r="AE135" s="87">
        <v>50</v>
      </c>
      <c r="AF135" s="88" t="s">
        <v>4974</v>
      </c>
    </row>
    <row r="136" spans="1:32">
      <c r="A136" s="82">
        <v>211</v>
      </c>
      <c r="B136" s="84" t="s">
        <v>4975</v>
      </c>
      <c r="C136" s="84" t="s">
        <v>4761</v>
      </c>
      <c r="D136" s="85">
        <v>2013</v>
      </c>
      <c r="E136" s="83"/>
      <c r="F136" s="84" t="s">
        <v>4601</v>
      </c>
      <c r="G136" s="84" t="s">
        <v>4604</v>
      </c>
      <c r="H136" s="84"/>
      <c r="I136" s="84" t="s">
        <v>4664</v>
      </c>
      <c r="J136" s="84"/>
      <c r="K136" s="84" t="s">
        <v>4616</v>
      </c>
      <c r="L136" s="84"/>
      <c r="M136" s="84"/>
      <c r="N136" s="84"/>
      <c r="O136" s="84"/>
      <c r="P136" s="84"/>
      <c r="Q136" s="84"/>
      <c r="R136" s="86">
        <v>1</v>
      </c>
      <c r="S136" s="84"/>
      <c r="T136" s="84"/>
      <c r="U136" s="84"/>
      <c r="V136" s="84"/>
      <c r="W136" s="84"/>
      <c r="X136" s="84"/>
      <c r="Y136" s="84"/>
      <c r="Z136" s="84" t="s">
        <v>4976</v>
      </c>
      <c r="AA136" s="87">
        <v>0.2</v>
      </c>
      <c r="AB136" s="87">
        <v>43</v>
      </c>
      <c r="AC136" s="87">
        <v>0</v>
      </c>
      <c r="AD136" s="87"/>
      <c r="AE136" s="87">
        <v>43</v>
      </c>
      <c r="AF136" s="88" t="s">
        <v>4977</v>
      </c>
    </row>
    <row r="137" spans="1:32">
      <c r="A137" s="82">
        <v>213</v>
      </c>
      <c r="B137" s="84" t="s">
        <v>4978</v>
      </c>
      <c r="C137" s="84" t="s">
        <v>4677</v>
      </c>
      <c r="D137" s="85">
        <v>2013</v>
      </c>
      <c r="E137" s="83"/>
      <c r="F137" s="84" t="s">
        <v>4601</v>
      </c>
      <c r="G137" s="84" t="s">
        <v>4602</v>
      </c>
      <c r="H137" s="84"/>
      <c r="I137" s="84" t="s">
        <v>4641</v>
      </c>
      <c r="J137" s="84"/>
      <c r="K137" s="84" t="s">
        <v>4722</v>
      </c>
      <c r="L137" s="84"/>
      <c r="M137" s="84"/>
      <c r="N137" s="84"/>
      <c r="O137" s="84"/>
      <c r="P137" s="84"/>
      <c r="Q137" s="84"/>
      <c r="R137" s="84"/>
      <c r="S137" s="84"/>
      <c r="T137" s="84"/>
      <c r="U137" s="84"/>
      <c r="V137" s="84"/>
      <c r="W137" s="84"/>
      <c r="X137" s="86">
        <v>1</v>
      </c>
      <c r="Y137" s="84"/>
      <c r="Z137" s="84" t="s">
        <v>4979</v>
      </c>
      <c r="AA137" s="87">
        <v>0.18</v>
      </c>
      <c r="AB137" s="87">
        <v>35</v>
      </c>
      <c r="AC137" s="87">
        <v>0</v>
      </c>
      <c r="AD137" s="87"/>
      <c r="AE137" s="87">
        <v>35</v>
      </c>
      <c r="AF137" s="88" t="s">
        <v>4980</v>
      </c>
    </row>
    <row r="138" spans="1:32">
      <c r="A138" s="82">
        <v>221</v>
      </c>
      <c r="B138" s="84" t="s">
        <v>4981</v>
      </c>
      <c r="C138" s="84" t="s">
        <v>4677</v>
      </c>
      <c r="D138" s="85">
        <v>2013</v>
      </c>
      <c r="E138" s="83"/>
      <c r="F138" s="84" t="s">
        <v>4601</v>
      </c>
      <c r="G138" s="84" t="s">
        <v>4602</v>
      </c>
      <c r="H138" s="84"/>
      <c r="I138" s="84" t="s">
        <v>4614</v>
      </c>
      <c r="J138" s="84" t="s">
        <v>4649</v>
      </c>
      <c r="K138" s="84" t="s">
        <v>4616</v>
      </c>
      <c r="L138" s="84"/>
      <c r="M138" s="84"/>
      <c r="N138" s="84"/>
      <c r="O138" s="84"/>
      <c r="P138" s="84"/>
      <c r="Q138" s="86">
        <v>1</v>
      </c>
      <c r="R138" s="84"/>
      <c r="S138" s="84"/>
      <c r="T138" s="84"/>
      <c r="U138" s="84"/>
      <c r="V138" s="84"/>
      <c r="W138" s="84"/>
      <c r="X138" s="84"/>
      <c r="Y138" s="84"/>
      <c r="Z138" s="84" t="s">
        <v>4982</v>
      </c>
      <c r="AA138" s="87">
        <v>0.04</v>
      </c>
      <c r="AB138" s="87">
        <v>8</v>
      </c>
      <c r="AC138" s="87">
        <v>0</v>
      </c>
      <c r="AD138" s="87"/>
      <c r="AE138" s="87">
        <v>8</v>
      </c>
      <c r="AF138" s="88" t="s">
        <v>4983</v>
      </c>
    </row>
    <row r="139" spans="1:32">
      <c r="A139" s="82">
        <v>222</v>
      </c>
      <c r="B139" s="84" t="s">
        <v>4984</v>
      </c>
      <c r="C139" s="84" t="s">
        <v>4985</v>
      </c>
      <c r="D139" s="85">
        <v>2005</v>
      </c>
      <c r="E139" s="83"/>
      <c r="F139" s="84" t="s">
        <v>4601</v>
      </c>
      <c r="G139" s="84" t="s">
        <v>4604</v>
      </c>
      <c r="H139" s="84"/>
      <c r="I139" s="84" t="s">
        <v>4769</v>
      </c>
      <c r="J139" s="84"/>
      <c r="K139" s="84" t="s">
        <v>4616</v>
      </c>
      <c r="L139" s="84"/>
      <c r="M139" s="84"/>
      <c r="N139" s="84"/>
      <c r="O139" s="84"/>
      <c r="P139" s="84"/>
      <c r="Q139" s="84"/>
      <c r="R139" s="84"/>
      <c r="S139" s="84"/>
      <c r="T139" s="84"/>
      <c r="U139" s="84"/>
      <c r="V139" s="84"/>
      <c r="W139" s="84"/>
      <c r="X139" s="84"/>
      <c r="Y139" s="84"/>
      <c r="Z139" s="84"/>
      <c r="AA139" s="87"/>
      <c r="AB139" s="87"/>
      <c r="AC139" s="87"/>
      <c r="AD139" s="87"/>
      <c r="AE139" s="87">
        <v>0</v>
      </c>
      <c r="AF139" s="88" t="s">
        <v>4986</v>
      </c>
    </row>
    <row r="140" spans="1:32">
      <c r="A140" s="82">
        <v>223</v>
      </c>
      <c r="B140" s="84" t="s">
        <v>4987</v>
      </c>
      <c r="C140" s="84" t="s">
        <v>4648</v>
      </c>
      <c r="D140" s="85">
        <v>2013</v>
      </c>
      <c r="E140" s="83"/>
      <c r="F140" s="84" t="s">
        <v>4663</v>
      </c>
      <c r="G140" s="84" t="s">
        <v>4602</v>
      </c>
      <c r="H140" s="84"/>
      <c r="I140" s="84" t="s">
        <v>4664</v>
      </c>
      <c r="J140" s="84"/>
      <c r="K140" s="84" t="s">
        <v>4616</v>
      </c>
      <c r="L140" s="84"/>
      <c r="M140" s="84"/>
      <c r="N140" s="84"/>
      <c r="O140" s="84"/>
      <c r="P140" s="84"/>
      <c r="Q140" s="84"/>
      <c r="R140" s="86">
        <v>1</v>
      </c>
      <c r="S140" s="84"/>
      <c r="T140" s="84"/>
      <c r="U140" s="84"/>
      <c r="V140" s="84"/>
      <c r="W140" s="84"/>
      <c r="X140" s="84"/>
      <c r="Y140" s="84"/>
      <c r="Z140" s="84" t="s">
        <v>4988</v>
      </c>
      <c r="AA140" s="87">
        <v>3.1199999999999999E-3</v>
      </c>
      <c r="AB140" s="87">
        <v>1</v>
      </c>
      <c r="AC140" s="87">
        <v>0</v>
      </c>
      <c r="AD140" s="87"/>
      <c r="AE140" s="87">
        <v>1</v>
      </c>
      <c r="AF140" s="88" t="s">
        <v>4989</v>
      </c>
    </row>
    <row r="141" spans="1:32">
      <c r="A141" s="82">
        <v>225</v>
      </c>
      <c r="B141" s="84" t="s">
        <v>4990</v>
      </c>
      <c r="C141" s="84" t="s">
        <v>4677</v>
      </c>
      <c r="D141" s="85">
        <v>2021</v>
      </c>
      <c r="E141" s="83"/>
      <c r="F141" s="84" t="s">
        <v>4601</v>
      </c>
      <c r="G141" s="84" t="s">
        <v>4602</v>
      </c>
      <c r="H141" s="84"/>
      <c r="I141" s="84" t="s">
        <v>4641</v>
      </c>
      <c r="J141" s="84"/>
      <c r="K141" s="84" t="s">
        <v>4616</v>
      </c>
      <c r="L141" s="86">
        <v>1</v>
      </c>
      <c r="M141" s="84"/>
      <c r="N141" s="84"/>
      <c r="O141" s="84"/>
      <c r="P141" s="84"/>
      <c r="Q141" s="84"/>
      <c r="R141" s="84"/>
      <c r="S141" s="84"/>
      <c r="T141" s="84"/>
      <c r="U141" s="84"/>
      <c r="V141" s="84"/>
      <c r="W141" s="84"/>
      <c r="X141" s="84"/>
      <c r="Y141" s="84"/>
      <c r="Z141" s="87" t="s">
        <v>4669</v>
      </c>
      <c r="AA141" s="87">
        <v>10</v>
      </c>
      <c r="AB141" s="87">
        <v>1923</v>
      </c>
      <c r="AC141" s="87">
        <v>1.5</v>
      </c>
      <c r="AD141" s="87"/>
      <c r="AE141" s="87">
        <v>1923</v>
      </c>
      <c r="AF141" s="88" t="s">
        <v>4991</v>
      </c>
    </row>
    <row r="142" spans="1:32">
      <c r="A142" s="82">
        <v>227</v>
      </c>
      <c r="B142" s="84" t="s">
        <v>4992</v>
      </c>
      <c r="C142" s="84" t="s">
        <v>4677</v>
      </c>
      <c r="D142" s="85">
        <v>2017</v>
      </c>
      <c r="E142" s="83"/>
      <c r="F142" s="84" t="s">
        <v>4601</v>
      </c>
      <c r="G142" s="84" t="s">
        <v>4602</v>
      </c>
      <c r="H142" s="84"/>
      <c r="I142" s="84" t="s">
        <v>4641</v>
      </c>
      <c r="J142" s="84"/>
      <c r="K142" s="84" t="s">
        <v>4616</v>
      </c>
      <c r="L142" s="86">
        <v>1</v>
      </c>
      <c r="M142" s="84"/>
      <c r="N142" s="84"/>
      <c r="O142" s="84"/>
      <c r="P142" s="84"/>
      <c r="Q142" s="84"/>
      <c r="R142" s="84"/>
      <c r="S142" s="84"/>
      <c r="T142" s="84"/>
      <c r="U142" s="84"/>
      <c r="V142" s="84"/>
      <c r="W142" s="84"/>
      <c r="X142" s="84"/>
      <c r="Y142" s="84"/>
      <c r="Z142" s="84" t="s">
        <v>4993</v>
      </c>
      <c r="AA142" s="87">
        <v>5</v>
      </c>
      <c r="AB142" s="87">
        <v>962</v>
      </c>
      <c r="AC142" s="87">
        <v>0.7</v>
      </c>
      <c r="AD142" s="87"/>
      <c r="AE142" s="87">
        <v>962</v>
      </c>
      <c r="AF142" s="88" t="s">
        <v>4994</v>
      </c>
    </row>
    <row r="143" spans="1:32">
      <c r="A143" s="82">
        <v>235</v>
      </c>
      <c r="B143" s="84" t="s">
        <v>4995</v>
      </c>
      <c r="C143" s="84" t="s">
        <v>4677</v>
      </c>
      <c r="D143" s="85">
        <v>2012</v>
      </c>
      <c r="E143" s="83"/>
      <c r="F143" s="84" t="s">
        <v>4601</v>
      </c>
      <c r="G143" s="84" t="s">
        <v>4604</v>
      </c>
      <c r="H143" s="84"/>
      <c r="I143" s="84" t="s">
        <v>4664</v>
      </c>
      <c r="J143" s="84"/>
      <c r="K143" s="84" t="s">
        <v>4616</v>
      </c>
      <c r="L143" s="84"/>
      <c r="M143" s="84"/>
      <c r="N143" s="84"/>
      <c r="O143" s="84"/>
      <c r="P143" s="84"/>
      <c r="Q143" s="86">
        <v>1</v>
      </c>
      <c r="R143" s="86">
        <v>1</v>
      </c>
      <c r="S143" s="84"/>
      <c r="T143" s="86">
        <v>1</v>
      </c>
      <c r="U143" s="84"/>
      <c r="V143" s="84"/>
      <c r="W143" s="84"/>
      <c r="X143" s="84"/>
      <c r="Y143" s="84"/>
      <c r="Z143" s="84" t="s">
        <v>4996</v>
      </c>
      <c r="AA143" s="87">
        <v>0.16500000000000001</v>
      </c>
      <c r="AB143" s="87">
        <v>36</v>
      </c>
      <c r="AC143" s="87">
        <v>0</v>
      </c>
      <c r="AD143" s="87"/>
      <c r="AE143" s="87">
        <v>36</v>
      </c>
      <c r="AF143" s="88" t="s">
        <v>4997</v>
      </c>
    </row>
    <row r="144" spans="1:32">
      <c r="A144" s="82">
        <v>236</v>
      </c>
      <c r="B144" s="84" t="s">
        <v>4998</v>
      </c>
      <c r="C144" s="84" t="s">
        <v>4677</v>
      </c>
      <c r="D144" s="85">
        <v>2012</v>
      </c>
      <c r="E144" s="83"/>
      <c r="F144" s="84" t="s">
        <v>4601</v>
      </c>
      <c r="G144" s="84" t="s">
        <v>4604</v>
      </c>
      <c r="H144" s="84"/>
      <c r="I144" s="84" t="s">
        <v>4664</v>
      </c>
      <c r="J144" s="84"/>
      <c r="K144" s="84" t="s">
        <v>4616</v>
      </c>
      <c r="L144" s="84"/>
      <c r="M144" s="84"/>
      <c r="N144" s="84"/>
      <c r="O144" s="84"/>
      <c r="P144" s="84"/>
      <c r="Q144" s="84"/>
      <c r="R144" s="86">
        <v>1</v>
      </c>
      <c r="S144" s="84"/>
      <c r="T144" s="84"/>
      <c r="U144" s="84"/>
      <c r="V144" s="84"/>
      <c r="W144" s="84"/>
      <c r="X144" s="84"/>
      <c r="Y144" s="84"/>
      <c r="Z144" s="84" t="s">
        <v>4999</v>
      </c>
      <c r="AA144" s="87">
        <v>0.14000000000000001</v>
      </c>
      <c r="AB144" s="87">
        <v>30</v>
      </c>
      <c r="AC144" s="87">
        <v>0</v>
      </c>
      <c r="AD144" s="87"/>
      <c r="AE144" s="87">
        <v>30</v>
      </c>
      <c r="AF144" s="88" t="s">
        <v>5000</v>
      </c>
    </row>
    <row r="145" spans="1:32">
      <c r="A145" s="82">
        <v>239</v>
      </c>
      <c r="B145" s="84" t="s">
        <v>5001</v>
      </c>
      <c r="C145" s="84" t="s">
        <v>4677</v>
      </c>
      <c r="D145" s="85">
        <v>2012</v>
      </c>
      <c r="E145" s="83"/>
      <c r="F145" s="84" t="s">
        <v>4601</v>
      </c>
      <c r="G145" s="84" t="s">
        <v>4604</v>
      </c>
      <c r="H145" s="84"/>
      <c r="I145" s="84" t="s">
        <v>4664</v>
      </c>
      <c r="J145" s="84"/>
      <c r="K145" s="84" t="s">
        <v>4616</v>
      </c>
      <c r="L145" s="84"/>
      <c r="M145" s="84"/>
      <c r="N145" s="84"/>
      <c r="O145" s="84"/>
      <c r="P145" s="84"/>
      <c r="Q145" s="86">
        <v>1</v>
      </c>
      <c r="R145" s="84"/>
      <c r="S145" s="84"/>
      <c r="T145" s="84"/>
      <c r="U145" s="84"/>
      <c r="V145" s="84"/>
      <c r="W145" s="84"/>
      <c r="X145" s="84"/>
      <c r="Y145" s="84"/>
      <c r="Z145" s="84" t="s">
        <v>5002</v>
      </c>
      <c r="AA145" s="87">
        <v>0.12</v>
      </c>
      <c r="AB145" s="87">
        <v>26</v>
      </c>
      <c r="AC145" s="87">
        <v>0</v>
      </c>
      <c r="AD145" s="87"/>
      <c r="AE145" s="87">
        <v>26</v>
      </c>
      <c r="AF145" s="88"/>
    </row>
    <row r="146" spans="1:32">
      <c r="A146" s="82">
        <v>240</v>
      </c>
      <c r="B146" s="84" t="s">
        <v>5003</v>
      </c>
      <c r="C146" s="84" t="s">
        <v>4677</v>
      </c>
      <c r="D146" s="85">
        <v>2012</v>
      </c>
      <c r="E146" s="83"/>
      <c r="F146" s="84" t="s">
        <v>4601</v>
      </c>
      <c r="G146" s="84" t="s">
        <v>4598</v>
      </c>
      <c r="H146" s="84" t="s">
        <v>4613</v>
      </c>
      <c r="I146" s="84" t="s">
        <v>4664</v>
      </c>
      <c r="J146" s="84"/>
      <c r="K146" s="84" t="s">
        <v>4616</v>
      </c>
      <c r="L146" s="84"/>
      <c r="M146" s="84"/>
      <c r="N146" s="84"/>
      <c r="O146" s="84"/>
      <c r="P146" s="84"/>
      <c r="Q146" s="84"/>
      <c r="R146" s="84"/>
      <c r="S146" s="86">
        <v>1</v>
      </c>
      <c r="T146" s="84"/>
      <c r="U146" s="84"/>
      <c r="V146" s="84"/>
      <c r="W146" s="84"/>
      <c r="X146" s="84"/>
      <c r="Y146" s="84"/>
      <c r="Z146" s="84" t="s">
        <v>5004</v>
      </c>
      <c r="AA146" s="87">
        <v>0.108</v>
      </c>
      <c r="AB146" s="87">
        <v>24</v>
      </c>
      <c r="AC146" s="87">
        <v>0</v>
      </c>
      <c r="AD146" s="87"/>
      <c r="AE146" s="87">
        <v>24</v>
      </c>
      <c r="AF146" s="88" t="s">
        <v>5005</v>
      </c>
    </row>
    <row r="147" spans="1:32">
      <c r="A147" s="82">
        <v>241</v>
      </c>
      <c r="B147" s="84" t="s">
        <v>5006</v>
      </c>
      <c r="C147" s="84" t="s">
        <v>5007</v>
      </c>
      <c r="D147" s="85">
        <v>2012</v>
      </c>
      <c r="E147" s="83"/>
      <c r="F147" s="84" t="s">
        <v>4601</v>
      </c>
      <c r="G147" s="84" t="s">
        <v>4598</v>
      </c>
      <c r="H147" s="84" t="s">
        <v>4613</v>
      </c>
      <c r="I147" s="84" t="s">
        <v>4664</v>
      </c>
      <c r="J147" s="84"/>
      <c r="K147" s="84" t="s">
        <v>4616</v>
      </c>
      <c r="L147" s="84"/>
      <c r="M147" s="84"/>
      <c r="N147" s="84"/>
      <c r="O147" s="84"/>
      <c r="P147" s="84"/>
      <c r="Q147" s="84"/>
      <c r="R147" s="86">
        <v>1</v>
      </c>
      <c r="S147" s="84"/>
      <c r="T147" s="84"/>
      <c r="U147" s="84"/>
      <c r="V147" s="84"/>
      <c r="W147" s="84"/>
      <c r="X147" s="84"/>
      <c r="Y147" s="84"/>
      <c r="Z147" s="84" t="s">
        <v>5008</v>
      </c>
      <c r="AA147" s="87">
        <v>0.1</v>
      </c>
      <c r="AB147" s="87">
        <v>22</v>
      </c>
      <c r="AC147" s="87">
        <v>0</v>
      </c>
      <c r="AD147" s="87"/>
      <c r="AE147" s="87">
        <v>22</v>
      </c>
      <c r="AF147" s="88" t="s">
        <v>5009</v>
      </c>
    </row>
    <row r="148" spans="1:32">
      <c r="A148" s="82">
        <v>246</v>
      </c>
      <c r="B148" s="84" t="s">
        <v>5010</v>
      </c>
      <c r="C148" s="84" t="s">
        <v>4687</v>
      </c>
      <c r="D148" s="85">
        <v>2012</v>
      </c>
      <c r="E148" s="83"/>
      <c r="F148" s="84" t="s">
        <v>4601</v>
      </c>
      <c r="G148" s="84" t="s">
        <v>4604</v>
      </c>
      <c r="H148" s="84"/>
      <c r="I148" s="84" t="s">
        <v>4664</v>
      </c>
      <c r="J148" s="84"/>
      <c r="K148" s="84" t="s">
        <v>4616</v>
      </c>
      <c r="L148" s="84"/>
      <c r="M148" s="84"/>
      <c r="N148" s="84"/>
      <c r="O148" s="84"/>
      <c r="P148" s="84"/>
      <c r="Q148" s="86">
        <v>1</v>
      </c>
      <c r="R148" s="86">
        <v>1</v>
      </c>
      <c r="S148" s="86">
        <v>1</v>
      </c>
      <c r="T148" s="84"/>
      <c r="U148" s="84"/>
      <c r="V148" s="84"/>
      <c r="W148" s="84"/>
      <c r="X148" s="84"/>
      <c r="Y148" s="84"/>
      <c r="Z148" s="84" t="s">
        <v>5011</v>
      </c>
      <c r="AA148" s="87">
        <v>0.03</v>
      </c>
      <c r="AB148" s="87">
        <v>7</v>
      </c>
      <c r="AC148" s="87">
        <v>0</v>
      </c>
      <c r="AD148" s="87"/>
      <c r="AE148" s="87">
        <v>7</v>
      </c>
      <c r="AF148" s="88" t="s">
        <v>5012</v>
      </c>
    </row>
    <row r="149" spans="1:32">
      <c r="A149" s="82">
        <v>249</v>
      </c>
      <c r="B149" s="84" t="s">
        <v>5013</v>
      </c>
      <c r="C149" s="84" t="s">
        <v>4710</v>
      </c>
      <c r="D149" s="85">
        <v>2012</v>
      </c>
      <c r="E149" s="83"/>
      <c r="F149" s="84" t="s">
        <v>4663</v>
      </c>
      <c r="G149" s="84" t="s">
        <v>4602</v>
      </c>
      <c r="H149" s="84"/>
      <c r="I149" s="84" t="s">
        <v>4769</v>
      </c>
      <c r="J149" s="84"/>
      <c r="K149" s="84" t="s">
        <v>4616</v>
      </c>
      <c r="L149" s="84"/>
      <c r="M149" s="84"/>
      <c r="N149" s="84"/>
      <c r="O149" s="84"/>
      <c r="P149" s="84"/>
      <c r="Q149" s="84"/>
      <c r="R149" s="86">
        <v>1</v>
      </c>
      <c r="S149" s="84"/>
      <c r="T149" s="84"/>
      <c r="U149" s="86">
        <v>1</v>
      </c>
      <c r="V149" s="84"/>
      <c r="W149" s="84"/>
      <c r="X149" s="84"/>
      <c r="Y149" s="84"/>
      <c r="Z149" s="84" t="s">
        <v>5014</v>
      </c>
      <c r="AA149" s="87">
        <v>8.8400000000000006E-3</v>
      </c>
      <c r="AB149" s="87">
        <v>2</v>
      </c>
      <c r="AC149" s="87">
        <v>0</v>
      </c>
      <c r="AD149" s="87"/>
      <c r="AE149" s="87">
        <v>2</v>
      </c>
      <c r="AF149" s="88" t="s">
        <v>5015</v>
      </c>
    </row>
    <row r="150" spans="1:32">
      <c r="A150" s="82">
        <v>250</v>
      </c>
      <c r="B150" s="84" t="s">
        <v>5016</v>
      </c>
      <c r="C150" s="84" t="s">
        <v>4815</v>
      </c>
      <c r="D150" s="85">
        <v>2012</v>
      </c>
      <c r="E150" s="83"/>
      <c r="F150" s="84" t="s">
        <v>4663</v>
      </c>
      <c r="G150" s="84" t="s">
        <v>4598</v>
      </c>
      <c r="H150" s="84" t="s">
        <v>4613</v>
      </c>
      <c r="I150" s="84" t="s">
        <v>4664</v>
      </c>
      <c r="J150" s="84"/>
      <c r="K150" s="84" t="s">
        <v>4722</v>
      </c>
      <c r="L150" s="84"/>
      <c r="M150" s="84"/>
      <c r="N150" s="84"/>
      <c r="O150" s="84"/>
      <c r="P150" s="84"/>
      <c r="Q150" s="84"/>
      <c r="R150" s="84"/>
      <c r="S150" s="84"/>
      <c r="T150" s="84"/>
      <c r="U150" s="84"/>
      <c r="V150" s="84"/>
      <c r="W150" s="84"/>
      <c r="X150" s="86">
        <v>1</v>
      </c>
      <c r="Y150" s="84"/>
      <c r="Z150" s="84"/>
      <c r="AA150" s="87"/>
      <c r="AB150" s="87"/>
      <c r="AC150" s="87"/>
      <c r="AD150" s="87"/>
      <c r="AE150" s="87">
        <v>0</v>
      </c>
      <c r="AF150" s="88" t="s">
        <v>5017</v>
      </c>
    </row>
    <row r="151" spans="1:32">
      <c r="A151" s="82">
        <v>251</v>
      </c>
      <c r="B151" s="84" t="s">
        <v>5018</v>
      </c>
      <c r="C151" s="84" t="s">
        <v>5019</v>
      </c>
      <c r="D151" s="85">
        <v>2012</v>
      </c>
      <c r="E151" s="83"/>
      <c r="F151" s="84" t="s">
        <v>4601</v>
      </c>
      <c r="G151" s="84" t="s">
        <v>4598</v>
      </c>
      <c r="H151" s="84" t="s">
        <v>4613</v>
      </c>
      <c r="I151" s="84" t="s">
        <v>4614</v>
      </c>
      <c r="J151" s="84" t="s">
        <v>4622</v>
      </c>
      <c r="K151" s="84" t="s">
        <v>4658</v>
      </c>
      <c r="L151" s="84"/>
      <c r="M151" s="84"/>
      <c r="N151" s="86">
        <v>1</v>
      </c>
      <c r="O151" s="84"/>
      <c r="P151" s="84"/>
      <c r="Q151" s="84"/>
      <c r="R151" s="84"/>
      <c r="S151" s="84"/>
      <c r="T151" s="84"/>
      <c r="U151" s="84"/>
      <c r="V151" s="84"/>
      <c r="W151" s="84"/>
      <c r="X151" s="84"/>
      <c r="Y151" s="84"/>
      <c r="Z151" s="84" t="s">
        <v>5020</v>
      </c>
      <c r="AA151" s="87">
        <v>6</v>
      </c>
      <c r="AB151" s="87">
        <v>1200</v>
      </c>
      <c r="AC151" s="87">
        <v>0.9</v>
      </c>
      <c r="AD151" s="87"/>
      <c r="AE151" s="87">
        <v>1200</v>
      </c>
      <c r="AF151" s="88" t="s">
        <v>5021</v>
      </c>
    </row>
    <row r="152" spans="1:32">
      <c r="A152" s="82">
        <v>254</v>
      </c>
      <c r="B152" s="84" t="s">
        <v>5022</v>
      </c>
      <c r="C152" s="84" t="s">
        <v>4677</v>
      </c>
      <c r="D152" s="85">
        <v>2011</v>
      </c>
      <c r="E152" s="83"/>
      <c r="F152" s="84" t="s">
        <v>4601</v>
      </c>
      <c r="G152" s="84" t="s">
        <v>4604</v>
      </c>
      <c r="H152" s="84"/>
      <c r="I152" s="84" t="s">
        <v>4664</v>
      </c>
      <c r="J152" s="84"/>
      <c r="K152" s="84" t="s">
        <v>4616</v>
      </c>
      <c r="L152" s="84"/>
      <c r="M152" s="84"/>
      <c r="N152" s="84"/>
      <c r="O152" s="84"/>
      <c r="P152" s="84"/>
      <c r="Q152" s="86">
        <v>1</v>
      </c>
      <c r="R152" s="84"/>
      <c r="S152" s="84"/>
      <c r="T152" s="84"/>
      <c r="U152" s="84"/>
      <c r="V152" s="84"/>
      <c r="W152" s="84"/>
      <c r="X152" s="84"/>
      <c r="Y152" s="84"/>
      <c r="Z152" s="84" t="s">
        <v>4968</v>
      </c>
      <c r="AA152" s="87">
        <v>0.6</v>
      </c>
      <c r="AB152" s="87">
        <v>120</v>
      </c>
      <c r="AC152" s="87">
        <v>0.1</v>
      </c>
      <c r="AD152" s="87"/>
      <c r="AE152" s="87">
        <v>120</v>
      </c>
      <c r="AF152" s="88" t="s">
        <v>5023</v>
      </c>
    </row>
    <row r="153" spans="1:32">
      <c r="A153" s="82">
        <v>258</v>
      </c>
      <c r="B153" s="84" t="s">
        <v>5024</v>
      </c>
      <c r="C153" s="84" t="s">
        <v>4677</v>
      </c>
      <c r="D153" s="85">
        <v>2011</v>
      </c>
      <c r="E153" s="83"/>
      <c r="F153" s="84" t="s">
        <v>4601</v>
      </c>
      <c r="G153" s="84" t="s">
        <v>4604</v>
      </c>
      <c r="H153" s="84"/>
      <c r="I153" s="84" t="s">
        <v>4664</v>
      </c>
      <c r="J153" s="84"/>
      <c r="K153" s="84" t="s">
        <v>4616</v>
      </c>
      <c r="L153" s="84"/>
      <c r="M153" s="84"/>
      <c r="N153" s="84"/>
      <c r="O153" s="84"/>
      <c r="P153" s="84"/>
      <c r="Q153" s="86">
        <v>1</v>
      </c>
      <c r="R153" s="86">
        <v>1</v>
      </c>
      <c r="S153" s="86">
        <v>1</v>
      </c>
      <c r="T153" s="84"/>
      <c r="U153" s="86">
        <v>1</v>
      </c>
      <c r="V153" s="84"/>
      <c r="W153" s="84"/>
      <c r="X153" s="84"/>
      <c r="Y153" s="84"/>
      <c r="Z153" s="84" t="s">
        <v>5025</v>
      </c>
      <c r="AA153" s="87">
        <v>0.5</v>
      </c>
      <c r="AB153" s="87">
        <v>120</v>
      </c>
      <c r="AC153" s="87">
        <v>0.1</v>
      </c>
      <c r="AD153" s="87"/>
      <c r="AE153" s="87">
        <v>120</v>
      </c>
      <c r="AF153" s="88" t="s">
        <v>5026</v>
      </c>
    </row>
    <row r="154" spans="1:32">
      <c r="A154" s="82">
        <v>259</v>
      </c>
      <c r="B154" s="84" t="s">
        <v>5027</v>
      </c>
      <c r="C154" s="84" t="s">
        <v>4677</v>
      </c>
      <c r="D154" s="85">
        <v>2011</v>
      </c>
      <c r="E154" s="83"/>
      <c r="F154" s="84" t="s">
        <v>4601</v>
      </c>
      <c r="G154" s="84" t="s">
        <v>4604</v>
      </c>
      <c r="H154" s="84"/>
      <c r="I154" s="84" t="s">
        <v>4664</v>
      </c>
      <c r="J154" s="84"/>
      <c r="K154" s="84" t="s">
        <v>4616</v>
      </c>
      <c r="L154" s="84"/>
      <c r="M154" s="84"/>
      <c r="N154" s="84"/>
      <c r="O154" s="84"/>
      <c r="P154" s="84"/>
      <c r="Q154" s="86">
        <v>1</v>
      </c>
      <c r="R154" s="84"/>
      <c r="S154" s="84"/>
      <c r="T154" s="84"/>
      <c r="U154" s="84"/>
      <c r="V154" s="84"/>
      <c r="W154" s="84"/>
      <c r="X154" s="84"/>
      <c r="Y154" s="84"/>
      <c r="Z154" s="84" t="s">
        <v>5028</v>
      </c>
      <c r="AA154" s="87">
        <v>0.3</v>
      </c>
      <c r="AB154" s="87">
        <v>65</v>
      </c>
      <c r="AC154" s="87">
        <v>0.1</v>
      </c>
      <c r="AD154" s="87"/>
      <c r="AE154" s="87">
        <v>65</v>
      </c>
      <c r="AF154" s="88" t="s">
        <v>5029</v>
      </c>
    </row>
    <row r="155" spans="1:32">
      <c r="A155" s="82">
        <v>270</v>
      </c>
      <c r="B155" s="84" t="s">
        <v>5030</v>
      </c>
      <c r="C155" s="84" t="s">
        <v>4719</v>
      </c>
      <c r="D155" s="85">
        <v>2011</v>
      </c>
      <c r="E155" s="83"/>
      <c r="F155" s="84" t="s">
        <v>4601</v>
      </c>
      <c r="G155" s="84" t="s">
        <v>4604</v>
      </c>
      <c r="H155" s="84"/>
      <c r="I155" s="84" t="s">
        <v>4664</v>
      </c>
      <c r="J155" s="84"/>
      <c r="K155" s="84" t="s">
        <v>4616</v>
      </c>
      <c r="L155" s="84"/>
      <c r="M155" s="84"/>
      <c r="N155" s="84"/>
      <c r="O155" s="84"/>
      <c r="P155" s="84"/>
      <c r="Q155" s="84"/>
      <c r="R155" s="86">
        <v>1</v>
      </c>
      <c r="S155" s="84"/>
      <c r="T155" s="84"/>
      <c r="U155" s="84"/>
      <c r="V155" s="84"/>
      <c r="W155" s="84"/>
      <c r="X155" s="84"/>
      <c r="Y155" s="84"/>
      <c r="Z155" s="84" t="s">
        <v>5031</v>
      </c>
      <c r="AA155" s="87">
        <v>0.1242</v>
      </c>
      <c r="AB155" s="87">
        <v>27</v>
      </c>
      <c r="AC155" s="87">
        <v>0</v>
      </c>
      <c r="AD155" s="87"/>
      <c r="AE155" s="87">
        <v>27</v>
      </c>
      <c r="AF155" s="88" t="s">
        <v>5032</v>
      </c>
    </row>
    <row r="156" spans="1:32">
      <c r="A156" s="82">
        <v>275</v>
      </c>
      <c r="B156" s="84" t="s">
        <v>5033</v>
      </c>
      <c r="C156" s="84" t="s">
        <v>5034</v>
      </c>
      <c r="D156" s="85">
        <v>2011</v>
      </c>
      <c r="E156" s="83"/>
      <c r="F156" s="84" t="s">
        <v>4601</v>
      </c>
      <c r="G156" s="84" t="s">
        <v>4598</v>
      </c>
      <c r="H156" s="84" t="s">
        <v>4613</v>
      </c>
      <c r="I156" s="84" t="s">
        <v>4664</v>
      </c>
      <c r="J156" s="84"/>
      <c r="K156" s="84" t="s">
        <v>4616</v>
      </c>
      <c r="L156" s="84"/>
      <c r="M156" s="84"/>
      <c r="N156" s="84"/>
      <c r="O156" s="84"/>
      <c r="P156" s="84"/>
      <c r="Q156" s="84"/>
      <c r="R156" s="86">
        <v>1</v>
      </c>
      <c r="S156" s="84"/>
      <c r="T156" s="84"/>
      <c r="U156" s="84"/>
      <c r="V156" s="84"/>
      <c r="W156" s="84"/>
      <c r="X156" s="84"/>
      <c r="Y156" s="84"/>
      <c r="Z156" s="84" t="s">
        <v>5035</v>
      </c>
      <c r="AA156" s="87">
        <v>4.9500000000000002E-2</v>
      </c>
      <c r="AB156" s="87">
        <v>11</v>
      </c>
      <c r="AC156" s="87">
        <v>0</v>
      </c>
      <c r="AD156" s="87"/>
      <c r="AE156" s="87">
        <v>11</v>
      </c>
      <c r="AF156" s="88"/>
    </row>
    <row r="157" spans="1:32">
      <c r="A157" s="82">
        <v>279</v>
      </c>
      <c r="B157" s="84" t="s">
        <v>5036</v>
      </c>
      <c r="C157" s="84" t="s">
        <v>4620</v>
      </c>
      <c r="D157" s="85">
        <v>2011</v>
      </c>
      <c r="E157" s="83"/>
      <c r="F157" s="84" t="s">
        <v>4601</v>
      </c>
      <c r="G157" s="84" t="s">
        <v>4602</v>
      </c>
      <c r="H157" s="84"/>
      <c r="I157" s="84" t="s">
        <v>4664</v>
      </c>
      <c r="J157" s="84"/>
      <c r="K157" s="84" t="s">
        <v>4616</v>
      </c>
      <c r="L157" s="84"/>
      <c r="M157" s="84"/>
      <c r="N157" s="84"/>
      <c r="O157" s="84"/>
      <c r="P157" s="84"/>
      <c r="Q157" s="84"/>
      <c r="R157" s="84"/>
      <c r="S157" s="86">
        <v>1</v>
      </c>
      <c r="T157" s="86">
        <v>1</v>
      </c>
      <c r="U157" s="84"/>
      <c r="V157" s="84"/>
      <c r="W157" s="84"/>
      <c r="X157" s="84"/>
      <c r="Y157" s="84"/>
      <c r="Z157" s="84" t="s">
        <v>5037</v>
      </c>
      <c r="AA157" s="87">
        <v>0.01</v>
      </c>
      <c r="AB157" s="87">
        <v>2</v>
      </c>
      <c r="AC157" s="87">
        <v>0</v>
      </c>
      <c r="AD157" s="87"/>
      <c r="AE157" s="87">
        <v>2</v>
      </c>
      <c r="AF157" s="88" t="s">
        <v>5038</v>
      </c>
    </row>
    <row r="158" spans="1:32">
      <c r="A158" s="82">
        <v>282</v>
      </c>
      <c r="B158" s="84" t="s">
        <v>5039</v>
      </c>
      <c r="C158" s="84" t="s">
        <v>4719</v>
      </c>
      <c r="D158" s="85">
        <v>2010</v>
      </c>
      <c r="E158" s="83"/>
      <c r="F158" s="84" t="s">
        <v>4601</v>
      </c>
      <c r="G158" s="84" t="s">
        <v>4604</v>
      </c>
      <c r="H158" s="84"/>
      <c r="I158" s="84" t="s">
        <v>4664</v>
      </c>
      <c r="J158" s="84"/>
      <c r="K158" s="84" t="s">
        <v>4616</v>
      </c>
      <c r="L158" s="84"/>
      <c r="M158" s="84"/>
      <c r="N158" s="84"/>
      <c r="O158" s="84"/>
      <c r="P158" s="84"/>
      <c r="Q158" s="86">
        <v>1</v>
      </c>
      <c r="R158" s="86">
        <v>1</v>
      </c>
      <c r="S158" s="84"/>
      <c r="T158" s="84"/>
      <c r="U158" s="84"/>
      <c r="V158" s="84"/>
      <c r="W158" s="84"/>
      <c r="X158" s="84"/>
      <c r="Y158" s="84"/>
      <c r="Z158" s="84" t="s">
        <v>5028</v>
      </c>
      <c r="AA158" s="87">
        <v>0.3</v>
      </c>
      <c r="AB158" s="87">
        <v>65</v>
      </c>
      <c r="AC158" s="87">
        <v>0.1</v>
      </c>
      <c r="AD158" s="87"/>
      <c r="AE158" s="87">
        <v>65</v>
      </c>
      <c r="AF158" s="88" t="s">
        <v>5040</v>
      </c>
    </row>
    <row r="159" spans="1:32">
      <c r="A159" s="82">
        <v>286</v>
      </c>
      <c r="B159" s="84" t="s">
        <v>5041</v>
      </c>
      <c r="C159" s="84" t="s">
        <v>4695</v>
      </c>
      <c r="D159" s="85">
        <v>2010</v>
      </c>
      <c r="E159" s="83"/>
      <c r="F159" s="84" t="s">
        <v>4601</v>
      </c>
      <c r="G159" s="84" t="s">
        <v>4604</v>
      </c>
      <c r="H159" s="84"/>
      <c r="I159" s="84" t="s">
        <v>4664</v>
      </c>
      <c r="J159" s="84"/>
      <c r="K159" s="84" t="s">
        <v>4616</v>
      </c>
      <c r="L159" s="84"/>
      <c r="M159" s="84"/>
      <c r="N159" s="84"/>
      <c r="O159" s="84"/>
      <c r="P159" s="84"/>
      <c r="Q159" s="86">
        <v>1</v>
      </c>
      <c r="R159" s="86">
        <v>1</v>
      </c>
      <c r="S159" s="86">
        <v>1</v>
      </c>
      <c r="T159" s="84"/>
      <c r="U159" s="84"/>
      <c r="V159" s="84"/>
      <c r="W159" s="84"/>
      <c r="X159" s="84"/>
      <c r="Y159" s="84"/>
      <c r="Z159" s="84" t="s">
        <v>5042</v>
      </c>
      <c r="AA159" s="87">
        <v>8.7400000000000005E-2</v>
      </c>
      <c r="AB159" s="87">
        <v>19</v>
      </c>
      <c r="AC159" s="87">
        <v>0</v>
      </c>
      <c r="AD159" s="87"/>
      <c r="AE159" s="87">
        <v>19</v>
      </c>
      <c r="AF159" s="88" t="s">
        <v>5043</v>
      </c>
    </row>
    <row r="160" spans="1:32">
      <c r="A160" s="82">
        <v>288</v>
      </c>
      <c r="B160" s="84" t="s">
        <v>5044</v>
      </c>
      <c r="C160" s="84" t="s">
        <v>4648</v>
      </c>
      <c r="D160" s="85">
        <v>2010</v>
      </c>
      <c r="E160" s="83"/>
      <c r="F160" s="84" t="s">
        <v>4663</v>
      </c>
      <c r="G160" s="84" t="s">
        <v>4604</v>
      </c>
      <c r="H160" s="84"/>
      <c r="I160" s="84" t="s">
        <v>4664</v>
      </c>
      <c r="J160" s="84"/>
      <c r="K160" s="84" t="s">
        <v>4616</v>
      </c>
      <c r="L160" s="84"/>
      <c r="M160" s="84"/>
      <c r="N160" s="84"/>
      <c r="O160" s="84"/>
      <c r="P160" s="84"/>
      <c r="Q160" s="86">
        <v>1</v>
      </c>
      <c r="R160" s="84"/>
      <c r="S160" s="84"/>
      <c r="T160" s="84"/>
      <c r="U160" s="84"/>
      <c r="V160" s="84"/>
      <c r="W160" s="84"/>
      <c r="X160" s="84"/>
      <c r="Y160" s="84"/>
      <c r="Z160" s="84" t="s">
        <v>5045</v>
      </c>
      <c r="AA160" s="87">
        <v>6.5000000000000002E-2</v>
      </c>
      <c r="AB160" s="87">
        <v>14</v>
      </c>
      <c r="AC160" s="87">
        <v>0</v>
      </c>
      <c r="AD160" s="87"/>
      <c r="AE160" s="87">
        <v>14</v>
      </c>
      <c r="AF160" s="88" t="s">
        <v>5046</v>
      </c>
    </row>
    <row r="161" spans="1:32">
      <c r="A161" s="82">
        <v>295</v>
      </c>
      <c r="B161" s="84" t="s">
        <v>5047</v>
      </c>
      <c r="C161" s="84" t="s">
        <v>5007</v>
      </c>
      <c r="D161" s="85">
        <v>2010</v>
      </c>
      <c r="E161" s="83"/>
      <c r="F161" s="84" t="s">
        <v>4663</v>
      </c>
      <c r="G161" s="84" t="s">
        <v>4598</v>
      </c>
      <c r="H161" s="84" t="s">
        <v>4613</v>
      </c>
      <c r="I161" s="84" t="s">
        <v>4664</v>
      </c>
      <c r="J161" s="84"/>
      <c r="K161" s="84" t="s">
        <v>4616</v>
      </c>
      <c r="L161" s="84"/>
      <c r="M161" s="84"/>
      <c r="N161" s="84"/>
      <c r="O161" s="84"/>
      <c r="P161" s="84"/>
      <c r="Q161" s="84"/>
      <c r="R161" s="86">
        <v>1</v>
      </c>
      <c r="S161" s="84"/>
      <c r="T161" s="84"/>
      <c r="U161" s="84"/>
      <c r="V161" s="84"/>
      <c r="W161" s="84"/>
      <c r="X161" s="84"/>
      <c r="Y161" s="84"/>
      <c r="Z161" s="84" t="s">
        <v>5048</v>
      </c>
      <c r="AA161" s="87">
        <v>0.22</v>
      </c>
      <c r="AB161" s="87">
        <v>49</v>
      </c>
      <c r="AC161" s="87">
        <v>0</v>
      </c>
      <c r="AD161" s="87"/>
      <c r="AE161" s="87">
        <v>49</v>
      </c>
      <c r="AF161" s="88" t="s">
        <v>5049</v>
      </c>
    </row>
    <row r="162" spans="1:32">
      <c r="A162" s="82">
        <v>296</v>
      </c>
      <c r="B162" s="84" t="s">
        <v>5050</v>
      </c>
      <c r="C162" s="84" t="s">
        <v>4662</v>
      </c>
      <c r="D162" s="85">
        <v>2010</v>
      </c>
      <c r="E162" s="83"/>
      <c r="F162" s="84" t="s">
        <v>4663</v>
      </c>
      <c r="G162" s="84" t="s">
        <v>4602</v>
      </c>
      <c r="H162" s="84"/>
      <c r="I162" s="84" t="s">
        <v>4664</v>
      </c>
      <c r="J162" s="84"/>
      <c r="K162" s="84" t="s">
        <v>4616</v>
      </c>
      <c r="L162" s="84"/>
      <c r="M162" s="84"/>
      <c r="N162" s="84"/>
      <c r="O162" s="84"/>
      <c r="P162" s="84"/>
      <c r="Q162" s="84"/>
      <c r="R162" s="86">
        <v>1</v>
      </c>
      <c r="S162" s="84"/>
      <c r="T162" s="84"/>
      <c r="U162" s="84"/>
      <c r="V162" s="84"/>
      <c r="W162" s="84"/>
      <c r="X162" s="84"/>
      <c r="Y162" s="84"/>
      <c r="Z162" s="84" t="s">
        <v>5051</v>
      </c>
      <c r="AA162" s="87">
        <v>7.0000000000000001E-3</v>
      </c>
      <c r="AB162" s="87">
        <v>1</v>
      </c>
      <c r="AC162" s="87">
        <v>0</v>
      </c>
      <c r="AD162" s="87"/>
      <c r="AE162" s="87">
        <v>1</v>
      </c>
      <c r="AF162" s="88" t="s">
        <v>5052</v>
      </c>
    </row>
    <row r="163" spans="1:32">
      <c r="A163" s="82">
        <v>299</v>
      </c>
      <c r="B163" s="84" t="s">
        <v>5053</v>
      </c>
      <c r="C163" s="84" t="s">
        <v>4695</v>
      </c>
      <c r="D163" s="85">
        <v>2010</v>
      </c>
      <c r="E163" s="83"/>
      <c r="F163" s="84" t="s">
        <v>4601</v>
      </c>
      <c r="G163" s="84" t="s">
        <v>4604</v>
      </c>
      <c r="H163" s="84"/>
      <c r="I163" s="84" t="s">
        <v>4664</v>
      </c>
      <c r="J163" s="84"/>
      <c r="K163" s="84" t="s">
        <v>4616</v>
      </c>
      <c r="L163" s="84"/>
      <c r="M163" s="84"/>
      <c r="N163" s="84"/>
      <c r="O163" s="84"/>
      <c r="P163" s="84"/>
      <c r="Q163" s="84"/>
      <c r="R163" s="86">
        <v>1</v>
      </c>
      <c r="S163" s="84"/>
      <c r="T163" s="84"/>
      <c r="U163" s="84"/>
      <c r="V163" s="84"/>
      <c r="W163" s="84"/>
      <c r="X163" s="84"/>
      <c r="Y163" s="84"/>
      <c r="Z163" s="84"/>
      <c r="AA163" s="87"/>
      <c r="AB163" s="87"/>
      <c r="AC163" s="87"/>
      <c r="AD163" s="87"/>
      <c r="AE163" s="87">
        <v>0</v>
      </c>
      <c r="AF163" s="88"/>
    </row>
    <row r="164" spans="1:32">
      <c r="A164" s="82">
        <v>302</v>
      </c>
      <c r="B164" s="84" t="s">
        <v>5054</v>
      </c>
      <c r="C164" s="84" t="s">
        <v>4985</v>
      </c>
      <c r="D164" s="85">
        <v>2012</v>
      </c>
      <c r="E164" s="83"/>
      <c r="F164" s="84" t="s">
        <v>4601</v>
      </c>
      <c r="G164" s="84" t="s">
        <v>4602</v>
      </c>
      <c r="H164" s="84"/>
      <c r="I164" s="84" t="s">
        <v>4664</v>
      </c>
      <c r="J164" s="84"/>
      <c r="K164" s="84" t="s">
        <v>4616</v>
      </c>
      <c r="L164" s="84"/>
      <c r="M164" s="84"/>
      <c r="N164" s="84"/>
      <c r="O164" s="84"/>
      <c r="P164" s="84"/>
      <c r="Q164" s="84"/>
      <c r="R164" s="86">
        <v>1</v>
      </c>
      <c r="S164" s="84"/>
      <c r="T164" s="84"/>
      <c r="U164" s="84"/>
      <c r="V164" s="84"/>
      <c r="W164" s="84"/>
      <c r="X164" s="84"/>
      <c r="Y164" s="84"/>
      <c r="Z164" s="84" t="s">
        <v>5055</v>
      </c>
      <c r="AA164" s="87">
        <v>1.04E-2</v>
      </c>
      <c r="AB164" s="87">
        <v>2</v>
      </c>
      <c r="AC164" s="87">
        <v>0</v>
      </c>
      <c r="AD164" s="87"/>
      <c r="AE164" s="87">
        <v>2</v>
      </c>
      <c r="AF164" s="88" t="s">
        <v>5056</v>
      </c>
    </row>
    <row r="165" spans="1:32">
      <c r="A165" s="82">
        <v>303</v>
      </c>
      <c r="B165" s="84" t="s">
        <v>5057</v>
      </c>
      <c r="C165" s="84" t="s">
        <v>5058</v>
      </c>
      <c r="D165" s="85">
        <v>2009</v>
      </c>
      <c r="E165" s="83"/>
      <c r="F165" s="84" t="s">
        <v>4601</v>
      </c>
      <c r="G165" s="84" t="s">
        <v>4604</v>
      </c>
      <c r="H165" s="84"/>
      <c r="I165" s="84" t="s">
        <v>4614</v>
      </c>
      <c r="J165" s="84" t="s">
        <v>4683</v>
      </c>
      <c r="K165" s="84" t="s">
        <v>4616</v>
      </c>
      <c r="L165" s="84"/>
      <c r="M165" s="84"/>
      <c r="N165" s="84"/>
      <c r="O165" s="84"/>
      <c r="P165" s="84"/>
      <c r="Q165" s="84"/>
      <c r="R165" s="86">
        <v>1</v>
      </c>
      <c r="S165" s="84"/>
      <c r="T165" s="84"/>
      <c r="U165" s="84"/>
      <c r="V165" s="84"/>
      <c r="W165" s="84"/>
      <c r="X165" s="84"/>
      <c r="Y165" s="84"/>
      <c r="Z165" s="84" t="s">
        <v>5059</v>
      </c>
      <c r="AA165" s="87">
        <v>0.82799999999999996</v>
      </c>
      <c r="AB165" s="87">
        <v>180</v>
      </c>
      <c r="AC165" s="87">
        <v>0.1</v>
      </c>
      <c r="AD165" s="87"/>
      <c r="AE165" s="87">
        <v>180</v>
      </c>
      <c r="AF165" s="88" t="s">
        <v>5060</v>
      </c>
    </row>
    <row r="166" spans="1:32">
      <c r="A166" s="82">
        <v>305</v>
      </c>
      <c r="B166" s="84" t="s">
        <v>5061</v>
      </c>
      <c r="C166" s="84" t="s">
        <v>5062</v>
      </c>
      <c r="D166" s="85">
        <v>2009</v>
      </c>
      <c r="E166" s="83"/>
      <c r="F166" s="84" t="s">
        <v>4601</v>
      </c>
      <c r="G166" s="84" t="s">
        <v>4598</v>
      </c>
      <c r="H166" s="84" t="s">
        <v>4613</v>
      </c>
      <c r="I166" s="84" t="s">
        <v>4664</v>
      </c>
      <c r="J166" s="84"/>
      <c r="K166" s="84" t="s">
        <v>4616</v>
      </c>
      <c r="L166" s="84"/>
      <c r="M166" s="84"/>
      <c r="N166" s="84"/>
      <c r="O166" s="84"/>
      <c r="P166" s="84"/>
      <c r="Q166" s="84"/>
      <c r="R166" s="86">
        <v>1</v>
      </c>
      <c r="S166" s="84"/>
      <c r="T166" s="84"/>
      <c r="U166" s="84"/>
      <c r="V166" s="84"/>
      <c r="W166" s="84"/>
      <c r="X166" s="84"/>
      <c r="Y166" s="84"/>
      <c r="Z166" s="84" t="s">
        <v>4834</v>
      </c>
      <c r="AA166" s="87">
        <v>0.2</v>
      </c>
      <c r="AB166" s="87">
        <v>44</v>
      </c>
      <c r="AC166" s="87">
        <v>0</v>
      </c>
      <c r="AD166" s="87"/>
      <c r="AE166" s="87">
        <v>44</v>
      </c>
      <c r="AF166" s="88" t="s">
        <v>5063</v>
      </c>
    </row>
    <row r="167" spans="1:32">
      <c r="A167" s="82">
        <v>306</v>
      </c>
      <c r="B167" s="84" t="s">
        <v>5064</v>
      </c>
      <c r="C167" s="84" t="s">
        <v>5034</v>
      </c>
      <c r="D167" s="85">
        <v>2009</v>
      </c>
      <c r="E167" s="83"/>
      <c r="F167" s="84" t="s">
        <v>4601</v>
      </c>
      <c r="G167" s="84" t="s">
        <v>4604</v>
      </c>
      <c r="H167" s="84"/>
      <c r="I167" s="84" t="s">
        <v>4664</v>
      </c>
      <c r="J167" s="84"/>
      <c r="K167" s="84" t="s">
        <v>4616</v>
      </c>
      <c r="L167" s="84"/>
      <c r="M167" s="84"/>
      <c r="N167" s="84"/>
      <c r="O167" s="84"/>
      <c r="P167" s="84"/>
      <c r="Q167" s="86">
        <v>1</v>
      </c>
      <c r="R167" s="84"/>
      <c r="S167" s="84"/>
      <c r="T167" s="84"/>
      <c r="U167" s="84"/>
      <c r="V167" s="84"/>
      <c r="W167" s="84"/>
      <c r="X167" s="84"/>
      <c r="Y167" s="84"/>
      <c r="Z167" s="84" t="s">
        <v>5065</v>
      </c>
      <c r="AA167" s="87">
        <v>0.16</v>
      </c>
      <c r="AB167" s="87">
        <v>30</v>
      </c>
      <c r="AC167" s="87">
        <v>0</v>
      </c>
      <c r="AD167" s="87"/>
      <c r="AE167" s="87">
        <v>30</v>
      </c>
      <c r="AF167" s="88"/>
    </row>
    <row r="168" spans="1:32">
      <c r="A168" s="82">
        <v>309</v>
      </c>
      <c r="B168" s="84" t="s">
        <v>5066</v>
      </c>
      <c r="C168" s="84" t="s">
        <v>4736</v>
      </c>
      <c r="D168" s="85">
        <v>2009</v>
      </c>
      <c r="E168" s="83"/>
      <c r="F168" s="84" t="s">
        <v>4663</v>
      </c>
      <c r="G168" s="84" t="s">
        <v>4604</v>
      </c>
      <c r="H168" s="84"/>
      <c r="I168" s="84" t="s">
        <v>4664</v>
      </c>
      <c r="J168" s="84"/>
      <c r="K168" s="84" t="s">
        <v>4722</v>
      </c>
      <c r="L168" s="84"/>
      <c r="M168" s="84"/>
      <c r="N168" s="84"/>
      <c r="O168" s="84"/>
      <c r="P168" s="84"/>
      <c r="Q168" s="84"/>
      <c r="R168" s="84"/>
      <c r="S168" s="84"/>
      <c r="T168" s="84"/>
      <c r="U168" s="84"/>
      <c r="V168" s="84"/>
      <c r="W168" s="84"/>
      <c r="X168" s="84"/>
      <c r="Y168" s="86">
        <v>1</v>
      </c>
      <c r="Z168" s="84" t="s">
        <v>5067</v>
      </c>
      <c r="AA168" s="87">
        <v>0.08</v>
      </c>
      <c r="AB168" s="87">
        <v>17</v>
      </c>
      <c r="AC168" s="87">
        <v>0</v>
      </c>
      <c r="AD168" s="87"/>
      <c r="AE168" s="87">
        <v>17</v>
      </c>
      <c r="AF168" s="88"/>
    </row>
    <row r="169" spans="1:32">
      <c r="A169" s="82">
        <v>312</v>
      </c>
      <c r="B169" s="84" t="s">
        <v>5068</v>
      </c>
      <c r="C169" s="84" t="s">
        <v>4677</v>
      </c>
      <c r="D169" s="85">
        <v>2009</v>
      </c>
      <c r="E169" s="83"/>
      <c r="F169" s="84" t="s">
        <v>4601</v>
      </c>
      <c r="G169" s="84" t="s">
        <v>4604</v>
      </c>
      <c r="H169" s="84"/>
      <c r="I169" s="84" t="s">
        <v>4641</v>
      </c>
      <c r="J169" s="84"/>
      <c r="K169" s="84" t="s">
        <v>4616</v>
      </c>
      <c r="L169" s="84"/>
      <c r="M169" s="84"/>
      <c r="N169" s="84"/>
      <c r="O169" s="84"/>
      <c r="P169" s="84"/>
      <c r="Q169" s="84"/>
      <c r="R169" s="86">
        <v>1</v>
      </c>
      <c r="S169" s="84"/>
      <c r="T169" s="84"/>
      <c r="U169" s="84"/>
      <c r="V169" s="84"/>
      <c r="W169" s="84"/>
      <c r="X169" s="84"/>
      <c r="Y169" s="84"/>
      <c r="Z169" s="84" t="s">
        <v>4782</v>
      </c>
      <c r="AA169" s="87">
        <v>6.0000000000000001E-3</v>
      </c>
      <c r="AB169" s="87">
        <v>1</v>
      </c>
      <c r="AC169" s="87">
        <v>0</v>
      </c>
      <c r="AD169" s="87"/>
      <c r="AE169" s="87">
        <v>1</v>
      </c>
      <c r="AF169" s="88" t="s">
        <v>5069</v>
      </c>
    </row>
    <row r="170" spans="1:32">
      <c r="A170" s="82">
        <v>313</v>
      </c>
      <c r="B170" s="84" t="s">
        <v>5070</v>
      </c>
      <c r="C170" s="84" t="s">
        <v>4662</v>
      </c>
      <c r="D170" s="85">
        <v>2009</v>
      </c>
      <c r="E170" s="83"/>
      <c r="F170" s="84" t="s">
        <v>4663</v>
      </c>
      <c r="G170" s="84" t="s">
        <v>4602</v>
      </c>
      <c r="H170" s="84"/>
      <c r="I170" s="84" t="s">
        <v>4664</v>
      </c>
      <c r="J170" s="84"/>
      <c r="K170" s="84"/>
      <c r="L170" s="84"/>
      <c r="M170" s="84"/>
      <c r="N170" s="84"/>
      <c r="O170" s="84"/>
      <c r="P170" s="86">
        <v>1</v>
      </c>
      <c r="Q170" s="84"/>
      <c r="R170" s="84"/>
      <c r="S170" s="84"/>
      <c r="T170" s="84"/>
      <c r="U170" s="84"/>
      <c r="V170" s="84"/>
      <c r="W170" s="84"/>
      <c r="X170" s="84"/>
      <c r="Y170" s="84"/>
      <c r="Z170" s="84" t="s">
        <v>5071</v>
      </c>
      <c r="AA170" s="87">
        <v>5.0000000000000001E-3</v>
      </c>
      <c r="AB170" s="87">
        <v>1</v>
      </c>
      <c r="AC170" s="87">
        <v>0</v>
      </c>
      <c r="AD170" s="87"/>
      <c r="AE170" s="87">
        <v>1</v>
      </c>
      <c r="AF170" s="88" t="s">
        <v>5072</v>
      </c>
    </row>
    <row r="171" spans="1:32">
      <c r="A171" s="82">
        <v>314</v>
      </c>
      <c r="B171" s="84" t="s">
        <v>5073</v>
      </c>
      <c r="C171" s="84" t="s">
        <v>5007</v>
      </c>
      <c r="D171" s="85">
        <v>2009</v>
      </c>
      <c r="E171" s="83"/>
      <c r="F171" s="84" t="s">
        <v>4663</v>
      </c>
      <c r="G171" s="84" t="s">
        <v>4602</v>
      </c>
      <c r="H171" s="84"/>
      <c r="I171" s="84" t="s">
        <v>4664</v>
      </c>
      <c r="J171" s="84"/>
      <c r="K171" s="84" t="s">
        <v>4616</v>
      </c>
      <c r="L171" s="84"/>
      <c r="M171" s="84"/>
      <c r="N171" s="84"/>
      <c r="O171" s="84"/>
      <c r="P171" s="84"/>
      <c r="Q171" s="84"/>
      <c r="R171" s="86">
        <v>1</v>
      </c>
      <c r="S171" s="84"/>
      <c r="T171" s="84"/>
      <c r="U171" s="84"/>
      <c r="V171" s="84"/>
      <c r="W171" s="84"/>
      <c r="X171" s="84"/>
      <c r="Y171" s="84"/>
      <c r="Z171" s="84" t="s">
        <v>5074</v>
      </c>
      <c r="AA171" s="87">
        <v>4.0000000000000001E-3</v>
      </c>
      <c r="AB171" s="87">
        <v>1</v>
      </c>
      <c r="AC171" s="87">
        <v>0</v>
      </c>
      <c r="AD171" s="87"/>
      <c r="AE171" s="87">
        <v>1</v>
      </c>
      <c r="AF171" s="88" t="s">
        <v>5075</v>
      </c>
    </row>
    <row r="172" spans="1:32">
      <c r="A172" s="82">
        <v>315</v>
      </c>
      <c r="B172" s="84" t="s">
        <v>5076</v>
      </c>
      <c r="C172" s="84" t="s">
        <v>5077</v>
      </c>
      <c r="D172" s="85">
        <v>2009</v>
      </c>
      <c r="E172" s="83"/>
      <c r="F172" s="84" t="s">
        <v>4663</v>
      </c>
      <c r="G172" s="84" t="s">
        <v>4602</v>
      </c>
      <c r="H172" s="84"/>
      <c r="I172" s="84" t="s">
        <v>4664</v>
      </c>
      <c r="J172" s="84"/>
      <c r="K172" s="84" t="s">
        <v>4616</v>
      </c>
      <c r="L172" s="84"/>
      <c r="M172" s="84"/>
      <c r="N172" s="84"/>
      <c r="O172" s="84"/>
      <c r="P172" s="84"/>
      <c r="Q172" s="84"/>
      <c r="R172" s="86">
        <v>1</v>
      </c>
      <c r="S172" s="84"/>
      <c r="T172" s="84"/>
      <c r="U172" s="84"/>
      <c r="V172" s="84"/>
      <c r="W172" s="84"/>
      <c r="X172" s="84"/>
      <c r="Y172" s="84"/>
      <c r="Z172" s="84" t="s">
        <v>5078</v>
      </c>
      <c r="AA172" s="87">
        <v>2.5000000000000001E-3</v>
      </c>
      <c r="AB172" s="87">
        <v>0</v>
      </c>
      <c r="AC172" s="87">
        <v>0</v>
      </c>
      <c r="AD172" s="87"/>
      <c r="AE172" s="87">
        <v>0</v>
      </c>
      <c r="AF172" s="88" t="s">
        <v>5079</v>
      </c>
    </row>
    <row r="173" spans="1:32">
      <c r="A173" s="82">
        <v>333</v>
      </c>
      <c r="B173" s="84" t="s">
        <v>5080</v>
      </c>
      <c r="C173" s="84" t="s">
        <v>4687</v>
      </c>
      <c r="D173" s="85">
        <v>2008</v>
      </c>
      <c r="E173" s="83"/>
      <c r="F173" s="84" t="s">
        <v>4601</v>
      </c>
      <c r="G173" s="84" t="s">
        <v>4604</v>
      </c>
      <c r="H173" s="84"/>
      <c r="I173" s="84" t="s">
        <v>4664</v>
      </c>
      <c r="J173" s="84"/>
      <c r="K173" s="84" t="s">
        <v>4616</v>
      </c>
      <c r="L173" s="84"/>
      <c r="M173" s="84"/>
      <c r="N173" s="84"/>
      <c r="O173" s="84"/>
      <c r="P173" s="84"/>
      <c r="Q173" s="86">
        <v>1</v>
      </c>
      <c r="R173" s="86">
        <v>1</v>
      </c>
      <c r="S173" s="84"/>
      <c r="T173" s="84"/>
      <c r="U173" s="84"/>
      <c r="V173" s="84"/>
      <c r="W173" s="84"/>
      <c r="X173" s="84"/>
      <c r="Y173" s="84"/>
      <c r="Z173" s="84" t="s">
        <v>4879</v>
      </c>
      <c r="AA173" s="87">
        <v>4.5999999999999999E-2</v>
      </c>
      <c r="AB173" s="87">
        <v>10</v>
      </c>
      <c r="AC173" s="87">
        <v>0</v>
      </c>
      <c r="AD173" s="87"/>
      <c r="AE173" s="87">
        <v>10</v>
      </c>
      <c r="AF173" s="88" t="s">
        <v>5081</v>
      </c>
    </row>
    <row r="174" spans="1:32">
      <c r="A174" s="82">
        <v>340</v>
      </c>
      <c r="B174" s="84" t="s">
        <v>5082</v>
      </c>
      <c r="C174" s="84" t="s">
        <v>4662</v>
      </c>
      <c r="D174" s="85">
        <v>2008</v>
      </c>
      <c r="E174" s="83"/>
      <c r="F174" s="84" t="s">
        <v>4663</v>
      </c>
      <c r="G174" s="84" t="s">
        <v>4602</v>
      </c>
      <c r="H174" s="84"/>
      <c r="I174" s="84" t="s">
        <v>4664</v>
      </c>
      <c r="J174" s="84"/>
      <c r="K174" s="84" t="s">
        <v>4616</v>
      </c>
      <c r="L174" s="84"/>
      <c r="M174" s="84"/>
      <c r="N174" s="84"/>
      <c r="O174" s="84"/>
      <c r="P174" s="86">
        <v>1</v>
      </c>
      <c r="Q174" s="84"/>
      <c r="R174" s="84"/>
      <c r="S174" s="84"/>
      <c r="T174" s="84"/>
      <c r="U174" s="84"/>
      <c r="V174" s="84"/>
      <c r="W174" s="84"/>
      <c r="X174" s="84"/>
      <c r="Y174" s="84"/>
      <c r="Z174" s="84" t="s">
        <v>5083</v>
      </c>
      <c r="AA174" s="87">
        <v>3.6400000000000002E-2</v>
      </c>
      <c r="AB174" s="87">
        <v>7</v>
      </c>
      <c r="AC174" s="87">
        <v>0</v>
      </c>
      <c r="AD174" s="87"/>
      <c r="AE174" s="87">
        <v>7</v>
      </c>
      <c r="AF174" s="88"/>
    </row>
    <row r="175" spans="1:32">
      <c r="A175" s="82">
        <v>341</v>
      </c>
      <c r="B175" s="84" t="s">
        <v>5084</v>
      </c>
      <c r="C175" s="84" t="s">
        <v>5034</v>
      </c>
      <c r="D175" s="85">
        <v>2008</v>
      </c>
      <c r="E175" s="83"/>
      <c r="F175" s="84" t="s">
        <v>4663</v>
      </c>
      <c r="G175" s="84" t="s">
        <v>4602</v>
      </c>
      <c r="H175" s="84"/>
      <c r="I175" s="84" t="s">
        <v>4664</v>
      </c>
      <c r="J175" s="84"/>
      <c r="K175" s="84" t="s">
        <v>4616</v>
      </c>
      <c r="L175" s="84"/>
      <c r="M175" s="84"/>
      <c r="N175" s="84"/>
      <c r="O175" s="84"/>
      <c r="P175" s="84"/>
      <c r="Q175" s="86">
        <v>1</v>
      </c>
      <c r="R175" s="84"/>
      <c r="S175" s="84"/>
      <c r="T175" s="84"/>
      <c r="U175" s="84"/>
      <c r="V175" s="84"/>
      <c r="W175" s="84"/>
      <c r="X175" s="84"/>
      <c r="Y175" s="84"/>
      <c r="Z175" s="84" t="s">
        <v>5051</v>
      </c>
      <c r="AA175" s="87">
        <v>7.0000000000000001E-3</v>
      </c>
      <c r="AB175" s="87">
        <v>1</v>
      </c>
      <c r="AC175" s="87">
        <v>0</v>
      </c>
      <c r="AD175" s="87"/>
      <c r="AE175" s="87">
        <v>1</v>
      </c>
      <c r="AF175" s="88" t="s">
        <v>5085</v>
      </c>
    </row>
    <row r="176" spans="1:32">
      <c r="A176" s="82">
        <v>342</v>
      </c>
      <c r="B176" s="84" t="s">
        <v>5086</v>
      </c>
      <c r="C176" s="84" t="s">
        <v>5007</v>
      </c>
      <c r="D176" s="85">
        <v>2008</v>
      </c>
      <c r="E176" s="83"/>
      <c r="F176" s="84" t="s">
        <v>4663</v>
      </c>
      <c r="G176" s="84" t="s">
        <v>4602</v>
      </c>
      <c r="H176" s="84"/>
      <c r="I176" s="84" t="s">
        <v>4664</v>
      </c>
      <c r="J176" s="84"/>
      <c r="K176" s="84" t="s">
        <v>4616</v>
      </c>
      <c r="L176" s="84"/>
      <c r="M176" s="84"/>
      <c r="N176" s="84"/>
      <c r="O176" s="84"/>
      <c r="P176" s="84"/>
      <c r="Q176" s="86">
        <v>1</v>
      </c>
      <c r="R176" s="84"/>
      <c r="S176" s="84"/>
      <c r="T176" s="84"/>
      <c r="U176" s="84"/>
      <c r="V176" s="84"/>
      <c r="W176" s="84"/>
      <c r="X176" s="84"/>
      <c r="Y176" s="84"/>
      <c r="Z176" s="84" t="s">
        <v>5087</v>
      </c>
      <c r="AA176" s="87">
        <v>3.64E-3</v>
      </c>
      <c r="AB176" s="87">
        <v>1</v>
      </c>
      <c r="AC176" s="87">
        <v>0</v>
      </c>
      <c r="AD176" s="87"/>
      <c r="AE176" s="87">
        <v>1</v>
      </c>
      <c r="AF176" s="88" t="s">
        <v>5088</v>
      </c>
    </row>
    <row r="177" spans="1:32">
      <c r="A177" s="82">
        <v>343</v>
      </c>
      <c r="B177" s="84" t="s">
        <v>5089</v>
      </c>
      <c r="C177" s="84" t="s">
        <v>5077</v>
      </c>
      <c r="D177" s="85">
        <v>2008</v>
      </c>
      <c r="E177" s="83"/>
      <c r="F177" s="84" t="s">
        <v>4663</v>
      </c>
      <c r="G177" s="84" t="s">
        <v>4602</v>
      </c>
      <c r="H177" s="84"/>
      <c r="I177" s="84" t="s">
        <v>4664</v>
      </c>
      <c r="J177" s="84"/>
      <c r="K177" s="84" t="s">
        <v>4616</v>
      </c>
      <c r="L177" s="84"/>
      <c r="M177" s="84"/>
      <c r="N177" s="84"/>
      <c r="O177" s="84"/>
      <c r="P177" s="84"/>
      <c r="Q177" s="86">
        <v>1</v>
      </c>
      <c r="R177" s="86">
        <v>1</v>
      </c>
      <c r="S177" s="84"/>
      <c r="T177" s="84"/>
      <c r="U177" s="84"/>
      <c r="V177" s="84"/>
      <c r="W177" s="84"/>
      <c r="X177" s="84"/>
      <c r="Y177" s="84"/>
      <c r="Z177" s="84" t="s">
        <v>5090</v>
      </c>
      <c r="AA177" s="87">
        <v>4.6799999999999999E-4</v>
      </c>
      <c r="AB177" s="87">
        <v>0</v>
      </c>
      <c r="AC177" s="87">
        <v>0</v>
      </c>
      <c r="AD177" s="87"/>
      <c r="AE177" s="87">
        <v>0</v>
      </c>
      <c r="AF177" s="88" t="s">
        <v>5091</v>
      </c>
    </row>
    <row r="178" spans="1:32">
      <c r="A178" s="82">
        <v>356</v>
      </c>
      <c r="B178" s="84" t="s">
        <v>5092</v>
      </c>
      <c r="C178" s="84" t="s">
        <v>4648</v>
      </c>
      <c r="D178" s="85">
        <v>2007</v>
      </c>
      <c r="E178" s="83"/>
      <c r="F178" s="84" t="s">
        <v>4663</v>
      </c>
      <c r="G178" s="84" t="s">
        <v>4604</v>
      </c>
      <c r="H178" s="84"/>
      <c r="I178" s="84" t="s">
        <v>4664</v>
      </c>
      <c r="J178" s="84"/>
      <c r="K178" s="84" t="s">
        <v>4616</v>
      </c>
      <c r="L178" s="84"/>
      <c r="M178" s="84"/>
      <c r="N178" s="84"/>
      <c r="O178" s="84"/>
      <c r="P178" s="84"/>
      <c r="Q178" s="86">
        <v>1</v>
      </c>
      <c r="R178" s="84"/>
      <c r="S178" s="84"/>
      <c r="T178" s="84"/>
      <c r="U178" s="84"/>
      <c r="V178" s="84"/>
      <c r="W178" s="84"/>
      <c r="X178" s="84"/>
      <c r="Y178" s="84"/>
      <c r="Z178" s="84" t="s">
        <v>5093</v>
      </c>
      <c r="AA178" s="87">
        <v>5.5E-2</v>
      </c>
      <c r="AB178" s="87">
        <v>12</v>
      </c>
      <c r="AC178" s="87">
        <v>0</v>
      </c>
      <c r="AD178" s="87"/>
      <c r="AE178" s="87">
        <v>12</v>
      </c>
      <c r="AF178" s="88" t="s">
        <v>5094</v>
      </c>
    </row>
    <row r="179" spans="1:32">
      <c r="A179" s="82">
        <v>362</v>
      </c>
      <c r="B179" s="84" t="s">
        <v>5095</v>
      </c>
      <c r="C179" s="84" t="s">
        <v>4833</v>
      </c>
      <c r="D179" s="85">
        <v>2007</v>
      </c>
      <c r="E179" s="83"/>
      <c r="F179" s="84" t="s">
        <v>4663</v>
      </c>
      <c r="G179" s="84" t="s">
        <v>4604</v>
      </c>
      <c r="H179" s="84"/>
      <c r="I179" s="84" t="s">
        <v>4664</v>
      </c>
      <c r="J179" s="84"/>
      <c r="K179" s="84" t="s">
        <v>4616</v>
      </c>
      <c r="L179" s="84"/>
      <c r="M179" s="84"/>
      <c r="N179" s="84"/>
      <c r="O179" s="84"/>
      <c r="P179" s="84"/>
      <c r="Q179" s="84"/>
      <c r="R179" s="86">
        <v>1</v>
      </c>
      <c r="S179" s="84"/>
      <c r="T179" s="84"/>
      <c r="U179" s="84"/>
      <c r="V179" s="84"/>
      <c r="W179" s="84"/>
      <c r="X179" s="84"/>
      <c r="Y179" s="84"/>
      <c r="Z179" s="84" t="s">
        <v>5051</v>
      </c>
      <c r="AA179" s="87">
        <v>7.0000000000000001E-3</v>
      </c>
      <c r="AB179" s="87">
        <v>2</v>
      </c>
      <c r="AC179" s="87">
        <v>0</v>
      </c>
      <c r="AD179" s="87"/>
      <c r="AE179" s="87">
        <v>2</v>
      </c>
      <c r="AF179" s="88" t="s">
        <v>5096</v>
      </c>
    </row>
    <row r="180" spans="1:32">
      <c r="A180" s="82">
        <v>363</v>
      </c>
      <c r="B180" s="84" t="s">
        <v>5097</v>
      </c>
      <c r="C180" s="84" t="s">
        <v>5034</v>
      </c>
      <c r="D180" s="85">
        <v>2007</v>
      </c>
      <c r="E180" s="83"/>
      <c r="F180" s="84" t="s">
        <v>4663</v>
      </c>
      <c r="G180" s="84" t="s">
        <v>4602</v>
      </c>
      <c r="H180" s="84"/>
      <c r="I180" s="84" t="s">
        <v>4664</v>
      </c>
      <c r="J180" s="84"/>
      <c r="K180" s="84" t="s">
        <v>4616</v>
      </c>
      <c r="L180" s="84"/>
      <c r="M180" s="84"/>
      <c r="N180" s="84"/>
      <c r="O180" s="84"/>
      <c r="P180" s="84"/>
      <c r="Q180" s="84"/>
      <c r="R180" s="86">
        <v>1</v>
      </c>
      <c r="S180" s="84"/>
      <c r="T180" s="84"/>
      <c r="U180" s="84"/>
      <c r="V180" s="84"/>
      <c r="W180" s="84"/>
      <c r="X180" s="84"/>
      <c r="Y180" s="84"/>
      <c r="Z180" s="84" t="s">
        <v>5087</v>
      </c>
      <c r="AA180" s="87">
        <v>3.64E-3</v>
      </c>
      <c r="AB180" s="87">
        <v>1</v>
      </c>
      <c r="AC180" s="87">
        <v>0</v>
      </c>
      <c r="AD180" s="87"/>
      <c r="AE180" s="87">
        <v>1</v>
      </c>
      <c r="AF180" s="88" t="s">
        <v>5098</v>
      </c>
    </row>
    <row r="181" spans="1:32">
      <c r="A181" s="82">
        <v>366</v>
      </c>
      <c r="B181" s="84" t="s">
        <v>5099</v>
      </c>
      <c r="C181" s="84" t="s">
        <v>4648</v>
      </c>
      <c r="D181" s="85">
        <v>2006</v>
      </c>
      <c r="E181" s="83"/>
      <c r="F181" s="84" t="s">
        <v>4663</v>
      </c>
      <c r="G181" s="84" t="s">
        <v>4604</v>
      </c>
      <c r="H181" s="84"/>
      <c r="I181" s="84" t="s">
        <v>4664</v>
      </c>
      <c r="J181" s="84"/>
      <c r="K181" s="84" t="s">
        <v>4616</v>
      </c>
      <c r="L181" s="84"/>
      <c r="M181" s="84"/>
      <c r="N181" s="84"/>
      <c r="O181" s="84"/>
      <c r="P181" s="84"/>
      <c r="Q181" s="86">
        <v>1</v>
      </c>
      <c r="R181" s="84"/>
      <c r="S181" s="84"/>
      <c r="T181" s="84"/>
      <c r="U181" s="84"/>
      <c r="V181" s="84"/>
      <c r="W181" s="84"/>
      <c r="X181" s="84"/>
      <c r="Y181" s="84"/>
      <c r="Z181" s="84" t="s">
        <v>5028</v>
      </c>
      <c r="AA181" s="87">
        <v>0.3</v>
      </c>
      <c r="AB181" s="87">
        <v>65</v>
      </c>
      <c r="AC181" s="87">
        <v>0.1</v>
      </c>
      <c r="AD181" s="87"/>
      <c r="AE181" s="87">
        <v>65</v>
      </c>
      <c r="AF181" s="88" t="s">
        <v>5100</v>
      </c>
    </row>
    <row r="182" spans="1:32">
      <c r="A182" s="82">
        <v>387</v>
      </c>
      <c r="B182" s="84" t="s">
        <v>5101</v>
      </c>
      <c r="C182" s="84" t="s">
        <v>4985</v>
      </c>
      <c r="D182" s="85">
        <v>2013</v>
      </c>
      <c r="E182" s="83"/>
      <c r="F182" s="84" t="s">
        <v>4663</v>
      </c>
      <c r="G182" s="84" t="s">
        <v>4598</v>
      </c>
      <c r="H182" s="84" t="s">
        <v>4613</v>
      </c>
      <c r="I182" s="84" t="s">
        <v>4664</v>
      </c>
      <c r="J182" s="84"/>
      <c r="K182" s="84" t="s">
        <v>4616</v>
      </c>
      <c r="L182" s="84"/>
      <c r="M182" s="84"/>
      <c r="N182" s="84"/>
      <c r="O182" s="84"/>
      <c r="P182" s="84"/>
      <c r="Q182" s="84"/>
      <c r="R182" s="86">
        <v>1</v>
      </c>
      <c r="S182" s="84"/>
      <c r="T182" s="84"/>
      <c r="U182" s="84"/>
      <c r="V182" s="84"/>
      <c r="W182" s="84"/>
      <c r="X182" s="84"/>
      <c r="Y182" s="84"/>
      <c r="Z182" s="84" t="s">
        <v>5071</v>
      </c>
      <c r="AA182" s="87">
        <v>5.0000000000000001E-3</v>
      </c>
      <c r="AB182" s="87">
        <v>1</v>
      </c>
      <c r="AC182" s="87">
        <v>0</v>
      </c>
      <c r="AD182" s="87"/>
      <c r="AE182" s="87">
        <v>1</v>
      </c>
      <c r="AF182" s="88"/>
    </row>
    <row r="183" spans="1:32">
      <c r="A183" s="82">
        <v>405</v>
      </c>
      <c r="B183" s="84" t="s">
        <v>5102</v>
      </c>
      <c r="C183" s="84" t="s">
        <v>4985</v>
      </c>
      <c r="D183" s="85">
        <v>2014</v>
      </c>
      <c r="E183" s="83"/>
      <c r="F183" s="84" t="s">
        <v>4601</v>
      </c>
      <c r="G183" s="84" t="s">
        <v>4604</v>
      </c>
      <c r="H183" s="84"/>
      <c r="I183" s="84" t="s">
        <v>4664</v>
      </c>
      <c r="J183" s="84"/>
      <c r="K183" s="84" t="s">
        <v>4616</v>
      </c>
      <c r="L183" s="84"/>
      <c r="M183" s="84"/>
      <c r="N183" s="84"/>
      <c r="O183" s="84"/>
      <c r="P183" s="84"/>
      <c r="Q183" s="84"/>
      <c r="R183" s="86">
        <v>1</v>
      </c>
      <c r="S183" s="84"/>
      <c r="T183" s="84"/>
      <c r="U183" s="84"/>
      <c r="V183" s="84"/>
      <c r="W183" s="84"/>
      <c r="X183" s="84"/>
      <c r="Y183" s="84"/>
      <c r="Z183" s="84" t="s">
        <v>5103</v>
      </c>
      <c r="AA183" s="87">
        <v>2.0424000000000002</v>
      </c>
      <c r="AB183" s="87">
        <v>444</v>
      </c>
      <c r="AC183" s="87">
        <v>0.3</v>
      </c>
      <c r="AD183" s="87"/>
      <c r="AE183" s="87">
        <v>444</v>
      </c>
      <c r="AF183" s="88" t="s">
        <v>5104</v>
      </c>
    </row>
    <row r="184" spans="1:32">
      <c r="A184" s="82">
        <v>427</v>
      </c>
      <c r="B184" s="84" t="s">
        <v>5105</v>
      </c>
      <c r="C184" s="84" t="s">
        <v>4687</v>
      </c>
      <c r="D184" s="85">
        <v>2004</v>
      </c>
      <c r="E184" s="83"/>
      <c r="F184" s="84" t="s">
        <v>4601</v>
      </c>
      <c r="G184" s="84" t="s">
        <v>4604</v>
      </c>
      <c r="H184" s="84"/>
      <c r="I184" s="84" t="s">
        <v>4664</v>
      </c>
      <c r="J184" s="84"/>
      <c r="K184" s="84" t="s">
        <v>4616</v>
      </c>
      <c r="L184" s="84"/>
      <c r="M184" s="84"/>
      <c r="N184" s="84"/>
      <c r="O184" s="84"/>
      <c r="P184" s="84"/>
      <c r="Q184" s="84"/>
      <c r="R184" s="86">
        <v>1</v>
      </c>
      <c r="S184" s="84"/>
      <c r="T184" s="86">
        <v>1</v>
      </c>
      <c r="U184" s="84"/>
      <c r="V184" s="84"/>
      <c r="W184" s="84"/>
      <c r="X184" s="84"/>
      <c r="Y184" s="84"/>
      <c r="Z184" s="84" t="s">
        <v>5106</v>
      </c>
      <c r="AA184" s="87">
        <v>3.4000000000000002E-2</v>
      </c>
      <c r="AB184" s="87">
        <v>7</v>
      </c>
      <c r="AC184" s="87">
        <v>0</v>
      </c>
      <c r="AD184" s="87"/>
      <c r="AE184" s="87">
        <v>7</v>
      </c>
      <c r="AF184" s="88" t="s">
        <v>5107</v>
      </c>
    </row>
    <row r="185" spans="1:32">
      <c r="A185" s="82">
        <v>433</v>
      </c>
      <c r="B185" s="84" t="s">
        <v>5108</v>
      </c>
      <c r="C185" s="84" t="s">
        <v>4611</v>
      </c>
      <c r="D185" s="85">
        <v>2003</v>
      </c>
      <c r="E185" s="83"/>
      <c r="F185" s="84" t="s">
        <v>4663</v>
      </c>
      <c r="G185" s="84" t="s">
        <v>4604</v>
      </c>
      <c r="H185" s="84"/>
      <c r="I185" s="84" t="s">
        <v>4664</v>
      </c>
      <c r="J185" s="84"/>
      <c r="K185" s="84" t="s">
        <v>4616</v>
      </c>
      <c r="L185" s="84"/>
      <c r="M185" s="84"/>
      <c r="N185" s="84"/>
      <c r="O185" s="84"/>
      <c r="P185" s="84"/>
      <c r="Q185" s="86">
        <v>1</v>
      </c>
      <c r="R185" s="84"/>
      <c r="S185" s="84"/>
      <c r="T185" s="84"/>
      <c r="U185" s="84"/>
      <c r="V185" s="84"/>
      <c r="W185" s="84"/>
      <c r="X185" s="84"/>
      <c r="Y185" s="84"/>
      <c r="Z185" s="84" t="s">
        <v>5028</v>
      </c>
      <c r="AA185" s="87">
        <v>0.3</v>
      </c>
      <c r="AB185" s="87">
        <v>65</v>
      </c>
      <c r="AC185" s="87">
        <v>0.1</v>
      </c>
      <c r="AD185" s="87"/>
      <c r="AE185" s="87">
        <v>65</v>
      </c>
      <c r="AF185" s="88"/>
    </row>
    <row r="186" spans="1:32">
      <c r="A186" s="82">
        <v>437</v>
      </c>
      <c r="B186" s="84" t="s">
        <v>5109</v>
      </c>
      <c r="C186" s="84" t="s">
        <v>4677</v>
      </c>
      <c r="D186" s="85">
        <v>2017</v>
      </c>
      <c r="E186" s="83"/>
      <c r="F186" s="84" t="s">
        <v>4601</v>
      </c>
      <c r="G186" s="84" t="s">
        <v>4602</v>
      </c>
      <c r="H186" s="84"/>
      <c r="I186" s="84" t="s">
        <v>4614</v>
      </c>
      <c r="J186" s="84" t="s">
        <v>4683</v>
      </c>
      <c r="K186" s="84" t="s">
        <v>4616</v>
      </c>
      <c r="L186" s="84"/>
      <c r="M186" s="84"/>
      <c r="N186" s="84"/>
      <c r="O186" s="84"/>
      <c r="P186" s="86">
        <v>1</v>
      </c>
      <c r="Q186" s="86">
        <v>1</v>
      </c>
      <c r="R186" s="84"/>
      <c r="S186" s="86">
        <v>1</v>
      </c>
      <c r="T186" s="84"/>
      <c r="U186" s="84"/>
      <c r="V186" s="84"/>
      <c r="W186" s="84"/>
      <c r="X186" s="84"/>
      <c r="Y186" s="84"/>
      <c r="Z186" s="84" t="s">
        <v>4711</v>
      </c>
      <c r="AA186" s="87">
        <v>6</v>
      </c>
      <c r="AB186" s="87">
        <v>1154</v>
      </c>
      <c r="AC186" s="87">
        <v>0.9</v>
      </c>
      <c r="AD186" s="87"/>
      <c r="AE186" s="87">
        <v>1154</v>
      </c>
      <c r="AF186" s="88" t="s">
        <v>5110</v>
      </c>
    </row>
    <row r="187" spans="1:32">
      <c r="A187" s="82">
        <v>449</v>
      </c>
      <c r="B187" s="84" t="s">
        <v>5111</v>
      </c>
      <c r="C187" s="84" t="s">
        <v>4833</v>
      </c>
      <c r="D187" s="85">
        <v>2016</v>
      </c>
      <c r="E187" s="83"/>
      <c r="F187" s="84" t="s">
        <v>4601</v>
      </c>
      <c r="G187" s="84" t="s">
        <v>4604</v>
      </c>
      <c r="H187" s="84"/>
      <c r="I187" s="84" t="s">
        <v>4664</v>
      </c>
      <c r="J187" s="84"/>
      <c r="K187" s="84" t="s">
        <v>4616</v>
      </c>
      <c r="L187" s="84"/>
      <c r="M187" s="84"/>
      <c r="N187" s="84"/>
      <c r="O187" s="84"/>
      <c r="P187" s="86">
        <v>1</v>
      </c>
      <c r="Q187" s="86">
        <v>1</v>
      </c>
      <c r="R187" s="86">
        <v>1</v>
      </c>
      <c r="S187" s="86">
        <v>1</v>
      </c>
      <c r="T187" s="84"/>
      <c r="U187" s="84"/>
      <c r="V187" s="84"/>
      <c r="W187" s="84"/>
      <c r="X187" s="84"/>
      <c r="Y187" s="84"/>
      <c r="Z187" s="84" t="s">
        <v>5112</v>
      </c>
      <c r="AA187" s="87">
        <v>1.2</v>
      </c>
      <c r="AB187" s="87">
        <v>261</v>
      </c>
      <c r="AC187" s="87">
        <v>0.2</v>
      </c>
      <c r="AD187" s="87"/>
      <c r="AE187" s="87">
        <v>261</v>
      </c>
      <c r="AF187" s="88" t="s">
        <v>5113</v>
      </c>
    </row>
    <row r="188" spans="1:32">
      <c r="A188" s="82">
        <v>452</v>
      </c>
      <c r="B188" s="84" t="s">
        <v>5114</v>
      </c>
      <c r="C188" s="84" t="s">
        <v>4668</v>
      </c>
      <c r="D188" s="85">
        <v>2003</v>
      </c>
      <c r="E188" s="83"/>
      <c r="F188" s="84" t="s">
        <v>4663</v>
      </c>
      <c r="G188" s="84" t="s">
        <v>4604</v>
      </c>
      <c r="H188" s="84"/>
      <c r="I188" s="84" t="s">
        <v>4664</v>
      </c>
      <c r="J188" s="84"/>
      <c r="K188" s="84" t="s">
        <v>4616</v>
      </c>
      <c r="L188" s="84"/>
      <c r="M188" s="84"/>
      <c r="N188" s="84"/>
      <c r="O188" s="84"/>
      <c r="P188" s="86">
        <v>1</v>
      </c>
      <c r="Q188" s="84"/>
      <c r="R188" s="84"/>
      <c r="S188" s="84"/>
      <c r="T188" s="84"/>
      <c r="U188" s="84"/>
      <c r="V188" s="84"/>
      <c r="W188" s="84"/>
      <c r="X188" s="84"/>
      <c r="Y188" s="84"/>
      <c r="Z188" s="84" t="s">
        <v>4851</v>
      </c>
      <c r="AA188" s="87">
        <v>1.84E-2</v>
      </c>
      <c r="AB188" s="87">
        <v>4</v>
      </c>
      <c r="AC188" s="87">
        <v>0</v>
      </c>
      <c r="AD188" s="87"/>
      <c r="AE188" s="87">
        <v>4</v>
      </c>
      <c r="AF188" s="88" t="s">
        <v>5115</v>
      </c>
    </row>
    <row r="189" spans="1:32">
      <c r="A189" s="82">
        <v>453</v>
      </c>
      <c r="B189" s="84" t="s">
        <v>5116</v>
      </c>
      <c r="C189" s="84" t="s">
        <v>4985</v>
      </c>
      <c r="D189" s="85">
        <v>2015</v>
      </c>
      <c r="E189" s="83"/>
      <c r="F189" s="84" t="s">
        <v>4601</v>
      </c>
      <c r="G189" s="84" t="s">
        <v>4598</v>
      </c>
      <c r="H189" s="84" t="s">
        <v>4613</v>
      </c>
      <c r="I189" s="84" t="s">
        <v>4614</v>
      </c>
      <c r="J189" s="84" t="s">
        <v>4649</v>
      </c>
      <c r="K189" s="84" t="s">
        <v>4616</v>
      </c>
      <c r="L189" s="84"/>
      <c r="M189" s="84"/>
      <c r="N189" s="84"/>
      <c r="O189" s="84"/>
      <c r="P189" s="84"/>
      <c r="Q189" s="86">
        <v>1</v>
      </c>
      <c r="R189" s="86">
        <v>1</v>
      </c>
      <c r="S189" s="84"/>
      <c r="T189" s="84"/>
      <c r="U189" s="84"/>
      <c r="V189" s="84"/>
      <c r="W189" s="84"/>
      <c r="X189" s="84"/>
      <c r="Y189" s="84"/>
      <c r="Z189" s="84" t="s">
        <v>5117</v>
      </c>
      <c r="AA189" s="87">
        <v>0.12</v>
      </c>
      <c r="AB189" s="87">
        <v>27</v>
      </c>
      <c r="AC189" s="87">
        <v>0</v>
      </c>
      <c r="AD189" s="87"/>
      <c r="AE189" s="87">
        <v>27</v>
      </c>
      <c r="AF189" s="88" t="s">
        <v>5118</v>
      </c>
    </row>
    <row r="190" spans="1:32">
      <c r="A190" s="82">
        <v>461</v>
      </c>
      <c r="B190" s="84" t="s">
        <v>5119</v>
      </c>
      <c r="C190" s="84" t="s">
        <v>4985</v>
      </c>
      <c r="D190" s="85">
        <v>2015</v>
      </c>
      <c r="E190" s="83"/>
      <c r="F190" s="84" t="s">
        <v>4601</v>
      </c>
      <c r="G190" s="84" t="s">
        <v>4598</v>
      </c>
      <c r="H190" s="84" t="s">
        <v>4613</v>
      </c>
      <c r="I190" s="84" t="s">
        <v>4614</v>
      </c>
      <c r="J190" s="84" t="s">
        <v>4649</v>
      </c>
      <c r="K190" s="84" t="s">
        <v>4616</v>
      </c>
      <c r="L190" s="84"/>
      <c r="M190" s="84"/>
      <c r="N190" s="84"/>
      <c r="O190" s="84"/>
      <c r="P190" s="84"/>
      <c r="Q190" s="86">
        <v>1</v>
      </c>
      <c r="R190" s="84"/>
      <c r="S190" s="84"/>
      <c r="T190" s="84"/>
      <c r="U190" s="84"/>
      <c r="V190" s="84"/>
      <c r="W190" s="84"/>
      <c r="X190" s="84"/>
      <c r="Y190" s="84"/>
      <c r="Z190" s="84"/>
      <c r="AA190" s="87"/>
      <c r="AB190" s="87"/>
      <c r="AC190" s="87"/>
      <c r="AD190" s="87"/>
      <c r="AE190" s="87">
        <v>0</v>
      </c>
      <c r="AF190" s="88"/>
    </row>
    <row r="191" spans="1:32">
      <c r="A191" s="82">
        <v>472</v>
      </c>
      <c r="B191" s="84" t="s">
        <v>5120</v>
      </c>
      <c r="C191" s="84" t="s">
        <v>4736</v>
      </c>
      <c r="D191" s="85">
        <v>2017</v>
      </c>
      <c r="E191" s="83"/>
      <c r="F191" s="84" t="s">
        <v>4601</v>
      </c>
      <c r="G191" s="84" t="s">
        <v>4604</v>
      </c>
      <c r="H191" s="84"/>
      <c r="I191" s="84" t="s">
        <v>4664</v>
      </c>
      <c r="J191" s="84"/>
      <c r="K191" s="84" t="s">
        <v>4616</v>
      </c>
      <c r="L191" s="84"/>
      <c r="M191" s="84"/>
      <c r="N191" s="84"/>
      <c r="O191" s="84"/>
      <c r="P191" s="84"/>
      <c r="Q191" s="86">
        <v>1</v>
      </c>
      <c r="R191" s="84"/>
      <c r="S191" s="84"/>
      <c r="T191" s="84"/>
      <c r="U191" s="84"/>
      <c r="V191" s="84"/>
      <c r="W191" s="84"/>
      <c r="X191" s="84"/>
      <c r="Y191" s="84"/>
      <c r="Z191" s="84" t="s">
        <v>5121</v>
      </c>
      <c r="AA191" s="87">
        <v>0.13800000000000001</v>
      </c>
      <c r="AB191" s="87">
        <v>30</v>
      </c>
      <c r="AC191" s="87">
        <v>0</v>
      </c>
      <c r="AD191" s="87"/>
      <c r="AE191" s="87">
        <v>30</v>
      </c>
      <c r="AF191" s="88" t="s">
        <v>5122</v>
      </c>
    </row>
    <row r="192" spans="1:32">
      <c r="A192" s="82">
        <v>477</v>
      </c>
      <c r="B192" s="84" t="s">
        <v>5123</v>
      </c>
      <c r="C192" s="84" t="s">
        <v>4714</v>
      </c>
      <c r="D192" s="85">
        <v>2017</v>
      </c>
      <c r="E192" s="83"/>
      <c r="F192" s="84" t="s">
        <v>4601</v>
      </c>
      <c r="G192" s="84" t="s">
        <v>4604</v>
      </c>
      <c r="H192" s="84"/>
      <c r="I192" s="84" t="s">
        <v>4664</v>
      </c>
      <c r="J192" s="84"/>
      <c r="K192" s="84" t="s">
        <v>4616</v>
      </c>
      <c r="L192" s="84"/>
      <c r="M192" s="84"/>
      <c r="N192" s="84"/>
      <c r="O192" s="84"/>
      <c r="P192" s="86">
        <v>1</v>
      </c>
      <c r="Q192" s="84"/>
      <c r="R192" s="86">
        <v>1</v>
      </c>
      <c r="S192" s="84"/>
      <c r="T192" s="84"/>
      <c r="U192" s="84"/>
      <c r="V192" s="84"/>
      <c r="W192" s="84"/>
      <c r="X192" s="84"/>
      <c r="Y192" s="84"/>
      <c r="Z192" s="84" t="s">
        <v>5124</v>
      </c>
      <c r="AA192" s="87">
        <v>9.1999999999999998E-2</v>
      </c>
      <c r="AB192" s="87">
        <v>20</v>
      </c>
      <c r="AC192" s="87">
        <v>0</v>
      </c>
      <c r="AD192" s="87"/>
      <c r="AE192" s="87">
        <v>20</v>
      </c>
      <c r="AF192" s="88"/>
    </row>
    <row r="193" spans="1:32">
      <c r="A193" s="82">
        <v>487</v>
      </c>
      <c r="B193" s="84" t="s">
        <v>5125</v>
      </c>
      <c r="C193" s="84" t="s">
        <v>4719</v>
      </c>
      <c r="D193" s="85">
        <v>2001</v>
      </c>
      <c r="E193" s="83"/>
      <c r="F193" s="84" t="s">
        <v>4663</v>
      </c>
      <c r="G193" s="84" t="s">
        <v>4604</v>
      </c>
      <c r="H193" s="84"/>
      <c r="I193" s="84" t="s">
        <v>4664</v>
      </c>
      <c r="J193" s="84"/>
      <c r="K193" s="84" t="s">
        <v>4616</v>
      </c>
      <c r="L193" s="84"/>
      <c r="M193" s="84"/>
      <c r="N193" s="84"/>
      <c r="O193" s="84"/>
      <c r="P193" s="84"/>
      <c r="Q193" s="86">
        <v>1</v>
      </c>
      <c r="R193" s="84"/>
      <c r="S193" s="84"/>
      <c r="T193" s="84"/>
      <c r="U193" s="84"/>
      <c r="V193" s="84"/>
      <c r="W193" s="84"/>
      <c r="X193" s="84"/>
      <c r="Y193" s="84"/>
      <c r="Z193" s="84" t="s">
        <v>5126</v>
      </c>
      <c r="AA193" s="87">
        <v>5.0000000000000001E-3</v>
      </c>
      <c r="AB193" s="87">
        <v>1</v>
      </c>
      <c r="AC193" s="87">
        <v>0</v>
      </c>
      <c r="AD193" s="87"/>
      <c r="AE193" s="87">
        <v>1</v>
      </c>
      <c r="AF193" s="88" t="s">
        <v>5127</v>
      </c>
    </row>
    <row r="194" spans="1:32">
      <c r="A194" s="82">
        <v>491</v>
      </c>
      <c r="B194" s="84" t="s">
        <v>5128</v>
      </c>
      <c r="C194" s="84" t="s">
        <v>5129</v>
      </c>
      <c r="D194" s="85">
        <v>2018</v>
      </c>
      <c r="E194" s="83"/>
      <c r="F194" s="84" t="s">
        <v>4601</v>
      </c>
      <c r="G194" s="84" t="s">
        <v>4604</v>
      </c>
      <c r="H194" s="84"/>
      <c r="I194" s="84" t="s">
        <v>4664</v>
      </c>
      <c r="J194" s="84"/>
      <c r="K194" s="84" t="s">
        <v>4616</v>
      </c>
      <c r="L194" s="84"/>
      <c r="M194" s="84"/>
      <c r="N194" s="84"/>
      <c r="O194" s="84"/>
      <c r="P194" s="84"/>
      <c r="Q194" s="84"/>
      <c r="R194" s="86">
        <v>1</v>
      </c>
      <c r="S194" s="84"/>
      <c r="T194" s="84"/>
      <c r="U194" s="84"/>
      <c r="V194" s="84"/>
      <c r="W194" s="84"/>
      <c r="X194" s="84"/>
      <c r="Y194" s="84"/>
      <c r="Z194" s="84" t="s">
        <v>5130</v>
      </c>
      <c r="AA194" s="87">
        <v>0.114</v>
      </c>
      <c r="AB194" s="87">
        <v>25</v>
      </c>
      <c r="AC194" s="87">
        <v>0</v>
      </c>
      <c r="AD194" s="87"/>
      <c r="AE194" s="87">
        <v>25</v>
      </c>
      <c r="AF194" s="88"/>
    </row>
    <row r="195" spans="1:32">
      <c r="A195" s="82">
        <v>492</v>
      </c>
      <c r="B195" s="84" t="s">
        <v>5131</v>
      </c>
      <c r="C195" s="84" t="s">
        <v>4736</v>
      </c>
      <c r="D195" s="85">
        <v>2018</v>
      </c>
      <c r="E195" s="83"/>
      <c r="F195" s="84" t="s">
        <v>4601</v>
      </c>
      <c r="G195" s="84" t="s">
        <v>4604</v>
      </c>
      <c r="H195" s="84"/>
      <c r="I195" s="84" t="s">
        <v>4664</v>
      </c>
      <c r="J195" s="84"/>
      <c r="K195" s="84" t="s">
        <v>4616</v>
      </c>
      <c r="L195" s="84"/>
      <c r="M195" s="84"/>
      <c r="N195" s="84"/>
      <c r="O195" s="84"/>
      <c r="P195" s="86">
        <v>1</v>
      </c>
      <c r="Q195" s="84"/>
      <c r="R195" s="84"/>
      <c r="S195" s="84"/>
      <c r="T195" s="84"/>
      <c r="U195" s="84"/>
      <c r="V195" s="84"/>
      <c r="W195" s="84"/>
      <c r="X195" s="84"/>
      <c r="Y195" s="84"/>
      <c r="Z195" s="84" t="s">
        <v>5132</v>
      </c>
      <c r="AA195" s="87">
        <v>5.5199999999999999E-2</v>
      </c>
      <c r="AB195" s="87">
        <v>12</v>
      </c>
      <c r="AC195" s="87">
        <v>0</v>
      </c>
      <c r="AD195" s="87"/>
      <c r="AE195" s="87">
        <v>12</v>
      </c>
      <c r="AF195" s="88"/>
    </row>
    <row r="196" spans="1:32">
      <c r="A196" s="82">
        <v>494</v>
      </c>
      <c r="B196" s="84" t="s">
        <v>5133</v>
      </c>
      <c r="C196" s="84" t="s">
        <v>4632</v>
      </c>
      <c r="D196" s="85">
        <v>2000</v>
      </c>
      <c r="E196" s="83"/>
      <c r="F196" s="84" t="s">
        <v>4601</v>
      </c>
      <c r="G196" s="84" t="s">
        <v>4604</v>
      </c>
      <c r="H196" s="84"/>
      <c r="I196" s="84" t="s">
        <v>4641</v>
      </c>
      <c r="J196" s="84"/>
      <c r="K196" s="84" t="s">
        <v>4616</v>
      </c>
      <c r="L196" s="84"/>
      <c r="M196" s="84"/>
      <c r="N196" s="84"/>
      <c r="O196" s="84"/>
      <c r="P196" s="84"/>
      <c r="Q196" s="84"/>
      <c r="R196" s="86">
        <v>1</v>
      </c>
      <c r="S196" s="84"/>
      <c r="T196" s="84"/>
      <c r="U196" s="84"/>
      <c r="V196" s="84"/>
      <c r="W196" s="84"/>
      <c r="X196" s="84"/>
      <c r="Y196" s="84"/>
      <c r="Z196" s="84" t="s">
        <v>4908</v>
      </c>
      <c r="AA196" s="87">
        <v>0.05</v>
      </c>
      <c r="AB196" s="87">
        <v>11</v>
      </c>
      <c r="AC196" s="87">
        <v>0</v>
      </c>
      <c r="AD196" s="87"/>
      <c r="AE196" s="87">
        <v>11</v>
      </c>
      <c r="AF196" s="88" t="s">
        <v>5134</v>
      </c>
    </row>
    <row r="197" spans="1:32">
      <c r="A197" s="82">
        <v>497</v>
      </c>
      <c r="B197" s="84" t="s">
        <v>5135</v>
      </c>
      <c r="C197" s="84" t="s">
        <v>4677</v>
      </c>
      <c r="D197" s="85">
        <v>2019</v>
      </c>
      <c r="E197" s="83"/>
      <c r="F197" s="84" t="s">
        <v>4663</v>
      </c>
      <c r="G197" s="84" t="s">
        <v>4633</v>
      </c>
      <c r="H197" s="84"/>
      <c r="I197" s="84" t="s">
        <v>4664</v>
      </c>
      <c r="J197" s="84"/>
      <c r="K197" s="84" t="s">
        <v>4616</v>
      </c>
      <c r="L197" s="84"/>
      <c r="M197" s="84"/>
      <c r="N197" s="84"/>
      <c r="O197" s="84"/>
      <c r="P197" s="86">
        <v>1</v>
      </c>
      <c r="Q197" s="84"/>
      <c r="R197" s="84"/>
      <c r="S197" s="84"/>
      <c r="T197" s="84"/>
      <c r="U197" s="84"/>
      <c r="V197" s="84"/>
      <c r="W197" s="84"/>
      <c r="X197" s="84"/>
      <c r="Y197" s="84"/>
      <c r="Z197" s="84" t="s">
        <v>5136</v>
      </c>
      <c r="AA197" s="87">
        <v>0.18</v>
      </c>
      <c r="AB197" s="87">
        <v>50</v>
      </c>
      <c r="AC197" s="87">
        <v>0</v>
      </c>
      <c r="AD197" s="87"/>
      <c r="AE197" s="87">
        <v>50</v>
      </c>
      <c r="AF197" s="88" t="s">
        <v>5137</v>
      </c>
    </row>
    <row r="198" spans="1:32">
      <c r="A198" s="82">
        <v>498</v>
      </c>
      <c r="B198" s="84" t="s">
        <v>5138</v>
      </c>
      <c r="C198" s="84" t="s">
        <v>4695</v>
      </c>
      <c r="D198" s="85">
        <v>2014</v>
      </c>
      <c r="E198" s="85">
        <v>2017</v>
      </c>
      <c r="F198" s="84" t="s">
        <v>4663</v>
      </c>
      <c r="G198" s="84" t="s">
        <v>4604</v>
      </c>
      <c r="H198" s="84"/>
      <c r="I198" s="84" t="s">
        <v>4664</v>
      </c>
      <c r="J198" s="84"/>
      <c r="K198" s="84" t="s">
        <v>4722</v>
      </c>
      <c r="L198" s="84"/>
      <c r="M198" s="84"/>
      <c r="N198" s="84"/>
      <c r="O198" s="84"/>
      <c r="P198" s="84"/>
      <c r="Q198" s="84"/>
      <c r="R198" s="84"/>
      <c r="S198" s="84"/>
      <c r="T198" s="84"/>
      <c r="U198" s="84"/>
      <c r="V198" s="84"/>
      <c r="W198" s="84"/>
      <c r="X198" s="86">
        <v>1</v>
      </c>
      <c r="Y198" s="84"/>
      <c r="Z198" s="84" t="s">
        <v>5139</v>
      </c>
      <c r="AA198" s="87">
        <v>1.2</v>
      </c>
      <c r="AB198" s="87">
        <v>200</v>
      </c>
      <c r="AC198" s="87">
        <v>0.2</v>
      </c>
      <c r="AD198" s="87"/>
      <c r="AE198" s="87">
        <v>200</v>
      </c>
      <c r="AF198" s="88" t="s">
        <v>5140</v>
      </c>
    </row>
    <row r="199" spans="1:32">
      <c r="A199" s="82">
        <v>499</v>
      </c>
      <c r="B199" s="84" t="s">
        <v>5141</v>
      </c>
      <c r="C199" s="84" t="s">
        <v>5007</v>
      </c>
      <c r="D199" s="85">
        <v>2021</v>
      </c>
      <c r="E199" s="83"/>
      <c r="F199" s="84" t="s">
        <v>4601</v>
      </c>
      <c r="G199" s="84" t="s">
        <v>4604</v>
      </c>
      <c r="H199" s="84"/>
      <c r="I199" s="84" t="s">
        <v>4614</v>
      </c>
      <c r="J199" s="84" t="s">
        <v>4673</v>
      </c>
      <c r="K199" s="84" t="s">
        <v>4616</v>
      </c>
      <c r="L199" s="84"/>
      <c r="M199" s="84"/>
      <c r="N199" s="84"/>
      <c r="O199" s="84"/>
      <c r="P199" s="84"/>
      <c r="Q199" s="84"/>
      <c r="R199" s="86">
        <v>1</v>
      </c>
      <c r="S199" s="84"/>
      <c r="T199" s="84"/>
      <c r="U199" s="84"/>
      <c r="V199" s="84"/>
      <c r="W199" s="84"/>
      <c r="X199" s="84"/>
      <c r="Y199" s="84"/>
      <c r="Z199" s="84" t="s">
        <v>4772</v>
      </c>
      <c r="AA199" s="87">
        <v>2.5000000000000001E-2</v>
      </c>
      <c r="AB199" s="87">
        <v>5</v>
      </c>
      <c r="AC199" s="87">
        <v>0</v>
      </c>
      <c r="AD199" s="87"/>
      <c r="AE199" s="87">
        <v>5</v>
      </c>
      <c r="AF199" s="88" t="s">
        <v>5142</v>
      </c>
    </row>
    <row r="200" spans="1:32">
      <c r="A200" s="82">
        <v>500</v>
      </c>
      <c r="B200" s="84" t="s">
        <v>5143</v>
      </c>
      <c r="C200" s="84" t="s">
        <v>4648</v>
      </c>
      <c r="D200" s="85">
        <v>2023</v>
      </c>
      <c r="E200" s="83"/>
      <c r="F200" s="84" t="s">
        <v>4601</v>
      </c>
      <c r="G200" s="84" t="s">
        <v>4604</v>
      </c>
      <c r="H200" s="84"/>
      <c r="I200" s="84" t="s">
        <v>4614</v>
      </c>
      <c r="J200" s="84" t="s">
        <v>4622</v>
      </c>
      <c r="K200" s="84" t="s">
        <v>4616</v>
      </c>
      <c r="L200" s="84"/>
      <c r="M200" s="84"/>
      <c r="N200" s="84"/>
      <c r="O200" s="84"/>
      <c r="P200" s="84"/>
      <c r="Q200" s="84"/>
      <c r="R200" s="86">
        <v>1</v>
      </c>
      <c r="S200" s="84"/>
      <c r="T200" s="84"/>
      <c r="U200" s="84"/>
      <c r="V200" s="84"/>
      <c r="W200" s="84"/>
      <c r="X200" s="84"/>
      <c r="Y200" s="84"/>
      <c r="Z200" s="84" t="s">
        <v>5144</v>
      </c>
      <c r="AA200" s="87">
        <v>0.08</v>
      </c>
      <c r="AB200" s="87">
        <v>17</v>
      </c>
      <c r="AC200" s="87">
        <v>0</v>
      </c>
      <c r="AD200" s="87"/>
      <c r="AE200" s="87">
        <v>17</v>
      </c>
      <c r="AF200" s="88" t="s">
        <v>4701</v>
      </c>
    </row>
    <row r="201" spans="1:32">
      <c r="A201" s="82">
        <v>501</v>
      </c>
      <c r="B201" s="84" t="s">
        <v>5145</v>
      </c>
      <c r="C201" s="84" t="s">
        <v>5146</v>
      </c>
      <c r="D201" s="85">
        <v>2030</v>
      </c>
      <c r="E201" s="83"/>
      <c r="F201" s="84" t="s">
        <v>4612</v>
      </c>
      <c r="G201" s="84" t="s">
        <v>4598</v>
      </c>
      <c r="H201" s="84" t="s">
        <v>4613</v>
      </c>
      <c r="I201" s="84" t="s">
        <v>4614</v>
      </c>
      <c r="J201" s="84" t="s">
        <v>4622</v>
      </c>
      <c r="K201" s="84" t="s">
        <v>4554</v>
      </c>
      <c r="L201" s="84"/>
      <c r="M201" s="86">
        <v>1</v>
      </c>
      <c r="N201" s="84"/>
      <c r="O201" s="84"/>
      <c r="P201" s="84"/>
      <c r="Q201" s="84"/>
      <c r="R201" s="84"/>
      <c r="S201" s="84"/>
      <c r="T201" s="84"/>
      <c r="U201" s="84"/>
      <c r="V201" s="84"/>
      <c r="W201" s="84"/>
      <c r="X201" s="84"/>
      <c r="Y201" s="84"/>
      <c r="Z201" s="84"/>
      <c r="AA201" s="87"/>
      <c r="AB201" s="87"/>
      <c r="AC201" s="87"/>
      <c r="AD201" s="87"/>
      <c r="AE201" s="87">
        <v>0</v>
      </c>
      <c r="AF201" s="88" t="s">
        <v>5147</v>
      </c>
    </row>
    <row r="202" spans="1:32">
      <c r="A202" s="82">
        <v>502</v>
      </c>
      <c r="B202" s="84" t="s">
        <v>5148</v>
      </c>
      <c r="C202" s="84" t="s">
        <v>4927</v>
      </c>
      <c r="D202" s="85">
        <v>2021</v>
      </c>
      <c r="E202" s="83"/>
      <c r="F202" s="84" t="s">
        <v>4601</v>
      </c>
      <c r="G202" s="84" t="s">
        <v>4602</v>
      </c>
      <c r="H202" s="84"/>
      <c r="I202" s="84" t="s">
        <v>4664</v>
      </c>
      <c r="J202" s="84"/>
      <c r="K202" s="84" t="s">
        <v>4616</v>
      </c>
      <c r="L202" s="84"/>
      <c r="M202" s="84"/>
      <c r="N202" s="84"/>
      <c r="O202" s="84"/>
      <c r="P202" s="84"/>
      <c r="Q202" s="86">
        <v>1</v>
      </c>
      <c r="R202" s="84"/>
      <c r="S202" s="84"/>
      <c r="T202" s="84"/>
      <c r="U202" s="84"/>
      <c r="V202" s="84"/>
      <c r="W202" s="84"/>
      <c r="X202" s="84"/>
      <c r="Y202" s="84"/>
      <c r="Z202" s="84" t="s">
        <v>4665</v>
      </c>
      <c r="AA202" s="87">
        <v>1</v>
      </c>
      <c r="AB202" s="87">
        <v>192</v>
      </c>
      <c r="AC202" s="87">
        <v>0.1</v>
      </c>
      <c r="AD202" s="87"/>
      <c r="AE202" s="87">
        <v>192</v>
      </c>
      <c r="AF202" s="88" t="s">
        <v>5149</v>
      </c>
    </row>
    <row r="203" spans="1:32">
      <c r="A203" s="82">
        <v>503</v>
      </c>
      <c r="B203" s="84" t="s">
        <v>5150</v>
      </c>
      <c r="C203" s="84" t="s">
        <v>4695</v>
      </c>
      <c r="D203" s="85">
        <v>2013</v>
      </c>
      <c r="E203" s="85">
        <v>2017</v>
      </c>
      <c r="F203" s="84" t="s">
        <v>4663</v>
      </c>
      <c r="G203" s="84" t="s">
        <v>4633</v>
      </c>
      <c r="H203" s="84"/>
      <c r="I203" s="84" t="s">
        <v>4664</v>
      </c>
      <c r="J203" s="84"/>
      <c r="K203" s="84" t="s">
        <v>4722</v>
      </c>
      <c r="L203" s="84"/>
      <c r="M203" s="84"/>
      <c r="N203" s="84"/>
      <c r="O203" s="84"/>
      <c r="P203" s="84"/>
      <c r="Q203" s="84"/>
      <c r="R203" s="84"/>
      <c r="S203" s="84"/>
      <c r="T203" s="84"/>
      <c r="U203" s="84"/>
      <c r="V203" s="84"/>
      <c r="W203" s="84"/>
      <c r="X203" s="86">
        <v>1</v>
      </c>
      <c r="Y203" s="84"/>
      <c r="Z203" s="84" t="s">
        <v>4879</v>
      </c>
      <c r="AA203" s="87">
        <v>3.7999999999999999E-2</v>
      </c>
      <c r="AB203" s="87">
        <v>10</v>
      </c>
      <c r="AC203" s="87">
        <v>0</v>
      </c>
      <c r="AD203" s="87"/>
      <c r="AE203" s="87">
        <v>10</v>
      </c>
      <c r="AF203" s="88" t="s">
        <v>5151</v>
      </c>
    </row>
    <row r="204" spans="1:32">
      <c r="A204" s="82">
        <v>504</v>
      </c>
      <c r="B204" s="84" t="s">
        <v>5152</v>
      </c>
      <c r="C204" s="84" t="s">
        <v>4695</v>
      </c>
      <c r="D204" s="85">
        <v>2015</v>
      </c>
      <c r="E204" s="85">
        <v>2016</v>
      </c>
      <c r="F204" s="84" t="s">
        <v>4663</v>
      </c>
      <c r="G204" s="84" t="s">
        <v>4604</v>
      </c>
      <c r="H204" s="84"/>
      <c r="I204" s="84" t="s">
        <v>4664</v>
      </c>
      <c r="J204" s="84"/>
      <c r="K204" s="84" t="s">
        <v>4722</v>
      </c>
      <c r="L204" s="84"/>
      <c r="M204" s="84"/>
      <c r="N204" s="84"/>
      <c r="O204" s="84"/>
      <c r="P204" s="84"/>
      <c r="Q204" s="84"/>
      <c r="R204" s="84"/>
      <c r="S204" s="84"/>
      <c r="T204" s="84"/>
      <c r="U204" s="84"/>
      <c r="V204" s="84"/>
      <c r="W204" s="84"/>
      <c r="X204" s="86">
        <v>1</v>
      </c>
      <c r="Y204" s="84"/>
      <c r="Z204" s="84" t="s">
        <v>4922</v>
      </c>
      <c r="AA204" s="87">
        <v>0.5</v>
      </c>
      <c r="AB204" s="87">
        <v>109</v>
      </c>
      <c r="AC204" s="87">
        <v>0.1</v>
      </c>
      <c r="AD204" s="87"/>
      <c r="AE204" s="87">
        <v>109</v>
      </c>
      <c r="AF204" s="88" t="s">
        <v>5153</v>
      </c>
    </row>
    <row r="205" spans="1:32">
      <c r="A205" s="82">
        <v>505</v>
      </c>
      <c r="B205" s="84" t="s">
        <v>5154</v>
      </c>
      <c r="C205" s="84" t="s">
        <v>4695</v>
      </c>
      <c r="D205" s="85">
        <v>2013</v>
      </c>
      <c r="E205" s="83"/>
      <c r="F205" s="84" t="s">
        <v>4601</v>
      </c>
      <c r="G205" s="84" t="s">
        <v>4604</v>
      </c>
      <c r="H205" s="84"/>
      <c r="I205" s="84" t="s">
        <v>4641</v>
      </c>
      <c r="J205" s="84"/>
      <c r="K205" s="84" t="s">
        <v>4616</v>
      </c>
      <c r="L205" s="84"/>
      <c r="M205" s="84"/>
      <c r="N205" s="84"/>
      <c r="O205" s="84"/>
      <c r="P205" s="84"/>
      <c r="Q205" s="86">
        <v>1</v>
      </c>
      <c r="R205" s="84"/>
      <c r="S205" s="84"/>
      <c r="T205" s="84"/>
      <c r="U205" s="84"/>
      <c r="V205" s="84"/>
      <c r="W205" s="84"/>
      <c r="X205" s="84"/>
      <c r="Y205" s="84"/>
      <c r="Z205" s="84" t="s">
        <v>4962</v>
      </c>
      <c r="AA205" s="87">
        <v>0.43071161000000002</v>
      </c>
      <c r="AB205" s="87">
        <v>94</v>
      </c>
      <c r="AC205" s="87">
        <v>0.1</v>
      </c>
      <c r="AD205" s="87"/>
      <c r="AE205" s="87">
        <v>94</v>
      </c>
      <c r="AF205" s="90" t="s">
        <v>4963</v>
      </c>
    </row>
    <row r="206" spans="1:32">
      <c r="A206" s="82">
        <v>506</v>
      </c>
      <c r="B206" s="84" t="s">
        <v>5155</v>
      </c>
      <c r="C206" s="84" t="s">
        <v>4695</v>
      </c>
      <c r="D206" s="85">
        <v>2013</v>
      </c>
      <c r="E206" s="83"/>
      <c r="F206" s="84" t="s">
        <v>4601</v>
      </c>
      <c r="G206" s="84" t="s">
        <v>4604</v>
      </c>
      <c r="H206" s="84"/>
      <c r="I206" s="84" t="s">
        <v>4641</v>
      </c>
      <c r="J206" s="84"/>
      <c r="K206" s="84" t="s">
        <v>4616</v>
      </c>
      <c r="L206" s="84"/>
      <c r="M206" s="84"/>
      <c r="N206" s="84"/>
      <c r="O206" s="84"/>
      <c r="P206" s="84"/>
      <c r="Q206" s="86">
        <v>1</v>
      </c>
      <c r="R206" s="84"/>
      <c r="S206" s="84"/>
      <c r="T206" s="84"/>
      <c r="U206" s="84"/>
      <c r="V206" s="84"/>
      <c r="W206" s="84"/>
      <c r="X206" s="84"/>
      <c r="Y206" s="84"/>
      <c r="Z206" s="84" t="s">
        <v>4962</v>
      </c>
      <c r="AA206" s="87">
        <v>0.43071161000000002</v>
      </c>
      <c r="AB206" s="87">
        <v>94</v>
      </c>
      <c r="AC206" s="87">
        <v>0.1</v>
      </c>
      <c r="AD206" s="87"/>
      <c r="AE206" s="87">
        <v>94</v>
      </c>
      <c r="AF206" s="90" t="s">
        <v>4963</v>
      </c>
    </row>
    <row r="207" spans="1:32">
      <c r="A207" s="82">
        <v>507</v>
      </c>
      <c r="B207" s="84" t="s">
        <v>5156</v>
      </c>
      <c r="C207" s="84" t="s">
        <v>4695</v>
      </c>
      <c r="D207" s="85">
        <v>2013</v>
      </c>
      <c r="E207" s="83"/>
      <c r="F207" s="84" t="s">
        <v>4601</v>
      </c>
      <c r="G207" s="84" t="s">
        <v>4604</v>
      </c>
      <c r="H207" s="84"/>
      <c r="I207" s="84" t="s">
        <v>4641</v>
      </c>
      <c r="J207" s="84"/>
      <c r="K207" s="84" t="s">
        <v>4616</v>
      </c>
      <c r="L207" s="84"/>
      <c r="M207" s="84"/>
      <c r="N207" s="84"/>
      <c r="O207" s="84"/>
      <c r="P207" s="84"/>
      <c r="Q207" s="86">
        <v>1</v>
      </c>
      <c r="R207" s="84"/>
      <c r="S207" s="84"/>
      <c r="T207" s="84"/>
      <c r="U207" s="84"/>
      <c r="V207" s="84"/>
      <c r="W207" s="84"/>
      <c r="X207" s="84"/>
      <c r="Y207" s="84"/>
      <c r="Z207" s="84" t="s">
        <v>5157</v>
      </c>
      <c r="AA207" s="87">
        <v>1.292134831</v>
      </c>
      <c r="AB207" s="87">
        <v>281</v>
      </c>
      <c r="AC207" s="87">
        <v>0.2</v>
      </c>
      <c r="AD207" s="87"/>
      <c r="AE207" s="87">
        <v>281</v>
      </c>
      <c r="AF207" s="90" t="s">
        <v>4963</v>
      </c>
    </row>
    <row r="208" spans="1:32">
      <c r="A208" s="82">
        <v>508</v>
      </c>
      <c r="B208" s="84" t="s">
        <v>5158</v>
      </c>
      <c r="C208" s="84" t="s">
        <v>4648</v>
      </c>
      <c r="D208" s="85">
        <v>2027</v>
      </c>
      <c r="E208" s="83"/>
      <c r="F208" s="84" t="s">
        <v>4612</v>
      </c>
      <c r="G208" s="84" t="s">
        <v>4598</v>
      </c>
      <c r="H208" s="84" t="s">
        <v>4613</v>
      </c>
      <c r="I208" s="84" t="s">
        <v>4614</v>
      </c>
      <c r="J208" s="84" t="s">
        <v>4649</v>
      </c>
      <c r="K208" s="84" t="s">
        <v>4554</v>
      </c>
      <c r="L208" s="84"/>
      <c r="M208" s="86">
        <v>1</v>
      </c>
      <c r="N208" s="84"/>
      <c r="O208" s="84"/>
      <c r="P208" s="84"/>
      <c r="Q208" s="84"/>
      <c r="R208" s="84"/>
      <c r="S208" s="84"/>
      <c r="T208" s="84"/>
      <c r="U208" s="84"/>
      <c r="V208" s="84"/>
      <c r="W208" s="84"/>
      <c r="X208" s="84"/>
      <c r="Y208" s="84"/>
      <c r="Z208" s="84" t="s">
        <v>5159</v>
      </c>
      <c r="AA208" s="87">
        <v>210</v>
      </c>
      <c r="AB208" s="87">
        <v>46667</v>
      </c>
      <c r="AC208" s="87">
        <v>36.4</v>
      </c>
      <c r="AD208" s="87"/>
      <c r="AE208" s="87">
        <v>46667</v>
      </c>
      <c r="AF208" s="90" t="s">
        <v>5160</v>
      </c>
    </row>
    <row r="209" spans="1:32">
      <c r="A209" s="82">
        <v>510</v>
      </c>
      <c r="B209" s="84" t="s">
        <v>5161</v>
      </c>
      <c r="C209" s="84" t="s">
        <v>4927</v>
      </c>
      <c r="D209" s="85">
        <v>2025</v>
      </c>
      <c r="E209" s="83"/>
      <c r="F209" s="84" t="s">
        <v>4612</v>
      </c>
      <c r="G209" s="84" t="s">
        <v>4598</v>
      </c>
      <c r="H209" s="84" t="s">
        <v>4613</v>
      </c>
      <c r="I209" s="84" t="s">
        <v>4614</v>
      </c>
      <c r="J209" s="84" t="s">
        <v>4615</v>
      </c>
      <c r="K209" s="84" t="s">
        <v>4616</v>
      </c>
      <c r="L209" s="84"/>
      <c r="M209" s="84"/>
      <c r="N209" s="84"/>
      <c r="O209" s="84"/>
      <c r="P209" s="84"/>
      <c r="Q209" s="86">
        <v>1</v>
      </c>
      <c r="R209" s="84"/>
      <c r="S209" s="86">
        <v>1</v>
      </c>
      <c r="T209" s="84"/>
      <c r="U209" s="84"/>
      <c r="V209" s="84"/>
      <c r="W209" s="84"/>
      <c r="X209" s="84"/>
      <c r="Y209" s="84"/>
      <c r="Z209" s="84" t="s">
        <v>5162</v>
      </c>
      <c r="AA209" s="87">
        <v>25</v>
      </c>
      <c r="AB209" s="87">
        <v>5556</v>
      </c>
      <c r="AC209" s="87">
        <v>4.3</v>
      </c>
      <c r="AD209" s="87"/>
      <c r="AE209" s="87">
        <v>5556</v>
      </c>
      <c r="AF209" s="88"/>
    </row>
    <row r="210" spans="1:32">
      <c r="A210" s="82">
        <v>513</v>
      </c>
      <c r="B210" s="84" t="s">
        <v>5163</v>
      </c>
      <c r="C210" s="84" t="s">
        <v>4927</v>
      </c>
      <c r="D210" s="83"/>
      <c r="E210" s="83"/>
      <c r="F210" s="84" t="s">
        <v>4612</v>
      </c>
      <c r="G210" s="84" t="s">
        <v>4598</v>
      </c>
      <c r="H210" s="84" t="s">
        <v>4613</v>
      </c>
      <c r="I210" s="84" t="s">
        <v>4614</v>
      </c>
      <c r="J210" s="84" t="s">
        <v>4622</v>
      </c>
      <c r="K210" s="84" t="s">
        <v>4616</v>
      </c>
      <c r="L210" s="84"/>
      <c r="M210" s="84"/>
      <c r="N210" s="84"/>
      <c r="O210" s="84"/>
      <c r="P210" s="84"/>
      <c r="Q210" s="86">
        <v>1</v>
      </c>
      <c r="R210" s="84"/>
      <c r="S210" s="84"/>
      <c r="T210" s="84"/>
      <c r="U210" s="84"/>
      <c r="V210" s="84"/>
      <c r="W210" s="84"/>
      <c r="X210" s="84"/>
      <c r="Y210" s="84"/>
      <c r="Z210" s="84"/>
      <c r="AA210" s="87"/>
      <c r="AB210" s="87"/>
      <c r="AC210" s="87"/>
      <c r="AD210" s="87"/>
      <c r="AE210" s="87">
        <v>0</v>
      </c>
      <c r="AF210" s="88" t="s">
        <v>5164</v>
      </c>
    </row>
    <row r="211" spans="1:32">
      <c r="A211" s="82">
        <v>514</v>
      </c>
      <c r="B211" s="84" t="s">
        <v>5165</v>
      </c>
      <c r="C211" s="84" t="s">
        <v>4927</v>
      </c>
      <c r="D211" s="85">
        <v>2024</v>
      </c>
      <c r="E211" s="83"/>
      <c r="F211" s="84" t="s">
        <v>4612</v>
      </c>
      <c r="G211" s="84" t="s">
        <v>4598</v>
      </c>
      <c r="H211" s="84" t="s">
        <v>4613</v>
      </c>
      <c r="I211" s="84" t="s">
        <v>4614</v>
      </c>
      <c r="J211" s="84" t="s">
        <v>4622</v>
      </c>
      <c r="K211" s="84" t="s">
        <v>4658</v>
      </c>
      <c r="L211" s="84"/>
      <c r="M211" s="84"/>
      <c r="N211" s="86">
        <v>1</v>
      </c>
      <c r="O211" s="84"/>
      <c r="P211" s="84"/>
      <c r="Q211" s="84"/>
      <c r="R211" s="84"/>
      <c r="S211" s="84"/>
      <c r="T211" s="84"/>
      <c r="U211" s="84"/>
      <c r="V211" s="84"/>
      <c r="W211" s="84"/>
      <c r="X211" s="84"/>
      <c r="Y211" s="84"/>
      <c r="Z211" s="84" t="s">
        <v>5166</v>
      </c>
      <c r="AA211" s="87">
        <v>10</v>
      </c>
      <c r="AB211" s="87">
        <v>1963</v>
      </c>
      <c r="AC211" s="87">
        <v>1.5</v>
      </c>
      <c r="AD211" s="87"/>
      <c r="AE211" s="87">
        <v>1963</v>
      </c>
      <c r="AF211" s="88" t="s">
        <v>5167</v>
      </c>
    </row>
    <row r="212" spans="1:32">
      <c r="A212" s="82">
        <v>516</v>
      </c>
      <c r="B212" s="84" t="s">
        <v>5168</v>
      </c>
      <c r="C212" s="84" t="s">
        <v>4695</v>
      </c>
      <c r="D212" s="85">
        <v>2024</v>
      </c>
      <c r="E212" s="83"/>
      <c r="F212" s="84" t="s">
        <v>4621</v>
      </c>
      <c r="G212" s="84" t="s">
        <v>4598</v>
      </c>
      <c r="H212" s="84" t="s">
        <v>4613</v>
      </c>
      <c r="I212" s="84" t="s">
        <v>4614</v>
      </c>
      <c r="J212" s="84" t="s">
        <v>4622</v>
      </c>
      <c r="K212" s="84" t="s">
        <v>4616</v>
      </c>
      <c r="L212" s="84"/>
      <c r="M212" s="84"/>
      <c r="N212" s="84"/>
      <c r="O212" s="84"/>
      <c r="P212" s="84"/>
      <c r="Q212" s="86">
        <v>1</v>
      </c>
      <c r="R212" s="84"/>
      <c r="S212" s="84"/>
      <c r="T212" s="84"/>
      <c r="U212" s="84"/>
      <c r="V212" s="84"/>
      <c r="W212" s="84"/>
      <c r="X212" s="84"/>
      <c r="Y212" s="84"/>
      <c r="Z212" s="84" t="s">
        <v>5169</v>
      </c>
      <c r="AA212" s="87">
        <v>10</v>
      </c>
      <c r="AB212" s="87">
        <v>2222</v>
      </c>
      <c r="AC212" s="87">
        <v>1.7</v>
      </c>
      <c r="AD212" s="87"/>
      <c r="AE212" s="87">
        <v>2222</v>
      </c>
      <c r="AF212" s="88" t="s">
        <v>5170</v>
      </c>
    </row>
    <row r="213" spans="1:32">
      <c r="A213" s="82">
        <v>517</v>
      </c>
      <c r="B213" s="84" t="s">
        <v>5171</v>
      </c>
      <c r="C213" s="84" t="s">
        <v>4620</v>
      </c>
      <c r="D213" s="85">
        <v>2021</v>
      </c>
      <c r="E213" s="83"/>
      <c r="F213" s="84" t="s">
        <v>4601</v>
      </c>
      <c r="G213" s="84" t="s">
        <v>4602</v>
      </c>
      <c r="H213" s="84"/>
      <c r="I213" s="84" t="s">
        <v>4614</v>
      </c>
      <c r="J213" s="84" t="s">
        <v>4649</v>
      </c>
      <c r="K213" s="84" t="s">
        <v>4616</v>
      </c>
      <c r="L213" s="84"/>
      <c r="M213" s="84"/>
      <c r="N213" s="84"/>
      <c r="O213" s="84"/>
      <c r="P213" s="86">
        <v>1</v>
      </c>
      <c r="Q213" s="86">
        <v>1</v>
      </c>
      <c r="R213" s="84"/>
      <c r="S213" s="84"/>
      <c r="T213" s="84"/>
      <c r="U213" s="84"/>
      <c r="V213" s="84"/>
      <c r="W213" s="84"/>
      <c r="X213" s="84"/>
      <c r="Y213" s="84"/>
      <c r="Z213" s="84" t="s">
        <v>5172</v>
      </c>
      <c r="AA213" s="87">
        <v>1</v>
      </c>
      <c r="AB213" s="87">
        <v>192</v>
      </c>
      <c r="AC213" s="87">
        <v>0.1</v>
      </c>
      <c r="AD213" s="87"/>
      <c r="AE213" s="87">
        <v>192</v>
      </c>
      <c r="AF213" s="88" t="s">
        <v>5173</v>
      </c>
    </row>
    <row r="214" spans="1:32">
      <c r="A214" s="82">
        <v>518</v>
      </c>
      <c r="B214" s="84" t="s">
        <v>5174</v>
      </c>
      <c r="C214" s="84" t="s">
        <v>4632</v>
      </c>
      <c r="D214" s="85">
        <v>2021</v>
      </c>
      <c r="E214" s="83"/>
      <c r="F214" s="84" t="s">
        <v>4601</v>
      </c>
      <c r="G214" s="84" t="s">
        <v>4602</v>
      </c>
      <c r="H214" s="84"/>
      <c r="I214" s="84" t="s">
        <v>4614</v>
      </c>
      <c r="J214" s="84" t="s">
        <v>4683</v>
      </c>
      <c r="K214" s="84" t="s">
        <v>4616</v>
      </c>
      <c r="L214" s="84"/>
      <c r="M214" s="84"/>
      <c r="N214" s="84"/>
      <c r="O214" s="84"/>
      <c r="P214" s="86">
        <v>1</v>
      </c>
      <c r="Q214" s="86">
        <v>1</v>
      </c>
      <c r="R214" s="86">
        <v>1</v>
      </c>
      <c r="S214" s="84"/>
      <c r="T214" s="84"/>
      <c r="U214" s="84"/>
      <c r="V214" s="84"/>
      <c r="W214" s="84"/>
      <c r="X214" s="84"/>
      <c r="Y214" s="84"/>
      <c r="Z214" s="84" t="s">
        <v>5175</v>
      </c>
      <c r="AA214" s="87">
        <v>2.5</v>
      </c>
      <c r="AB214" s="87">
        <v>481</v>
      </c>
      <c r="AC214" s="87">
        <v>0.4</v>
      </c>
      <c r="AD214" s="87"/>
      <c r="AE214" s="87">
        <v>481</v>
      </c>
      <c r="AF214" s="88" t="s">
        <v>5176</v>
      </c>
    </row>
    <row r="215" spans="1:32">
      <c r="A215" s="82">
        <v>519</v>
      </c>
      <c r="B215" s="84" t="s">
        <v>5177</v>
      </c>
      <c r="C215" s="84" t="s">
        <v>4695</v>
      </c>
      <c r="D215" s="83"/>
      <c r="E215" s="83"/>
      <c r="F215" s="84" t="s">
        <v>4626</v>
      </c>
      <c r="G215" s="84" t="s">
        <v>4598</v>
      </c>
      <c r="H215" s="84" t="s">
        <v>4613</v>
      </c>
      <c r="I215" s="84" t="s">
        <v>4664</v>
      </c>
      <c r="J215" s="84"/>
      <c r="K215" s="84" t="s">
        <v>4781</v>
      </c>
      <c r="L215" s="84"/>
      <c r="M215" s="84"/>
      <c r="N215" s="86">
        <v>1</v>
      </c>
      <c r="O215" s="84"/>
      <c r="P215" s="86">
        <v>1</v>
      </c>
      <c r="Q215" s="84"/>
      <c r="R215" s="84"/>
      <c r="S215" s="84"/>
      <c r="T215" s="84"/>
      <c r="U215" s="84"/>
      <c r="V215" s="84"/>
      <c r="W215" s="86">
        <v>1</v>
      </c>
      <c r="X215" s="84"/>
      <c r="Y215" s="84"/>
      <c r="Z215" s="84" t="s">
        <v>5178</v>
      </c>
      <c r="AA215" s="87">
        <v>100</v>
      </c>
      <c r="AB215" s="87">
        <v>22222</v>
      </c>
      <c r="AC215" s="87">
        <v>17.3</v>
      </c>
      <c r="AD215" s="87"/>
      <c r="AE215" s="87">
        <v>22222</v>
      </c>
      <c r="AF215" s="88"/>
    </row>
    <row r="216" spans="1:32">
      <c r="A216" s="82">
        <v>520</v>
      </c>
      <c r="B216" s="84" t="s">
        <v>5179</v>
      </c>
      <c r="C216" s="84" t="s">
        <v>4695</v>
      </c>
      <c r="D216" s="85">
        <v>2010</v>
      </c>
      <c r="E216" s="85">
        <v>2012</v>
      </c>
      <c r="F216" s="84" t="s">
        <v>4663</v>
      </c>
      <c r="G216" s="84" t="s">
        <v>4602</v>
      </c>
      <c r="H216" s="84"/>
      <c r="I216" s="84" t="s">
        <v>4664</v>
      </c>
      <c r="J216" s="84"/>
      <c r="K216" s="84" t="s">
        <v>4616</v>
      </c>
      <c r="L216" s="84"/>
      <c r="M216" s="84"/>
      <c r="N216" s="84"/>
      <c r="O216" s="84"/>
      <c r="P216" s="84"/>
      <c r="Q216" s="84"/>
      <c r="R216" s="86">
        <v>1</v>
      </c>
      <c r="S216" s="84"/>
      <c r="T216" s="84"/>
      <c r="U216" s="84"/>
      <c r="V216" s="84"/>
      <c r="W216" s="84"/>
      <c r="X216" s="84"/>
      <c r="Y216" s="84"/>
      <c r="Z216" s="84" t="s">
        <v>4854</v>
      </c>
      <c r="AA216" s="87">
        <v>5.1999999999999998E-3</v>
      </c>
      <c r="AB216" s="87">
        <v>1</v>
      </c>
      <c r="AC216" s="87">
        <v>0</v>
      </c>
      <c r="AD216" s="87"/>
      <c r="AE216" s="87">
        <v>1</v>
      </c>
      <c r="AF216" s="88" t="s">
        <v>5180</v>
      </c>
    </row>
    <row r="217" spans="1:32">
      <c r="A217" s="82">
        <v>521</v>
      </c>
      <c r="B217" s="84" t="s">
        <v>5181</v>
      </c>
      <c r="C217" s="84" t="s">
        <v>4695</v>
      </c>
      <c r="D217" s="85">
        <v>2010</v>
      </c>
      <c r="E217" s="85">
        <v>2013</v>
      </c>
      <c r="F217" s="84" t="s">
        <v>4663</v>
      </c>
      <c r="G217" s="84" t="s">
        <v>4602</v>
      </c>
      <c r="H217" s="84"/>
      <c r="I217" s="84" t="s">
        <v>4664</v>
      </c>
      <c r="J217" s="84"/>
      <c r="K217" s="84" t="s">
        <v>4616</v>
      </c>
      <c r="L217" s="84"/>
      <c r="M217" s="84"/>
      <c r="N217" s="84"/>
      <c r="O217" s="84"/>
      <c r="P217" s="84"/>
      <c r="Q217" s="84"/>
      <c r="R217" s="84"/>
      <c r="S217" s="84"/>
      <c r="T217" s="84"/>
      <c r="U217" s="84"/>
      <c r="V217" s="84"/>
      <c r="W217" s="84"/>
      <c r="X217" s="84"/>
      <c r="Y217" s="84"/>
      <c r="Z217" s="84"/>
      <c r="AA217" s="87"/>
      <c r="AB217" s="87"/>
      <c r="AC217" s="87"/>
      <c r="AD217" s="87"/>
      <c r="AE217" s="87">
        <v>0</v>
      </c>
      <c r="AF217" s="88" t="s">
        <v>5182</v>
      </c>
    </row>
    <row r="218" spans="1:32">
      <c r="A218" s="82">
        <v>522</v>
      </c>
      <c r="B218" s="84" t="s">
        <v>5183</v>
      </c>
      <c r="C218" s="84" t="s">
        <v>4695</v>
      </c>
      <c r="D218" s="85">
        <v>2011</v>
      </c>
      <c r="E218" s="85">
        <v>2013</v>
      </c>
      <c r="F218" s="84" t="s">
        <v>4663</v>
      </c>
      <c r="G218" s="84" t="s">
        <v>4602</v>
      </c>
      <c r="H218" s="84"/>
      <c r="I218" s="84" t="s">
        <v>4664</v>
      </c>
      <c r="J218" s="84"/>
      <c r="K218" s="84" t="s">
        <v>4722</v>
      </c>
      <c r="L218" s="84"/>
      <c r="M218" s="84"/>
      <c r="N218" s="84"/>
      <c r="O218" s="84"/>
      <c r="P218" s="84"/>
      <c r="Q218" s="84"/>
      <c r="R218" s="84"/>
      <c r="S218" s="84"/>
      <c r="T218" s="84"/>
      <c r="U218" s="84"/>
      <c r="V218" s="84"/>
      <c r="W218" s="84"/>
      <c r="X218" s="86">
        <v>1</v>
      </c>
      <c r="Y218" s="86">
        <v>1</v>
      </c>
      <c r="Z218" s="84" t="s">
        <v>4755</v>
      </c>
      <c r="AA218" s="87">
        <v>0.25</v>
      </c>
      <c r="AB218" s="87">
        <v>48</v>
      </c>
      <c r="AC218" s="87">
        <v>0</v>
      </c>
      <c r="AD218" s="87"/>
      <c r="AE218" s="87">
        <v>48</v>
      </c>
      <c r="AF218" s="88" t="s">
        <v>5184</v>
      </c>
    </row>
    <row r="219" spans="1:32">
      <c r="A219" s="82">
        <v>524</v>
      </c>
      <c r="B219" s="84" t="s">
        <v>5185</v>
      </c>
      <c r="C219" s="84" t="s">
        <v>4695</v>
      </c>
      <c r="D219" s="85">
        <v>2011</v>
      </c>
      <c r="E219" s="85">
        <v>2014</v>
      </c>
      <c r="F219" s="84" t="s">
        <v>4663</v>
      </c>
      <c r="G219" s="84" t="s">
        <v>4633</v>
      </c>
      <c r="H219" s="84"/>
      <c r="I219" s="84" t="s">
        <v>4664</v>
      </c>
      <c r="J219" s="84"/>
      <c r="K219" s="84" t="s">
        <v>4722</v>
      </c>
      <c r="L219" s="84"/>
      <c r="M219" s="84"/>
      <c r="N219" s="84"/>
      <c r="O219" s="84"/>
      <c r="P219" s="84"/>
      <c r="Q219" s="84"/>
      <c r="R219" s="84"/>
      <c r="S219" s="84"/>
      <c r="T219" s="84"/>
      <c r="U219" s="84"/>
      <c r="V219" s="84"/>
      <c r="W219" s="84"/>
      <c r="X219" s="86">
        <v>1</v>
      </c>
      <c r="Y219" s="84"/>
      <c r="Z219" s="84" t="s">
        <v>4982</v>
      </c>
      <c r="AA219" s="87">
        <v>0.04</v>
      </c>
      <c r="AB219" s="87">
        <v>11</v>
      </c>
      <c r="AC219" s="87">
        <v>0</v>
      </c>
      <c r="AD219" s="87"/>
      <c r="AE219" s="87">
        <v>11</v>
      </c>
      <c r="AF219" s="88" t="s">
        <v>5186</v>
      </c>
    </row>
    <row r="220" spans="1:32">
      <c r="A220" s="82">
        <v>525</v>
      </c>
      <c r="B220" s="84" t="s">
        <v>5187</v>
      </c>
      <c r="C220" s="84" t="s">
        <v>4695</v>
      </c>
      <c r="D220" s="85">
        <v>2011</v>
      </c>
      <c r="E220" s="85">
        <v>2012</v>
      </c>
      <c r="F220" s="84" t="s">
        <v>4663</v>
      </c>
      <c r="G220" s="84" t="s">
        <v>4598</v>
      </c>
      <c r="H220" s="84" t="s">
        <v>4613</v>
      </c>
      <c r="I220" s="84" t="s">
        <v>4664</v>
      </c>
      <c r="J220" s="84"/>
      <c r="K220" s="84" t="s">
        <v>4722</v>
      </c>
      <c r="L220" s="84"/>
      <c r="M220" s="84"/>
      <c r="N220" s="84"/>
      <c r="O220" s="84"/>
      <c r="P220" s="84"/>
      <c r="Q220" s="84"/>
      <c r="R220" s="84"/>
      <c r="S220" s="84"/>
      <c r="T220" s="84"/>
      <c r="U220" s="84"/>
      <c r="V220" s="84"/>
      <c r="W220" s="84"/>
      <c r="X220" s="86">
        <v>1</v>
      </c>
      <c r="Y220" s="86">
        <v>1</v>
      </c>
      <c r="Z220" s="84"/>
      <c r="AA220" s="87"/>
      <c r="AB220" s="87"/>
      <c r="AC220" s="87"/>
      <c r="AD220" s="87"/>
      <c r="AE220" s="87">
        <v>0</v>
      </c>
      <c r="AF220" s="88" t="s">
        <v>4966</v>
      </c>
    </row>
    <row r="221" spans="1:32">
      <c r="A221" s="82">
        <v>526</v>
      </c>
      <c r="B221" s="84" t="s">
        <v>5188</v>
      </c>
      <c r="C221" s="84" t="s">
        <v>4695</v>
      </c>
      <c r="D221" s="85">
        <v>2011</v>
      </c>
      <c r="E221" s="85">
        <v>2015</v>
      </c>
      <c r="F221" s="84" t="s">
        <v>4663</v>
      </c>
      <c r="G221" s="84" t="s">
        <v>4598</v>
      </c>
      <c r="H221" s="84" t="s">
        <v>4613</v>
      </c>
      <c r="I221" s="84" t="s">
        <v>4664</v>
      </c>
      <c r="J221" s="84"/>
      <c r="K221" s="84" t="s">
        <v>4616</v>
      </c>
      <c r="L221" s="84"/>
      <c r="M221" s="84"/>
      <c r="N221" s="84"/>
      <c r="O221" s="84"/>
      <c r="P221" s="84"/>
      <c r="Q221" s="84"/>
      <c r="R221" s="84"/>
      <c r="S221" s="84"/>
      <c r="T221" s="84"/>
      <c r="U221" s="84"/>
      <c r="V221" s="84"/>
      <c r="W221" s="84"/>
      <c r="X221" s="84"/>
      <c r="Y221" s="84"/>
      <c r="Z221" s="84"/>
      <c r="AA221" s="87"/>
      <c r="AB221" s="87"/>
      <c r="AC221" s="87"/>
      <c r="AD221" s="87"/>
      <c r="AE221" s="87">
        <v>0</v>
      </c>
      <c r="AF221" s="88"/>
    </row>
    <row r="222" spans="1:32">
      <c r="A222" s="82">
        <v>527</v>
      </c>
      <c r="B222" s="84" t="s">
        <v>5189</v>
      </c>
      <c r="C222" s="84" t="s">
        <v>4695</v>
      </c>
      <c r="D222" s="85">
        <v>2014</v>
      </c>
      <c r="E222" s="85">
        <v>2015</v>
      </c>
      <c r="F222" s="84" t="s">
        <v>4663</v>
      </c>
      <c r="G222" s="84" t="s">
        <v>4604</v>
      </c>
      <c r="H222" s="84"/>
      <c r="I222" s="84" t="s">
        <v>4641</v>
      </c>
      <c r="J222" s="84"/>
      <c r="K222" s="84" t="s">
        <v>4722</v>
      </c>
      <c r="L222" s="84"/>
      <c r="M222" s="84"/>
      <c r="N222" s="84"/>
      <c r="O222" s="84"/>
      <c r="P222" s="84"/>
      <c r="Q222" s="84"/>
      <c r="R222" s="84"/>
      <c r="S222" s="84"/>
      <c r="T222" s="84"/>
      <c r="U222" s="84"/>
      <c r="V222" s="84"/>
      <c r="W222" s="84"/>
      <c r="X222" s="86">
        <v>1</v>
      </c>
      <c r="Y222" s="86">
        <v>1</v>
      </c>
      <c r="Z222" s="84" t="s">
        <v>5190</v>
      </c>
      <c r="AA222" s="87">
        <v>6.4400000000000004E-3</v>
      </c>
      <c r="AB222" s="87">
        <v>1</v>
      </c>
      <c r="AC222" s="87">
        <v>0</v>
      </c>
      <c r="AD222" s="87"/>
      <c r="AE222" s="87">
        <v>1</v>
      </c>
      <c r="AF222" s="88" t="s">
        <v>5191</v>
      </c>
    </row>
    <row r="223" spans="1:32">
      <c r="A223" s="82">
        <v>528</v>
      </c>
      <c r="B223" s="84" t="s">
        <v>5192</v>
      </c>
      <c r="C223" s="84" t="s">
        <v>4695</v>
      </c>
      <c r="D223" s="85">
        <v>2015</v>
      </c>
      <c r="E223" s="85">
        <v>2018</v>
      </c>
      <c r="F223" s="84" t="s">
        <v>4663</v>
      </c>
      <c r="G223" s="84" t="s">
        <v>4604</v>
      </c>
      <c r="H223" s="84"/>
      <c r="I223" s="84" t="s">
        <v>4641</v>
      </c>
      <c r="J223" s="84"/>
      <c r="K223" s="84" t="s">
        <v>4722</v>
      </c>
      <c r="L223" s="84"/>
      <c r="M223" s="84"/>
      <c r="N223" s="84"/>
      <c r="O223" s="84"/>
      <c r="P223" s="84"/>
      <c r="Q223" s="84"/>
      <c r="R223" s="84"/>
      <c r="S223" s="84"/>
      <c r="T223" s="84"/>
      <c r="U223" s="84"/>
      <c r="V223" s="84"/>
      <c r="W223" s="84"/>
      <c r="X223" s="86">
        <v>1</v>
      </c>
      <c r="Y223" s="86">
        <v>1</v>
      </c>
      <c r="Z223" s="84" t="s">
        <v>5193</v>
      </c>
      <c r="AA223" s="87">
        <v>0.25</v>
      </c>
      <c r="AB223" s="87">
        <v>54</v>
      </c>
      <c r="AC223" s="87">
        <v>0</v>
      </c>
      <c r="AD223" s="87"/>
      <c r="AE223" s="87">
        <v>54</v>
      </c>
      <c r="AF223" s="88" t="s">
        <v>5194</v>
      </c>
    </row>
    <row r="224" spans="1:32">
      <c r="A224" s="82">
        <v>529</v>
      </c>
      <c r="B224" s="84" t="s">
        <v>5195</v>
      </c>
      <c r="C224" s="84" t="s">
        <v>4695</v>
      </c>
      <c r="D224" s="85">
        <v>2007</v>
      </c>
      <c r="E224" s="85">
        <v>2014</v>
      </c>
      <c r="F224" s="84" t="s">
        <v>4663</v>
      </c>
      <c r="G224" s="84" t="s">
        <v>4602</v>
      </c>
      <c r="H224" s="84"/>
      <c r="I224" s="84" t="s">
        <v>4664</v>
      </c>
      <c r="J224" s="84"/>
      <c r="K224" s="84" t="s">
        <v>4616</v>
      </c>
      <c r="L224" s="84"/>
      <c r="M224" s="84"/>
      <c r="N224" s="84"/>
      <c r="O224" s="84"/>
      <c r="P224" s="84"/>
      <c r="Q224" s="84"/>
      <c r="R224" s="86">
        <v>1</v>
      </c>
      <c r="S224" s="84"/>
      <c r="T224" s="86">
        <v>1</v>
      </c>
      <c r="U224" s="84"/>
      <c r="V224" s="84"/>
      <c r="W224" s="84"/>
      <c r="X224" s="84"/>
      <c r="Y224" s="84"/>
      <c r="Z224" s="84" t="s">
        <v>5196</v>
      </c>
      <c r="AA224" s="87">
        <v>8.3199999999999996E-2</v>
      </c>
      <c r="AB224" s="87">
        <v>16</v>
      </c>
      <c r="AC224" s="87">
        <v>0</v>
      </c>
      <c r="AD224" s="87"/>
      <c r="AE224" s="87">
        <v>16</v>
      </c>
      <c r="AF224" s="88" t="s">
        <v>5197</v>
      </c>
    </row>
    <row r="225" spans="1:32">
      <c r="A225" s="82">
        <v>530</v>
      </c>
      <c r="B225" s="84" t="s">
        <v>5198</v>
      </c>
      <c r="C225" s="84" t="s">
        <v>4695</v>
      </c>
      <c r="D225" s="85">
        <v>2022</v>
      </c>
      <c r="E225" s="83"/>
      <c r="F225" s="84" t="s">
        <v>4601</v>
      </c>
      <c r="G225" s="84" t="s">
        <v>4604</v>
      </c>
      <c r="H225" s="84"/>
      <c r="I225" s="84" t="s">
        <v>4614</v>
      </c>
      <c r="J225" s="84" t="s">
        <v>4615</v>
      </c>
      <c r="K225" s="84" t="s">
        <v>4616</v>
      </c>
      <c r="L225" s="84"/>
      <c r="M225" s="84"/>
      <c r="N225" s="84"/>
      <c r="O225" s="84"/>
      <c r="P225" s="84"/>
      <c r="Q225" s="86">
        <v>1</v>
      </c>
      <c r="R225" s="84"/>
      <c r="S225" s="84"/>
      <c r="T225" s="84"/>
      <c r="U225" s="84"/>
      <c r="V225" s="84"/>
      <c r="W225" s="84"/>
      <c r="X225" s="84"/>
      <c r="Y225" s="84"/>
      <c r="Z225" s="84" t="s">
        <v>5199</v>
      </c>
      <c r="AA225" s="87">
        <v>2</v>
      </c>
      <c r="AB225" s="87">
        <v>435</v>
      </c>
      <c r="AC225" s="87">
        <v>0.3</v>
      </c>
      <c r="AD225" s="87"/>
      <c r="AE225" s="87">
        <v>435</v>
      </c>
      <c r="AF225" s="88" t="s">
        <v>5200</v>
      </c>
    </row>
    <row r="226" spans="1:32">
      <c r="A226" s="82">
        <v>531</v>
      </c>
      <c r="B226" s="84" t="s">
        <v>5201</v>
      </c>
      <c r="C226" s="84" t="s">
        <v>4695</v>
      </c>
      <c r="D226" s="83"/>
      <c r="E226" s="83"/>
      <c r="F226" s="84" t="s">
        <v>4769</v>
      </c>
      <c r="G226" s="84" t="s">
        <v>4604</v>
      </c>
      <c r="H226" s="84"/>
      <c r="I226" s="84" t="s">
        <v>4664</v>
      </c>
      <c r="J226" s="84"/>
      <c r="K226" s="84" t="s">
        <v>4616</v>
      </c>
      <c r="L226" s="84"/>
      <c r="M226" s="84"/>
      <c r="N226" s="84"/>
      <c r="O226" s="84"/>
      <c r="P226" s="84"/>
      <c r="Q226" s="86">
        <v>1</v>
      </c>
      <c r="R226" s="84"/>
      <c r="S226" s="84"/>
      <c r="T226" s="84"/>
      <c r="U226" s="84"/>
      <c r="V226" s="84"/>
      <c r="W226" s="84"/>
      <c r="X226" s="84"/>
      <c r="Y226" s="84"/>
      <c r="Z226" s="84"/>
      <c r="AA226" s="87"/>
      <c r="AB226" s="87"/>
      <c r="AC226" s="87"/>
      <c r="AD226" s="87"/>
      <c r="AE226" s="87">
        <v>0</v>
      </c>
      <c r="AF226" s="88" t="s">
        <v>5202</v>
      </c>
    </row>
    <row r="227" spans="1:32">
      <c r="A227" s="82">
        <v>532</v>
      </c>
      <c r="B227" s="84" t="s">
        <v>5203</v>
      </c>
      <c r="C227" s="84" t="s">
        <v>4695</v>
      </c>
      <c r="D227" s="85">
        <v>2026</v>
      </c>
      <c r="E227" s="83"/>
      <c r="F227" s="84" t="s">
        <v>4626</v>
      </c>
      <c r="G227" s="84" t="s">
        <v>4598</v>
      </c>
      <c r="H227" s="84" t="s">
        <v>4613</v>
      </c>
      <c r="I227" s="84" t="s">
        <v>4614</v>
      </c>
      <c r="J227" s="84" t="s">
        <v>4622</v>
      </c>
      <c r="K227" s="84" t="s">
        <v>4554</v>
      </c>
      <c r="L227" s="84"/>
      <c r="M227" s="86">
        <v>1</v>
      </c>
      <c r="N227" s="84"/>
      <c r="O227" s="84"/>
      <c r="P227" s="84"/>
      <c r="Q227" s="86">
        <v>1</v>
      </c>
      <c r="R227" s="84"/>
      <c r="S227" s="84"/>
      <c r="T227" s="84"/>
      <c r="U227" s="84"/>
      <c r="V227" s="84"/>
      <c r="W227" s="84"/>
      <c r="X227" s="84"/>
      <c r="Y227" s="84"/>
      <c r="Z227" s="84" t="s">
        <v>4617</v>
      </c>
      <c r="AA227" s="87">
        <v>1000</v>
      </c>
      <c r="AB227" s="87">
        <v>222222</v>
      </c>
      <c r="AC227" s="87">
        <v>173.3</v>
      </c>
      <c r="AD227" s="87"/>
      <c r="AE227" s="87">
        <v>222222</v>
      </c>
      <c r="AF227" s="88" t="s">
        <v>5204</v>
      </c>
    </row>
    <row r="228" spans="1:32">
      <c r="A228" s="82">
        <v>533</v>
      </c>
      <c r="B228" s="84" t="s">
        <v>5205</v>
      </c>
      <c r="C228" s="84" t="s">
        <v>4695</v>
      </c>
      <c r="D228" s="85">
        <v>2020</v>
      </c>
      <c r="E228" s="83"/>
      <c r="F228" s="84" t="s">
        <v>4601</v>
      </c>
      <c r="G228" s="84" t="s">
        <v>4604</v>
      </c>
      <c r="H228" s="84"/>
      <c r="I228" s="84" t="s">
        <v>4641</v>
      </c>
      <c r="J228" s="84"/>
      <c r="K228" s="84" t="s">
        <v>4616</v>
      </c>
      <c r="L228" s="84"/>
      <c r="M228" s="84"/>
      <c r="N228" s="84"/>
      <c r="O228" s="84"/>
      <c r="P228" s="84"/>
      <c r="Q228" s="86">
        <v>1</v>
      </c>
      <c r="R228" s="84"/>
      <c r="S228" s="84"/>
      <c r="T228" s="84"/>
      <c r="U228" s="84"/>
      <c r="V228" s="84"/>
      <c r="W228" s="84"/>
      <c r="X228" s="84"/>
      <c r="Y228" s="84"/>
      <c r="Z228" s="84" t="s">
        <v>5206</v>
      </c>
      <c r="AA228" s="87">
        <v>0.25</v>
      </c>
      <c r="AB228" s="87">
        <v>54</v>
      </c>
      <c r="AC228" s="87">
        <v>0</v>
      </c>
      <c r="AD228" s="87"/>
      <c r="AE228" s="87">
        <v>54</v>
      </c>
      <c r="AF228" s="88" t="s">
        <v>5207</v>
      </c>
    </row>
    <row r="229" spans="1:32">
      <c r="A229" s="82">
        <v>535</v>
      </c>
      <c r="B229" s="84" t="s">
        <v>5208</v>
      </c>
      <c r="C229" s="84" t="s">
        <v>4695</v>
      </c>
      <c r="D229" s="85">
        <v>2022</v>
      </c>
      <c r="E229" s="83"/>
      <c r="F229" s="84" t="s">
        <v>4663</v>
      </c>
      <c r="G229" s="84" t="s">
        <v>4598</v>
      </c>
      <c r="H229" s="84" t="s">
        <v>4613</v>
      </c>
      <c r="I229" s="84" t="s">
        <v>4641</v>
      </c>
      <c r="J229" s="84"/>
      <c r="K229" s="84" t="s">
        <v>4658</v>
      </c>
      <c r="L229" s="84"/>
      <c r="M229" s="84"/>
      <c r="N229" s="86">
        <v>1</v>
      </c>
      <c r="O229" s="84"/>
      <c r="P229" s="84"/>
      <c r="Q229" s="84"/>
      <c r="R229" s="84"/>
      <c r="S229" s="84"/>
      <c r="T229" s="84"/>
      <c r="U229" s="84"/>
      <c r="V229" s="84"/>
      <c r="W229" s="84"/>
      <c r="X229" s="84"/>
      <c r="Y229" s="84"/>
      <c r="Z229" s="84" t="s">
        <v>5209</v>
      </c>
      <c r="AA229" s="87">
        <v>2.6426901460000001</v>
      </c>
      <c r="AB229" s="87">
        <v>587</v>
      </c>
      <c r="AC229" s="87">
        <v>0.5</v>
      </c>
      <c r="AD229" s="87"/>
      <c r="AE229" s="87">
        <v>587</v>
      </c>
      <c r="AF229" s="88" t="s">
        <v>5210</v>
      </c>
    </row>
    <row r="230" spans="1:32">
      <c r="A230" s="82">
        <v>536</v>
      </c>
      <c r="B230" s="84" t="s">
        <v>5211</v>
      </c>
      <c r="C230" s="84" t="s">
        <v>4695</v>
      </c>
      <c r="D230" s="85">
        <v>2008</v>
      </c>
      <c r="E230" s="85">
        <v>2011</v>
      </c>
      <c r="F230" s="84" t="s">
        <v>4663</v>
      </c>
      <c r="G230" s="84" t="s">
        <v>4602</v>
      </c>
      <c r="H230" s="84"/>
      <c r="I230" s="84" t="s">
        <v>4664</v>
      </c>
      <c r="J230" s="84"/>
      <c r="K230" s="84" t="s">
        <v>4616</v>
      </c>
      <c r="L230" s="84"/>
      <c r="M230" s="84"/>
      <c r="N230" s="84"/>
      <c r="O230" s="84"/>
      <c r="P230" s="84"/>
      <c r="Q230" s="84"/>
      <c r="R230" s="84"/>
      <c r="S230" s="84"/>
      <c r="T230" s="84"/>
      <c r="U230" s="84"/>
      <c r="V230" s="84"/>
      <c r="W230" s="84"/>
      <c r="X230" s="84"/>
      <c r="Y230" s="84"/>
      <c r="Z230" s="84"/>
      <c r="AA230" s="87"/>
      <c r="AB230" s="87"/>
      <c r="AC230" s="87"/>
      <c r="AD230" s="87"/>
      <c r="AE230" s="87">
        <v>0</v>
      </c>
      <c r="AF230" s="88" t="s">
        <v>4966</v>
      </c>
    </row>
    <row r="231" spans="1:32">
      <c r="A231" s="82">
        <v>537</v>
      </c>
      <c r="B231" s="84" t="s">
        <v>5212</v>
      </c>
      <c r="C231" s="84" t="s">
        <v>4632</v>
      </c>
      <c r="D231" s="85">
        <v>2010</v>
      </c>
      <c r="E231" s="85">
        <v>2012</v>
      </c>
      <c r="F231" s="84" t="s">
        <v>4663</v>
      </c>
      <c r="G231" s="84" t="s">
        <v>4602</v>
      </c>
      <c r="H231" s="84"/>
      <c r="I231" s="84" t="s">
        <v>4664</v>
      </c>
      <c r="J231" s="84"/>
      <c r="K231" s="84" t="s">
        <v>4616</v>
      </c>
      <c r="L231" s="84"/>
      <c r="M231" s="84"/>
      <c r="N231" s="84"/>
      <c r="O231" s="84"/>
      <c r="P231" s="84"/>
      <c r="Q231" s="84"/>
      <c r="R231" s="84"/>
      <c r="S231" s="84"/>
      <c r="T231" s="84"/>
      <c r="U231" s="84"/>
      <c r="V231" s="84"/>
      <c r="W231" s="84"/>
      <c r="X231" s="84"/>
      <c r="Y231" s="84"/>
      <c r="Z231" s="84"/>
      <c r="AA231" s="87"/>
      <c r="AB231" s="87"/>
      <c r="AC231" s="87"/>
      <c r="AD231" s="87"/>
      <c r="AE231" s="87">
        <v>0</v>
      </c>
      <c r="AF231" s="88" t="s">
        <v>5213</v>
      </c>
    </row>
    <row r="232" spans="1:32">
      <c r="A232" s="82">
        <v>538</v>
      </c>
      <c r="B232" s="84" t="s">
        <v>5214</v>
      </c>
      <c r="C232" s="84" t="s">
        <v>4632</v>
      </c>
      <c r="D232" s="83"/>
      <c r="E232" s="83"/>
      <c r="F232" s="84" t="s">
        <v>4612</v>
      </c>
      <c r="G232" s="84" t="s">
        <v>4604</v>
      </c>
      <c r="H232" s="84"/>
      <c r="I232" s="84" t="s">
        <v>4614</v>
      </c>
      <c r="J232" s="84" t="s">
        <v>4673</v>
      </c>
      <c r="K232" s="84" t="s">
        <v>4616</v>
      </c>
      <c r="L232" s="84"/>
      <c r="M232" s="84"/>
      <c r="N232" s="84"/>
      <c r="O232" s="84"/>
      <c r="P232" s="84"/>
      <c r="Q232" s="86">
        <v>1</v>
      </c>
      <c r="R232" s="84"/>
      <c r="S232" s="84"/>
      <c r="T232" s="84"/>
      <c r="U232" s="84"/>
      <c r="V232" s="84"/>
      <c r="W232" s="84"/>
      <c r="X232" s="84"/>
      <c r="Y232" s="84"/>
      <c r="Z232" s="84" t="s">
        <v>5199</v>
      </c>
      <c r="AA232" s="87">
        <v>2</v>
      </c>
      <c r="AB232" s="87">
        <v>435</v>
      </c>
      <c r="AC232" s="87">
        <v>0.3</v>
      </c>
      <c r="AD232" s="87"/>
      <c r="AE232" s="87">
        <v>435</v>
      </c>
      <c r="AF232" s="88" t="s">
        <v>5215</v>
      </c>
    </row>
    <row r="233" spans="1:32">
      <c r="A233" s="82">
        <v>539</v>
      </c>
      <c r="B233" s="84" t="s">
        <v>5216</v>
      </c>
      <c r="C233" s="84" t="s">
        <v>4632</v>
      </c>
      <c r="D233" s="85">
        <v>2013</v>
      </c>
      <c r="E233" s="83"/>
      <c r="F233" s="84" t="s">
        <v>4601</v>
      </c>
      <c r="G233" s="84" t="s">
        <v>4524</v>
      </c>
      <c r="H233" s="84"/>
      <c r="I233" s="84"/>
      <c r="J233" s="84"/>
      <c r="K233" s="84" t="s">
        <v>4616</v>
      </c>
      <c r="L233" s="84"/>
      <c r="M233" s="84"/>
      <c r="N233" s="84"/>
      <c r="O233" s="84"/>
      <c r="P233" s="84"/>
      <c r="Q233" s="86">
        <v>1</v>
      </c>
      <c r="R233" s="86">
        <v>1</v>
      </c>
      <c r="S233" s="84"/>
      <c r="T233" s="84"/>
      <c r="U233" s="84"/>
      <c r="V233" s="84"/>
      <c r="W233" s="84"/>
      <c r="X233" s="84"/>
      <c r="Y233" s="84"/>
      <c r="Z233" s="84" t="s">
        <v>4846</v>
      </c>
      <c r="AA233" s="87"/>
      <c r="AB233" s="87">
        <v>10</v>
      </c>
      <c r="AC233" s="87">
        <v>0</v>
      </c>
      <c r="AD233" s="87"/>
      <c r="AE233" s="87">
        <v>10</v>
      </c>
      <c r="AF233" s="88"/>
    </row>
    <row r="234" spans="1:32">
      <c r="A234" s="82">
        <v>540</v>
      </c>
      <c r="B234" s="84" t="s">
        <v>5217</v>
      </c>
      <c r="C234" s="84" t="s">
        <v>4632</v>
      </c>
      <c r="D234" s="85">
        <v>2024</v>
      </c>
      <c r="E234" s="83"/>
      <c r="F234" s="84" t="s">
        <v>4612</v>
      </c>
      <c r="G234" s="84" t="s">
        <v>4604</v>
      </c>
      <c r="H234" s="84"/>
      <c r="I234" s="84" t="s">
        <v>4614</v>
      </c>
      <c r="J234" s="84" t="s">
        <v>4622</v>
      </c>
      <c r="K234" s="84" t="s">
        <v>4616</v>
      </c>
      <c r="L234" s="84"/>
      <c r="M234" s="84"/>
      <c r="N234" s="84"/>
      <c r="O234" s="86">
        <v>1</v>
      </c>
      <c r="P234" s="84"/>
      <c r="Q234" s="84"/>
      <c r="R234" s="84"/>
      <c r="S234" s="84"/>
      <c r="T234" s="84"/>
      <c r="U234" s="84"/>
      <c r="V234" s="84"/>
      <c r="W234" s="84"/>
      <c r="X234" s="84"/>
      <c r="Y234" s="84"/>
      <c r="Z234" s="84" t="s">
        <v>5218</v>
      </c>
      <c r="AA234" s="87">
        <v>45</v>
      </c>
      <c r="AB234" s="87">
        <v>9783</v>
      </c>
      <c r="AC234" s="87">
        <v>7.6</v>
      </c>
      <c r="AD234" s="87"/>
      <c r="AE234" s="87">
        <v>9783</v>
      </c>
      <c r="AF234" s="88" t="s">
        <v>5219</v>
      </c>
    </row>
    <row r="235" spans="1:32">
      <c r="A235" s="82">
        <v>541</v>
      </c>
      <c r="B235" s="84" t="s">
        <v>5220</v>
      </c>
      <c r="C235" s="84" t="s">
        <v>4632</v>
      </c>
      <c r="D235" s="85">
        <v>2004</v>
      </c>
      <c r="E235" s="85">
        <v>2008</v>
      </c>
      <c r="F235" s="84" t="s">
        <v>4663</v>
      </c>
      <c r="G235" s="84" t="s">
        <v>4604</v>
      </c>
      <c r="H235" s="84"/>
      <c r="I235" s="84" t="s">
        <v>4664</v>
      </c>
      <c r="J235" s="84"/>
      <c r="K235" s="84" t="s">
        <v>4616</v>
      </c>
      <c r="L235" s="84"/>
      <c r="M235" s="84"/>
      <c r="N235" s="84"/>
      <c r="O235" s="84"/>
      <c r="P235" s="84"/>
      <c r="Q235" s="84"/>
      <c r="R235" s="86">
        <v>1</v>
      </c>
      <c r="S235" s="84"/>
      <c r="T235" s="84"/>
      <c r="U235" s="84"/>
      <c r="V235" s="84"/>
      <c r="W235" s="84"/>
      <c r="X235" s="84"/>
      <c r="Y235" s="84"/>
      <c r="Z235" s="84" t="s">
        <v>5221</v>
      </c>
      <c r="AA235" s="87">
        <v>4.8000000000000001E-2</v>
      </c>
      <c r="AB235" s="87">
        <v>10</v>
      </c>
      <c r="AC235" s="87">
        <v>0</v>
      </c>
      <c r="AD235" s="87"/>
      <c r="AE235" s="87">
        <v>10</v>
      </c>
      <c r="AF235" s="88" t="s">
        <v>5222</v>
      </c>
    </row>
    <row r="236" spans="1:32">
      <c r="A236" s="82">
        <v>543</v>
      </c>
      <c r="B236" s="84" t="s">
        <v>5223</v>
      </c>
      <c r="C236" s="84" t="s">
        <v>4687</v>
      </c>
      <c r="D236" s="85">
        <v>2028</v>
      </c>
      <c r="E236" s="83"/>
      <c r="F236" s="84" t="s">
        <v>4612</v>
      </c>
      <c r="G236" s="84" t="s">
        <v>4594</v>
      </c>
      <c r="H236" s="84" t="s">
        <v>4863</v>
      </c>
      <c r="I236" s="84"/>
      <c r="J236" s="84"/>
      <c r="K236" s="84" t="s">
        <v>4616</v>
      </c>
      <c r="L236" s="86">
        <v>1</v>
      </c>
      <c r="M236" s="84"/>
      <c r="N236" s="84"/>
      <c r="O236" s="84"/>
      <c r="P236" s="86">
        <v>1</v>
      </c>
      <c r="Q236" s="84"/>
      <c r="R236" s="84"/>
      <c r="S236" s="86">
        <v>1</v>
      </c>
      <c r="T236" s="84"/>
      <c r="U236" s="84"/>
      <c r="V236" s="84"/>
      <c r="W236" s="84"/>
      <c r="X236" s="84"/>
      <c r="Y236" s="84"/>
      <c r="Z236" s="84" t="s">
        <v>5224</v>
      </c>
      <c r="AA236" s="87"/>
      <c r="AB236" s="87">
        <v>64045</v>
      </c>
      <c r="AC236" s="87">
        <v>49.9</v>
      </c>
      <c r="AD236" s="87">
        <v>400000</v>
      </c>
      <c r="AE236" s="87">
        <v>50151</v>
      </c>
      <c r="AF236" s="88" t="s">
        <v>5225</v>
      </c>
    </row>
    <row r="237" spans="1:32">
      <c r="A237" s="82">
        <v>544</v>
      </c>
      <c r="B237" s="84" t="s">
        <v>5226</v>
      </c>
      <c r="C237" s="84" t="s">
        <v>4632</v>
      </c>
      <c r="D237" s="85">
        <v>2003</v>
      </c>
      <c r="E237" s="85">
        <v>2016</v>
      </c>
      <c r="F237" s="84" t="s">
        <v>4663</v>
      </c>
      <c r="G237" s="84" t="s">
        <v>4602</v>
      </c>
      <c r="H237" s="84"/>
      <c r="I237" s="84" t="s">
        <v>4769</v>
      </c>
      <c r="J237" s="84"/>
      <c r="K237" s="84" t="s">
        <v>4616</v>
      </c>
      <c r="L237" s="84"/>
      <c r="M237" s="84"/>
      <c r="N237" s="84"/>
      <c r="O237" s="84"/>
      <c r="P237" s="84"/>
      <c r="Q237" s="84"/>
      <c r="R237" s="86">
        <v>1</v>
      </c>
      <c r="S237" s="84"/>
      <c r="T237" s="84"/>
      <c r="U237" s="84"/>
      <c r="V237" s="84"/>
      <c r="W237" s="84"/>
      <c r="X237" s="84"/>
      <c r="Y237" s="84"/>
      <c r="Z237" s="84" t="s">
        <v>5227</v>
      </c>
      <c r="AA237" s="87">
        <v>3.64E-3</v>
      </c>
      <c r="AB237" s="87">
        <v>1</v>
      </c>
      <c r="AC237" s="87">
        <v>0</v>
      </c>
      <c r="AD237" s="87"/>
      <c r="AE237" s="87">
        <v>1</v>
      </c>
      <c r="AF237" s="88" t="s">
        <v>5228</v>
      </c>
    </row>
    <row r="238" spans="1:32">
      <c r="A238" s="82">
        <v>548</v>
      </c>
      <c r="B238" s="84" t="s">
        <v>5229</v>
      </c>
      <c r="C238" s="84" t="s">
        <v>4632</v>
      </c>
      <c r="D238" s="85">
        <v>2023</v>
      </c>
      <c r="E238" s="83"/>
      <c r="F238" s="84" t="s">
        <v>4621</v>
      </c>
      <c r="G238" s="84" t="s">
        <v>4602</v>
      </c>
      <c r="H238" s="84"/>
      <c r="I238" s="84" t="s">
        <v>4641</v>
      </c>
      <c r="J238" s="84"/>
      <c r="K238" s="84" t="s">
        <v>4554</v>
      </c>
      <c r="L238" s="84"/>
      <c r="M238" s="86">
        <v>1</v>
      </c>
      <c r="N238" s="84"/>
      <c r="O238" s="84"/>
      <c r="P238" s="84"/>
      <c r="Q238" s="84"/>
      <c r="R238" s="84"/>
      <c r="S238" s="84"/>
      <c r="T238" s="84"/>
      <c r="U238" s="84"/>
      <c r="V238" s="84"/>
      <c r="W238" s="84"/>
      <c r="X238" s="84"/>
      <c r="Y238" s="84"/>
      <c r="Z238" s="84" t="s">
        <v>5230</v>
      </c>
      <c r="AA238" s="87">
        <v>24</v>
      </c>
      <c r="AB238" s="87">
        <v>4615</v>
      </c>
      <c r="AC238" s="87">
        <v>3.6</v>
      </c>
      <c r="AD238" s="87"/>
      <c r="AE238" s="87">
        <v>4615</v>
      </c>
      <c r="AF238" s="88" t="s">
        <v>5231</v>
      </c>
    </row>
    <row r="239" spans="1:32">
      <c r="A239" s="82">
        <v>549</v>
      </c>
      <c r="B239" s="84" t="s">
        <v>5232</v>
      </c>
      <c r="C239" s="84" t="s">
        <v>4632</v>
      </c>
      <c r="D239" s="85">
        <v>2024</v>
      </c>
      <c r="E239" s="83"/>
      <c r="F239" s="84" t="s">
        <v>4612</v>
      </c>
      <c r="G239" s="84" t="s">
        <v>4598</v>
      </c>
      <c r="H239" s="84" t="s">
        <v>4613</v>
      </c>
      <c r="I239" s="84" t="s">
        <v>4664</v>
      </c>
      <c r="J239" s="84"/>
      <c r="K239" s="84" t="s">
        <v>4616</v>
      </c>
      <c r="L239" s="84"/>
      <c r="M239" s="84"/>
      <c r="N239" s="84"/>
      <c r="O239" s="84"/>
      <c r="P239" s="84"/>
      <c r="Q239" s="86">
        <v>1</v>
      </c>
      <c r="R239" s="86">
        <v>1</v>
      </c>
      <c r="S239" s="84"/>
      <c r="T239" s="84"/>
      <c r="U239" s="84"/>
      <c r="V239" s="84"/>
      <c r="W239" s="84"/>
      <c r="X239" s="84"/>
      <c r="Y239" s="84"/>
      <c r="Z239" s="84" t="s">
        <v>5233</v>
      </c>
      <c r="AA239" s="87">
        <v>45</v>
      </c>
      <c r="AB239" s="87">
        <v>10000</v>
      </c>
      <c r="AC239" s="87">
        <v>7.8</v>
      </c>
      <c r="AD239" s="87"/>
      <c r="AE239" s="87">
        <v>10000</v>
      </c>
      <c r="AF239" s="88" t="s">
        <v>5215</v>
      </c>
    </row>
    <row r="240" spans="1:32">
      <c r="A240" s="82">
        <v>552</v>
      </c>
      <c r="B240" s="84" t="s">
        <v>5234</v>
      </c>
      <c r="C240" s="84" t="s">
        <v>4687</v>
      </c>
      <c r="D240" s="85">
        <v>2025</v>
      </c>
      <c r="E240" s="83"/>
      <c r="F240" s="84" t="s">
        <v>4769</v>
      </c>
      <c r="G240" s="84" t="s">
        <v>4602</v>
      </c>
      <c r="H240" s="84"/>
      <c r="I240" s="84" t="s">
        <v>4614</v>
      </c>
      <c r="J240" s="84" t="s">
        <v>4615</v>
      </c>
      <c r="K240" s="84" t="s">
        <v>4616</v>
      </c>
      <c r="L240" s="86">
        <v>1</v>
      </c>
      <c r="M240" s="84"/>
      <c r="N240" s="84"/>
      <c r="O240" s="84"/>
      <c r="P240" s="84"/>
      <c r="Q240" s="84"/>
      <c r="R240" s="84"/>
      <c r="S240" s="84"/>
      <c r="T240" s="84"/>
      <c r="U240" s="84"/>
      <c r="V240" s="84"/>
      <c r="W240" s="84"/>
      <c r="X240" s="84"/>
      <c r="Y240" s="84"/>
      <c r="Z240" s="84" t="s">
        <v>5178</v>
      </c>
      <c r="AA240" s="87">
        <v>100</v>
      </c>
      <c r="AB240" s="87">
        <v>19231</v>
      </c>
      <c r="AC240" s="87">
        <v>15</v>
      </c>
      <c r="AD240" s="87"/>
      <c r="AE240" s="87">
        <v>19231</v>
      </c>
      <c r="AF240" s="88" t="s">
        <v>5235</v>
      </c>
    </row>
    <row r="241" spans="1:32">
      <c r="A241" s="82">
        <v>553</v>
      </c>
      <c r="B241" s="84" t="s">
        <v>5236</v>
      </c>
      <c r="C241" s="84" t="s">
        <v>4687</v>
      </c>
      <c r="D241" s="85">
        <v>2010</v>
      </c>
      <c r="E241" s="85">
        <v>2014</v>
      </c>
      <c r="F241" s="84" t="s">
        <v>4663</v>
      </c>
      <c r="G241" s="84" t="s">
        <v>4604</v>
      </c>
      <c r="H241" s="84"/>
      <c r="I241" s="84" t="s">
        <v>4664</v>
      </c>
      <c r="J241" s="84"/>
      <c r="K241" s="84" t="s">
        <v>4616</v>
      </c>
      <c r="L241" s="84"/>
      <c r="M241" s="84"/>
      <c r="N241" s="84"/>
      <c r="O241" s="84"/>
      <c r="P241" s="84"/>
      <c r="Q241" s="84"/>
      <c r="R241" s="86">
        <v>1</v>
      </c>
      <c r="S241" s="84"/>
      <c r="T241" s="84"/>
      <c r="U241" s="86">
        <v>1</v>
      </c>
      <c r="V241" s="84"/>
      <c r="W241" s="84"/>
      <c r="X241" s="84"/>
      <c r="Y241" s="84"/>
      <c r="Z241" s="84" t="s">
        <v>5237</v>
      </c>
      <c r="AA241" s="87">
        <v>2.4379999999999999E-2</v>
      </c>
      <c r="AB241" s="87">
        <v>5</v>
      </c>
      <c r="AC241" s="87">
        <v>0</v>
      </c>
      <c r="AD241" s="87"/>
      <c r="AE241" s="87">
        <v>5</v>
      </c>
      <c r="AF241" s="88" t="s">
        <v>5238</v>
      </c>
    </row>
    <row r="242" spans="1:32">
      <c r="A242" s="82">
        <v>554</v>
      </c>
      <c r="B242" s="84" t="s">
        <v>5239</v>
      </c>
      <c r="C242" s="84" t="s">
        <v>4687</v>
      </c>
      <c r="D242" s="85">
        <v>2011</v>
      </c>
      <c r="E242" s="85">
        <v>2014</v>
      </c>
      <c r="F242" s="84" t="s">
        <v>4663</v>
      </c>
      <c r="G242" s="84" t="s">
        <v>4604</v>
      </c>
      <c r="H242" s="84"/>
      <c r="I242" s="84" t="s">
        <v>4664</v>
      </c>
      <c r="J242" s="84"/>
      <c r="K242" s="84" t="s">
        <v>4616</v>
      </c>
      <c r="L242" s="84"/>
      <c r="M242" s="84"/>
      <c r="N242" s="84"/>
      <c r="O242" s="84"/>
      <c r="P242" s="84"/>
      <c r="Q242" s="86">
        <v>1</v>
      </c>
      <c r="R242" s="86">
        <v>1</v>
      </c>
      <c r="S242" s="84"/>
      <c r="T242" s="84"/>
      <c r="U242" s="84"/>
      <c r="V242" s="84"/>
      <c r="W242" s="84"/>
      <c r="X242" s="84"/>
      <c r="Y242" s="84"/>
      <c r="Z242" s="84" t="s">
        <v>5071</v>
      </c>
      <c r="AA242" s="87">
        <v>5.0000000000000001E-3</v>
      </c>
      <c r="AB242" s="87">
        <v>1</v>
      </c>
      <c r="AC242" s="87">
        <v>0</v>
      </c>
      <c r="AD242" s="87"/>
      <c r="AE242" s="87">
        <v>1</v>
      </c>
      <c r="AF242" s="88" t="s">
        <v>5240</v>
      </c>
    </row>
    <row r="243" spans="1:32">
      <c r="A243" s="82">
        <v>555</v>
      </c>
      <c r="B243" s="84" t="s">
        <v>5241</v>
      </c>
      <c r="C243" s="84" t="s">
        <v>4687</v>
      </c>
      <c r="D243" s="85">
        <v>2012</v>
      </c>
      <c r="E243" s="85">
        <v>2013</v>
      </c>
      <c r="F243" s="84" t="s">
        <v>4663</v>
      </c>
      <c r="G243" s="84" t="s">
        <v>4598</v>
      </c>
      <c r="H243" s="84" t="s">
        <v>4613</v>
      </c>
      <c r="I243" s="84" t="s">
        <v>4664</v>
      </c>
      <c r="J243" s="84"/>
      <c r="K243" s="84" t="s">
        <v>4563</v>
      </c>
      <c r="L243" s="84"/>
      <c r="M243" s="84"/>
      <c r="N243" s="84"/>
      <c r="O243" s="84"/>
      <c r="P243" s="84"/>
      <c r="Q243" s="84"/>
      <c r="R243" s="84"/>
      <c r="S243" s="84"/>
      <c r="T243" s="84"/>
      <c r="U243" s="84"/>
      <c r="V243" s="84"/>
      <c r="W243" s="86">
        <v>1</v>
      </c>
      <c r="X243" s="84"/>
      <c r="Y243" s="84"/>
      <c r="Z243" s="84"/>
      <c r="AA243" s="87"/>
      <c r="AB243" s="87"/>
      <c r="AC243" s="87"/>
      <c r="AD243" s="87"/>
      <c r="AE243" s="87">
        <v>0</v>
      </c>
      <c r="AF243" s="88" t="s">
        <v>5242</v>
      </c>
    </row>
    <row r="244" spans="1:32">
      <c r="A244" s="82">
        <v>556</v>
      </c>
      <c r="B244" s="84" t="s">
        <v>5243</v>
      </c>
      <c r="C244" s="84" t="s">
        <v>4687</v>
      </c>
      <c r="D244" s="85">
        <v>2015</v>
      </c>
      <c r="E244" s="85">
        <v>2018</v>
      </c>
      <c r="F244" s="84" t="s">
        <v>4663</v>
      </c>
      <c r="G244" s="84" t="s">
        <v>4604</v>
      </c>
      <c r="H244" s="84"/>
      <c r="I244" s="84" t="s">
        <v>4769</v>
      </c>
      <c r="J244" s="84"/>
      <c r="K244" s="84" t="s">
        <v>4616</v>
      </c>
      <c r="L244" s="84"/>
      <c r="M244" s="84"/>
      <c r="N244" s="84"/>
      <c r="O244" s="84"/>
      <c r="P244" s="84"/>
      <c r="Q244" s="86">
        <v>1</v>
      </c>
      <c r="R244" s="84"/>
      <c r="S244" s="84"/>
      <c r="T244" s="84"/>
      <c r="U244" s="84"/>
      <c r="V244" s="84"/>
      <c r="W244" s="84"/>
      <c r="X244" s="84"/>
      <c r="Y244" s="84"/>
      <c r="Z244" s="84" t="s">
        <v>5244</v>
      </c>
      <c r="AA244" s="87">
        <v>1</v>
      </c>
      <c r="AB244" s="87">
        <v>217</v>
      </c>
      <c r="AC244" s="87">
        <v>0.2</v>
      </c>
      <c r="AD244" s="87"/>
      <c r="AE244" s="87">
        <v>217</v>
      </c>
      <c r="AF244" s="88" t="s">
        <v>5245</v>
      </c>
    </row>
    <row r="245" spans="1:32">
      <c r="A245" s="82">
        <v>557</v>
      </c>
      <c r="B245" s="84" t="s">
        <v>5246</v>
      </c>
      <c r="C245" s="84" t="s">
        <v>4687</v>
      </c>
      <c r="D245" s="85">
        <v>2016</v>
      </c>
      <c r="E245" s="83"/>
      <c r="F245" s="84" t="s">
        <v>4601</v>
      </c>
      <c r="G245" s="84" t="s">
        <v>4598</v>
      </c>
      <c r="H245" s="84" t="s">
        <v>4613</v>
      </c>
      <c r="I245" s="84" t="s">
        <v>4614</v>
      </c>
      <c r="J245" s="84" t="s">
        <v>4683</v>
      </c>
      <c r="K245" s="84" t="s">
        <v>4616</v>
      </c>
      <c r="L245" s="84"/>
      <c r="M245" s="84"/>
      <c r="N245" s="84"/>
      <c r="O245" s="84"/>
      <c r="P245" s="84"/>
      <c r="Q245" s="86">
        <v>1</v>
      </c>
      <c r="R245" s="86">
        <v>1</v>
      </c>
      <c r="S245" s="84"/>
      <c r="T245" s="84"/>
      <c r="U245" s="84"/>
      <c r="V245" s="84"/>
      <c r="W245" s="84"/>
      <c r="X245" s="84"/>
      <c r="Y245" s="84"/>
      <c r="Z245" s="84" t="s">
        <v>5247</v>
      </c>
      <c r="AA245" s="87">
        <v>0.37</v>
      </c>
      <c r="AB245" s="87">
        <v>82</v>
      </c>
      <c r="AC245" s="87">
        <v>0.1</v>
      </c>
      <c r="AD245" s="87"/>
      <c r="AE245" s="87">
        <v>82</v>
      </c>
      <c r="AF245" s="88" t="s">
        <v>5248</v>
      </c>
    </row>
    <row r="246" spans="1:32">
      <c r="A246" s="82">
        <v>558</v>
      </c>
      <c r="B246" s="84" t="s">
        <v>5249</v>
      </c>
      <c r="C246" s="84" t="s">
        <v>4687</v>
      </c>
      <c r="D246" s="85">
        <v>2005</v>
      </c>
      <c r="E246" s="83"/>
      <c r="F246" s="84" t="s">
        <v>4601</v>
      </c>
      <c r="G246" s="84" t="s">
        <v>4604</v>
      </c>
      <c r="H246" s="84"/>
      <c r="I246" s="84" t="s">
        <v>4664</v>
      </c>
      <c r="J246" s="84"/>
      <c r="K246" s="84" t="s">
        <v>4616</v>
      </c>
      <c r="L246" s="84"/>
      <c r="M246" s="84"/>
      <c r="N246" s="84"/>
      <c r="O246" s="84"/>
      <c r="P246" s="84"/>
      <c r="Q246" s="86">
        <v>1</v>
      </c>
      <c r="R246" s="86">
        <v>1</v>
      </c>
      <c r="S246" s="84"/>
      <c r="T246" s="86">
        <v>1</v>
      </c>
      <c r="U246" s="84"/>
      <c r="V246" s="84"/>
      <c r="W246" s="84"/>
      <c r="X246" s="84"/>
      <c r="Y246" s="84"/>
      <c r="Z246" s="84" t="s">
        <v>5250</v>
      </c>
      <c r="AA246" s="87">
        <v>1.4999999999999999E-2</v>
      </c>
      <c r="AB246" s="87">
        <v>3</v>
      </c>
      <c r="AC246" s="87">
        <v>0</v>
      </c>
      <c r="AD246" s="87"/>
      <c r="AE246" s="87">
        <v>3</v>
      </c>
      <c r="AF246" s="88" t="s">
        <v>5251</v>
      </c>
    </row>
    <row r="247" spans="1:32">
      <c r="A247" s="82">
        <v>559</v>
      </c>
      <c r="B247" s="84" t="s">
        <v>5252</v>
      </c>
      <c r="C247" s="84" t="s">
        <v>4687</v>
      </c>
      <c r="D247" s="85">
        <v>2021</v>
      </c>
      <c r="E247" s="83"/>
      <c r="F247" s="84" t="s">
        <v>4601</v>
      </c>
      <c r="G247" s="84" t="s">
        <v>4602</v>
      </c>
      <c r="H247" s="84"/>
      <c r="I247" s="84" t="s">
        <v>4614</v>
      </c>
      <c r="J247" s="84" t="s">
        <v>4622</v>
      </c>
      <c r="K247" s="84" t="s">
        <v>4616</v>
      </c>
      <c r="L247" s="84"/>
      <c r="M247" s="84"/>
      <c r="N247" s="84"/>
      <c r="O247" s="84"/>
      <c r="P247" s="84"/>
      <c r="Q247" s="86">
        <v>1</v>
      </c>
      <c r="R247" s="84"/>
      <c r="S247" s="84"/>
      <c r="T247" s="84"/>
      <c r="U247" s="84"/>
      <c r="V247" s="84"/>
      <c r="W247" s="84"/>
      <c r="X247" s="84"/>
      <c r="Y247" s="84"/>
      <c r="Z247" s="84" t="s">
        <v>5253</v>
      </c>
      <c r="AA247" s="87">
        <v>3</v>
      </c>
      <c r="AB247" s="87">
        <v>577</v>
      </c>
      <c r="AC247" s="87">
        <v>0.4</v>
      </c>
      <c r="AD247" s="87"/>
      <c r="AE247" s="87">
        <v>577</v>
      </c>
      <c r="AF247" s="88" t="s">
        <v>5254</v>
      </c>
    </row>
    <row r="248" spans="1:32">
      <c r="A248" s="82">
        <v>562</v>
      </c>
      <c r="B248" s="84" t="s">
        <v>5255</v>
      </c>
      <c r="C248" s="84" t="s">
        <v>4687</v>
      </c>
      <c r="D248" s="85">
        <v>2028</v>
      </c>
      <c r="E248" s="83"/>
      <c r="F248" s="84" t="s">
        <v>4612</v>
      </c>
      <c r="G248" s="84" t="s">
        <v>4594</v>
      </c>
      <c r="H248" s="84" t="s">
        <v>4863</v>
      </c>
      <c r="I248" s="84"/>
      <c r="J248" s="84"/>
      <c r="K248" s="84" t="s">
        <v>4616</v>
      </c>
      <c r="L248" s="84"/>
      <c r="M248" s="84"/>
      <c r="N248" s="84"/>
      <c r="O248" s="84"/>
      <c r="P248" s="86">
        <v>1</v>
      </c>
      <c r="Q248" s="84"/>
      <c r="R248" s="86">
        <v>1</v>
      </c>
      <c r="S248" s="86">
        <v>1</v>
      </c>
      <c r="T248" s="84"/>
      <c r="U248" s="84"/>
      <c r="V248" s="84"/>
      <c r="W248" s="84"/>
      <c r="X248" s="84"/>
      <c r="Y248" s="84"/>
      <c r="Z248" s="84" t="s">
        <v>5256</v>
      </c>
      <c r="AA248" s="87"/>
      <c r="AB248" s="87">
        <v>192135</v>
      </c>
      <c r="AC248" s="87">
        <v>149.80000000000001</v>
      </c>
      <c r="AD248" s="87">
        <v>1000000</v>
      </c>
      <c r="AE248" s="87">
        <v>125376</v>
      </c>
      <c r="AF248" s="88" t="s">
        <v>5257</v>
      </c>
    </row>
    <row r="249" spans="1:32">
      <c r="A249" s="82">
        <v>563</v>
      </c>
      <c r="B249" s="84" t="s">
        <v>5258</v>
      </c>
      <c r="C249" s="84" t="s">
        <v>4695</v>
      </c>
      <c r="D249" s="85">
        <v>2025</v>
      </c>
      <c r="E249" s="83"/>
      <c r="F249" s="84" t="s">
        <v>4612</v>
      </c>
      <c r="G249" s="84" t="s">
        <v>4598</v>
      </c>
      <c r="H249" s="84" t="s">
        <v>4613</v>
      </c>
      <c r="I249" s="84" t="s">
        <v>4614</v>
      </c>
      <c r="J249" s="84" t="s">
        <v>4622</v>
      </c>
      <c r="K249" s="84" t="s">
        <v>4781</v>
      </c>
      <c r="L249" s="84"/>
      <c r="M249" s="84"/>
      <c r="N249" s="84"/>
      <c r="O249" s="84"/>
      <c r="P249" s="86">
        <v>1</v>
      </c>
      <c r="Q249" s="86">
        <v>1</v>
      </c>
      <c r="R249" s="84"/>
      <c r="S249" s="84"/>
      <c r="T249" s="84"/>
      <c r="U249" s="84"/>
      <c r="V249" s="84"/>
      <c r="W249" s="86">
        <v>1</v>
      </c>
      <c r="X249" s="84"/>
      <c r="Y249" s="84"/>
      <c r="Z249" s="84" t="s">
        <v>5259</v>
      </c>
      <c r="AA249" s="87">
        <v>90</v>
      </c>
      <c r="AB249" s="87">
        <v>20000</v>
      </c>
      <c r="AC249" s="87">
        <v>15.6</v>
      </c>
      <c r="AD249" s="87"/>
      <c r="AE249" s="87">
        <v>20000</v>
      </c>
      <c r="AF249" s="88" t="s">
        <v>5260</v>
      </c>
    </row>
    <row r="250" spans="1:32">
      <c r="A250" s="82">
        <v>565</v>
      </c>
      <c r="B250" s="84" t="s">
        <v>5261</v>
      </c>
      <c r="C250" s="84" t="s">
        <v>4695</v>
      </c>
      <c r="D250" s="85">
        <v>2027</v>
      </c>
      <c r="E250" s="83"/>
      <c r="F250" s="84" t="s">
        <v>4612</v>
      </c>
      <c r="G250" s="84" t="s">
        <v>4598</v>
      </c>
      <c r="H250" s="84" t="s">
        <v>4613</v>
      </c>
      <c r="I250" s="84" t="s">
        <v>4614</v>
      </c>
      <c r="J250" s="84" t="s">
        <v>4622</v>
      </c>
      <c r="K250" s="84" t="s">
        <v>4781</v>
      </c>
      <c r="L250" s="84"/>
      <c r="M250" s="84"/>
      <c r="N250" s="84"/>
      <c r="O250" s="84"/>
      <c r="P250" s="86">
        <v>1</v>
      </c>
      <c r="Q250" s="86">
        <v>1</v>
      </c>
      <c r="R250" s="84"/>
      <c r="S250" s="84"/>
      <c r="T250" s="84"/>
      <c r="U250" s="84"/>
      <c r="V250" s="84"/>
      <c r="W250" s="86">
        <v>1</v>
      </c>
      <c r="X250" s="84"/>
      <c r="Y250" s="84"/>
      <c r="Z250" s="84" t="s">
        <v>5262</v>
      </c>
      <c r="AA250" s="87">
        <v>150</v>
      </c>
      <c r="AB250" s="87">
        <v>33333</v>
      </c>
      <c r="AC250" s="87">
        <v>26</v>
      </c>
      <c r="AD250" s="87"/>
      <c r="AE250" s="87">
        <v>33333</v>
      </c>
      <c r="AF250" s="88" t="s">
        <v>5170</v>
      </c>
    </row>
    <row r="251" spans="1:32">
      <c r="A251" s="82">
        <v>566</v>
      </c>
      <c r="B251" s="84" t="s">
        <v>5263</v>
      </c>
      <c r="C251" s="84" t="s">
        <v>4687</v>
      </c>
      <c r="D251" s="85">
        <v>2024</v>
      </c>
      <c r="E251" s="83"/>
      <c r="F251" s="84" t="s">
        <v>4621</v>
      </c>
      <c r="G251" s="84" t="s">
        <v>4602</v>
      </c>
      <c r="H251" s="84"/>
      <c r="I251" s="84" t="s">
        <v>4614</v>
      </c>
      <c r="J251" s="84" t="s">
        <v>4649</v>
      </c>
      <c r="K251" s="84" t="s">
        <v>4616</v>
      </c>
      <c r="L251" s="84"/>
      <c r="M251" s="84"/>
      <c r="N251" s="84"/>
      <c r="O251" s="84"/>
      <c r="P251" s="84"/>
      <c r="Q251" s="86">
        <v>1</v>
      </c>
      <c r="R251" s="84"/>
      <c r="S251" s="84"/>
      <c r="T251" s="84"/>
      <c r="U251" s="84"/>
      <c r="V251" s="84"/>
      <c r="W251" s="84"/>
      <c r="X251" s="84"/>
      <c r="Y251" s="84"/>
      <c r="Z251" s="84" t="s">
        <v>4970</v>
      </c>
      <c r="AA251" s="87">
        <v>20</v>
      </c>
      <c r="AB251" s="87">
        <v>3846</v>
      </c>
      <c r="AC251" s="87">
        <v>3</v>
      </c>
      <c r="AD251" s="87"/>
      <c r="AE251" s="87">
        <v>3846</v>
      </c>
      <c r="AF251" s="88" t="s">
        <v>5264</v>
      </c>
    </row>
    <row r="252" spans="1:32">
      <c r="A252" s="82">
        <v>571</v>
      </c>
      <c r="B252" s="84" t="s">
        <v>5265</v>
      </c>
      <c r="C252" s="84" t="s">
        <v>4662</v>
      </c>
      <c r="D252" s="85">
        <v>2024</v>
      </c>
      <c r="E252" s="83"/>
      <c r="F252" s="84" t="s">
        <v>4621</v>
      </c>
      <c r="G252" s="84" t="s">
        <v>4604</v>
      </c>
      <c r="H252" s="84"/>
      <c r="I252" s="84" t="s">
        <v>4614</v>
      </c>
      <c r="J252" s="84" t="s">
        <v>4715</v>
      </c>
      <c r="K252" s="84" t="s">
        <v>4554</v>
      </c>
      <c r="L252" s="84"/>
      <c r="M252" s="86">
        <v>1</v>
      </c>
      <c r="N252" s="84"/>
      <c r="O252" s="84"/>
      <c r="P252" s="84"/>
      <c r="Q252" s="84"/>
      <c r="R252" s="84"/>
      <c r="S252" s="84"/>
      <c r="T252" s="84"/>
      <c r="U252" s="84"/>
      <c r="V252" s="84"/>
      <c r="W252" s="84"/>
      <c r="X252" s="84"/>
      <c r="Y252" s="84"/>
      <c r="Z252" s="84" t="s">
        <v>5266</v>
      </c>
      <c r="AA252" s="87">
        <v>20</v>
      </c>
      <c r="AB252" s="87">
        <v>4348</v>
      </c>
      <c r="AC252" s="87">
        <v>3.4</v>
      </c>
      <c r="AD252" s="87"/>
      <c r="AE252" s="87">
        <v>4348</v>
      </c>
      <c r="AF252" s="88" t="s">
        <v>5267</v>
      </c>
    </row>
    <row r="253" spans="1:32">
      <c r="A253" s="82">
        <v>572</v>
      </c>
      <c r="B253" s="84" t="s">
        <v>5268</v>
      </c>
      <c r="C253" s="84" t="s">
        <v>4662</v>
      </c>
      <c r="D253" s="85">
        <v>2024</v>
      </c>
      <c r="E253" s="83"/>
      <c r="F253" s="84" t="s">
        <v>4612</v>
      </c>
      <c r="G253" s="84" t="s">
        <v>4602</v>
      </c>
      <c r="H253" s="84"/>
      <c r="I253" s="84" t="s">
        <v>4614</v>
      </c>
      <c r="J253" s="84" t="s">
        <v>4715</v>
      </c>
      <c r="K253" s="84" t="s">
        <v>4616</v>
      </c>
      <c r="L253" s="84"/>
      <c r="M253" s="84"/>
      <c r="N253" s="84"/>
      <c r="O253" s="84"/>
      <c r="P253" s="84"/>
      <c r="Q253" s="86">
        <v>1</v>
      </c>
      <c r="R253" s="84"/>
      <c r="S253" s="84"/>
      <c r="T253" s="84"/>
      <c r="U253" s="84"/>
      <c r="V253" s="84"/>
      <c r="W253" s="84"/>
      <c r="X253" s="84"/>
      <c r="Y253" s="84"/>
      <c r="Z253" s="84" t="s">
        <v>4993</v>
      </c>
      <c r="AA253" s="87">
        <v>5</v>
      </c>
      <c r="AB253" s="87">
        <v>962</v>
      </c>
      <c r="AC253" s="87">
        <v>0.7</v>
      </c>
      <c r="AD253" s="87"/>
      <c r="AE253" s="87">
        <v>962</v>
      </c>
      <c r="AF253" s="88" t="s">
        <v>5269</v>
      </c>
    </row>
    <row r="254" spans="1:32">
      <c r="A254" s="82">
        <v>573</v>
      </c>
      <c r="B254" s="84" t="s">
        <v>5270</v>
      </c>
      <c r="C254" s="84" t="s">
        <v>4677</v>
      </c>
      <c r="D254" s="85">
        <v>2028</v>
      </c>
      <c r="E254" s="83"/>
      <c r="F254" s="84" t="s">
        <v>4612</v>
      </c>
      <c r="G254" s="84" t="s">
        <v>4604</v>
      </c>
      <c r="H254" s="84"/>
      <c r="I254" s="84" t="s">
        <v>4614</v>
      </c>
      <c r="J254" s="84" t="s">
        <v>4622</v>
      </c>
      <c r="K254" s="84" t="s">
        <v>4616</v>
      </c>
      <c r="L254" s="84"/>
      <c r="M254" s="84"/>
      <c r="N254" s="86">
        <v>1</v>
      </c>
      <c r="O254" s="86">
        <v>1</v>
      </c>
      <c r="P254" s="84"/>
      <c r="Q254" s="84"/>
      <c r="R254" s="84"/>
      <c r="S254" s="86">
        <v>1</v>
      </c>
      <c r="T254" s="84"/>
      <c r="U254" s="84"/>
      <c r="V254" s="84"/>
      <c r="W254" s="86">
        <v>1</v>
      </c>
      <c r="X254" s="84"/>
      <c r="Y254" s="84"/>
      <c r="Z254" s="84" t="s">
        <v>5271</v>
      </c>
      <c r="AA254" s="87">
        <v>670</v>
      </c>
      <c r="AB254" s="87">
        <v>145652</v>
      </c>
      <c r="AC254" s="87">
        <v>113.6</v>
      </c>
      <c r="AD254" s="87"/>
      <c r="AE254" s="87">
        <v>145652</v>
      </c>
      <c r="AF254" s="88" t="s">
        <v>5272</v>
      </c>
    </row>
    <row r="255" spans="1:32">
      <c r="A255" s="82">
        <v>574</v>
      </c>
      <c r="B255" s="84" t="s">
        <v>5273</v>
      </c>
      <c r="C255" s="84" t="s">
        <v>4677</v>
      </c>
      <c r="D255" s="85">
        <v>2023</v>
      </c>
      <c r="E255" s="83"/>
      <c r="F255" s="84" t="s">
        <v>4621</v>
      </c>
      <c r="G255" s="84" t="s">
        <v>4604</v>
      </c>
      <c r="H255" s="84"/>
      <c r="I255" s="84" t="s">
        <v>4614</v>
      </c>
      <c r="J255" s="84" t="s">
        <v>4615</v>
      </c>
      <c r="K255" s="84" t="s">
        <v>4616</v>
      </c>
      <c r="L255" s="86">
        <v>1</v>
      </c>
      <c r="M255" s="84"/>
      <c r="N255" s="84"/>
      <c r="O255" s="86">
        <v>1</v>
      </c>
      <c r="P255" s="84"/>
      <c r="Q255" s="84"/>
      <c r="R255" s="86">
        <v>1</v>
      </c>
      <c r="S255" s="84"/>
      <c r="T255" s="84"/>
      <c r="U255" s="84"/>
      <c r="V255" s="84"/>
      <c r="W255" s="84"/>
      <c r="X255" s="84"/>
      <c r="Y255" s="84"/>
      <c r="Z255" s="84" t="s">
        <v>5169</v>
      </c>
      <c r="AA255" s="87">
        <v>10</v>
      </c>
      <c r="AB255" s="87">
        <v>2174</v>
      </c>
      <c r="AC255" s="87">
        <v>1.7</v>
      </c>
      <c r="AD255" s="87"/>
      <c r="AE255" s="87">
        <v>2174</v>
      </c>
      <c r="AF255" s="88" t="s">
        <v>5274</v>
      </c>
    </row>
    <row r="256" spans="1:32">
      <c r="A256" s="82">
        <v>575</v>
      </c>
      <c r="B256" s="84" t="s">
        <v>5275</v>
      </c>
      <c r="C256" s="84" t="s">
        <v>4677</v>
      </c>
      <c r="D256" s="83"/>
      <c r="E256" s="83"/>
      <c r="F256" s="84" t="s">
        <v>4612</v>
      </c>
      <c r="G256" s="84" t="s">
        <v>4602</v>
      </c>
      <c r="H256" s="84"/>
      <c r="I256" s="84" t="s">
        <v>4664</v>
      </c>
      <c r="J256" s="84"/>
      <c r="K256" s="84" t="s">
        <v>4722</v>
      </c>
      <c r="L256" s="84"/>
      <c r="M256" s="84"/>
      <c r="N256" s="84"/>
      <c r="O256" s="84"/>
      <c r="P256" s="84"/>
      <c r="Q256" s="84"/>
      <c r="R256" s="84"/>
      <c r="S256" s="84"/>
      <c r="T256" s="84"/>
      <c r="U256" s="84"/>
      <c r="V256" s="84"/>
      <c r="W256" s="84"/>
      <c r="X256" s="86">
        <v>1</v>
      </c>
      <c r="Y256" s="86">
        <v>1</v>
      </c>
      <c r="Z256" s="84" t="s">
        <v>5276</v>
      </c>
      <c r="AA256" s="87">
        <v>50</v>
      </c>
      <c r="AB256" s="87">
        <v>9615</v>
      </c>
      <c r="AC256" s="87">
        <v>7.5</v>
      </c>
      <c r="AD256" s="87"/>
      <c r="AE256" s="87">
        <v>9615</v>
      </c>
      <c r="AF256" s="88" t="s">
        <v>5277</v>
      </c>
    </row>
    <row r="257" spans="1:32">
      <c r="A257" s="82">
        <v>576</v>
      </c>
      <c r="B257" s="84" t="s">
        <v>5278</v>
      </c>
      <c r="C257" s="84" t="s">
        <v>4687</v>
      </c>
      <c r="D257" s="85">
        <v>2025</v>
      </c>
      <c r="E257" s="83"/>
      <c r="F257" s="84" t="s">
        <v>4612</v>
      </c>
      <c r="G257" s="84" t="s">
        <v>4598</v>
      </c>
      <c r="H257" s="84" t="s">
        <v>4613</v>
      </c>
      <c r="I257" s="84" t="s">
        <v>4614</v>
      </c>
      <c r="J257" s="84" t="s">
        <v>4683</v>
      </c>
      <c r="K257" s="84" t="s">
        <v>4616</v>
      </c>
      <c r="L257" s="84"/>
      <c r="M257" s="84"/>
      <c r="N257" s="84"/>
      <c r="O257" s="84"/>
      <c r="P257" s="84"/>
      <c r="Q257" s="86">
        <v>1</v>
      </c>
      <c r="R257" s="84"/>
      <c r="S257" s="84"/>
      <c r="T257" s="84"/>
      <c r="U257" s="84"/>
      <c r="V257" s="84"/>
      <c r="W257" s="84"/>
      <c r="X257" s="84"/>
      <c r="Y257" s="84"/>
      <c r="Z257" s="84" t="s">
        <v>4665</v>
      </c>
      <c r="AA257" s="87">
        <v>1</v>
      </c>
      <c r="AB257" s="87">
        <v>222</v>
      </c>
      <c r="AC257" s="87">
        <v>0.2</v>
      </c>
      <c r="AD257" s="87"/>
      <c r="AE257" s="87">
        <v>222</v>
      </c>
      <c r="AF257" s="88" t="s">
        <v>5279</v>
      </c>
    </row>
    <row r="258" spans="1:32">
      <c r="A258" s="82">
        <v>577</v>
      </c>
      <c r="B258" s="84" t="s">
        <v>5280</v>
      </c>
      <c r="C258" s="84" t="s">
        <v>4640</v>
      </c>
      <c r="D258" s="85">
        <v>2024</v>
      </c>
      <c r="E258" s="83"/>
      <c r="F258" s="84" t="s">
        <v>4621</v>
      </c>
      <c r="G258" s="84" t="s">
        <v>4602</v>
      </c>
      <c r="H258" s="84"/>
      <c r="I258" s="84" t="s">
        <v>4614</v>
      </c>
      <c r="J258" s="84" t="s">
        <v>4683</v>
      </c>
      <c r="K258" s="84" t="s">
        <v>4658</v>
      </c>
      <c r="L258" s="84"/>
      <c r="M258" s="84"/>
      <c r="N258" s="86">
        <v>1</v>
      </c>
      <c r="O258" s="84"/>
      <c r="P258" s="84"/>
      <c r="Q258" s="84"/>
      <c r="R258" s="84"/>
      <c r="S258" s="84"/>
      <c r="T258" s="84"/>
      <c r="U258" s="84"/>
      <c r="V258" s="84"/>
      <c r="W258" s="84"/>
      <c r="X258" s="84"/>
      <c r="Y258" s="84"/>
      <c r="Z258" s="84" t="s">
        <v>5281</v>
      </c>
      <c r="AA258" s="87">
        <v>70</v>
      </c>
      <c r="AB258" s="87">
        <v>12270</v>
      </c>
      <c r="AC258" s="87">
        <v>9.6</v>
      </c>
      <c r="AD258" s="87"/>
      <c r="AE258" s="87">
        <v>12270</v>
      </c>
      <c r="AF258" s="88" t="s">
        <v>5282</v>
      </c>
    </row>
    <row r="259" spans="1:32">
      <c r="A259" s="82">
        <v>578</v>
      </c>
      <c r="B259" s="84" t="s">
        <v>5283</v>
      </c>
      <c r="C259" s="84" t="s">
        <v>4761</v>
      </c>
      <c r="D259" s="85">
        <v>2024</v>
      </c>
      <c r="E259" s="83"/>
      <c r="F259" s="84" t="s">
        <v>4612</v>
      </c>
      <c r="G259" s="84" t="s">
        <v>4598</v>
      </c>
      <c r="H259" s="84" t="s">
        <v>4613</v>
      </c>
      <c r="I259" s="84" t="s">
        <v>4614</v>
      </c>
      <c r="J259" s="84" t="s">
        <v>4715</v>
      </c>
      <c r="K259" s="84" t="s">
        <v>4554</v>
      </c>
      <c r="L259" s="84"/>
      <c r="M259" s="86">
        <v>1</v>
      </c>
      <c r="N259" s="84"/>
      <c r="O259" s="84"/>
      <c r="P259" s="84"/>
      <c r="Q259" s="84"/>
      <c r="R259" s="84"/>
      <c r="S259" s="84"/>
      <c r="T259" s="84"/>
      <c r="U259" s="84"/>
      <c r="V259" s="84"/>
      <c r="W259" s="84"/>
      <c r="X259" s="84"/>
      <c r="Y259" s="84"/>
      <c r="Z259" s="84" t="s">
        <v>5284</v>
      </c>
      <c r="AA259" s="87">
        <v>100</v>
      </c>
      <c r="AB259" s="87">
        <v>22222</v>
      </c>
      <c r="AC259" s="87">
        <v>17.3</v>
      </c>
      <c r="AD259" s="87"/>
      <c r="AE259" s="87">
        <v>22222</v>
      </c>
      <c r="AF259" s="88" t="s">
        <v>5285</v>
      </c>
    </row>
    <row r="260" spans="1:32">
      <c r="A260" s="82">
        <v>579</v>
      </c>
      <c r="B260" s="84" t="s">
        <v>5286</v>
      </c>
      <c r="C260" s="84" t="s">
        <v>4927</v>
      </c>
      <c r="D260" s="85">
        <v>2024</v>
      </c>
      <c r="E260" s="83"/>
      <c r="F260" s="84" t="s">
        <v>4612</v>
      </c>
      <c r="G260" s="84" t="s">
        <v>4598</v>
      </c>
      <c r="H260" s="84" t="s">
        <v>4613</v>
      </c>
      <c r="I260" s="84" t="s">
        <v>4614</v>
      </c>
      <c r="J260" s="84" t="s">
        <v>4622</v>
      </c>
      <c r="K260" s="84" t="s">
        <v>4616</v>
      </c>
      <c r="L260" s="84"/>
      <c r="M260" s="84"/>
      <c r="N260" s="86">
        <v>1</v>
      </c>
      <c r="O260" s="84"/>
      <c r="P260" s="84"/>
      <c r="Q260" s="86">
        <v>1</v>
      </c>
      <c r="R260" s="84"/>
      <c r="S260" s="84"/>
      <c r="T260" s="84"/>
      <c r="U260" s="84"/>
      <c r="V260" s="84"/>
      <c r="W260" s="84"/>
      <c r="X260" s="84"/>
      <c r="Y260" s="84"/>
      <c r="Z260" s="84" t="s">
        <v>5287</v>
      </c>
      <c r="AA260" s="87">
        <v>65</v>
      </c>
      <c r="AB260" s="87">
        <v>14444</v>
      </c>
      <c r="AC260" s="87">
        <v>11.3</v>
      </c>
      <c r="AD260" s="87"/>
      <c r="AE260" s="87">
        <v>14444</v>
      </c>
      <c r="AF260" s="88" t="s">
        <v>5288</v>
      </c>
    </row>
    <row r="261" spans="1:32">
      <c r="A261" s="82">
        <v>580</v>
      </c>
      <c r="B261" s="84" t="s">
        <v>5289</v>
      </c>
      <c r="C261" s="84" t="s">
        <v>4687</v>
      </c>
      <c r="D261" s="83"/>
      <c r="E261" s="83"/>
      <c r="F261" s="84" t="s">
        <v>4769</v>
      </c>
      <c r="G261" s="84" t="s">
        <v>4602</v>
      </c>
      <c r="H261" s="84"/>
      <c r="I261" s="84" t="s">
        <v>4614</v>
      </c>
      <c r="J261" s="84" t="s">
        <v>4622</v>
      </c>
      <c r="K261" s="84" t="s">
        <v>4616</v>
      </c>
      <c r="L261" s="84"/>
      <c r="M261" s="84"/>
      <c r="N261" s="84"/>
      <c r="O261" s="84"/>
      <c r="P261" s="86">
        <v>1</v>
      </c>
      <c r="Q261" s="86">
        <v>1</v>
      </c>
      <c r="R261" s="84"/>
      <c r="S261" s="86">
        <v>1</v>
      </c>
      <c r="T261" s="84"/>
      <c r="U261" s="84"/>
      <c r="V261" s="84"/>
      <c r="W261" s="84"/>
      <c r="X261" s="84"/>
      <c r="Y261" s="84"/>
      <c r="Z261" s="84" t="s">
        <v>5178</v>
      </c>
      <c r="AA261" s="87">
        <v>100</v>
      </c>
      <c r="AB261" s="87">
        <v>19231</v>
      </c>
      <c r="AC261" s="87">
        <v>15</v>
      </c>
      <c r="AD261" s="87"/>
      <c r="AE261" s="87">
        <v>19231</v>
      </c>
      <c r="AF261" s="88" t="s">
        <v>5290</v>
      </c>
    </row>
    <row r="262" spans="1:32">
      <c r="A262" s="82">
        <v>581</v>
      </c>
      <c r="B262" s="84" t="s">
        <v>5291</v>
      </c>
      <c r="C262" s="84" t="s">
        <v>4761</v>
      </c>
      <c r="D262" s="83"/>
      <c r="E262" s="83"/>
      <c r="F262" s="84" t="s">
        <v>4612</v>
      </c>
      <c r="G262" s="84" t="s">
        <v>4598</v>
      </c>
      <c r="H262" s="84" t="s">
        <v>4613</v>
      </c>
      <c r="I262" s="84" t="s">
        <v>4614</v>
      </c>
      <c r="J262" s="84" t="s">
        <v>4622</v>
      </c>
      <c r="K262" s="84" t="s">
        <v>4781</v>
      </c>
      <c r="L262" s="84"/>
      <c r="M262" s="86">
        <v>1</v>
      </c>
      <c r="N262" s="84"/>
      <c r="O262" s="84"/>
      <c r="P262" s="84"/>
      <c r="Q262" s="84"/>
      <c r="R262" s="86">
        <v>1</v>
      </c>
      <c r="S262" s="84"/>
      <c r="T262" s="84"/>
      <c r="U262" s="84"/>
      <c r="V262" s="84"/>
      <c r="W262" s="84"/>
      <c r="X262" s="84"/>
      <c r="Y262" s="84"/>
      <c r="Z262" s="84"/>
      <c r="AA262" s="87"/>
      <c r="AB262" s="87"/>
      <c r="AC262" s="87"/>
      <c r="AD262" s="87"/>
      <c r="AE262" s="87">
        <v>0</v>
      </c>
      <c r="AF262" s="88" t="s">
        <v>5292</v>
      </c>
    </row>
    <row r="263" spans="1:32">
      <c r="A263" s="76">
        <v>582</v>
      </c>
      <c r="B263" s="77" t="s">
        <v>5293</v>
      </c>
      <c r="C263" s="77" t="s">
        <v>4833</v>
      </c>
      <c r="D263" s="78">
        <v>2030</v>
      </c>
      <c r="E263" s="79"/>
      <c r="F263" s="77" t="s">
        <v>4626</v>
      </c>
      <c r="G263" s="77" t="s">
        <v>4602</v>
      </c>
      <c r="H263" s="77"/>
      <c r="I263" s="77" t="s">
        <v>4614</v>
      </c>
      <c r="J263" s="77" t="s">
        <v>4622</v>
      </c>
      <c r="K263" s="77" t="s">
        <v>4616</v>
      </c>
      <c r="L263" s="77"/>
      <c r="M263" s="77"/>
      <c r="N263" s="77"/>
      <c r="O263" s="77"/>
      <c r="P263" s="91">
        <v>1</v>
      </c>
      <c r="Q263" s="91">
        <v>1</v>
      </c>
      <c r="R263" s="77"/>
      <c r="S263" s="91">
        <v>1</v>
      </c>
      <c r="T263" s="77"/>
      <c r="U263" s="77"/>
      <c r="V263" s="77"/>
      <c r="W263" s="77"/>
      <c r="X263" s="77"/>
      <c r="Y263" s="77"/>
      <c r="Z263" s="77" t="s">
        <v>5294</v>
      </c>
      <c r="AA263" s="80"/>
      <c r="AB263" s="80">
        <v>0</v>
      </c>
      <c r="AC263" s="80">
        <v>0</v>
      </c>
      <c r="AD263" s="80"/>
      <c r="AE263" s="80">
        <v>0</v>
      </c>
      <c r="AF263" s="81" t="s">
        <v>5295</v>
      </c>
    </row>
    <row r="264" spans="1:32">
      <c r="A264" s="76">
        <v>583</v>
      </c>
      <c r="B264" s="77" t="s">
        <v>5296</v>
      </c>
      <c r="C264" s="77" t="s">
        <v>5297</v>
      </c>
      <c r="D264" s="79"/>
      <c r="E264" s="79"/>
      <c r="F264" s="77" t="s">
        <v>4626</v>
      </c>
      <c r="G264" s="77" t="s">
        <v>4598</v>
      </c>
      <c r="H264" s="77" t="s">
        <v>4613</v>
      </c>
      <c r="I264" s="77" t="s">
        <v>4614</v>
      </c>
      <c r="J264" s="77" t="s">
        <v>4622</v>
      </c>
      <c r="K264" s="77" t="s">
        <v>4616</v>
      </c>
      <c r="L264" s="77"/>
      <c r="M264" s="77"/>
      <c r="N264" s="77"/>
      <c r="O264" s="77"/>
      <c r="P264" s="77"/>
      <c r="Q264" s="77"/>
      <c r="R264" s="77"/>
      <c r="S264" s="77"/>
      <c r="T264" s="77"/>
      <c r="U264" s="77"/>
      <c r="V264" s="77"/>
      <c r="W264" s="77"/>
      <c r="X264" s="77"/>
      <c r="Y264" s="77"/>
      <c r="Z264" s="77" t="s">
        <v>5298</v>
      </c>
      <c r="AA264" s="80"/>
      <c r="AB264" s="80">
        <v>0</v>
      </c>
      <c r="AC264" s="80">
        <v>0</v>
      </c>
      <c r="AD264" s="80"/>
      <c r="AE264" s="80">
        <v>0</v>
      </c>
      <c r="AF264" s="81" t="s">
        <v>5299</v>
      </c>
    </row>
    <row r="265" spans="1:32">
      <c r="A265" s="82">
        <v>584</v>
      </c>
      <c r="B265" s="84" t="s">
        <v>5300</v>
      </c>
      <c r="C265" s="84" t="s">
        <v>4761</v>
      </c>
      <c r="D265" s="85">
        <v>2028</v>
      </c>
      <c r="E265" s="83"/>
      <c r="F265" s="84" t="s">
        <v>4612</v>
      </c>
      <c r="G265" s="84" t="s">
        <v>4602</v>
      </c>
      <c r="H265" s="84"/>
      <c r="I265" s="84" t="s">
        <v>4614</v>
      </c>
      <c r="J265" s="84" t="s">
        <v>4649</v>
      </c>
      <c r="K265" s="84" t="s">
        <v>4616</v>
      </c>
      <c r="L265" s="84"/>
      <c r="M265" s="84"/>
      <c r="N265" s="84"/>
      <c r="O265" s="84"/>
      <c r="P265" s="86">
        <v>1</v>
      </c>
      <c r="Q265" s="86">
        <v>1</v>
      </c>
      <c r="R265" s="86">
        <v>1</v>
      </c>
      <c r="S265" s="84"/>
      <c r="T265" s="84"/>
      <c r="U265" s="84"/>
      <c r="V265" s="84"/>
      <c r="W265" s="84"/>
      <c r="X265" s="84"/>
      <c r="Y265" s="84"/>
      <c r="Z265" s="84" t="s">
        <v>5301</v>
      </c>
      <c r="AA265" s="87">
        <v>5000</v>
      </c>
      <c r="AB265" s="87">
        <v>961538</v>
      </c>
      <c r="AC265" s="87">
        <v>749.7</v>
      </c>
      <c r="AD265" s="87"/>
      <c r="AE265" s="87">
        <v>961538</v>
      </c>
      <c r="AF265" s="88" t="s">
        <v>5302</v>
      </c>
    </row>
    <row r="266" spans="1:32">
      <c r="A266" s="82">
        <v>585</v>
      </c>
      <c r="B266" s="84" t="s">
        <v>5303</v>
      </c>
      <c r="C266" s="84" t="s">
        <v>5304</v>
      </c>
      <c r="D266" s="85">
        <v>2026</v>
      </c>
      <c r="E266" s="83"/>
      <c r="F266" s="84" t="s">
        <v>4621</v>
      </c>
      <c r="G266" s="84" t="s">
        <v>4604</v>
      </c>
      <c r="H266" s="84"/>
      <c r="I266" s="84" t="s">
        <v>4614</v>
      </c>
      <c r="J266" s="84" t="s">
        <v>4622</v>
      </c>
      <c r="K266" s="84" t="s">
        <v>4554</v>
      </c>
      <c r="L266" s="84"/>
      <c r="M266" s="84"/>
      <c r="N266" s="84"/>
      <c r="O266" s="84"/>
      <c r="P266" s="84"/>
      <c r="Q266" s="84"/>
      <c r="R266" s="84"/>
      <c r="S266" s="84"/>
      <c r="T266" s="84"/>
      <c r="U266" s="84"/>
      <c r="V266" s="84"/>
      <c r="W266" s="84"/>
      <c r="X266" s="84"/>
      <c r="Y266" s="84"/>
      <c r="Z266" s="84" t="s">
        <v>5305</v>
      </c>
      <c r="AA266" s="87">
        <v>2000</v>
      </c>
      <c r="AB266" s="87">
        <v>434783</v>
      </c>
      <c r="AC266" s="87">
        <v>339</v>
      </c>
      <c r="AD266" s="87"/>
      <c r="AE266" s="87">
        <v>434783</v>
      </c>
      <c r="AF266" s="88" t="s">
        <v>5306</v>
      </c>
    </row>
    <row r="267" spans="1:32">
      <c r="A267" s="76">
        <v>586</v>
      </c>
      <c r="B267" s="77" t="s">
        <v>5307</v>
      </c>
      <c r="C267" s="77" t="s">
        <v>5308</v>
      </c>
      <c r="D267" s="79"/>
      <c r="E267" s="79"/>
      <c r="F267" s="77" t="s">
        <v>4626</v>
      </c>
      <c r="G267" s="77" t="s">
        <v>4598</v>
      </c>
      <c r="H267" s="77" t="s">
        <v>4613</v>
      </c>
      <c r="I267" s="77" t="s">
        <v>4614</v>
      </c>
      <c r="J267" s="77" t="s">
        <v>4622</v>
      </c>
      <c r="K267" s="77" t="s">
        <v>4616</v>
      </c>
      <c r="L267" s="77"/>
      <c r="M267" s="77"/>
      <c r="N267" s="77"/>
      <c r="O267" s="77"/>
      <c r="P267" s="91">
        <v>1</v>
      </c>
      <c r="Q267" s="91">
        <v>1</v>
      </c>
      <c r="R267" s="77"/>
      <c r="S267" s="77"/>
      <c r="T267" s="77"/>
      <c r="U267" s="77"/>
      <c r="V267" s="77"/>
      <c r="W267" s="77"/>
      <c r="X267" s="77"/>
      <c r="Y267" s="77"/>
      <c r="Z267" s="77" t="s">
        <v>5309</v>
      </c>
      <c r="AA267" s="80"/>
      <c r="AB267" s="80">
        <v>0</v>
      </c>
      <c r="AC267" s="80">
        <v>0</v>
      </c>
      <c r="AD267" s="80"/>
      <c r="AE267" s="80">
        <v>0</v>
      </c>
      <c r="AF267" s="81"/>
    </row>
    <row r="268" spans="1:32">
      <c r="A268" s="82">
        <v>587</v>
      </c>
      <c r="B268" s="84" t="s">
        <v>5310</v>
      </c>
      <c r="C268" s="84" t="s">
        <v>4761</v>
      </c>
      <c r="D268" s="83"/>
      <c r="E268" s="83"/>
      <c r="F268" s="84" t="s">
        <v>4612</v>
      </c>
      <c r="G268" s="84" t="s">
        <v>4598</v>
      </c>
      <c r="H268" s="84" t="s">
        <v>4613</v>
      </c>
      <c r="I268" s="84" t="s">
        <v>4614</v>
      </c>
      <c r="J268" s="84" t="s">
        <v>4622</v>
      </c>
      <c r="K268" s="84" t="s">
        <v>4554</v>
      </c>
      <c r="L268" s="84"/>
      <c r="M268" s="86">
        <v>1</v>
      </c>
      <c r="N268" s="84"/>
      <c r="O268" s="84"/>
      <c r="P268" s="86">
        <v>1</v>
      </c>
      <c r="Q268" s="84"/>
      <c r="R268" s="84"/>
      <c r="S268" s="84"/>
      <c r="T268" s="84"/>
      <c r="U268" s="84"/>
      <c r="V268" s="84"/>
      <c r="W268" s="84"/>
      <c r="X268" s="84"/>
      <c r="Y268" s="84"/>
      <c r="Z268" s="84"/>
      <c r="AA268" s="87"/>
      <c r="AB268" s="87"/>
      <c r="AC268" s="87"/>
      <c r="AD268" s="87"/>
      <c r="AE268" s="87">
        <v>0</v>
      </c>
      <c r="AF268" s="88" t="s">
        <v>5311</v>
      </c>
    </row>
    <row r="269" spans="1:32">
      <c r="A269" s="76">
        <v>588</v>
      </c>
      <c r="B269" s="77" t="s">
        <v>5312</v>
      </c>
      <c r="C269" s="77" t="s">
        <v>5313</v>
      </c>
      <c r="D269" s="78">
        <v>2030</v>
      </c>
      <c r="E269" s="79"/>
      <c r="F269" s="77" t="s">
        <v>4626</v>
      </c>
      <c r="G269" s="77" t="s">
        <v>4598</v>
      </c>
      <c r="H269" s="77" t="s">
        <v>4613</v>
      </c>
      <c r="I269" s="77" t="s">
        <v>4614</v>
      </c>
      <c r="J269" s="77" t="s">
        <v>4622</v>
      </c>
      <c r="K269" s="77" t="s">
        <v>4616</v>
      </c>
      <c r="L269" s="77"/>
      <c r="M269" s="77"/>
      <c r="N269" s="77"/>
      <c r="O269" s="77"/>
      <c r="P269" s="77"/>
      <c r="Q269" s="77"/>
      <c r="R269" s="77"/>
      <c r="S269" s="77"/>
      <c r="T269" s="77"/>
      <c r="U269" s="77"/>
      <c r="V269" s="77"/>
      <c r="W269" s="77"/>
      <c r="X269" s="77"/>
      <c r="Y269" s="77"/>
      <c r="Z269" s="77" t="s">
        <v>5314</v>
      </c>
      <c r="AA269" s="80"/>
      <c r="AB269" s="80">
        <v>0</v>
      </c>
      <c r="AC269" s="80">
        <v>0</v>
      </c>
      <c r="AD269" s="80"/>
      <c r="AE269" s="80">
        <v>0</v>
      </c>
      <c r="AF269" s="81"/>
    </row>
    <row r="270" spans="1:32">
      <c r="A270" s="82">
        <v>589</v>
      </c>
      <c r="B270" s="84" t="s">
        <v>5315</v>
      </c>
      <c r="C270" s="84" t="s">
        <v>4761</v>
      </c>
      <c r="D270" s="85">
        <v>2027</v>
      </c>
      <c r="E270" s="83"/>
      <c r="F270" s="84" t="s">
        <v>4626</v>
      </c>
      <c r="G270" s="84" t="s">
        <v>4598</v>
      </c>
      <c r="H270" s="84" t="s">
        <v>4613</v>
      </c>
      <c r="I270" s="84" t="s">
        <v>4614</v>
      </c>
      <c r="J270" s="84" t="s">
        <v>4622</v>
      </c>
      <c r="K270" s="84" t="s">
        <v>4616</v>
      </c>
      <c r="L270" s="84"/>
      <c r="M270" s="84"/>
      <c r="N270" s="84"/>
      <c r="O270" s="84"/>
      <c r="P270" s="84"/>
      <c r="Q270" s="84"/>
      <c r="R270" s="84"/>
      <c r="S270" s="84"/>
      <c r="T270" s="84"/>
      <c r="U270" s="84"/>
      <c r="V270" s="84"/>
      <c r="W270" s="84"/>
      <c r="X270" s="84"/>
      <c r="Y270" s="84"/>
      <c r="Z270" s="84" t="s">
        <v>5294</v>
      </c>
      <c r="AA270" s="87">
        <v>1000</v>
      </c>
      <c r="AB270" s="87">
        <v>222222</v>
      </c>
      <c r="AC270" s="87">
        <v>173.3</v>
      </c>
      <c r="AD270" s="87"/>
      <c r="AE270" s="87">
        <v>222222</v>
      </c>
      <c r="AF270" s="88" t="s">
        <v>5316</v>
      </c>
    </row>
    <row r="271" spans="1:32">
      <c r="A271" s="82">
        <v>590</v>
      </c>
      <c r="B271" s="84" t="s">
        <v>5317</v>
      </c>
      <c r="C271" s="84" t="s">
        <v>4662</v>
      </c>
      <c r="D271" s="83"/>
      <c r="E271" s="83"/>
      <c r="F271" s="84" t="s">
        <v>4626</v>
      </c>
      <c r="G271" s="84" t="s">
        <v>4598</v>
      </c>
      <c r="H271" s="84" t="s">
        <v>4613</v>
      </c>
      <c r="I271" s="84" t="s">
        <v>4664</v>
      </c>
      <c r="J271" s="84"/>
      <c r="K271" s="84" t="s">
        <v>4616</v>
      </c>
      <c r="L271" s="84"/>
      <c r="M271" s="84"/>
      <c r="N271" s="84"/>
      <c r="O271" s="84"/>
      <c r="P271" s="84"/>
      <c r="Q271" s="86">
        <v>1</v>
      </c>
      <c r="R271" s="84"/>
      <c r="S271" s="84"/>
      <c r="T271" s="84"/>
      <c r="U271" s="84"/>
      <c r="V271" s="84"/>
      <c r="W271" s="84"/>
      <c r="X271" s="84"/>
      <c r="Y271" s="84"/>
      <c r="Z271" s="84" t="s">
        <v>5294</v>
      </c>
      <c r="AA271" s="87">
        <v>915</v>
      </c>
      <c r="AB271" s="87">
        <v>203333</v>
      </c>
      <c r="AC271" s="87">
        <v>158.5</v>
      </c>
      <c r="AD271" s="87"/>
      <c r="AE271" s="87">
        <v>203333</v>
      </c>
      <c r="AF271" s="88" t="s">
        <v>5318</v>
      </c>
    </row>
    <row r="272" spans="1:32">
      <c r="A272" s="82">
        <v>592</v>
      </c>
      <c r="B272" s="84" t="s">
        <v>5319</v>
      </c>
      <c r="C272" s="84" t="s">
        <v>4890</v>
      </c>
      <c r="D272" s="85">
        <v>2025</v>
      </c>
      <c r="E272" s="83"/>
      <c r="F272" s="84" t="s">
        <v>4612</v>
      </c>
      <c r="G272" s="84" t="s">
        <v>4598</v>
      </c>
      <c r="H272" s="84" t="s">
        <v>4613</v>
      </c>
      <c r="I272" s="84" t="s">
        <v>5320</v>
      </c>
      <c r="J272" s="84" t="s">
        <v>4649</v>
      </c>
      <c r="K272" s="84" t="s">
        <v>4554</v>
      </c>
      <c r="L272" s="84"/>
      <c r="M272" s="86">
        <v>1</v>
      </c>
      <c r="N272" s="84"/>
      <c r="O272" s="84"/>
      <c r="P272" s="84"/>
      <c r="Q272" s="84"/>
      <c r="R272" s="84"/>
      <c r="S272" s="84"/>
      <c r="T272" s="84"/>
      <c r="U272" s="84"/>
      <c r="V272" s="84"/>
      <c r="W272" s="84"/>
      <c r="X272" s="84"/>
      <c r="Y272" s="84"/>
      <c r="Z272" s="84" t="s">
        <v>4627</v>
      </c>
      <c r="AA272" s="87">
        <v>26</v>
      </c>
      <c r="AB272" s="87">
        <v>5778</v>
      </c>
      <c r="AC272" s="87">
        <v>4.5</v>
      </c>
      <c r="AD272" s="87"/>
      <c r="AE272" s="87">
        <v>5778</v>
      </c>
      <c r="AF272" s="88" t="s">
        <v>5321</v>
      </c>
    </row>
    <row r="273" spans="1:32">
      <c r="A273" s="82">
        <v>593</v>
      </c>
      <c r="B273" s="84" t="s">
        <v>5322</v>
      </c>
      <c r="C273" s="84" t="s">
        <v>4890</v>
      </c>
      <c r="D273" s="85">
        <v>2030</v>
      </c>
      <c r="E273" s="83"/>
      <c r="F273" s="84" t="s">
        <v>4612</v>
      </c>
      <c r="G273" s="84" t="s">
        <v>4598</v>
      </c>
      <c r="H273" s="84" t="s">
        <v>4613</v>
      </c>
      <c r="I273" s="84" t="s">
        <v>5320</v>
      </c>
      <c r="J273" s="84" t="s">
        <v>4649</v>
      </c>
      <c r="K273" s="84" t="s">
        <v>4554</v>
      </c>
      <c r="L273" s="84"/>
      <c r="M273" s="86">
        <v>1</v>
      </c>
      <c r="N273" s="84"/>
      <c r="O273" s="84"/>
      <c r="P273" s="84"/>
      <c r="Q273" s="84"/>
      <c r="R273" s="84"/>
      <c r="S273" s="84"/>
      <c r="T273" s="84"/>
      <c r="U273" s="84"/>
      <c r="V273" s="84"/>
      <c r="W273" s="84"/>
      <c r="X273" s="84"/>
      <c r="Y273" s="84"/>
      <c r="Z273" s="84" t="s">
        <v>5323</v>
      </c>
      <c r="AA273" s="87">
        <v>2000</v>
      </c>
      <c r="AB273" s="87">
        <v>444444</v>
      </c>
      <c r="AC273" s="87">
        <v>346.5</v>
      </c>
      <c r="AD273" s="87"/>
      <c r="AE273" s="87">
        <v>444444</v>
      </c>
      <c r="AF273" s="88" t="s">
        <v>5324</v>
      </c>
    </row>
    <row r="274" spans="1:32">
      <c r="A274" s="82">
        <v>594</v>
      </c>
      <c r="B274" s="84" t="s">
        <v>4887</v>
      </c>
      <c r="C274" s="84" t="s">
        <v>4888</v>
      </c>
      <c r="D274" s="85">
        <v>2025</v>
      </c>
      <c r="E274" s="83"/>
      <c r="F274" s="84" t="s">
        <v>4612</v>
      </c>
      <c r="G274" s="84" t="s">
        <v>4602</v>
      </c>
      <c r="H274" s="84"/>
      <c r="I274" s="84" t="s">
        <v>4614</v>
      </c>
      <c r="J274" s="84" t="s">
        <v>4622</v>
      </c>
      <c r="K274" s="84" t="s">
        <v>4616</v>
      </c>
      <c r="L274" s="84"/>
      <c r="M274" s="84"/>
      <c r="N274" s="84"/>
      <c r="O274" s="84"/>
      <c r="P274" s="84"/>
      <c r="Q274" s="86">
        <v>1</v>
      </c>
      <c r="R274" s="84"/>
      <c r="S274" s="84"/>
      <c r="T274" s="84"/>
      <c r="U274" s="84"/>
      <c r="V274" s="84"/>
      <c r="W274" s="84"/>
      <c r="X274" s="84"/>
      <c r="Y274" s="84"/>
      <c r="Z274" s="84" t="s">
        <v>4665</v>
      </c>
      <c r="AA274" s="87">
        <v>1</v>
      </c>
      <c r="AB274" s="87">
        <v>192</v>
      </c>
      <c r="AC274" s="87">
        <v>0.1</v>
      </c>
      <c r="AD274" s="87"/>
      <c r="AE274" s="87">
        <v>192</v>
      </c>
      <c r="AF274" s="88"/>
    </row>
    <row r="275" spans="1:32">
      <c r="A275" s="82">
        <v>595</v>
      </c>
      <c r="B275" s="84" t="s">
        <v>5325</v>
      </c>
      <c r="C275" s="84" t="s">
        <v>4620</v>
      </c>
      <c r="D275" s="85">
        <v>2024</v>
      </c>
      <c r="E275" s="83"/>
      <c r="F275" s="84" t="s">
        <v>4612</v>
      </c>
      <c r="G275" s="84" t="s">
        <v>4598</v>
      </c>
      <c r="H275" s="84" t="s">
        <v>4613</v>
      </c>
      <c r="I275" s="84" t="s">
        <v>4614</v>
      </c>
      <c r="J275" s="84" t="s">
        <v>4615</v>
      </c>
      <c r="K275" s="84" t="s">
        <v>4616</v>
      </c>
      <c r="L275" s="84"/>
      <c r="M275" s="84"/>
      <c r="N275" s="84"/>
      <c r="O275" s="84"/>
      <c r="P275" s="84"/>
      <c r="Q275" s="84"/>
      <c r="R275" s="86">
        <v>1</v>
      </c>
      <c r="S275" s="86">
        <v>1</v>
      </c>
      <c r="T275" s="84"/>
      <c r="U275" s="84"/>
      <c r="V275" s="84"/>
      <c r="W275" s="84"/>
      <c r="X275" s="84"/>
      <c r="Y275" s="84"/>
      <c r="Z275" s="84" t="s">
        <v>5259</v>
      </c>
      <c r="AA275" s="87">
        <v>100</v>
      </c>
      <c r="AB275" s="87">
        <v>22222</v>
      </c>
      <c r="AC275" s="87">
        <v>17.3</v>
      </c>
      <c r="AD275" s="87"/>
      <c r="AE275" s="87">
        <v>22222</v>
      </c>
      <c r="AF275" s="88" t="s">
        <v>5326</v>
      </c>
    </row>
    <row r="276" spans="1:32">
      <c r="A276" s="82">
        <v>596</v>
      </c>
      <c r="B276" s="84" t="s">
        <v>5327</v>
      </c>
      <c r="C276" s="84" t="s">
        <v>4620</v>
      </c>
      <c r="D276" s="85">
        <v>2028</v>
      </c>
      <c r="E276" s="83"/>
      <c r="F276" s="84" t="s">
        <v>4612</v>
      </c>
      <c r="G276" s="84" t="s">
        <v>4598</v>
      </c>
      <c r="H276" s="84" t="s">
        <v>4613</v>
      </c>
      <c r="I276" s="84" t="s">
        <v>4614</v>
      </c>
      <c r="J276" s="84" t="s">
        <v>4615</v>
      </c>
      <c r="K276" s="84" t="s">
        <v>4616</v>
      </c>
      <c r="L276" s="84"/>
      <c r="M276" s="84"/>
      <c r="N276" s="84"/>
      <c r="O276" s="84"/>
      <c r="P276" s="84"/>
      <c r="Q276" s="84"/>
      <c r="R276" s="86">
        <v>1</v>
      </c>
      <c r="S276" s="86">
        <v>1</v>
      </c>
      <c r="T276" s="84"/>
      <c r="U276" s="84"/>
      <c r="V276" s="84"/>
      <c r="W276" s="84"/>
      <c r="X276" s="84"/>
      <c r="Y276" s="84"/>
      <c r="Z276" s="84" t="s">
        <v>5294</v>
      </c>
      <c r="AA276" s="87">
        <v>900</v>
      </c>
      <c r="AB276" s="87">
        <v>200000</v>
      </c>
      <c r="AC276" s="87">
        <v>155.9</v>
      </c>
      <c r="AD276" s="87"/>
      <c r="AE276" s="87">
        <v>200000</v>
      </c>
      <c r="AF276" s="88" t="s">
        <v>5328</v>
      </c>
    </row>
    <row r="277" spans="1:32">
      <c r="A277" s="82">
        <v>597</v>
      </c>
      <c r="B277" s="84" t="s">
        <v>5329</v>
      </c>
      <c r="C277" s="84" t="s">
        <v>4736</v>
      </c>
      <c r="D277" s="85">
        <v>2023</v>
      </c>
      <c r="E277" s="83"/>
      <c r="F277" s="84" t="s">
        <v>4612</v>
      </c>
      <c r="G277" s="84" t="s">
        <v>4598</v>
      </c>
      <c r="H277" s="84" t="s">
        <v>4613</v>
      </c>
      <c r="I277" s="84" t="s">
        <v>4614</v>
      </c>
      <c r="J277" s="84" t="s">
        <v>4649</v>
      </c>
      <c r="K277" s="84" t="s">
        <v>4616</v>
      </c>
      <c r="L277" s="84"/>
      <c r="M277" s="84"/>
      <c r="N277" s="84"/>
      <c r="O277" s="84"/>
      <c r="P277" s="86">
        <v>1</v>
      </c>
      <c r="Q277" s="86">
        <v>1</v>
      </c>
      <c r="R277" s="86">
        <v>1</v>
      </c>
      <c r="S277" s="86">
        <v>1</v>
      </c>
      <c r="T277" s="84"/>
      <c r="U277" s="84"/>
      <c r="V277" s="84"/>
      <c r="W277" s="84"/>
      <c r="X277" s="84"/>
      <c r="Y277" s="84"/>
      <c r="Z277" s="84" t="s">
        <v>5330</v>
      </c>
      <c r="AA277" s="87">
        <v>1</v>
      </c>
      <c r="AB277" s="87">
        <v>222</v>
      </c>
      <c r="AC277" s="87">
        <v>0.2</v>
      </c>
      <c r="AD277" s="87"/>
      <c r="AE277" s="87">
        <v>222</v>
      </c>
      <c r="AF277" s="88" t="s">
        <v>5331</v>
      </c>
    </row>
    <row r="278" spans="1:32">
      <c r="A278" s="82">
        <v>598</v>
      </c>
      <c r="B278" s="84" t="s">
        <v>5332</v>
      </c>
      <c r="C278" s="84" t="s">
        <v>4736</v>
      </c>
      <c r="D278" s="85">
        <v>2025</v>
      </c>
      <c r="E278" s="83"/>
      <c r="F278" s="84" t="s">
        <v>4626</v>
      </c>
      <c r="G278" s="84" t="s">
        <v>4598</v>
      </c>
      <c r="H278" s="84" t="s">
        <v>4613</v>
      </c>
      <c r="I278" s="84" t="s">
        <v>4614</v>
      </c>
      <c r="J278" s="84" t="s">
        <v>4649</v>
      </c>
      <c r="K278" s="84" t="s">
        <v>4616</v>
      </c>
      <c r="L278" s="84"/>
      <c r="M278" s="84"/>
      <c r="N278" s="84"/>
      <c r="O278" s="84"/>
      <c r="P278" s="86">
        <v>1</v>
      </c>
      <c r="Q278" s="86">
        <v>1</v>
      </c>
      <c r="R278" s="86">
        <v>1</v>
      </c>
      <c r="S278" s="86">
        <v>1</v>
      </c>
      <c r="T278" s="84"/>
      <c r="U278" s="84"/>
      <c r="V278" s="84"/>
      <c r="W278" s="84"/>
      <c r="X278" s="84"/>
      <c r="Y278" s="84"/>
      <c r="Z278" s="84" t="s">
        <v>5333</v>
      </c>
      <c r="AA278" s="87">
        <v>129</v>
      </c>
      <c r="AB278" s="87">
        <v>28667</v>
      </c>
      <c r="AC278" s="87">
        <v>22.3</v>
      </c>
      <c r="AD278" s="87"/>
      <c r="AE278" s="87">
        <v>28667</v>
      </c>
      <c r="AF278" s="88"/>
    </row>
    <row r="279" spans="1:32">
      <c r="A279" s="82">
        <v>599</v>
      </c>
      <c r="B279" s="84" t="s">
        <v>5334</v>
      </c>
      <c r="C279" s="84" t="s">
        <v>4736</v>
      </c>
      <c r="D279" s="85">
        <v>2028</v>
      </c>
      <c r="E279" s="83"/>
      <c r="F279" s="84" t="s">
        <v>4626</v>
      </c>
      <c r="G279" s="84" t="s">
        <v>4598</v>
      </c>
      <c r="H279" s="84" t="s">
        <v>4613</v>
      </c>
      <c r="I279" s="84" t="s">
        <v>4614</v>
      </c>
      <c r="J279" s="84" t="s">
        <v>4649</v>
      </c>
      <c r="K279" s="84" t="s">
        <v>4616</v>
      </c>
      <c r="L279" s="84"/>
      <c r="M279" s="84"/>
      <c r="N279" s="84"/>
      <c r="O279" s="84"/>
      <c r="P279" s="86">
        <v>1</v>
      </c>
      <c r="Q279" s="86">
        <v>1</v>
      </c>
      <c r="R279" s="86">
        <v>1</v>
      </c>
      <c r="S279" s="86">
        <v>1</v>
      </c>
      <c r="T279" s="84"/>
      <c r="U279" s="84"/>
      <c r="V279" s="84"/>
      <c r="W279" s="84"/>
      <c r="X279" s="84"/>
      <c r="Y279" s="84"/>
      <c r="Z279" s="84" t="s">
        <v>5335</v>
      </c>
      <c r="AA279" s="87">
        <v>340</v>
      </c>
      <c r="AB279" s="87">
        <v>75556</v>
      </c>
      <c r="AC279" s="87">
        <v>58.9</v>
      </c>
      <c r="AD279" s="87"/>
      <c r="AE279" s="87">
        <v>75556</v>
      </c>
      <c r="AF279" s="88"/>
    </row>
    <row r="280" spans="1:32">
      <c r="A280" s="82">
        <v>600</v>
      </c>
      <c r="B280" s="84" t="s">
        <v>5336</v>
      </c>
      <c r="C280" s="84" t="s">
        <v>4719</v>
      </c>
      <c r="D280" s="83"/>
      <c r="E280" s="83"/>
      <c r="F280" s="84" t="s">
        <v>4612</v>
      </c>
      <c r="G280" s="84" t="s">
        <v>4598</v>
      </c>
      <c r="H280" s="84" t="s">
        <v>4613</v>
      </c>
      <c r="I280" s="84" t="s">
        <v>4614</v>
      </c>
      <c r="J280" s="84" t="s">
        <v>4622</v>
      </c>
      <c r="K280" s="84" t="s">
        <v>4658</v>
      </c>
      <c r="L280" s="84"/>
      <c r="M280" s="84"/>
      <c r="N280" s="86">
        <v>1</v>
      </c>
      <c r="O280" s="84"/>
      <c r="P280" s="84"/>
      <c r="Q280" s="84"/>
      <c r="R280" s="84"/>
      <c r="S280" s="84"/>
      <c r="T280" s="84"/>
      <c r="U280" s="84"/>
      <c r="V280" s="84"/>
      <c r="W280" s="84"/>
      <c r="X280" s="84"/>
      <c r="Y280" s="84"/>
      <c r="Z280" s="84" t="s">
        <v>5337</v>
      </c>
      <c r="AA280" s="87">
        <v>252.80898880000001</v>
      </c>
      <c r="AB280" s="87">
        <v>56180</v>
      </c>
      <c r="AC280" s="87">
        <v>43.8</v>
      </c>
      <c r="AD280" s="87"/>
      <c r="AE280" s="87">
        <v>56180</v>
      </c>
      <c r="AF280" s="88" t="s">
        <v>5338</v>
      </c>
    </row>
    <row r="281" spans="1:32">
      <c r="A281" s="82">
        <v>601</v>
      </c>
      <c r="B281" s="84" t="s">
        <v>5339</v>
      </c>
      <c r="C281" s="84" t="s">
        <v>4620</v>
      </c>
      <c r="D281" s="83"/>
      <c r="E281" s="83"/>
      <c r="F281" s="84" t="s">
        <v>4612</v>
      </c>
      <c r="G281" s="84" t="s">
        <v>4598</v>
      </c>
      <c r="H281" s="84" t="s">
        <v>4613</v>
      </c>
      <c r="I281" s="84" t="s">
        <v>4614</v>
      </c>
      <c r="J281" s="84" t="s">
        <v>4622</v>
      </c>
      <c r="K281" s="84" t="s">
        <v>4616</v>
      </c>
      <c r="L281" s="86">
        <v>1</v>
      </c>
      <c r="M281" s="84"/>
      <c r="N281" s="84"/>
      <c r="O281" s="84"/>
      <c r="P281" s="84"/>
      <c r="Q281" s="84"/>
      <c r="R281" s="84"/>
      <c r="S281" s="84"/>
      <c r="T281" s="84"/>
      <c r="U281" s="84"/>
      <c r="V281" s="84"/>
      <c r="W281" s="84"/>
      <c r="X281" s="84"/>
      <c r="Y281" s="84"/>
      <c r="Z281" s="84" t="s">
        <v>5262</v>
      </c>
      <c r="AA281" s="87">
        <v>250</v>
      </c>
      <c r="AB281" s="87">
        <v>55556</v>
      </c>
      <c r="AC281" s="87">
        <v>43.3</v>
      </c>
      <c r="AD281" s="87"/>
      <c r="AE281" s="87">
        <v>55556</v>
      </c>
      <c r="AF281" s="88" t="s">
        <v>5340</v>
      </c>
    </row>
    <row r="282" spans="1:32">
      <c r="A282" s="82">
        <v>602</v>
      </c>
      <c r="B282" s="84" t="s">
        <v>5341</v>
      </c>
      <c r="C282" s="84" t="s">
        <v>4648</v>
      </c>
      <c r="D282" s="85">
        <v>2024</v>
      </c>
      <c r="E282" s="83"/>
      <c r="F282" s="84" t="s">
        <v>4612</v>
      </c>
      <c r="G282" s="84" t="s">
        <v>4598</v>
      </c>
      <c r="H282" s="84" t="s">
        <v>4613</v>
      </c>
      <c r="I282" s="84" t="s">
        <v>4614</v>
      </c>
      <c r="J282" s="84" t="s">
        <v>4622</v>
      </c>
      <c r="K282" s="84" t="s">
        <v>4616</v>
      </c>
      <c r="L282" s="84"/>
      <c r="M282" s="84"/>
      <c r="N282" s="84"/>
      <c r="O282" s="84"/>
      <c r="P282" s="86">
        <v>1</v>
      </c>
      <c r="Q282" s="86">
        <v>1</v>
      </c>
      <c r="R282" s="84"/>
      <c r="S282" s="84"/>
      <c r="T282" s="84"/>
      <c r="U282" s="84"/>
      <c r="V282" s="84"/>
      <c r="W282" s="84"/>
      <c r="X282" s="84"/>
      <c r="Y282" s="84"/>
      <c r="Z282" s="84" t="s">
        <v>5342</v>
      </c>
      <c r="AA282" s="87">
        <v>40</v>
      </c>
      <c r="AB282" s="87">
        <v>8889</v>
      </c>
      <c r="AC282" s="87">
        <v>6.9</v>
      </c>
      <c r="AD282" s="87"/>
      <c r="AE282" s="87">
        <v>8889</v>
      </c>
      <c r="AF282" s="88" t="s">
        <v>5343</v>
      </c>
    </row>
    <row r="283" spans="1:32">
      <c r="A283" s="82">
        <v>603</v>
      </c>
      <c r="B283" s="84" t="s">
        <v>5344</v>
      </c>
      <c r="C283" s="84" t="s">
        <v>4714</v>
      </c>
      <c r="D283" s="85">
        <v>2021</v>
      </c>
      <c r="E283" s="83"/>
      <c r="F283" s="84" t="s">
        <v>4601</v>
      </c>
      <c r="G283" s="84" t="s">
        <v>4604</v>
      </c>
      <c r="H283" s="84"/>
      <c r="I283" s="84" t="s">
        <v>4614</v>
      </c>
      <c r="J283" s="84" t="s">
        <v>4649</v>
      </c>
      <c r="K283" s="84" t="s">
        <v>4616</v>
      </c>
      <c r="L283" s="84"/>
      <c r="M283" s="84"/>
      <c r="N283" s="86">
        <v>1</v>
      </c>
      <c r="O283" s="84"/>
      <c r="P283" s="84"/>
      <c r="Q283" s="84"/>
      <c r="R283" s="84"/>
      <c r="S283" s="84"/>
      <c r="T283" s="84"/>
      <c r="U283" s="84"/>
      <c r="V283" s="84"/>
      <c r="W283" s="84"/>
      <c r="X283" s="84"/>
      <c r="Y283" s="84"/>
      <c r="Z283" s="84" t="s">
        <v>4952</v>
      </c>
      <c r="AA283" s="87">
        <v>30</v>
      </c>
      <c r="AB283" s="87">
        <v>6522</v>
      </c>
      <c r="AC283" s="87">
        <v>5.0999999999999996</v>
      </c>
      <c r="AD283" s="87"/>
      <c r="AE283" s="87">
        <v>6522</v>
      </c>
      <c r="AF283" s="88" t="s">
        <v>5345</v>
      </c>
    </row>
    <row r="284" spans="1:32">
      <c r="A284" s="82">
        <v>604</v>
      </c>
      <c r="B284" s="84" t="s">
        <v>5346</v>
      </c>
      <c r="C284" s="84" t="s">
        <v>4761</v>
      </c>
      <c r="D284" s="85">
        <v>2028</v>
      </c>
      <c r="E284" s="83"/>
      <c r="F284" s="84" t="s">
        <v>4612</v>
      </c>
      <c r="G284" s="84" t="s">
        <v>4598</v>
      </c>
      <c r="H284" s="84" t="s">
        <v>4613</v>
      </c>
      <c r="I284" s="84" t="s">
        <v>4614</v>
      </c>
      <c r="J284" s="84" t="s">
        <v>4649</v>
      </c>
      <c r="K284" s="84" t="s">
        <v>4554</v>
      </c>
      <c r="L284" s="84"/>
      <c r="M284" s="86">
        <v>1</v>
      </c>
      <c r="N284" s="84"/>
      <c r="O284" s="84"/>
      <c r="P284" s="84"/>
      <c r="Q284" s="84"/>
      <c r="R284" s="84"/>
      <c r="S284" s="84"/>
      <c r="T284" s="84"/>
      <c r="U284" s="84"/>
      <c r="V284" s="84"/>
      <c r="W284" s="84"/>
      <c r="X284" s="84"/>
      <c r="Y284" s="84"/>
      <c r="Z284" s="84" t="s">
        <v>5347</v>
      </c>
      <c r="AA284" s="87">
        <v>160</v>
      </c>
      <c r="AB284" s="87">
        <v>35556</v>
      </c>
      <c r="AC284" s="87">
        <v>27.7</v>
      </c>
      <c r="AD284" s="87"/>
      <c r="AE284" s="87">
        <v>35556</v>
      </c>
      <c r="AF284" s="88" t="s">
        <v>5348</v>
      </c>
    </row>
    <row r="285" spans="1:32">
      <c r="A285" s="82">
        <v>605</v>
      </c>
      <c r="B285" s="84" t="s">
        <v>5349</v>
      </c>
      <c r="C285" s="84" t="s">
        <v>4648</v>
      </c>
      <c r="D285" s="83"/>
      <c r="E285" s="83"/>
      <c r="F285" s="84" t="s">
        <v>4612</v>
      </c>
      <c r="G285" s="84" t="s">
        <v>4598</v>
      </c>
      <c r="H285" s="84" t="s">
        <v>4613</v>
      </c>
      <c r="I285" s="84" t="s">
        <v>4614</v>
      </c>
      <c r="J285" s="84" t="s">
        <v>4622</v>
      </c>
      <c r="K285" s="84" t="s">
        <v>4616</v>
      </c>
      <c r="L285" s="84"/>
      <c r="M285" s="84"/>
      <c r="N285" s="84"/>
      <c r="O285" s="84"/>
      <c r="P285" s="86">
        <v>1</v>
      </c>
      <c r="Q285" s="84"/>
      <c r="R285" s="84"/>
      <c r="S285" s="84"/>
      <c r="T285" s="84"/>
      <c r="U285" s="84"/>
      <c r="V285" s="84"/>
      <c r="W285" s="84"/>
      <c r="X285" s="84"/>
      <c r="Y285" s="84"/>
      <c r="Z285" s="84" t="s">
        <v>5350</v>
      </c>
      <c r="AA285" s="87">
        <v>150</v>
      </c>
      <c r="AB285" s="87">
        <v>33333</v>
      </c>
      <c r="AC285" s="87">
        <v>26</v>
      </c>
      <c r="AD285" s="87"/>
      <c r="AE285" s="87">
        <v>33333</v>
      </c>
      <c r="AF285" s="88" t="s">
        <v>5351</v>
      </c>
    </row>
    <row r="286" spans="1:32">
      <c r="A286" s="82">
        <v>607</v>
      </c>
      <c r="B286" s="84" t="s">
        <v>5352</v>
      </c>
      <c r="C286" s="84" t="s">
        <v>4648</v>
      </c>
      <c r="D286" s="83"/>
      <c r="E286" s="83"/>
      <c r="F286" s="84" t="s">
        <v>4612</v>
      </c>
      <c r="G286" s="84" t="s">
        <v>4598</v>
      </c>
      <c r="H286" s="84" t="s">
        <v>4613</v>
      </c>
      <c r="I286" s="84" t="s">
        <v>4614</v>
      </c>
      <c r="J286" s="84" t="s">
        <v>4622</v>
      </c>
      <c r="K286" s="84" t="s">
        <v>4616</v>
      </c>
      <c r="L286" s="84"/>
      <c r="M286" s="84"/>
      <c r="N286" s="84"/>
      <c r="O286" s="84"/>
      <c r="P286" s="86">
        <v>1</v>
      </c>
      <c r="Q286" s="86">
        <v>1</v>
      </c>
      <c r="R286" s="84"/>
      <c r="S286" s="84"/>
      <c r="T286" s="84"/>
      <c r="U286" s="84"/>
      <c r="V286" s="84"/>
      <c r="W286" s="84"/>
      <c r="X286" s="84"/>
      <c r="Y286" s="84"/>
      <c r="Z286" s="84" t="s">
        <v>5353</v>
      </c>
      <c r="AA286" s="87">
        <v>60</v>
      </c>
      <c r="AB286" s="87">
        <v>13333</v>
      </c>
      <c r="AC286" s="87">
        <v>10.4</v>
      </c>
      <c r="AD286" s="87"/>
      <c r="AE286" s="87">
        <v>13333</v>
      </c>
      <c r="AF286" s="88" t="s">
        <v>5351</v>
      </c>
    </row>
    <row r="287" spans="1:32">
      <c r="A287" s="82">
        <v>608</v>
      </c>
      <c r="B287" s="84" t="s">
        <v>5354</v>
      </c>
      <c r="C287" s="84" t="s">
        <v>4648</v>
      </c>
      <c r="D287" s="83"/>
      <c r="E287" s="83"/>
      <c r="F287" s="84" t="s">
        <v>4612</v>
      </c>
      <c r="G287" s="84" t="s">
        <v>4598</v>
      </c>
      <c r="H287" s="84" t="s">
        <v>4613</v>
      </c>
      <c r="I287" s="84" t="s">
        <v>4614</v>
      </c>
      <c r="J287" s="84" t="s">
        <v>4622</v>
      </c>
      <c r="K287" s="84" t="s">
        <v>4616</v>
      </c>
      <c r="L287" s="84"/>
      <c r="M287" s="84"/>
      <c r="N287" s="84"/>
      <c r="O287" s="84"/>
      <c r="P287" s="84"/>
      <c r="Q287" s="84"/>
      <c r="R287" s="84"/>
      <c r="S287" s="86">
        <v>1</v>
      </c>
      <c r="T287" s="84"/>
      <c r="U287" s="84"/>
      <c r="V287" s="84"/>
      <c r="W287" s="84"/>
      <c r="X287" s="84"/>
      <c r="Y287" s="84"/>
      <c r="Z287" s="84" t="s">
        <v>4952</v>
      </c>
      <c r="AA287" s="87">
        <v>30</v>
      </c>
      <c r="AB287" s="87">
        <v>6667</v>
      </c>
      <c r="AC287" s="87">
        <v>5.2</v>
      </c>
      <c r="AD287" s="87"/>
      <c r="AE287" s="87">
        <v>6667</v>
      </c>
      <c r="AF287" s="88" t="s">
        <v>5351</v>
      </c>
    </row>
    <row r="288" spans="1:32">
      <c r="A288" s="82">
        <v>609</v>
      </c>
      <c r="B288" s="84" t="s">
        <v>5355</v>
      </c>
      <c r="C288" s="84" t="s">
        <v>4620</v>
      </c>
      <c r="D288" s="85">
        <v>2026</v>
      </c>
      <c r="E288" s="83"/>
      <c r="F288" s="84" t="s">
        <v>4612</v>
      </c>
      <c r="G288" s="84" t="s">
        <v>4602</v>
      </c>
      <c r="H288" s="84"/>
      <c r="I288" s="84" t="s">
        <v>4614</v>
      </c>
      <c r="J288" s="84" t="s">
        <v>4683</v>
      </c>
      <c r="K288" s="84" t="s">
        <v>4616</v>
      </c>
      <c r="L288" s="84"/>
      <c r="M288" s="84"/>
      <c r="N288" s="84"/>
      <c r="O288" s="84"/>
      <c r="P288" s="84"/>
      <c r="Q288" s="84"/>
      <c r="R288" s="84"/>
      <c r="S288" s="84"/>
      <c r="T288" s="84"/>
      <c r="U288" s="86">
        <v>1</v>
      </c>
      <c r="V288" s="84"/>
      <c r="W288" s="84"/>
      <c r="X288" s="84"/>
      <c r="Y288" s="84"/>
      <c r="Z288" s="84" t="s">
        <v>5276</v>
      </c>
      <c r="AA288" s="87">
        <v>50</v>
      </c>
      <c r="AB288" s="87">
        <v>9615</v>
      </c>
      <c r="AC288" s="87">
        <v>7.5</v>
      </c>
      <c r="AD288" s="87"/>
      <c r="AE288" s="87">
        <v>9615</v>
      </c>
      <c r="AF288" s="88" t="s">
        <v>5356</v>
      </c>
    </row>
    <row r="289" spans="1:32">
      <c r="A289" s="82">
        <v>610</v>
      </c>
      <c r="B289" s="84" t="s">
        <v>5357</v>
      </c>
      <c r="C289" s="84" t="s">
        <v>4761</v>
      </c>
      <c r="D289" s="85">
        <v>2027</v>
      </c>
      <c r="E289" s="83"/>
      <c r="F289" s="84" t="s">
        <v>4612</v>
      </c>
      <c r="G289" s="84" t="s">
        <v>4598</v>
      </c>
      <c r="H289" s="84" t="s">
        <v>4613</v>
      </c>
      <c r="I289" s="84" t="s">
        <v>4614</v>
      </c>
      <c r="J289" s="84" t="s">
        <v>4649</v>
      </c>
      <c r="K289" s="84" t="s">
        <v>4554</v>
      </c>
      <c r="L289" s="84"/>
      <c r="M289" s="86">
        <v>1</v>
      </c>
      <c r="N289" s="84"/>
      <c r="O289" s="84"/>
      <c r="P289" s="84"/>
      <c r="Q289" s="84"/>
      <c r="R289" s="84"/>
      <c r="S289" s="84"/>
      <c r="T289" s="84"/>
      <c r="U289" s="84"/>
      <c r="V289" s="84"/>
      <c r="W289" s="84"/>
      <c r="X289" s="84"/>
      <c r="Y289" s="84"/>
      <c r="Z289" s="84" t="s">
        <v>4952</v>
      </c>
      <c r="AA289" s="87">
        <v>30</v>
      </c>
      <c r="AB289" s="87">
        <v>6667</v>
      </c>
      <c r="AC289" s="87">
        <v>5.2</v>
      </c>
      <c r="AD289" s="87"/>
      <c r="AE289" s="87">
        <v>6667</v>
      </c>
      <c r="AF289" s="88" t="s">
        <v>5358</v>
      </c>
    </row>
    <row r="290" spans="1:32">
      <c r="A290" s="82">
        <v>611</v>
      </c>
      <c r="B290" s="84" t="s">
        <v>5359</v>
      </c>
      <c r="C290" s="84" t="s">
        <v>4620</v>
      </c>
      <c r="D290" s="85">
        <v>2026</v>
      </c>
      <c r="E290" s="83"/>
      <c r="F290" s="84" t="s">
        <v>4612</v>
      </c>
      <c r="G290" s="84" t="s">
        <v>4598</v>
      </c>
      <c r="H290" s="84" t="s">
        <v>4613</v>
      </c>
      <c r="I290" s="84" t="s">
        <v>4614</v>
      </c>
      <c r="J290" s="84" t="s">
        <v>4615</v>
      </c>
      <c r="K290" s="84" t="s">
        <v>4616</v>
      </c>
      <c r="L290" s="84"/>
      <c r="M290" s="84"/>
      <c r="N290" s="84"/>
      <c r="O290" s="84"/>
      <c r="P290" s="84"/>
      <c r="Q290" s="84"/>
      <c r="R290" s="86">
        <v>1</v>
      </c>
      <c r="S290" s="86">
        <v>1</v>
      </c>
      <c r="T290" s="84"/>
      <c r="U290" s="84"/>
      <c r="V290" s="84"/>
      <c r="W290" s="84"/>
      <c r="X290" s="84"/>
      <c r="Y290" s="84"/>
      <c r="Z290" s="84" t="s">
        <v>5169</v>
      </c>
      <c r="AA290" s="87">
        <v>10</v>
      </c>
      <c r="AB290" s="87">
        <v>2222</v>
      </c>
      <c r="AC290" s="87">
        <v>1.7</v>
      </c>
      <c r="AD290" s="87"/>
      <c r="AE290" s="87">
        <v>2222</v>
      </c>
      <c r="AF290" s="88" t="s">
        <v>5360</v>
      </c>
    </row>
    <row r="291" spans="1:32">
      <c r="A291" s="82">
        <v>613</v>
      </c>
      <c r="B291" s="84" t="s">
        <v>5361</v>
      </c>
      <c r="C291" s="84" t="s">
        <v>4714</v>
      </c>
      <c r="D291" s="83"/>
      <c r="E291" s="83"/>
      <c r="F291" s="84" t="s">
        <v>4626</v>
      </c>
      <c r="G291" s="84" t="s">
        <v>4598</v>
      </c>
      <c r="H291" s="84" t="s">
        <v>4613</v>
      </c>
      <c r="I291" s="84" t="s">
        <v>4614</v>
      </c>
      <c r="J291" s="84" t="s">
        <v>4649</v>
      </c>
      <c r="K291" s="84" t="s">
        <v>4616</v>
      </c>
      <c r="L291" s="84"/>
      <c r="M291" s="84"/>
      <c r="N291" s="84"/>
      <c r="O291" s="84"/>
      <c r="P291" s="84"/>
      <c r="Q291" s="84"/>
      <c r="R291" s="84"/>
      <c r="S291" s="84"/>
      <c r="T291" s="84"/>
      <c r="U291" s="84"/>
      <c r="V291" s="84"/>
      <c r="W291" s="84"/>
      <c r="X291" s="84"/>
      <c r="Y291" s="84"/>
      <c r="Z291" s="84"/>
      <c r="AA291" s="87"/>
      <c r="AB291" s="87"/>
      <c r="AC291" s="87"/>
      <c r="AD291" s="87"/>
      <c r="AE291" s="87">
        <v>0</v>
      </c>
      <c r="AF291" s="88" t="s">
        <v>5362</v>
      </c>
    </row>
    <row r="292" spans="1:32">
      <c r="A292" s="82">
        <v>614</v>
      </c>
      <c r="B292" s="84" t="s">
        <v>5363</v>
      </c>
      <c r="C292" s="84" t="s">
        <v>4620</v>
      </c>
      <c r="D292" s="85">
        <v>2030</v>
      </c>
      <c r="E292" s="83"/>
      <c r="F292" s="84" t="s">
        <v>4612</v>
      </c>
      <c r="G292" s="84" t="s">
        <v>4598</v>
      </c>
      <c r="H292" s="84" t="s">
        <v>4613</v>
      </c>
      <c r="I292" s="84" t="s">
        <v>4614</v>
      </c>
      <c r="J292" s="84" t="s">
        <v>4683</v>
      </c>
      <c r="K292" s="84" t="s">
        <v>4616</v>
      </c>
      <c r="L292" s="84"/>
      <c r="M292" s="84"/>
      <c r="N292" s="84"/>
      <c r="O292" s="84"/>
      <c r="P292" s="86">
        <v>1</v>
      </c>
      <c r="Q292" s="86">
        <v>1</v>
      </c>
      <c r="R292" s="86">
        <v>1</v>
      </c>
      <c r="S292" s="86">
        <v>1</v>
      </c>
      <c r="T292" s="84"/>
      <c r="U292" s="84"/>
      <c r="V292" s="84"/>
      <c r="W292" s="84"/>
      <c r="X292" s="84"/>
      <c r="Y292" s="84"/>
      <c r="Z292" s="84" t="s">
        <v>5259</v>
      </c>
      <c r="AA292" s="87">
        <v>95</v>
      </c>
      <c r="AB292" s="87">
        <v>21111</v>
      </c>
      <c r="AC292" s="87">
        <v>16.5</v>
      </c>
      <c r="AD292" s="87"/>
      <c r="AE292" s="87">
        <v>21111</v>
      </c>
      <c r="AF292" s="88" t="s">
        <v>5364</v>
      </c>
    </row>
    <row r="293" spans="1:32">
      <c r="A293" s="82">
        <v>615</v>
      </c>
      <c r="B293" s="84" t="s">
        <v>5365</v>
      </c>
      <c r="C293" s="84" t="s">
        <v>4736</v>
      </c>
      <c r="D293" s="85">
        <v>2021</v>
      </c>
      <c r="E293" s="83"/>
      <c r="F293" s="84" t="s">
        <v>4601</v>
      </c>
      <c r="G293" s="84" t="s">
        <v>4604</v>
      </c>
      <c r="H293" s="84"/>
      <c r="I293" s="84" t="s">
        <v>4614</v>
      </c>
      <c r="J293" s="84" t="s">
        <v>4715</v>
      </c>
      <c r="K293" s="84" t="s">
        <v>4616</v>
      </c>
      <c r="L293" s="84"/>
      <c r="M293" s="84"/>
      <c r="N293" s="84"/>
      <c r="O293" s="84"/>
      <c r="P293" s="84"/>
      <c r="Q293" s="86">
        <v>1</v>
      </c>
      <c r="R293" s="84"/>
      <c r="S293" s="84"/>
      <c r="T293" s="84"/>
      <c r="U293" s="84"/>
      <c r="V293" s="84"/>
      <c r="W293" s="84"/>
      <c r="X293" s="84"/>
      <c r="Y293" s="84"/>
      <c r="Z293" s="84" t="s">
        <v>5366</v>
      </c>
      <c r="AA293" s="87">
        <v>0.75</v>
      </c>
      <c r="AB293" s="87">
        <v>163</v>
      </c>
      <c r="AC293" s="87">
        <v>0.1</v>
      </c>
      <c r="AD293" s="87"/>
      <c r="AE293" s="87">
        <v>163</v>
      </c>
      <c r="AF293" s="88" t="s">
        <v>5367</v>
      </c>
    </row>
    <row r="294" spans="1:32">
      <c r="A294" s="82">
        <v>616</v>
      </c>
      <c r="B294" s="84" t="s">
        <v>5368</v>
      </c>
      <c r="C294" s="84" t="s">
        <v>4736</v>
      </c>
      <c r="D294" s="85">
        <v>2022</v>
      </c>
      <c r="E294" s="83"/>
      <c r="F294" s="84" t="s">
        <v>4601</v>
      </c>
      <c r="G294" s="84" t="s">
        <v>4598</v>
      </c>
      <c r="H294" s="84" t="s">
        <v>4613</v>
      </c>
      <c r="I294" s="84" t="s">
        <v>4614</v>
      </c>
      <c r="J294" s="84" t="s">
        <v>4715</v>
      </c>
      <c r="K294" s="84" t="s">
        <v>4616</v>
      </c>
      <c r="L294" s="84"/>
      <c r="M294" s="84"/>
      <c r="N294" s="84"/>
      <c r="O294" s="84"/>
      <c r="P294" s="84"/>
      <c r="Q294" s="86">
        <v>1</v>
      </c>
      <c r="R294" s="84"/>
      <c r="S294" s="84"/>
      <c r="T294" s="84"/>
      <c r="U294" s="84"/>
      <c r="V294" s="84"/>
      <c r="W294" s="84"/>
      <c r="X294" s="84"/>
      <c r="Y294" s="84"/>
      <c r="Z294" s="84" t="s">
        <v>5369</v>
      </c>
      <c r="AA294" s="87">
        <v>1</v>
      </c>
      <c r="AB294" s="87">
        <v>222</v>
      </c>
      <c r="AC294" s="87">
        <v>0.2</v>
      </c>
      <c r="AD294" s="87"/>
      <c r="AE294" s="87">
        <v>222</v>
      </c>
      <c r="AF294" s="88" t="s">
        <v>5370</v>
      </c>
    </row>
    <row r="295" spans="1:32">
      <c r="A295" s="82">
        <v>617</v>
      </c>
      <c r="B295" s="84" t="s">
        <v>5371</v>
      </c>
      <c r="C295" s="84" t="s">
        <v>5007</v>
      </c>
      <c r="D295" s="85">
        <v>2010</v>
      </c>
      <c r="E295" s="85">
        <v>2012</v>
      </c>
      <c r="F295" s="84" t="s">
        <v>4663</v>
      </c>
      <c r="G295" s="84" t="s">
        <v>4604</v>
      </c>
      <c r="H295" s="84"/>
      <c r="I295" s="84" t="s">
        <v>4769</v>
      </c>
      <c r="J295" s="84"/>
      <c r="K295" s="84" t="s">
        <v>4616</v>
      </c>
      <c r="L295" s="84"/>
      <c r="M295" s="84"/>
      <c r="N295" s="84"/>
      <c r="O295" s="84"/>
      <c r="P295" s="84"/>
      <c r="Q295" s="84"/>
      <c r="R295" s="86">
        <v>1</v>
      </c>
      <c r="S295" s="84"/>
      <c r="T295" s="86">
        <v>1</v>
      </c>
      <c r="U295" s="84"/>
      <c r="V295" s="84"/>
      <c r="W295" s="84"/>
      <c r="X295" s="84"/>
      <c r="Y295" s="84"/>
      <c r="Z295" s="84" t="s">
        <v>4851</v>
      </c>
      <c r="AA295" s="87">
        <v>1.84E-2</v>
      </c>
      <c r="AB295" s="87">
        <v>4</v>
      </c>
      <c r="AC295" s="87">
        <v>0</v>
      </c>
      <c r="AD295" s="87"/>
      <c r="AE295" s="87">
        <v>4</v>
      </c>
      <c r="AF295" s="88" t="s">
        <v>5372</v>
      </c>
    </row>
    <row r="296" spans="1:32">
      <c r="A296" s="82">
        <v>618</v>
      </c>
      <c r="B296" s="84" t="s">
        <v>5373</v>
      </c>
      <c r="C296" s="84" t="s">
        <v>4648</v>
      </c>
      <c r="D296" s="85">
        <v>2024</v>
      </c>
      <c r="E296" s="83"/>
      <c r="F296" s="84" t="s">
        <v>4612</v>
      </c>
      <c r="G296" s="84" t="s">
        <v>4602</v>
      </c>
      <c r="H296" s="84"/>
      <c r="I296" s="84" t="s">
        <v>4614</v>
      </c>
      <c r="J296" s="84" t="s">
        <v>4615</v>
      </c>
      <c r="K296" s="84" t="s">
        <v>4616</v>
      </c>
      <c r="L296" s="84"/>
      <c r="M296" s="84"/>
      <c r="N296" s="84"/>
      <c r="O296" s="84"/>
      <c r="P296" s="84"/>
      <c r="Q296" s="86">
        <v>1</v>
      </c>
      <c r="R296" s="84"/>
      <c r="S296" s="84"/>
      <c r="T296" s="84"/>
      <c r="U296" s="84"/>
      <c r="V296" s="84"/>
      <c r="W296" s="84"/>
      <c r="X296" s="84"/>
      <c r="Y296" s="84"/>
      <c r="Z296" s="84" t="s">
        <v>4970</v>
      </c>
      <c r="AA296" s="87">
        <v>20</v>
      </c>
      <c r="AB296" s="87">
        <v>3846</v>
      </c>
      <c r="AC296" s="87">
        <v>3</v>
      </c>
      <c r="AD296" s="87"/>
      <c r="AE296" s="87">
        <v>3846</v>
      </c>
      <c r="AF296" s="88" t="s">
        <v>5374</v>
      </c>
    </row>
    <row r="297" spans="1:32">
      <c r="A297" s="82">
        <v>619</v>
      </c>
      <c r="B297" s="84" t="s">
        <v>5375</v>
      </c>
      <c r="C297" s="84" t="s">
        <v>4648</v>
      </c>
      <c r="D297" s="85">
        <v>2011</v>
      </c>
      <c r="E297" s="85">
        <v>2014</v>
      </c>
      <c r="F297" s="84" t="s">
        <v>4663</v>
      </c>
      <c r="G297" s="84" t="s">
        <v>4604</v>
      </c>
      <c r="H297" s="84"/>
      <c r="I297" s="84" t="s">
        <v>4664</v>
      </c>
      <c r="J297" s="84"/>
      <c r="K297" s="84" t="s">
        <v>4616</v>
      </c>
      <c r="L297" s="84"/>
      <c r="M297" s="84"/>
      <c r="N297" s="84"/>
      <c r="O297" s="84"/>
      <c r="P297" s="84"/>
      <c r="Q297" s="84"/>
      <c r="R297" s="86">
        <v>1</v>
      </c>
      <c r="S297" s="84"/>
      <c r="T297" s="84"/>
      <c r="U297" s="84"/>
      <c r="V297" s="84"/>
      <c r="W297" s="84"/>
      <c r="X297" s="84"/>
      <c r="Y297" s="84"/>
      <c r="Z297" s="84" t="s">
        <v>5376</v>
      </c>
      <c r="AA297" s="87">
        <v>2.6</v>
      </c>
      <c r="AB297" s="87">
        <v>565</v>
      </c>
      <c r="AC297" s="87">
        <v>0.4</v>
      </c>
      <c r="AD297" s="87"/>
      <c r="AE297" s="87">
        <v>565</v>
      </c>
      <c r="AF297" s="88" t="s">
        <v>5377</v>
      </c>
    </row>
    <row r="298" spans="1:32">
      <c r="A298" s="82">
        <v>620</v>
      </c>
      <c r="B298" s="84" t="s">
        <v>5378</v>
      </c>
      <c r="C298" s="84" t="s">
        <v>4611</v>
      </c>
      <c r="D298" s="83"/>
      <c r="E298" s="83"/>
      <c r="F298" s="84" t="s">
        <v>4612</v>
      </c>
      <c r="G298" s="84" t="s">
        <v>4602</v>
      </c>
      <c r="H298" s="84"/>
      <c r="I298" s="84" t="s">
        <v>4614</v>
      </c>
      <c r="J298" s="84" t="s">
        <v>4622</v>
      </c>
      <c r="K298" s="84" t="s">
        <v>4563</v>
      </c>
      <c r="L298" s="84"/>
      <c r="M298" s="84"/>
      <c r="N298" s="84"/>
      <c r="O298" s="84"/>
      <c r="P298" s="84"/>
      <c r="Q298" s="84"/>
      <c r="R298" s="84"/>
      <c r="S298" s="84"/>
      <c r="T298" s="84"/>
      <c r="U298" s="84"/>
      <c r="V298" s="84"/>
      <c r="W298" s="86">
        <v>1</v>
      </c>
      <c r="X298" s="84"/>
      <c r="Y298" s="84"/>
      <c r="Z298" s="84" t="s">
        <v>5379</v>
      </c>
      <c r="AA298" s="87">
        <v>68.524777510000007</v>
      </c>
      <c r="AB298" s="87">
        <v>13178</v>
      </c>
      <c r="AC298" s="87">
        <v>10.3</v>
      </c>
      <c r="AD298" s="87"/>
      <c r="AE298" s="87">
        <v>13178</v>
      </c>
      <c r="AF298" s="88" t="s">
        <v>5380</v>
      </c>
    </row>
    <row r="299" spans="1:32">
      <c r="A299" s="82">
        <v>621</v>
      </c>
      <c r="B299" s="84" t="s">
        <v>5381</v>
      </c>
      <c r="C299" s="84" t="s">
        <v>4611</v>
      </c>
      <c r="D299" s="85">
        <v>2024</v>
      </c>
      <c r="E299" s="83"/>
      <c r="F299" s="84" t="s">
        <v>4612</v>
      </c>
      <c r="G299" s="84" t="s">
        <v>4598</v>
      </c>
      <c r="H299" s="84" t="s">
        <v>4613</v>
      </c>
      <c r="I299" s="84" t="s">
        <v>4664</v>
      </c>
      <c r="J299" s="84"/>
      <c r="K299" s="84" t="s">
        <v>4616</v>
      </c>
      <c r="L299" s="84"/>
      <c r="M299" s="84"/>
      <c r="N299" s="84"/>
      <c r="O299" s="84"/>
      <c r="P299" s="84"/>
      <c r="Q299" s="84"/>
      <c r="R299" s="86">
        <v>1</v>
      </c>
      <c r="S299" s="84"/>
      <c r="T299" s="84"/>
      <c r="U299" s="84"/>
      <c r="V299" s="84"/>
      <c r="W299" s="84"/>
      <c r="X299" s="84"/>
      <c r="Y299" s="84"/>
      <c r="Z299" s="84" t="s">
        <v>5382</v>
      </c>
      <c r="AA299" s="87">
        <v>15</v>
      </c>
      <c r="AB299" s="87">
        <v>3333</v>
      </c>
      <c r="AC299" s="87">
        <v>2.6</v>
      </c>
      <c r="AD299" s="87"/>
      <c r="AE299" s="87">
        <v>3333</v>
      </c>
      <c r="AF299" s="88" t="s">
        <v>5380</v>
      </c>
    </row>
    <row r="300" spans="1:32">
      <c r="A300" s="82">
        <v>622</v>
      </c>
      <c r="B300" s="84" t="s">
        <v>5383</v>
      </c>
      <c r="C300" s="84" t="s">
        <v>4677</v>
      </c>
      <c r="D300" s="83"/>
      <c r="E300" s="83"/>
      <c r="F300" s="84" t="s">
        <v>4612</v>
      </c>
      <c r="G300" s="84" t="s">
        <v>4598</v>
      </c>
      <c r="H300" s="84" t="s">
        <v>4613</v>
      </c>
      <c r="I300" s="84" t="s">
        <v>4641</v>
      </c>
      <c r="J300" s="84"/>
      <c r="K300" s="84" t="s">
        <v>4616</v>
      </c>
      <c r="L300" s="86">
        <v>1</v>
      </c>
      <c r="M300" s="84"/>
      <c r="N300" s="84"/>
      <c r="O300" s="84"/>
      <c r="P300" s="84"/>
      <c r="Q300" s="84"/>
      <c r="R300" s="84"/>
      <c r="S300" s="84"/>
      <c r="T300" s="84"/>
      <c r="U300" s="84"/>
      <c r="V300" s="84"/>
      <c r="W300" s="84"/>
      <c r="X300" s="84"/>
      <c r="Y300" s="84"/>
      <c r="Z300" s="84" t="s">
        <v>5259</v>
      </c>
      <c r="AA300" s="87">
        <v>100</v>
      </c>
      <c r="AB300" s="87">
        <v>22222</v>
      </c>
      <c r="AC300" s="87">
        <v>17.3</v>
      </c>
      <c r="AD300" s="87"/>
      <c r="AE300" s="87">
        <v>22222</v>
      </c>
      <c r="AF300" s="88" t="s">
        <v>5384</v>
      </c>
    </row>
    <row r="301" spans="1:32">
      <c r="A301" s="82">
        <v>623</v>
      </c>
      <c r="B301" s="84" t="s">
        <v>5385</v>
      </c>
      <c r="C301" s="84" t="s">
        <v>4677</v>
      </c>
      <c r="D301" s="85">
        <v>2022</v>
      </c>
      <c r="E301" s="83"/>
      <c r="F301" s="84" t="s">
        <v>4601</v>
      </c>
      <c r="G301" s="84" t="s">
        <v>4602</v>
      </c>
      <c r="H301" s="84"/>
      <c r="I301" s="84" t="s">
        <v>4614</v>
      </c>
      <c r="J301" s="84" t="s">
        <v>4622</v>
      </c>
      <c r="K301" s="84" t="s">
        <v>4616</v>
      </c>
      <c r="L301" s="84"/>
      <c r="M301" s="84"/>
      <c r="N301" s="84"/>
      <c r="O301" s="84"/>
      <c r="P301" s="86">
        <v>1</v>
      </c>
      <c r="Q301" s="86">
        <v>1</v>
      </c>
      <c r="R301" s="84"/>
      <c r="S301" s="84"/>
      <c r="T301" s="84"/>
      <c r="U301" s="84"/>
      <c r="V301" s="84"/>
      <c r="W301" s="84"/>
      <c r="X301" s="84"/>
      <c r="Y301" s="84"/>
      <c r="Z301" s="84" t="s">
        <v>5386</v>
      </c>
      <c r="AA301" s="87">
        <v>8.8000000000000007</v>
      </c>
      <c r="AB301" s="87">
        <v>1692</v>
      </c>
      <c r="AC301" s="87">
        <v>1.3</v>
      </c>
      <c r="AD301" s="87"/>
      <c r="AE301" s="87">
        <v>1692</v>
      </c>
      <c r="AF301" s="88" t="s">
        <v>5387</v>
      </c>
    </row>
    <row r="302" spans="1:32">
      <c r="A302" s="82">
        <v>624</v>
      </c>
      <c r="B302" s="84" t="s">
        <v>5388</v>
      </c>
      <c r="C302" s="84" t="s">
        <v>4677</v>
      </c>
      <c r="D302" s="83"/>
      <c r="E302" s="83"/>
      <c r="F302" s="84" t="s">
        <v>4626</v>
      </c>
      <c r="G302" s="84" t="s">
        <v>4602</v>
      </c>
      <c r="H302" s="84"/>
      <c r="I302" s="84" t="s">
        <v>4614</v>
      </c>
      <c r="J302" s="84" t="s">
        <v>4622</v>
      </c>
      <c r="K302" s="84" t="s">
        <v>4616</v>
      </c>
      <c r="L302" s="84"/>
      <c r="M302" s="84"/>
      <c r="N302" s="84"/>
      <c r="O302" s="84"/>
      <c r="P302" s="86">
        <v>1</v>
      </c>
      <c r="Q302" s="86">
        <v>1</v>
      </c>
      <c r="R302" s="84"/>
      <c r="S302" s="84"/>
      <c r="T302" s="84"/>
      <c r="U302" s="84"/>
      <c r="V302" s="84"/>
      <c r="W302" s="84"/>
      <c r="X302" s="84"/>
      <c r="Y302" s="84"/>
      <c r="Z302" s="84" t="s">
        <v>5389</v>
      </c>
      <c r="AA302" s="87">
        <v>26.678980039999999</v>
      </c>
      <c r="AB302" s="87">
        <v>5131</v>
      </c>
      <c r="AC302" s="87">
        <v>4</v>
      </c>
      <c r="AD302" s="87"/>
      <c r="AE302" s="87">
        <v>5131</v>
      </c>
      <c r="AF302" s="88" t="s">
        <v>5390</v>
      </c>
    </row>
    <row r="303" spans="1:32">
      <c r="A303" s="82">
        <v>625</v>
      </c>
      <c r="B303" s="84" t="s">
        <v>5391</v>
      </c>
      <c r="C303" s="84" t="s">
        <v>4648</v>
      </c>
      <c r="D303" s="85">
        <v>2023</v>
      </c>
      <c r="E303" s="83"/>
      <c r="F303" s="84" t="s">
        <v>4621</v>
      </c>
      <c r="G303" s="84" t="s">
        <v>4604</v>
      </c>
      <c r="H303" s="84"/>
      <c r="I303" s="84" t="s">
        <v>4641</v>
      </c>
      <c r="J303" s="84"/>
      <c r="K303" s="84" t="s">
        <v>4616</v>
      </c>
      <c r="L303" s="86">
        <v>1</v>
      </c>
      <c r="M303" s="84"/>
      <c r="N303" s="84"/>
      <c r="O303" s="84"/>
      <c r="P303" s="84"/>
      <c r="Q303" s="86">
        <v>1</v>
      </c>
      <c r="R303" s="84"/>
      <c r="S303" s="84"/>
      <c r="T303" s="84"/>
      <c r="U303" s="84"/>
      <c r="V303" s="84"/>
      <c r="W303" s="86">
        <v>1</v>
      </c>
      <c r="X303" s="84"/>
      <c r="Y303" s="84"/>
      <c r="Z303" s="84" t="s">
        <v>4623</v>
      </c>
      <c r="AA303" s="87">
        <v>2.5</v>
      </c>
      <c r="AB303" s="87">
        <v>543</v>
      </c>
      <c r="AC303" s="87">
        <v>0.4</v>
      </c>
      <c r="AD303" s="87"/>
      <c r="AE303" s="87">
        <v>543</v>
      </c>
      <c r="AF303" s="88" t="s">
        <v>5392</v>
      </c>
    </row>
    <row r="304" spans="1:32">
      <c r="A304" s="82">
        <v>626</v>
      </c>
      <c r="B304" s="84" t="s">
        <v>4768</v>
      </c>
      <c r="C304" s="84" t="s">
        <v>4668</v>
      </c>
      <c r="D304" s="85">
        <v>2019</v>
      </c>
      <c r="E304" s="83"/>
      <c r="F304" s="84" t="s">
        <v>4601</v>
      </c>
      <c r="G304" s="84" t="s">
        <v>4598</v>
      </c>
      <c r="H304" s="84" t="s">
        <v>4613</v>
      </c>
      <c r="I304" s="84" t="s">
        <v>4664</v>
      </c>
      <c r="J304" s="84"/>
      <c r="K304" s="84" t="s">
        <v>4722</v>
      </c>
      <c r="L304" s="84"/>
      <c r="M304" s="84"/>
      <c r="N304" s="84"/>
      <c r="O304" s="84"/>
      <c r="P304" s="84"/>
      <c r="Q304" s="84"/>
      <c r="R304" s="84"/>
      <c r="S304" s="84"/>
      <c r="T304" s="84"/>
      <c r="U304" s="84"/>
      <c r="V304" s="84"/>
      <c r="W304" s="84"/>
      <c r="X304" s="84"/>
      <c r="Y304" s="84"/>
      <c r="Z304" s="84" t="s">
        <v>5393</v>
      </c>
      <c r="AA304" s="87">
        <v>7.1999999999999995E-2</v>
      </c>
      <c r="AB304" s="87">
        <v>16</v>
      </c>
      <c r="AC304" s="87">
        <v>0</v>
      </c>
      <c r="AD304" s="87"/>
      <c r="AE304" s="87">
        <v>16</v>
      </c>
      <c r="AF304" s="88" t="s">
        <v>5394</v>
      </c>
    </row>
    <row r="305" spans="1:32">
      <c r="A305" s="82">
        <v>627</v>
      </c>
      <c r="B305" s="84" t="s">
        <v>5395</v>
      </c>
      <c r="C305" s="84" t="s">
        <v>5396</v>
      </c>
      <c r="D305" s="85">
        <v>2011</v>
      </c>
      <c r="E305" s="85">
        <v>2013</v>
      </c>
      <c r="F305" s="84" t="s">
        <v>4663</v>
      </c>
      <c r="G305" s="84" t="s">
        <v>4604</v>
      </c>
      <c r="H305" s="84"/>
      <c r="I305" s="84" t="s">
        <v>4664</v>
      </c>
      <c r="J305" s="84"/>
      <c r="K305" s="84" t="s">
        <v>4616</v>
      </c>
      <c r="L305" s="84"/>
      <c r="M305" s="84"/>
      <c r="N305" s="84"/>
      <c r="O305" s="84"/>
      <c r="P305" s="84"/>
      <c r="Q305" s="86">
        <v>1</v>
      </c>
      <c r="R305" s="86">
        <v>1</v>
      </c>
      <c r="S305" s="84"/>
      <c r="T305" s="84"/>
      <c r="U305" s="84"/>
      <c r="V305" s="84"/>
      <c r="W305" s="84"/>
      <c r="X305" s="84"/>
      <c r="Y305" s="84"/>
      <c r="Z305" s="84" t="s">
        <v>5093</v>
      </c>
      <c r="AA305" s="87">
        <v>5.5E-2</v>
      </c>
      <c r="AB305" s="87">
        <v>12</v>
      </c>
      <c r="AC305" s="87">
        <v>0</v>
      </c>
      <c r="AD305" s="87"/>
      <c r="AE305" s="87">
        <v>12</v>
      </c>
      <c r="AF305" s="88" t="s">
        <v>5397</v>
      </c>
    </row>
    <row r="306" spans="1:32">
      <c r="A306" s="82">
        <v>628</v>
      </c>
      <c r="B306" s="84" t="s">
        <v>5033</v>
      </c>
      <c r="C306" s="84" t="s">
        <v>5034</v>
      </c>
      <c r="D306" s="85">
        <v>2011</v>
      </c>
      <c r="E306" s="85">
        <v>2014</v>
      </c>
      <c r="F306" s="84" t="s">
        <v>4663</v>
      </c>
      <c r="G306" s="84" t="s">
        <v>4604</v>
      </c>
      <c r="H306" s="84"/>
      <c r="I306" s="84" t="s">
        <v>4664</v>
      </c>
      <c r="J306" s="84"/>
      <c r="K306" s="84" t="s">
        <v>4616</v>
      </c>
      <c r="L306" s="84"/>
      <c r="M306" s="84"/>
      <c r="N306" s="84"/>
      <c r="O306" s="84"/>
      <c r="P306" s="84"/>
      <c r="Q306" s="86">
        <v>1</v>
      </c>
      <c r="R306" s="86">
        <v>1</v>
      </c>
      <c r="S306" s="84"/>
      <c r="T306" s="84"/>
      <c r="U306" s="84"/>
      <c r="V306" s="84"/>
      <c r="W306" s="84"/>
      <c r="X306" s="84"/>
      <c r="Y306" s="84"/>
      <c r="Z306" s="84" t="s">
        <v>5093</v>
      </c>
      <c r="AA306" s="87">
        <v>5.5E-2</v>
      </c>
      <c r="AB306" s="87">
        <v>12</v>
      </c>
      <c r="AC306" s="87">
        <v>0</v>
      </c>
      <c r="AD306" s="87"/>
      <c r="AE306" s="87">
        <v>12</v>
      </c>
      <c r="AF306" s="88" t="s">
        <v>5398</v>
      </c>
    </row>
    <row r="307" spans="1:32">
      <c r="A307" s="82">
        <v>629</v>
      </c>
      <c r="B307" s="84" t="s">
        <v>5399</v>
      </c>
      <c r="C307" s="84" t="s">
        <v>4620</v>
      </c>
      <c r="D307" s="83"/>
      <c r="E307" s="83"/>
      <c r="F307" s="84" t="s">
        <v>4612</v>
      </c>
      <c r="G307" s="84" t="s">
        <v>4598</v>
      </c>
      <c r="H307" s="84" t="s">
        <v>4613</v>
      </c>
      <c r="I307" s="84" t="s">
        <v>4664</v>
      </c>
      <c r="J307" s="84"/>
      <c r="K307" s="84" t="s">
        <v>4658</v>
      </c>
      <c r="L307" s="84"/>
      <c r="M307" s="84"/>
      <c r="N307" s="86">
        <v>1</v>
      </c>
      <c r="O307" s="84"/>
      <c r="P307" s="84"/>
      <c r="Q307" s="84"/>
      <c r="R307" s="84"/>
      <c r="S307" s="84"/>
      <c r="T307" s="84"/>
      <c r="U307" s="84"/>
      <c r="V307" s="84"/>
      <c r="W307" s="84"/>
      <c r="X307" s="84"/>
      <c r="Y307" s="84"/>
      <c r="Z307" s="84" t="s">
        <v>5400</v>
      </c>
      <c r="AA307" s="87">
        <v>5</v>
      </c>
      <c r="AB307" s="87">
        <v>1111</v>
      </c>
      <c r="AC307" s="87">
        <v>0.9</v>
      </c>
      <c r="AD307" s="87"/>
      <c r="AE307" s="87">
        <v>1111</v>
      </c>
      <c r="AF307" s="88" t="s">
        <v>5401</v>
      </c>
    </row>
    <row r="308" spans="1:32">
      <c r="A308" s="82">
        <v>630</v>
      </c>
      <c r="B308" s="84" t="s">
        <v>5402</v>
      </c>
      <c r="C308" s="84" t="s">
        <v>4620</v>
      </c>
      <c r="D308" s="85">
        <v>2030</v>
      </c>
      <c r="E308" s="83"/>
      <c r="F308" s="84" t="s">
        <v>4612</v>
      </c>
      <c r="G308" s="84" t="s">
        <v>4598</v>
      </c>
      <c r="H308" s="84" t="s">
        <v>4613</v>
      </c>
      <c r="I308" s="84" t="s">
        <v>4614</v>
      </c>
      <c r="J308" s="84" t="s">
        <v>4649</v>
      </c>
      <c r="K308" s="84" t="s">
        <v>4616</v>
      </c>
      <c r="L308" s="84"/>
      <c r="M308" s="84"/>
      <c r="N308" s="84"/>
      <c r="O308" s="84"/>
      <c r="P308" s="84"/>
      <c r="Q308" s="86">
        <v>1</v>
      </c>
      <c r="R308" s="84"/>
      <c r="S308" s="86">
        <v>1</v>
      </c>
      <c r="T308" s="84"/>
      <c r="U308" s="84"/>
      <c r="V308" s="84"/>
      <c r="W308" s="84"/>
      <c r="X308" s="84"/>
      <c r="Y308" s="84"/>
      <c r="Z308" s="84" t="s">
        <v>5400</v>
      </c>
      <c r="AA308" s="87">
        <v>5</v>
      </c>
      <c r="AB308" s="87">
        <v>1111</v>
      </c>
      <c r="AC308" s="87">
        <v>0.9</v>
      </c>
      <c r="AD308" s="87"/>
      <c r="AE308" s="87">
        <v>1111</v>
      </c>
      <c r="AF308" s="88" t="s">
        <v>5403</v>
      </c>
    </row>
    <row r="309" spans="1:32">
      <c r="A309" s="82">
        <v>631</v>
      </c>
      <c r="B309" s="84" t="s">
        <v>5404</v>
      </c>
      <c r="C309" s="84" t="s">
        <v>4677</v>
      </c>
      <c r="D309" s="85">
        <v>2011</v>
      </c>
      <c r="E309" s="85">
        <v>2014</v>
      </c>
      <c r="F309" s="84" t="s">
        <v>4663</v>
      </c>
      <c r="G309" s="84" t="s">
        <v>4604</v>
      </c>
      <c r="H309" s="84"/>
      <c r="I309" s="84" t="s">
        <v>4664</v>
      </c>
      <c r="J309" s="84"/>
      <c r="K309" s="84" t="s">
        <v>4722</v>
      </c>
      <c r="L309" s="84"/>
      <c r="M309" s="84"/>
      <c r="N309" s="84"/>
      <c r="O309" s="84"/>
      <c r="P309" s="84"/>
      <c r="Q309" s="84"/>
      <c r="R309" s="84"/>
      <c r="S309" s="84"/>
      <c r="T309" s="84"/>
      <c r="U309" s="84"/>
      <c r="V309" s="84"/>
      <c r="W309" s="84"/>
      <c r="X309" s="86">
        <v>1</v>
      </c>
      <c r="Y309" s="84"/>
      <c r="Z309" s="84" t="s">
        <v>4782</v>
      </c>
      <c r="AA309" s="87">
        <v>6.0000000000000001E-3</v>
      </c>
      <c r="AB309" s="87">
        <v>1</v>
      </c>
      <c r="AC309" s="87">
        <v>0</v>
      </c>
      <c r="AD309" s="87"/>
      <c r="AE309" s="87">
        <v>1</v>
      </c>
      <c r="AF309" s="88" t="s">
        <v>5405</v>
      </c>
    </row>
    <row r="310" spans="1:32">
      <c r="A310" s="82">
        <v>632</v>
      </c>
      <c r="B310" s="84" t="s">
        <v>5406</v>
      </c>
      <c r="C310" s="84" t="s">
        <v>5077</v>
      </c>
      <c r="D310" s="85">
        <v>2011</v>
      </c>
      <c r="E310" s="85">
        <v>2012</v>
      </c>
      <c r="F310" s="84" t="s">
        <v>4663</v>
      </c>
      <c r="G310" s="84" t="s">
        <v>4604</v>
      </c>
      <c r="H310" s="84"/>
      <c r="I310" s="84" t="s">
        <v>4664</v>
      </c>
      <c r="J310" s="84"/>
      <c r="K310" s="84" t="s">
        <v>4616</v>
      </c>
      <c r="L310" s="84"/>
      <c r="M310" s="84"/>
      <c r="N310" s="84"/>
      <c r="O310" s="84"/>
      <c r="P310" s="84"/>
      <c r="Q310" s="84"/>
      <c r="R310" s="84"/>
      <c r="S310" s="84"/>
      <c r="T310" s="86">
        <v>1</v>
      </c>
      <c r="U310" s="84"/>
      <c r="V310" s="84"/>
      <c r="W310" s="84"/>
      <c r="X310" s="84"/>
      <c r="Y310" s="84"/>
      <c r="Z310" s="84" t="s">
        <v>5407</v>
      </c>
      <c r="AA310" s="87">
        <v>1.1999999999999999E-3</v>
      </c>
      <c r="AB310" s="87">
        <v>0</v>
      </c>
      <c r="AC310" s="87">
        <v>0</v>
      </c>
      <c r="AD310" s="87"/>
      <c r="AE310" s="87">
        <v>0</v>
      </c>
      <c r="AF310" s="88" t="s">
        <v>5408</v>
      </c>
    </row>
    <row r="311" spans="1:32">
      <c r="A311" s="82">
        <v>633</v>
      </c>
      <c r="B311" s="84" t="s">
        <v>5409</v>
      </c>
      <c r="C311" s="84" t="s">
        <v>4736</v>
      </c>
      <c r="D311" s="83"/>
      <c r="E311" s="83"/>
      <c r="F311" s="84" t="s">
        <v>4663</v>
      </c>
      <c r="G311" s="84" t="s">
        <v>4598</v>
      </c>
      <c r="H311" s="84" t="s">
        <v>4613</v>
      </c>
      <c r="I311" s="84" t="s">
        <v>4664</v>
      </c>
      <c r="J311" s="84"/>
      <c r="K311" s="84" t="s">
        <v>4616</v>
      </c>
      <c r="L311" s="84"/>
      <c r="M311" s="84"/>
      <c r="N311" s="84"/>
      <c r="O311" s="84"/>
      <c r="P311" s="84"/>
      <c r="Q311" s="86">
        <v>1</v>
      </c>
      <c r="R311" s="84"/>
      <c r="S311" s="84"/>
      <c r="T311" s="84"/>
      <c r="U311" s="84"/>
      <c r="V311" s="84"/>
      <c r="W311" s="84"/>
      <c r="X311" s="84"/>
      <c r="Y311" s="84"/>
      <c r="Z311" s="84" t="s">
        <v>5410</v>
      </c>
      <c r="AA311" s="87">
        <v>3.4</v>
      </c>
      <c r="AB311" s="87">
        <v>756</v>
      </c>
      <c r="AC311" s="87">
        <v>0.6</v>
      </c>
      <c r="AD311" s="87"/>
      <c r="AE311" s="87">
        <v>756</v>
      </c>
      <c r="AF311" s="88"/>
    </row>
    <row r="312" spans="1:32">
      <c r="A312" s="82">
        <v>634</v>
      </c>
      <c r="B312" s="84" t="s">
        <v>4784</v>
      </c>
      <c r="C312" s="84" t="s">
        <v>4785</v>
      </c>
      <c r="D312" s="85">
        <v>2019</v>
      </c>
      <c r="E312" s="83"/>
      <c r="F312" s="84" t="s">
        <v>4601</v>
      </c>
      <c r="G312" s="84" t="s">
        <v>4602</v>
      </c>
      <c r="H312" s="84"/>
      <c r="I312" s="84" t="s">
        <v>4641</v>
      </c>
      <c r="J312" s="84"/>
      <c r="K312" s="84" t="s">
        <v>4616</v>
      </c>
      <c r="L312" s="84"/>
      <c r="M312" s="84"/>
      <c r="N312" s="84"/>
      <c r="O312" s="84"/>
      <c r="P312" s="84"/>
      <c r="Q312" s="86">
        <v>1</v>
      </c>
      <c r="R312" s="84"/>
      <c r="S312" s="84"/>
      <c r="T312" s="84"/>
      <c r="U312" s="84"/>
      <c r="V312" s="84"/>
      <c r="W312" s="84"/>
      <c r="X312" s="84"/>
      <c r="Y312" s="84"/>
      <c r="Z312" s="84" t="s">
        <v>4854</v>
      </c>
      <c r="AA312" s="87">
        <v>5.1999999999999998E-3</v>
      </c>
      <c r="AB312" s="87">
        <v>1</v>
      </c>
      <c r="AC312" s="87">
        <v>0</v>
      </c>
      <c r="AD312" s="87"/>
      <c r="AE312" s="87">
        <v>1</v>
      </c>
      <c r="AF312" s="88" t="s">
        <v>4787</v>
      </c>
    </row>
    <row r="313" spans="1:32">
      <c r="A313" s="82">
        <v>635</v>
      </c>
      <c r="B313" s="84" t="s">
        <v>5411</v>
      </c>
      <c r="C313" s="84" t="s">
        <v>4677</v>
      </c>
      <c r="D313" s="85">
        <v>2011</v>
      </c>
      <c r="E313" s="85">
        <v>2014</v>
      </c>
      <c r="F313" s="84" t="s">
        <v>4663</v>
      </c>
      <c r="G313" s="84" t="s">
        <v>4604</v>
      </c>
      <c r="H313" s="84"/>
      <c r="I313" s="84" t="s">
        <v>4664</v>
      </c>
      <c r="J313" s="84"/>
      <c r="K313" s="84" t="s">
        <v>4616</v>
      </c>
      <c r="L313" s="84"/>
      <c r="M313" s="84"/>
      <c r="N313" s="84"/>
      <c r="O313" s="84"/>
      <c r="P313" s="84"/>
      <c r="Q313" s="84"/>
      <c r="R313" s="86">
        <v>1</v>
      </c>
      <c r="S313" s="84"/>
      <c r="T313" s="84"/>
      <c r="U313" s="84"/>
      <c r="V313" s="84"/>
      <c r="W313" s="84"/>
      <c r="X313" s="84"/>
      <c r="Y313" s="84"/>
      <c r="Z313" s="84" t="s">
        <v>5412</v>
      </c>
      <c r="AA313" s="87">
        <v>1E-3</v>
      </c>
      <c r="AB313" s="87">
        <v>0</v>
      </c>
      <c r="AC313" s="87">
        <v>0</v>
      </c>
      <c r="AD313" s="87"/>
      <c r="AE313" s="87">
        <v>0</v>
      </c>
      <c r="AF313" s="88" t="s">
        <v>5413</v>
      </c>
    </row>
    <row r="314" spans="1:32">
      <c r="A314" s="82">
        <v>636</v>
      </c>
      <c r="B314" s="84" t="s">
        <v>5414</v>
      </c>
      <c r="C314" s="84" t="s">
        <v>4677</v>
      </c>
      <c r="D314" s="85">
        <v>2011</v>
      </c>
      <c r="E314" s="85">
        <v>2015</v>
      </c>
      <c r="F314" s="84" t="s">
        <v>4663</v>
      </c>
      <c r="G314" s="84" t="s">
        <v>4602</v>
      </c>
      <c r="H314" s="84"/>
      <c r="I314" s="84" t="s">
        <v>4664</v>
      </c>
      <c r="J314" s="84"/>
      <c r="K314" s="84" t="s">
        <v>4722</v>
      </c>
      <c r="L314" s="84"/>
      <c r="M314" s="84"/>
      <c r="N314" s="84"/>
      <c r="O314" s="84"/>
      <c r="P314" s="84"/>
      <c r="Q314" s="84"/>
      <c r="R314" s="84"/>
      <c r="S314" s="84"/>
      <c r="T314" s="84"/>
      <c r="U314" s="84"/>
      <c r="V314" s="84"/>
      <c r="W314" s="84"/>
      <c r="X314" s="86">
        <v>1</v>
      </c>
      <c r="Y314" s="84"/>
      <c r="Z314" s="84"/>
      <c r="AA314" s="87"/>
      <c r="AB314" s="87"/>
      <c r="AC314" s="87"/>
      <c r="AD314" s="87"/>
      <c r="AE314" s="87">
        <v>0</v>
      </c>
      <c r="AF314" s="88" t="s">
        <v>5415</v>
      </c>
    </row>
    <row r="315" spans="1:32">
      <c r="A315" s="82">
        <v>637</v>
      </c>
      <c r="B315" s="84" t="s">
        <v>5416</v>
      </c>
      <c r="C315" s="84" t="s">
        <v>4620</v>
      </c>
      <c r="D315" s="85">
        <v>2023</v>
      </c>
      <c r="E315" s="83"/>
      <c r="F315" s="84" t="s">
        <v>4601</v>
      </c>
      <c r="G315" s="84" t="s">
        <v>4633</v>
      </c>
      <c r="H315" s="84"/>
      <c r="I315" s="84" t="s">
        <v>4614</v>
      </c>
      <c r="J315" s="84" t="s">
        <v>4715</v>
      </c>
      <c r="K315" s="84" t="s">
        <v>4616</v>
      </c>
      <c r="L315" s="86">
        <v>1</v>
      </c>
      <c r="M315" s="84"/>
      <c r="N315" s="84"/>
      <c r="O315" s="84"/>
      <c r="P315" s="84"/>
      <c r="Q315" s="84"/>
      <c r="R315" s="84"/>
      <c r="S315" s="84"/>
      <c r="T315" s="84"/>
      <c r="U315" s="84"/>
      <c r="V315" s="84"/>
      <c r="W315" s="86">
        <v>1</v>
      </c>
      <c r="X315" s="84"/>
      <c r="Y315" s="84"/>
      <c r="Z315" s="84" t="s">
        <v>4623</v>
      </c>
      <c r="AA315" s="87">
        <v>2.5</v>
      </c>
      <c r="AB315" s="87">
        <v>658</v>
      </c>
      <c r="AC315" s="87">
        <v>0.5</v>
      </c>
      <c r="AD315" s="87"/>
      <c r="AE315" s="87">
        <v>658</v>
      </c>
      <c r="AF315" s="88" t="s">
        <v>5417</v>
      </c>
    </row>
    <row r="316" spans="1:32">
      <c r="A316" s="82">
        <v>638</v>
      </c>
      <c r="B316" s="84" t="s">
        <v>4794</v>
      </c>
      <c r="C316" s="84" t="s">
        <v>4785</v>
      </c>
      <c r="D316" s="85">
        <v>2019</v>
      </c>
      <c r="E316" s="83"/>
      <c r="F316" s="84" t="s">
        <v>4601</v>
      </c>
      <c r="G316" s="84" t="s">
        <v>4598</v>
      </c>
      <c r="H316" s="84" t="s">
        <v>4613</v>
      </c>
      <c r="I316" s="84" t="s">
        <v>4664</v>
      </c>
      <c r="J316" s="84"/>
      <c r="K316" s="84" t="s">
        <v>4616</v>
      </c>
      <c r="L316" s="84"/>
      <c r="M316" s="84"/>
      <c r="N316" s="84"/>
      <c r="O316" s="84"/>
      <c r="P316" s="84"/>
      <c r="Q316" s="86">
        <v>1</v>
      </c>
      <c r="R316" s="86">
        <v>1</v>
      </c>
      <c r="S316" s="84"/>
      <c r="T316" s="84"/>
      <c r="U316" s="84"/>
      <c r="V316" s="84"/>
      <c r="W316" s="84"/>
      <c r="X316" s="84"/>
      <c r="Y316" s="84"/>
      <c r="Z316" s="84"/>
      <c r="AA316" s="87"/>
      <c r="AB316" s="87"/>
      <c r="AC316" s="87"/>
      <c r="AD316" s="87"/>
      <c r="AE316" s="87">
        <v>0</v>
      </c>
      <c r="AF316" s="88" t="s">
        <v>5418</v>
      </c>
    </row>
    <row r="317" spans="1:32">
      <c r="A317" s="82">
        <v>639</v>
      </c>
      <c r="B317" s="84" t="s">
        <v>5419</v>
      </c>
      <c r="C317" s="84" t="s">
        <v>4672</v>
      </c>
      <c r="D317" s="85">
        <v>2012</v>
      </c>
      <c r="E317" s="85">
        <v>2016</v>
      </c>
      <c r="F317" s="84" t="s">
        <v>4663</v>
      </c>
      <c r="G317" s="84" t="s">
        <v>4604</v>
      </c>
      <c r="H317" s="84"/>
      <c r="I317" s="84" t="s">
        <v>4769</v>
      </c>
      <c r="J317" s="84"/>
      <c r="K317" s="84" t="s">
        <v>4616</v>
      </c>
      <c r="L317" s="84"/>
      <c r="M317" s="84"/>
      <c r="N317" s="84"/>
      <c r="O317" s="84"/>
      <c r="P317" s="84"/>
      <c r="Q317" s="86">
        <v>1</v>
      </c>
      <c r="R317" s="84"/>
      <c r="S317" s="84"/>
      <c r="T317" s="84"/>
      <c r="U317" s="84"/>
      <c r="V317" s="84"/>
      <c r="W317" s="84"/>
      <c r="X317" s="84"/>
      <c r="Y317" s="84"/>
      <c r="Z317" s="84" t="s">
        <v>5420</v>
      </c>
      <c r="AA317" s="87">
        <v>0.27600000000000002</v>
      </c>
      <c r="AB317" s="87">
        <v>60</v>
      </c>
      <c r="AC317" s="87">
        <v>0</v>
      </c>
      <c r="AD317" s="87"/>
      <c r="AE317" s="87">
        <v>60</v>
      </c>
      <c r="AF317" s="88" t="s">
        <v>5421</v>
      </c>
    </row>
    <row r="318" spans="1:32">
      <c r="A318" s="82">
        <v>640</v>
      </c>
      <c r="B318" s="84" t="s">
        <v>5422</v>
      </c>
      <c r="C318" s="84" t="s">
        <v>4677</v>
      </c>
      <c r="D318" s="85">
        <v>2012</v>
      </c>
      <c r="E318" s="85">
        <v>2014</v>
      </c>
      <c r="F318" s="84" t="s">
        <v>4663</v>
      </c>
      <c r="G318" s="84" t="s">
        <v>4604</v>
      </c>
      <c r="H318" s="84"/>
      <c r="I318" s="84" t="s">
        <v>4769</v>
      </c>
      <c r="J318" s="84"/>
      <c r="K318" s="84" t="s">
        <v>4722</v>
      </c>
      <c r="L318" s="84"/>
      <c r="M318" s="84"/>
      <c r="N318" s="84"/>
      <c r="O318" s="84"/>
      <c r="P318" s="84"/>
      <c r="Q318" s="86">
        <v>1</v>
      </c>
      <c r="R318" s="86">
        <v>1</v>
      </c>
      <c r="S318" s="84"/>
      <c r="T318" s="84"/>
      <c r="U318" s="84"/>
      <c r="V318" s="84"/>
      <c r="W318" s="84"/>
      <c r="X318" s="86">
        <v>1</v>
      </c>
      <c r="Y318" s="84"/>
      <c r="Z318" s="84" t="s">
        <v>5423</v>
      </c>
      <c r="AA318" s="87">
        <v>0.312</v>
      </c>
      <c r="AB318" s="87">
        <v>68</v>
      </c>
      <c r="AC318" s="87">
        <v>0.1</v>
      </c>
      <c r="AD318" s="87"/>
      <c r="AE318" s="87">
        <v>68</v>
      </c>
      <c r="AF318" s="88" t="s">
        <v>5424</v>
      </c>
    </row>
    <row r="319" spans="1:32">
      <c r="A319" s="82">
        <v>641</v>
      </c>
      <c r="B319" s="84" t="s">
        <v>5425</v>
      </c>
      <c r="C319" s="84" t="s">
        <v>4672</v>
      </c>
      <c r="D319" s="85">
        <v>2022</v>
      </c>
      <c r="E319" s="83"/>
      <c r="F319" s="84" t="s">
        <v>4601</v>
      </c>
      <c r="G319" s="84" t="s">
        <v>4602</v>
      </c>
      <c r="H319" s="84"/>
      <c r="I319" s="84" t="s">
        <v>4769</v>
      </c>
      <c r="J319" s="84"/>
      <c r="K319" s="84" t="s">
        <v>4722</v>
      </c>
      <c r="L319" s="84"/>
      <c r="M319" s="84"/>
      <c r="N319" s="84"/>
      <c r="O319" s="84"/>
      <c r="P319" s="84"/>
      <c r="Q319" s="84"/>
      <c r="R319" s="84"/>
      <c r="S319" s="84"/>
      <c r="T319" s="84"/>
      <c r="U319" s="84"/>
      <c r="V319" s="84"/>
      <c r="W319" s="84"/>
      <c r="X319" s="86">
        <v>1</v>
      </c>
      <c r="Y319" s="84"/>
      <c r="Z319" s="84" t="s">
        <v>4623</v>
      </c>
      <c r="AA319" s="87">
        <v>2.5</v>
      </c>
      <c r="AB319" s="87">
        <v>481</v>
      </c>
      <c r="AC319" s="87">
        <v>0.4</v>
      </c>
      <c r="AD319" s="87"/>
      <c r="AE319" s="87">
        <v>481</v>
      </c>
      <c r="AF319" s="88" t="s">
        <v>5426</v>
      </c>
    </row>
    <row r="320" spans="1:32">
      <c r="A320" s="82">
        <v>642</v>
      </c>
      <c r="B320" s="84" t="s">
        <v>5427</v>
      </c>
      <c r="C320" s="84" t="s">
        <v>4736</v>
      </c>
      <c r="D320" s="85">
        <v>2012</v>
      </c>
      <c r="E320" s="83"/>
      <c r="F320" s="84" t="s">
        <v>4663</v>
      </c>
      <c r="G320" s="84" t="s">
        <v>4602</v>
      </c>
      <c r="H320" s="84"/>
      <c r="I320" s="84" t="s">
        <v>4664</v>
      </c>
      <c r="J320" s="84"/>
      <c r="K320" s="84" t="s">
        <v>4616</v>
      </c>
      <c r="L320" s="84"/>
      <c r="M320" s="84"/>
      <c r="N320" s="84"/>
      <c r="O320" s="84"/>
      <c r="P320" s="84"/>
      <c r="Q320" s="84"/>
      <c r="R320" s="86">
        <v>1</v>
      </c>
      <c r="S320" s="84"/>
      <c r="T320" s="84"/>
      <c r="U320" s="84"/>
      <c r="V320" s="84"/>
      <c r="W320" s="84"/>
      <c r="X320" s="84"/>
      <c r="Y320" s="84"/>
      <c r="Z320" s="84" t="s">
        <v>5428</v>
      </c>
      <c r="AA320" s="87">
        <v>0.11</v>
      </c>
      <c r="AB320" s="87">
        <v>21</v>
      </c>
      <c r="AC320" s="87">
        <v>0</v>
      </c>
      <c r="AD320" s="87"/>
      <c r="AE320" s="87">
        <v>21</v>
      </c>
      <c r="AF320" s="88" t="s">
        <v>5429</v>
      </c>
    </row>
    <row r="321" spans="1:32">
      <c r="A321" s="82">
        <v>643</v>
      </c>
      <c r="B321" s="84" t="s">
        <v>5430</v>
      </c>
      <c r="C321" s="84" t="s">
        <v>4761</v>
      </c>
      <c r="D321" s="83"/>
      <c r="E321" s="83"/>
      <c r="F321" s="84" t="s">
        <v>4626</v>
      </c>
      <c r="G321" s="84" t="s">
        <v>4602</v>
      </c>
      <c r="H321" s="84"/>
      <c r="I321" s="84" t="s">
        <v>4664</v>
      </c>
      <c r="J321" s="84"/>
      <c r="K321" s="84" t="s">
        <v>4616</v>
      </c>
      <c r="L321" s="84"/>
      <c r="M321" s="84"/>
      <c r="N321" s="84"/>
      <c r="O321" s="84"/>
      <c r="P321" s="84"/>
      <c r="Q321" s="86">
        <v>1</v>
      </c>
      <c r="R321" s="84"/>
      <c r="S321" s="84"/>
      <c r="T321" s="84"/>
      <c r="U321" s="84"/>
      <c r="V321" s="84"/>
      <c r="W321" s="84"/>
      <c r="X321" s="84"/>
      <c r="Y321" s="84"/>
      <c r="Z321" s="84" t="s">
        <v>5199</v>
      </c>
      <c r="AA321" s="87">
        <v>2</v>
      </c>
      <c r="AB321" s="87">
        <v>385</v>
      </c>
      <c r="AC321" s="87">
        <v>0.3</v>
      </c>
      <c r="AD321" s="87"/>
      <c r="AE321" s="87">
        <v>385</v>
      </c>
      <c r="AF321" s="88" t="s">
        <v>5431</v>
      </c>
    </row>
    <row r="322" spans="1:32">
      <c r="A322" s="82">
        <v>644</v>
      </c>
      <c r="B322" s="84" t="s">
        <v>5432</v>
      </c>
      <c r="C322" s="84" t="s">
        <v>4677</v>
      </c>
      <c r="D322" s="85">
        <v>2012</v>
      </c>
      <c r="E322" s="85">
        <v>2016</v>
      </c>
      <c r="F322" s="84" t="s">
        <v>4663</v>
      </c>
      <c r="G322" s="84" t="s">
        <v>4633</v>
      </c>
      <c r="H322" s="84"/>
      <c r="I322" s="84" t="s">
        <v>4664</v>
      </c>
      <c r="J322" s="84"/>
      <c r="K322" s="84" t="s">
        <v>4563</v>
      </c>
      <c r="L322" s="84"/>
      <c r="M322" s="84"/>
      <c r="N322" s="84"/>
      <c r="O322" s="84"/>
      <c r="P322" s="84"/>
      <c r="Q322" s="84"/>
      <c r="R322" s="84"/>
      <c r="S322" s="84"/>
      <c r="T322" s="84"/>
      <c r="U322" s="84"/>
      <c r="V322" s="84"/>
      <c r="W322" s="86">
        <v>1</v>
      </c>
      <c r="X322" s="84"/>
      <c r="Y322" s="84"/>
      <c r="Z322" s="84" t="s">
        <v>4846</v>
      </c>
      <c r="AA322" s="87">
        <v>3.7999999999999999E-2</v>
      </c>
      <c r="AB322" s="87">
        <v>10</v>
      </c>
      <c r="AC322" s="87">
        <v>0</v>
      </c>
      <c r="AD322" s="87"/>
      <c r="AE322" s="87">
        <v>10</v>
      </c>
      <c r="AF322" s="88" t="s">
        <v>5433</v>
      </c>
    </row>
    <row r="323" spans="1:32">
      <c r="A323" s="82">
        <v>645</v>
      </c>
      <c r="B323" s="84" t="s">
        <v>5434</v>
      </c>
      <c r="C323" s="84" t="s">
        <v>4736</v>
      </c>
      <c r="D323" s="85">
        <v>2023</v>
      </c>
      <c r="E323" s="83"/>
      <c r="F323" s="84" t="s">
        <v>4601</v>
      </c>
      <c r="G323" s="84" t="s">
        <v>4604</v>
      </c>
      <c r="H323" s="84"/>
      <c r="I323" s="84" t="s">
        <v>4641</v>
      </c>
      <c r="J323" s="84"/>
      <c r="K323" s="84" t="s">
        <v>4616</v>
      </c>
      <c r="L323" s="84"/>
      <c r="M323" s="84"/>
      <c r="N323" s="84"/>
      <c r="O323" s="84"/>
      <c r="P323" s="84"/>
      <c r="Q323" s="86">
        <v>1</v>
      </c>
      <c r="R323" s="84"/>
      <c r="S323" s="84"/>
      <c r="T323" s="84"/>
      <c r="U323" s="84"/>
      <c r="V323" s="84"/>
      <c r="W323" s="84"/>
      <c r="X323" s="84"/>
      <c r="Y323" s="84"/>
      <c r="Z323" s="84" t="s">
        <v>5199</v>
      </c>
      <c r="AA323" s="87">
        <v>2</v>
      </c>
      <c r="AB323" s="87">
        <v>435</v>
      </c>
      <c r="AC323" s="87">
        <v>0.3</v>
      </c>
      <c r="AD323" s="87"/>
      <c r="AE323" s="87">
        <v>435</v>
      </c>
      <c r="AF323" s="88" t="s">
        <v>5435</v>
      </c>
    </row>
    <row r="324" spans="1:32">
      <c r="A324" s="82">
        <v>646</v>
      </c>
      <c r="B324" s="84" t="s">
        <v>5436</v>
      </c>
      <c r="C324" s="84" t="s">
        <v>4736</v>
      </c>
      <c r="D324" s="85">
        <v>2012</v>
      </c>
      <c r="E324" s="85">
        <v>2014</v>
      </c>
      <c r="F324" s="84" t="s">
        <v>4663</v>
      </c>
      <c r="G324" s="84" t="s">
        <v>4633</v>
      </c>
      <c r="H324" s="84"/>
      <c r="I324" s="84" t="s">
        <v>4769</v>
      </c>
      <c r="J324" s="84"/>
      <c r="K324" s="84" t="s">
        <v>4781</v>
      </c>
      <c r="L324" s="84"/>
      <c r="M324" s="84"/>
      <c r="N324" s="84"/>
      <c r="O324" s="84"/>
      <c r="P324" s="84"/>
      <c r="Q324" s="84"/>
      <c r="R324" s="86">
        <v>1</v>
      </c>
      <c r="S324" s="84"/>
      <c r="T324" s="84"/>
      <c r="U324" s="84"/>
      <c r="V324" s="84"/>
      <c r="W324" s="84"/>
      <c r="X324" s="86">
        <v>1</v>
      </c>
      <c r="Y324" s="84"/>
      <c r="Z324" s="84"/>
      <c r="AA324" s="87"/>
      <c r="AB324" s="87"/>
      <c r="AC324" s="87"/>
      <c r="AD324" s="87"/>
      <c r="AE324" s="87">
        <v>0</v>
      </c>
      <c r="AF324" s="88" t="s">
        <v>5437</v>
      </c>
    </row>
    <row r="325" spans="1:32">
      <c r="A325" s="82">
        <v>647</v>
      </c>
      <c r="B325" s="84" t="s">
        <v>5438</v>
      </c>
      <c r="C325" s="84" t="s">
        <v>4677</v>
      </c>
      <c r="D325" s="85">
        <v>2012</v>
      </c>
      <c r="E325" s="85">
        <v>2015</v>
      </c>
      <c r="F325" s="84" t="s">
        <v>4663</v>
      </c>
      <c r="G325" s="84" t="s">
        <v>4602</v>
      </c>
      <c r="H325" s="84"/>
      <c r="I325" s="84" t="s">
        <v>4769</v>
      </c>
      <c r="J325" s="84"/>
      <c r="K325" s="84"/>
      <c r="L325" s="84"/>
      <c r="M325" s="84"/>
      <c r="N325" s="84"/>
      <c r="O325" s="84"/>
      <c r="P325" s="84"/>
      <c r="Q325" s="84"/>
      <c r="R325" s="84"/>
      <c r="S325" s="84"/>
      <c r="T325" s="84"/>
      <c r="U325" s="84"/>
      <c r="V325" s="84"/>
      <c r="W325" s="84"/>
      <c r="X325" s="84"/>
      <c r="Y325" s="84"/>
      <c r="Z325" s="84"/>
      <c r="AA325" s="87"/>
      <c r="AB325" s="87"/>
      <c r="AC325" s="87"/>
      <c r="AD325" s="87"/>
      <c r="AE325" s="87">
        <v>0</v>
      </c>
      <c r="AF325" s="88" t="s">
        <v>5439</v>
      </c>
    </row>
    <row r="326" spans="1:32">
      <c r="A326" s="82">
        <v>648</v>
      </c>
      <c r="B326" s="84" t="s">
        <v>5440</v>
      </c>
      <c r="C326" s="84" t="s">
        <v>4677</v>
      </c>
      <c r="D326" s="85">
        <v>2012</v>
      </c>
      <c r="E326" s="85">
        <v>2015</v>
      </c>
      <c r="F326" s="84" t="s">
        <v>4663</v>
      </c>
      <c r="G326" s="84" t="s">
        <v>4602</v>
      </c>
      <c r="H326" s="84"/>
      <c r="I326" s="84" t="s">
        <v>4769</v>
      </c>
      <c r="J326" s="84"/>
      <c r="K326" s="84"/>
      <c r="L326" s="84"/>
      <c r="M326" s="84"/>
      <c r="N326" s="84"/>
      <c r="O326" s="84"/>
      <c r="P326" s="84"/>
      <c r="Q326" s="84"/>
      <c r="R326" s="84"/>
      <c r="S326" s="84"/>
      <c r="T326" s="84"/>
      <c r="U326" s="84"/>
      <c r="V326" s="84"/>
      <c r="W326" s="84"/>
      <c r="X326" s="84"/>
      <c r="Y326" s="84"/>
      <c r="Z326" s="84"/>
      <c r="AA326" s="87"/>
      <c r="AB326" s="87"/>
      <c r="AC326" s="87"/>
      <c r="AD326" s="87"/>
      <c r="AE326" s="87">
        <v>0</v>
      </c>
      <c r="AF326" s="88" t="s">
        <v>5441</v>
      </c>
    </row>
    <row r="327" spans="1:32">
      <c r="A327" s="82">
        <v>649</v>
      </c>
      <c r="B327" s="84" t="s">
        <v>5442</v>
      </c>
      <c r="C327" s="84" t="s">
        <v>4677</v>
      </c>
      <c r="D327" s="85">
        <v>2013</v>
      </c>
      <c r="E327" s="85">
        <v>2016</v>
      </c>
      <c r="F327" s="84" t="s">
        <v>4663</v>
      </c>
      <c r="G327" s="84" t="s">
        <v>4604</v>
      </c>
      <c r="H327" s="84"/>
      <c r="I327" s="84" t="s">
        <v>4769</v>
      </c>
      <c r="J327" s="84"/>
      <c r="K327" s="84" t="s">
        <v>4722</v>
      </c>
      <c r="L327" s="84"/>
      <c r="M327" s="84"/>
      <c r="N327" s="84"/>
      <c r="O327" s="84"/>
      <c r="P327" s="84"/>
      <c r="Q327" s="84"/>
      <c r="R327" s="84"/>
      <c r="S327" s="84"/>
      <c r="T327" s="84"/>
      <c r="U327" s="84"/>
      <c r="V327" s="84"/>
      <c r="W327" s="84"/>
      <c r="X327" s="86">
        <v>1</v>
      </c>
      <c r="Y327" s="84"/>
      <c r="Z327" s="84" t="s">
        <v>5443</v>
      </c>
      <c r="AA327" s="87">
        <v>0.3</v>
      </c>
      <c r="AB327" s="87">
        <v>65</v>
      </c>
      <c r="AC327" s="87">
        <v>0.1</v>
      </c>
      <c r="AD327" s="87"/>
      <c r="AE327" s="87">
        <v>65</v>
      </c>
      <c r="AF327" s="88" t="s">
        <v>5444</v>
      </c>
    </row>
    <row r="328" spans="1:32">
      <c r="A328" s="82">
        <v>650</v>
      </c>
      <c r="B328" s="84" t="s">
        <v>5445</v>
      </c>
      <c r="C328" s="84" t="s">
        <v>4677</v>
      </c>
      <c r="D328" s="85">
        <v>2013</v>
      </c>
      <c r="E328" s="85">
        <v>2016</v>
      </c>
      <c r="F328" s="84" t="s">
        <v>4663</v>
      </c>
      <c r="G328" s="84" t="s">
        <v>4602</v>
      </c>
      <c r="H328" s="84"/>
      <c r="I328" s="84" t="s">
        <v>4769</v>
      </c>
      <c r="J328" s="84"/>
      <c r="K328" s="84"/>
      <c r="L328" s="84"/>
      <c r="M328" s="84"/>
      <c r="N328" s="84"/>
      <c r="O328" s="84"/>
      <c r="P328" s="84"/>
      <c r="Q328" s="84"/>
      <c r="R328" s="84"/>
      <c r="S328" s="84"/>
      <c r="T328" s="84"/>
      <c r="U328" s="84"/>
      <c r="V328" s="84"/>
      <c r="W328" s="84"/>
      <c r="X328" s="86">
        <v>1</v>
      </c>
      <c r="Y328" s="84"/>
      <c r="Z328" s="84" t="s">
        <v>5420</v>
      </c>
      <c r="AA328" s="87">
        <v>0.312</v>
      </c>
      <c r="AB328" s="87">
        <v>60</v>
      </c>
      <c r="AC328" s="87">
        <v>0</v>
      </c>
      <c r="AD328" s="87"/>
      <c r="AE328" s="87">
        <v>60</v>
      </c>
      <c r="AF328" s="88" t="s">
        <v>5446</v>
      </c>
    </row>
    <row r="329" spans="1:32">
      <c r="A329" s="82">
        <v>651</v>
      </c>
      <c r="B329" s="84" t="s">
        <v>5447</v>
      </c>
      <c r="C329" s="84" t="s">
        <v>4620</v>
      </c>
      <c r="D329" s="85">
        <v>2013</v>
      </c>
      <c r="E329" s="85">
        <v>2018</v>
      </c>
      <c r="F329" s="84" t="s">
        <v>4663</v>
      </c>
      <c r="G329" s="84" t="s">
        <v>4602</v>
      </c>
      <c r="H329" s="84"/>
      <c r="I329" s="84" t="s">
        <v>4769</v>
      </c>
      <c r="J329" s="84"/>
      <c r="K329" s="84" t="s">
        <v>4722</v>
      </c>
      <c r="L329" s="84"/>
      <c r="M329" s="84"/>
      <c r="N329" s="84"/>
      <c r="O329" s="84"/>
      <c r="P329" s="84"/>
      <c r="Q329" s="84"/>
      <c r="R329" s="84"/>
      <c r="S329" s="84"/>
      <c r="T329" s="84"/>
      <c r="U329" s="84"/>
      <c r="V329" s="84"/>
      <c r="W329" s="84"/>
      <c r="X329" s="86">
        <v>1</v>
      </c>
      <c r="Y329" s="84"/>
      <c r="Z329" s="84" t="s">
        <v>5051</v>
      </c>
      <c r="AA329" s="87">
        <v>7.0000000000000001E-3</v>
      </c>
      <c r="AB329" s="87">
        <v>1</v>
      </c>
      <c r="AC329" s="87">
        <v>0</v>
      </c>
      <c r="AD329" s="87"/>
      <c r="AE329" s="87">
        <v>1</v>
      </c>
      <c r="AF329" s="88" t="s">
        <v>4779</v>
      </c>
    </row>
    <row r="330" spans="1:32">
      <c r="A330" s="82">
        <v>652</v>
      </c>
      <c r="B330" s="84" t="s">
        <v>5448</v>
      </c>
      <c r="C330" s="84" t="s">
        <v>4833</v>
      </c>
      <c r="D330" s="85">
        <v>2013</v>
      </c>
      <c r="E330" s="85">
        <v>2014</v>
      </c>
      <c r="F330" s="84" t="s">
        <v>4663</v>
      </c>
      <c r="G330" s="84" t="s">
        <v>4604</v>
      </c>
      <c r="H330" s="84"/>
      <c r="I330" s="84" t="s">
        <v>4769</v>
      </c>
      <c r="J330" s="84"/>
      <c r="K330" s="84"/>
      <c r="L330" s="84"/>
      <c r="M330" s="84"/>
      <c r="N330" s="84"/>
      <c r="O330" s="84"/>
      <c r="P330" s="84"/>
      <c r="Q330" s="84"/>
      <c r="R330" s="86">
        <v>1</v>
      </c>
      <c r="S330" s="84"/>
      <c r="T330" s="84"/>
      <c r="U330" s="84"/>
      <c r="V330" s="84"/>
      <c r="W330" s="84"/>
      <c r="X330" s="84"/>
      <c r="Y330" s="84"/>
      <c r="Z330" s="84" t="s">
        <v>5078</v>
      </c>
      <c r="AA330" s="87">
        <v>2.5000000000000001E-3</v>
      </c>
      <c r="AB330" s="87">
        <v>1</v>
      </c>
      <c r="AC330" s="87">
        <v>0</v>
      </c>
      <c r="AD330" s="87"/>
      <c r="AE330" s="87">
        <v>1</v>
      </c>
      <c r="AF330" s="88" t="s">
        <v>5449</v>
      </c>
    </row>
    <row r="331" spans="1:32">
      <c r="A331" s="82">
        <v>653</v>
      </c>
      <c r="B331" s="84" t="s">
        <v>5450</v>
      </c>
      <c r="C331" s="84" t="s">
        <v>4710</v>
      </c>
      <c r="D331" s="85">
        <v>2013</v>
      </c>
      <c r="E331" s="85">
        <v>2016</v>
      </c>
      <c r="F331" s="84" t="s">
        <v>4663</v>
      </c>
      <c r="G331" s="84" t="s">
        <v>4598</v>
      </c>
      <c r="H331" s="84" t="s">
        <v>4613</v>
      </c>
      <c r="I331" s="84" t="s">
        <v>4769</v>
      </c>
      <c r="J331" s="84"/>
      <c r="K331" s="84" t="s">
        <v>4722</v>
      </c>
      <c r="L331" s="84"/>
      <c r="M331" s="84"/>
      <c r="N331" s="84"/>
      <c r="O331" s="84"/>
      <c r="P331" s="84"/>
      <c r="Q331" s="84"/>
      <c r="R331" s="84"/>
      <c r="S331" s="84"/>
      <c r="T331" s="84"/>
      <c r="U331" s="84"/>
      <c r="V331" s="84"/>
      <c r="W331" s="84"/>
      <c r="X331" s="86">
        <v>1</v>
      </c>
      <c r="Y331" s="84"/>
      <c r="Z331" s="84"/>
      <c r="AA331" s="87"/>
      <c r="AB331" s="87"/>
      <c r="AC331" s="87"/>
      <c r="AD331" s="87"/>
      <c r="AE331" s="87">
        <v>0</v>
      </c>
      <c r="AF331" s="88" t="s">
        <v>5451</v>
      </c>
    </row>
    <row r="332" spans="1:32">
      <c r="A332" s="82">
        <v>654</v>
      </c>
      <c r="B332" s="84" t="s">
        <v>5452</v>
      </c>
      <c r="C332" s="84" t="s">
        <v>4710</v>
      </c>
      <c r="D332" s="85">
        <v>2013</v>
      </c>
      <c r="E332" s="85">
        <v>2016</v>
      </c>
      <c r="F332" s="84" t="s">
        <v>4663</v>
      </c>
      <c r="G332" s="84" t="s">
        <v>4598</v>
      </c>
      <c r="H332" s="84" t="s">
        <v>4613</v>
      </c>
      <c r="I332" s="84" t="s">
        <v>4769</v>
      </c>
      <c r="J332" s="84"/>
      <c r="K332" s="84" t="s">
        <v>4722</v>
      </c>
      <c r="L332" s="84"/>
      <c r="M332" s="84"/>
      <c r="N332" s="84"/>
      <c r="O332" s="84"/>
      <c r="P332" s="84"/>
      <c r="Q332" s="84"/>
      <c r="R332" s="84"/>
      <c r="S332" s="84"/>
      <c r="T332" s="84"/>
      <c r="U332" s="84"/>
      <c r="V332" s="84"/>
      <c r="W332" s="84"/>
      <c r="X332" s="86">
        <v>1</v>
      </c>
      <c r="Y332" s="84"/>
      <c r="Z332" s="84"/>
      <c r="AA332" s="87"/>
      <c r="AB332" s="87"/>
      <c r="AC332" s="87"/>
      <c r="AD332" s="87"/>
      <c r="AE332" s="87">
        <v>0</v>
      </c>
      <c r="AF332" s="88" t="s">
        <v>5453</v>
      </c>
    </row>
    <row r="333" spans="1:32">
      <c r="A333" s="82">
        <v>655</v>
      </c>
      <c r="B333" s="84" t="s">
        <v>5454</v>
      </c>
      <c r="C333" s="84" t="s">
        <v>4677</v>
      </c>
      <c r="D333" s="85">
        <v>2014</v>
      </c>
      <c r="E333" s="85">
        <v>2016</v>
      </c>
      <c r="F333" s="84" t="s">
        <v>4663</v>
      </c>
      <c r="G333" s="84" t="s">
        <v>4602</v>
      </c>
      <c r="H333" s="84"/>
      <c r="I333" s="84" t="s">
        <v>4769</v>
      </c>
      <c r="J333" s="84"/>
      <c r="K333" s="84" t="s">
        <v>4616</v>
      </c>
      <c r="L333" s="84"/>
      <c r="M333" s="84"/>
      <c r="N333" s="84"/>
      <c r="O333" s="84"/>
      <c r="P333" s="84"/>
      <c r="Q333" s="86">
        <v>1</v>
      </c>
      <c r="R333" s="86">
        <v>1</v>
      </c>
      <c r="S333" s="86">
        <v>1</v>
      </c>
      <c r="T333" s="84"/>
      <c r="U333" s="84"/>
      <c r="V333" s="84"/>
      <c r="W333" s="84"/>
      <c r="X333" s="84"/>
      <c r="Y333" s="84"/>
      <c r="Z333" s="84" t="s">
        <v>5443</v>
      </c>
      <c r="AA333" s="87">
        <v>0.3</v>
      </c>
      <c r="AB333" s="87">
        <v>58</v>
      </c>
      <c r="AC333" s="87">
        <v>0</v>
      </c>
      <c r="AD333" s="87"/>
      <c r="AE333" s="87">
        <v>58</v>
      </c>
      <c r="AF333" s="88" t="s">
        <v>5455</v>
      </c>
    </row>
    <row r="334" spans="1:32">
      <c r="A334" s="82">
        <v>656</v>
      </c>
      <c r="B334" s="84" t="s">
        <v>5456</v>
      </c>
      <c r="C334" s="84" t="s">
        <v>4648</v>
      </c>
      <c r="D334" s="85">
        <v>2014</v>
      </c>
      <c r="E334" s="85">
        <v>2017</v>
      </c>
      <c r="F334" s="84" t="s">
        <v>4663</v>
      </c>
      <c r="G334" s="84" t="s">
        <v>4604</v>
      </c>
      <c r="H334" s="84"/>
      <c r="I334" s="84" t="s">
        <v>4769</v>
      </c>
      <c r="J334" s="84"/>
      <c r="K334" s="84" t="s">
        <v>4722</v>
      </c>
      <c r="L334" s="84"/>
      <c r="M334" s="84"/>
      <c r="N334" s="84"/>
      <c r="O334" s="84"/>
      <c r="P334" s="84"/>
      <c r="Q334" s="84"/>
      <c r="R334" s="84"/>
      <c r="S334" s="84"/>
      <c r="T334" s="84"/>
      <c r="U334" s="84"/>
      <c r="V334" s="84"/>
      <c r="W334" s="84"/>
      <c r="X334" s="86">
        <v>1</v>
      </c>
      <c r="Y334" s="84"/>
      <c r="Z334" s="84" t="s">
        <v>4911</v>
      </c>
      <c r="AA334" s="87">
        <v>9.1999999999999998E-3</v>
      </c>
      <c r="AB334" s="87">
        <v>2</v>
      </c>
      <c r="AC334" s="87">
        <v>0</v>
      </c>
      <c r="AD334" s="87"/>
      <c r="AE334" s="87">
        <v>2</v>
      </c>
      <c r="AF334" s="88" t="s">
        <v>5457</v>
      </c>
    </row>
    <row r="335" spans="1:32">
      <c r="A335" s="82">
        <v>657</v>
      </c>
      <c r="B335" s="84" t="s">
        <v>5458</v>
      </c>
      <c r="C335" s="84" t="s">
        <v>4677</v>
      </c>
      <c r="D335" s="85">
        <v>2003</v>
      </c>
      <c r="E335" s="85">
        <v>2011</v>
      </c>
      <c r="F335" s="84" t="s">
        <v>4663</v>
      </c>
      <c r="G335" s="84" t="s">
        <v>4604</v>
      </c>
      <c r="H335" s="84"/>
      <c r="I335" s="84" t="s">
        <v>4769</v>
      </c>
      <c r="J335" s="84"/>
      <c r="K335" s="84" t="s">
        <v>4616</v>
      </c>
      <c r="L335" s="84"/>
      <c r="M335" s="84"/>
      <c r="N335" s="84"/>
      <c r="O335" s="84"/>
      <c r="P335" s="84"/>
      <c r="Q335" s="86">
        <v>1</v>
      </c>
      <c r="R335" s="84"/>
      <c r="S335" s="84"/>
      <c r="T335" s="84"/>
      <c r="U335" s="84"/>
      <c r="V335" s="84"/>
      <c r="W335" s="84"/>
      <c r="X335" s="84"/>
      <c r="Y335" s="84"/>
      <c r="Z335" s="84" t="s">
        <v>5420</v>
      </c>
      <c r="AA335" s="87">
        <v>0.27600000000000002</v>
      </c>
      <c r="AB335" s="87">
        <v>60</v>
      </c>
      <c r="AC335" s="87">
        <v>0</v>
      </c>
      <c r="AD335" s="87"/>
      <c r="AE335" s="87">
        <v>60</v>
      </c>
      <c r="AF335" s="88" t="s">
        <v>5100</v>
      </c>
    </row>
    <row r="336" spans="1:32">
      <c r="A336" s="82">
        <v>658</v>
      </c>
      <c r="B336" s="84" t="s">
        <v>5459</v>
      </c>
      <c r="C336" s="84" t="s">
        <v>4672</v>
      </c>
      <c r="D336" s="85">
        <v>2014</v>
      </c>
      <c r="E336" s="85">
        <v>2017</v>
      </c>
      <c r="F336" s="84" t="s">
        <v>4663</v>
      </c>
      <c r="G336" s="84" t="s">
        <v>4602</v>
      </c>
      <c r="H336" s="84"/>
      <c r="I336" s="84" t="s">
        <v>4769</v>
      </c>
      <c r="J336" s="84"/>
      <c r="K336" s="84" t="s">
        <v>4781</v>
      </c>
      <c r="L336" s="84"/>
      <c r="M336" s="84"/>
      <c r="N336" s="84"/>
      <c r="O336" s="84"/>
      <c r="P336" s="84"/>
      <c r="Q336" s="84"/>
      <c r="R336" s="86">
        <v>1</v>
      </c>
      <c r="S336" s="84"/>
      <c r="T336" s="84"/>
      <c r="U336" s="84"/>
      <c r="V336" s="84"/>
      <c r="W336" s="86">
        <v>1</v>
      </c>
      <c r="X336" s="86">
        <v>1</v>
      </c>
      <c r="Y336" s="84"/>
      <c r="Z336" s="84" t="s">
        <v>5460</v>
      </c>
      <c r="AA336" s="87">
        <v>1.56E-3</v>
      </c>
      <c r="AB336" s="87">
        <v>0</v>
      </c>
      <c r="AC336" s="87">
        <v>0</v>
      </c>
      <c r="AD336" s="87"/>
      <c r="AE336" s="87">
        <v>0</v>
      </c>
      <c r="AF336" s="88"/>
    </row>
    <row r="337" spans="1:32">
      <c r="A337" s="82">
        <v>659</v>
      </c>
      <c r="B337" s="84" t="s">
        <v>5461</v>
      </c>
      <c r="C337" s="84" t="s">
        <v>4736</v>
      </c>
      <c r="D337" s="85">
        <v>2014</v>
      </c>
      <c r="E337" s="85">
        <v>2017</v>
      </c>
      <c r="F337" s="84" t="s">
        <v>4663</v>
      </c>
      <c r="G337" s="84" t="s">
        <v>4633</v>
      </c>
      <c r="H337" s="84"/>
      <c r="I337" s="84" t="s">
        <v>4769</v>
      </c>
      <c r="J337" s="84"/>
      <c r="K337" s="84" t="s">
        <v>4722</v>
      </c>
      <c r="L337" s="84"/>
      <c r="M337" s="84"/>
      <c r="N337" s="84"/>
      <c r="O337" s="84"/>
      <c r="P337" s="84"/>
      <c r="Q337" s="84"/>
      <c r="R337" s="84"/>
      <c r="S337" s="84"/>
      <c r="T337" s="84"/>
      <c r="U337" s="84"/>
      <c r="V337" s="84"/>
      <c r="W337" s="86">
        <v>1</v>
      </c>
      <c r="X337" s="86">
        <v>1</v>
      </c>
      <c r="Y337" s="84"/>
      <c r="Z337" s="84"/>
      <c r="AA337" s="87"/>
      <c r="AB337" s="87"/>
      <c r="AC337" s="87"/>
      <c r="AD337" s="87"/>
      <c r="AE337" s="87">
        <v>0</v>
      </c>
      <c r="AF337" s="88" t="s">
        <v>5462</v>
      </c>
    </row>
    <row r="338" spans="1:32">
      <c r="A338" s="82">
        <v>660</v>
      </c>
      <c r="B338" s="84" t="s">
        <v>5463</v>
      </c>
      <c r="C338" s="84" t="s">
        <v>4648</v>
      </c>
      <c r="D338" s="85">
        <v>2008</v>
      </c>
      <c r="E338" s="85">
        <v>2011</v>
      </c>
      <c r="F338" s="84" t="s">
        <v>4663</v>
      </c>
      <c r="G338" s="84" t="s">
        <v>4604</v>
      </c>
      <c r="H338" s="84"/>
      <c r="I338" s="84" t="s">
        <v>4614</v>
      </c>
      <c r="J338" s="84" t="s">
        <v>4683</v>
      </c>
      <c r="K338" s="84" t="s">
        <v>4616</v>
      </c>
      <c r="L338" s="84"/>
      <c r="M338" s="84"/>
      <c r="N338" s="84"/>
      <c r="O338" s="84"/>
      <c r="P338" s="84"/>
      <c r="Q338" s="84"/>
      <c r="R338" s="86">
        <v>1</v>
      </c>
      <c r="S338" s="84"/>
      <c r="T338" s="84"/>
      <c r="U338" s="84"/>
      <c r="V338" s="84"/>
      <c r="W338" s="84"/>
      <c r="X338" s="84"/>
      <c r="Y338" s="84"/>
      <c r="Z338" s="84" t="s">
        <v>5464</v>
      </c>
      <c r="AA338" s="87">
        <v>0.3</v>
      </c>
      <c r="AB338" s="87">
        <v>65</v>
      </c>
      <c r="AC338" s="87">
        <v>0.1</v>
      </c>
      <c r="AD338" s="87"/>
      <c r="AE338" s="87">
        <v>65</v>
      </c>
      <c r="AF338" s="88" t="s">
        <v>5465</v>
      </c>
    </row>
    <row r="339" spans="1:32">
      <c r="A339" s="82">
        <v>661</v>
      </c>
      <c r="B339" s="84" t="s">
        <v>5466</v>
      </c>
      <c r="C339" s="84" t="s">
        <v>4640</v>
      </c>
      <c r="D339" s="85">
        <v>2003</v>
      </c>
      <c r="E339" s="85">
        <v>2006</v>
      </c>
      <c r="F339" s="84" t="s">
        <v>4663</v>
      </c>
      <c r="G339" s="84" t="s">
        <v>4604</v>
      </c>
      <c r="H339" s="84"/>
      <c r="I339" s="84" t="s">
        <v>4769</v>
      </c>
      <c r="J339" s="84"/>
      <c r="K339" s="84" t="s">
        <v>4616</v>
      </c>
      <c r="L339" s="84"/>
      <c r="M339" s="84"/>
      <c r="N339" s="84"/>
      <c r="O339" s="84"/>
      <c r="P339" s="84"/>
      <c r="Q339" s="86">
        <v>1</v>
      </c>
      <c r="R339" s="84"/>
      <c r="S339" s="84"/>
      <c r="T339" s="84"/>
      <c r="U339" s="84"/>
      <c r="V339" s="84"/>
      <c r="W339" s="84"/>
      <c r="X339" s="84"/>
      <c r="Y339" s="84"/>
      <c r="Z339" s="84" t="s">
        <v>5464</v>
      </c>
      <c r="AA339" s="87">
        <v>0.3</v>
      </c>
      <c r="AB339" s="87">
        <v>65</v>
      </c>
      <c r="AC339" s="87">
        <v>0.1</v>
      </c>
      <c r="AD339" s="87"/>
      <c r="AE339" s="87">
        <v>65</v>
      </c>
      <c r="AF339" s="88" t="s">
        <v>5100</v>
      </c>
    </row>
    <row r="340" spans="1:32">
      <c r="A340" s="82">
        <v>662</v>
      </c>
      <c r="B340" s="84" t="s">
        <v>5467</v>
      </c>
      <c r="C340" s="84" t="s">
        <v>4620</v>
      </c>
      <c r="D340" s="85">
        <v>2003</v>
      </c>
      <c r="E340" s="85">
        <v>2009</v>
      </c>
      <c r="F340" s="84" t="s">
        <v>4663</v>
      </c>
      <c r="G340" s="84" t="s">
        <v>4604</v>
      </c>
      <c r="H340" s="84"/>
      <c r="I340" s="84" t="s">
        <v>4769</v>
      </c>
      <c r="J340" s="84"/>
      <c r="K340" s="84" t="s">
        <v>4616</v>
      </c>
      <c r="L340" s="84"/>
      <c r="M340" s="84"/>
      <c r="N340" s="84"/>
      <c r="O340" s="84"/>
      <c r="P340" s="84"/>
      <c r="Q340" s="86">
        <v>1</v>
      </c>
      <c r="R340" s="84"/>
      <c r="S340" s="84"/>
      <c r="T340" s="84"/>
      <c r="U340" s="84"/>
      <c r="V340" s="84"/>
      <c r="W340" s="84"/>
      <c r="X340" s="84"/>
      <c r="Y340" s="84"/>
      <c r="Z340" s="84" t="s">
        <v>5464</v>
      </c>
      <c r="AA340" s="87">
        <v>0.3</v>
      </c>
      <c r="AB340" s="87">
        <v>65</v>
      </c>
      <c r="AC340" s="87">
        <v>0.1</v>
      </c>
      <c r="AD340" s="87"/>
      <c r="AE340" s="87">
        <v>65</v>
      </c>
      <c r="AF340" s="88" t="s">
        <v>5100</v>
      </c>
    </row>
    <row r="341" spans="1:32">
      <c r="A341" s="82">
        <v>663</v>
      </c>
      <c r="B341" s="84" t="s">
        <v>5468</v>
      </c>
      <c r="C341" s="84" t="s">
        <v>4710</v>
      </c>
      <c r="D341" s="85">
        <v>2015</v>
      </c>
      <c r="E341" s="85">
        <v>2017</v>
      </c>
      <c r="F341" s="84" t="s">
        <v>4663</v>
      </c>
      <c r="G341" s="84" t="s">
        <v>4602</v>
      </c>
      <c r="H341" s="84"/>
      <c r="I341" s="84" t="s">
        <v>4769</v>
      </c>
      <c r="J341" s="84"/>
      <c r="K341" s="84" t="s">
        <v>4616</v>
      </c>
      <c r="L341" s="84"/>
      <c r="M341" s="84"/>
      <c r="N341" s="84"/>
      <c r="O341" s="84"/>
      <c r="P341" s="86">
        <v>1</v>
      </c>
      <c r="Q341" s="86">
        <v>1</v>
      </c>
      <c r="R341" s="84"/>
      <c r="S341" s="86">
        <v>1</v>
      </c>
      <c r="T341" s="84"/>
      <c r="U341" s="84"/>
      <c r="V341" s="84"/>
      <c r="W341" s="84"/>
      <c r="X341" s="84"/>
      <c r="Y341" s="84"/>
      <c r="Z341" s="84" t="s">
        <v>5008</v>
      </c>
      <c r="AA341" s="87">
        <v>0.1</v>
      </c>
      <c r="AB341" s="87">
        <v>19</v>
      </c>
      <c r="AC341" s="87">
        <v>0</v>
      </c>
      <c r="AD341" s="87"/>
      <c r="AE341" s="87">
        <v>19</v>
      </c>
      <c r="AF341" s="88" t="s">
        <v>5469</v>
      </c>
    </row>
    <row r="342" spans="1:32">
      <c r="A342" s="82">
        <v>664</v>
      </c>
      <c r="B342" s="84" t="s">
        <v>5470</v>
      </c>
      <c r="C342" s="84" t="s">
        <v>4662</v>
      </c>
      <c r="D342" s="85">
        <v>2015</v>
      </c>
      <c r="E342" s="85">
        <v>2017</v>
      </c>
      <c r="F342" s="84" t="s">
        <v>4663</v>
      </c>
      <c r="G342" s="84" t="s">
        <v>4633</v>
      </c>
      <c r="H342" s="84"/>
      <c r="I342" s="84" t="s">
        <v>4769</v>
      </c>
      <c r="J342" s="84"/>
      <c r="K342" s="84" t="s">
        <v>4616</v>
      </c>
      <c r="L342" s="84"/>
      <c r="M342" s="84"/>
      <c r="N342" s="84"/>
      <c r="O342" s="84"/>
      <c r="P342" s="84"/>
      <c r="Q342" s="84"/>
      <c r="R342" s="86">
        <v>1</v>
      </c>
      <c r="S342" s="84"/>
      <c r="T342" s="84"/>
      <c r="U342" s="84"/>
      <c r="V342" s="84"/>
      <c r="W342" s="84"/>
      <c r="X342" s="84"/>
      <c r="Y342" s="84"/>
      <c r="Z342" s="84" t="s">
        <v>4846</v>
      </c>
      <c r="AA342" s="87">
        <v>3.7999999999999999E-2</v>
      </c>
      <c r="AB342" s="87">
        <v>10</v>
      </c>
      <c r="AC342" s="87">
        <v>0</v>
      </c>
      <c r="AD342" s="87"/>
      <c r="AE342" s="87">
        <v>10</v>
      </c>
      <c r="AF342" s="88" t="s">
        <v>5009</v>
      </c>
    </row>
    <row r="343" spans="1:32">
      <c r="A343" s="82">
        <v>665</v>
      </c>
      <c r="B343" s="84" t="s">
        <v>5471</v>
      </c>
      <c r="C343" s="84" t="s">
        <v>4672</v>
      </c>
      <c r="D343" s="85">
        <v>2015</v>
      </c>
      <c r="E343" s="85">
        <v>2017</v>
      </c>
      <c r="F343" s="84" t="s">
        <v>4663</v>
      </c>
      <c r="G343" s="84" t="s">
        <v>4604</v>
      </c>
      <c r="H343" s="84"/>
      <c r="I343" s="84" t="s">
        <v>4769</v>
      </c>
      <c r="J343" s="84"/>
      <c r="K343" s="84" t="s">
        <v>4722</v>
      </c>
      <c r="L343" s="84"/>
      <c r="M343" s="84"/>
      <c r="N343" s="84"/>
      <c r="O343" s="84"/>
      <c r="P343" s="84"/>
      <c r="Q343" s="84"/>
      <c r="R343" s="84"/>
      <c r="S343" s="84"/>
      <c r="T343" s="84"/>
      <c r="U343" s="84"/>
      <c r="V343" s="84"/>
      <c r="W343" s="84"/>
      <c r="X343" s="86">
        <v>1</v>
      </c>
      <c r="Y343" s="86">
        <v>1</v>
      </c>
      <c r="Z343" s="84" t="s">
        <v>4772</v>
      </c>
      <c r="AA343" s="87">
        <v>2.5000000000000001E-2</v>
      </c>
      <c r="AB343" s="87">
        <v>5</v>
      </c>
      <c r="AC343" s="87">
        <v>0</v>
      </c>
      <c r="AD343" s="87"/>
      <c r="AE343" s="87">
        <v>5</v>
      </c>
      <c r="AF343" s="88" t="s">
        <v>5472</v>
      </c>
    </row>
    <row r="344" spans="1:32">
      <c r="A344" s="82">
        <v>666</v>
      </c>
      <c r="B344" s="84" t="s">
        <v>5473</v>
      </c>
      <c r="C344" s="84" t="s">
        <v>4677</v>
      </c>
      <c r="D344" s="85">
        <v>2015</v>
      </c>
      <c r="E344" s="85">
        <v>2017</v>
      </c>
      <c r="F344" s="84" t="s">
        <v>4663</v>
      </c>
      <c r="G344" s="84" t="s">
        <v>4633</v>
      </c>
      <c r="H344" s="84"/>
      <c r="I344" s="84" t="s">
        <v>4769</v>
      </c>
      <c r="J344" s="84"/>
      <c r="K344" s="84" t="s">
        <v>4616</v>
      </c>
      <c r="L344" s="84"/>
      <c r="M344" s="84"/>
      <c r="N344" s="84"/>
      <c r="O344" s="84"/>
      <c r="P344" s="84"/>
      <c r="Q344" s="84"/>
      <c r="R344" s="86">
        <v>1</v>
      </c>
      <c r="S344" s="84"/>
      <c r="T344" s="84"/>
      <c r="U344" s="84"/>
      <c r="V344" s="84"/>
      <c r="W344" s="84"/>
      <c r="X344" s="84"/>
      <c r="Y344" s="84"/>
      <c r="Z344" s="84" t="s">
        <v>5037</v>
      </c>
      <c r="AA344" s="87">
        <v>0.01</v>
      </c>
      <c r="AB344" s="87">
        <v>3</v>
      </c>
      <c r="AC344" s="87">
        <v>0</v>
      </c>
      <c r="AD344" s="87"/>
      <c r="AE344" s="87">
        <v>3</v>
      </c>
      <c r="AF344" s="88"/>
    </row>
    <row r="345" spans="1:32">
      <c r="A345" s="82">
        <v>667</v>
      </c>
      <c r="B345" s="84" t="s">
        <v>5474</v>
      </c>
      <c r="C345" s="84" t="s">
        <v>4672</v>
      </c>
      <c r="D345" s="85">
        <v>2015</v>
      </c>
      <c r="E345" s="85">
        <v>2017</v>
      </c>
      <c r="F345" s="84" t="s">
        <v>4663</v>
      </c>
      <c r="G345" s="84" t="s">
        <v>4598</v>
      </c>
      <c r="H345" s="84" t="s">
        <v>4613</v>
      </c>
      <c r="I345" s="84" t="s">
        <v>4769</v>
      </c>
      <c r="J345" s="84"/>
      <c r="K345" s="84" t="s">
        <v>4722</v>
      </c>
      <c r="L345" s="84"/>
      <c r="M345" s="84"/>
      <c r="N345" s="84"/>
      <c r="O345" s="84"/>
      <c r="P345" s="84"/>
      <c r="Q345" s="84"/>
      <c r="R345" s="84"/>
      <c r="S345" s="84"/>
      <c r="T345" s="84"/>
      <c r="U345" s="84"/>
      <c r="V345" s="84"/>
      <c r="W345" s="84"/>
      <c r="X345" s="86">
        <v>1</v>
      </c>
      <c r="Y345" s="86">
        <v>1</v>
      </c>
      <c r="Z345" s="84"/>
      <c r="AA345" s="87"/>
      <c r="AB345" s="87"/>
      <c r="AC345" s="87"/>
      <c r="AD345" s="87"/>
      <c r="AE345" s="87">
        <v>0</v>
      </c>
      <c r="AF345" s="88" t="s">
        <v>5475</v>
      </c>
    </row>
    <row r="346" spans="1:32">
      <c r="A346" s="82">
        <v>668</v>
      </c>
      <c r="B346" s="84" t="s">
        <v>5476</v>
      </c>
      <c r="C346" s="84" t="s">
        <v>4677</v>
      </c>
      <c r="D346" s="85">
        <v>2015</v>
      </c>
      <c r="E346" s="85">
        <v>2018</v>
      </c>
      <c r="F346" s="84" t="s">
        <v>4663</v>
      </c>
      <c r="G346" s="84" t="s">
        <v>4598</v>
      </c>
      <c r="H346" s="84" t="s">
        <v>4613</v>
      </c>
      <c r="I346" s="84" t="s">
        <v>4769</v>
      </c>
      <c r="J346" s="84"/>
      <c r="K346" s="84" t="s">
        <v>4722</v>
      </c>
      <c r="L346" s="84"/>
      <c r="M346" s="84"/>
      <c r="N346" s="84"/>
      <c r="O346" s="84"/>
      <c r="P346" s="84"/>
      <c r="Q346" s="84"/>
      <c r="R346" s="84"/>
      <c r="S346" s="84"/>
      <c r="T346" s="84"/>
      <c r="U346" s="84"/>
      <c r="V346" s="84"/>
      <c r="W346" s="84"/>
      <c r="X346" s="86">
        <v>1</v>
      </c>
      <c r="Y346" s="84"/>
      <c r="Z346" s="84"/>
      <c r="AA346" s="87"/>
      <c r="AB346" s="87"/>
      <c r="AC346" s="87"/>
      <c r="AD346" s="87"/>
      <c r="AE346" s="87">
        <v>0</v>
      </c>
      <c r="AF346" s="88" t="s">
        <v>5477</v>
      </c>
    </row>
    <row r="347" spans="1:32">
      <c r="A347" s="82">
        <v>669</v>
      </c>
      <c r="B347" s="84" t="s">
        <v>5478</v>
      </c>
      <c r="C347" s="84" t="s">
        <v>5019</v>
      </c>
      <c r="D347" s="85">
        <v>2003</v>
      </c>
      <c r="E347" s="85">
        <v>2007</v>
      </c>
      <c r="F347" s="84" t="s">
        <v>4663</v>
      </c>
      <c r="G347" s="84" t="s">
        <v>4604</v>
      </c>
      <c r="H347" s="84"/>
      <c r="I347" s="84" t="s">
        <v>4769</v>
      </c>
      <c r="J347" s="84"/>
      <c r="K347" s="84" t="s">
        <v>4616</v>
      </c>
      <c r="L347" s="84"/>
      <c r="M347" s="84"/>
      <c r="N347" s="84"/>
      <c r="O347" s="84"/>
      <c r="P347" s="84"/>
      <c r="Q347" s="86">
        <v>1</v>
      </c>
      <c r="R347" s="84"/>
      <c r="S347" s="84"/>
      <c r="T347" s="84"/>
      <c r="U347" s="84"/>
      <c r="V347" s="84"/>
      <c r="W347" s="84"/>
      <c r="X347" s="84"/>
      <c r="Y347" s="84"/>
      <c r="Z347" s="84" t="s">
        <v>5420</v>
      </c>
      <c r="AA347" s="87">
        <v>0.27600000000000002</v>
      </c>
      <c r="AB347" s="87">
        <v>60</v>
      </c>
      <c r="AC347" s="87">
        <v>0</v>
      </c>
      <c r="AD347" s="87"/>
      <c r="AE347" s="87">
        <v>60</v>
      </c>
      <c r="AF347" s="88" t="s">
        <v>5479</v>
      </c>
    </row>
    <row r="348" spans="1:32">
      <c r="A348" s="82">
        <v>670</v>
      </c>
      <c r="B348" s="84" t="s">
        <v>5480</v>
      </c>
      <c r="C348" s="84" t="s">
        <v>4677</v>
      </c>
      <c r="D348" s="85">
        <v>2009</v>
      </c>
      <c r="E348" s="85">
        <v>2013</v>
      </c>
      <c r="F348" s="84" t="s">
        <v>4663</v>
      </c>
      <c r="G348" s="84" t="s">
        <v>4604</v>
      </c>
      <c r="H348" s="84"/>
      <c r="I348" s="84" t="s">
        <v>4769</v>
      </c>
      <c r="J348" s="84"/>
      <c r="K348" s="84" t="s">
        <v>4722</v>
      </c>
      <c r="L348" s="84"/>
      <c r="M348" s="84"/>
      <c r="N348" s="84"/>
      <c r="O348" s="84"/>
      <c r="P348" s="84"/>
      <c r="Q348" s="84"/>
      <c r="R348" s="84"/>
      <c r="S348" s="84"/>
      <c r="T348" s="84"/>
      <c r="U348" s="84"/>
      <c r="V348" s="84"/>
      <c r="W348" s="84"/>
      <c r="X348" s="84"/>
      <c r="Y348" s="86">
        <v>1</v>
      </c>
      <c r="Z348" s="84" t="s">
        <v>5193</v>
      </c>
      <c r="AA348" s="87">
        <v>0.25</v>
      </c>
      <c r="AB348" s="87">
        <v>54</v>
      </c>
      <c r="AC348" s="87">
        <v>0</v>
      </c>
      <c r="AD348" s="87"/>
      <c r="AE348" s="87">
        <v>54</v>
      </c>
      <c r="AF348" s="88" t="s">
        <v>5481</v>
      </c>
    </row>
    <row r="349" spans="1:32">
      <c r="A349" s="82">
        <v>671</v>
      </c>
      <c r="B349" s="84" t="s">
        <v>5482</v>
      </c>
      <c r="C349" s="84" t="s">
        <v>4668</v>
      </c>
      <c r="D349" s="85">
        <v>2016</v>
      </c>
      <c r="E349" s="85">
        <v>2019</v>
      </c>
      <c r="F349" s="84" t="s">
        <v>4663</v>
      </c>
      <c r="G349" s="84" t="s">
        <v>4602</v>
      </c>
      <c r="H349" s="84"/>
      <c r="I349" s="84" t="s">
        <v>4769</v>
      </c>
      <c r="J349" s="84"/>
      <c r="K349" s="84" t="s">
        <v>4616</v>
      </c>
      <c r="L349" s="84"/>
      <c r="M349" s="84"/>
      <c r="N349" s="84"/>
      <c r="O349" s="84"/>
      <c r="P349" s="84"/>
      <c r="Q349" s="86">
        <v>1</v>
      </c>
      <c r="R349" s="84"/>
      <c r="S349" s="84"/>
      <c r="T349" s="86">
        <v>1</v>
      </c>
      <c r="U349" s="84"/>
      <c r="V349" s="84"/>
      <c r="W349" s="84"/>
      <c r="X349" s="84"/>
      <c r="Y349" s="84"/>
      <c r="Z349" s="84" t="s">
        <v>5483</v>
      </c>
      <c r="AA349" s="87">
        <v>0.182</v>
      </c>
      <c r="AB349" s="87">
        <v>35</v>
      </c>
      <c r="AC349" s="87">
        <v>0</v>
      </c>
      <c r="AD349" s="87"/>
      <c r="AE349" s="87">
        <v>35</v>
      </c>
      <c r="AF349" s="88" t="s">
        <v>5484</v>
      </c>
    </row>
    <row r="350" spans="1:32">
      <c r="A350" s="82">
        <v>672</v>
      </c>
      <c r="B350" s="84" t="s">
        <v>5485</v>
      </c>
      <c r="C350" s="84" t="s">
        <v>4662</v>
      </c>
      <c r="D350" s="85">
        <v>2016</v>
      </c>
      <c r="E350" s="85">
        <v>2017</v>
      </c>
      <c r="F350" s="84" t="s">
        <v>4663</v>
      </c>
      <c r="G350" s="84" t="s">
        <v>4602</v>
      </c>
      <c r="H350" s="84"/>
      <c r="I350" s="84" t="s">
        <v>4769</v>
      </c>
      <c r="J350" s="84"/>
      <c r="K350" s="84" t="s">
        <v>4616</v>
      </c>
      <c r="L350" s="84"/>
      <c r="M350" s="84"/>
      <c r="N350" s="84"/>
      <c r="O350" s="84"/>
      <c r="P350" s="84"/>
      <c r="Q350" s="86">
        <v>1</v>
      </c>
      <c r="R350" s="84"/>
      <c r="S350" s="84"/>
      <c r="T350" s="84"/>
      <c r="U350" s="84"/>
      <c r="V350" s="84"/>
      <c r="W350" s="84"/>
      <c r="X350" s="84"/>
      <c r="Y350" s="84"/>
      <c r="Z350" s="84" t="s">
        <v>5486</v>
      </c>
      <c r="AA350" s="87">
        <v>6.7599999999999993E-2</v>
      </c>
      <c r="AB350" s="87">
        <v>13</v>
      </c>
      <c r="AC350" s="87">
        <v>0</v>
      </c>
      <c r="AD350" s="87"/>
      <c r="AE350" s="87">
        <v>13</v>
      </c>
      <c r="AF350" s="88" t="s">
        <v>5487</v>
      </c>
    </row>
    <row r="351" spans="1:32">
      <c r="A351" s="82">
        <v>673</v>
      </c>
      <c r="B351" s="84" t="s">
        <v>5488</v>
      </c>
      <c r="C351" s="84" t="s">
        <v>4677</v>
      </c>
      <c r="D351" s="85">
        <v>2016</v>
      </c>
      <c r="E351" s="85">
        <v>2017</v>
      </c>
      <c r="F351" s="84" t="s">
        <v>4663</v>
      </c>
      <c r="G351" s="84" t="s">
        <v>4633</v>
      </c>
      <c r="H351" s="84"/>
      <c r="I351" s="84" t="s">
        <v>4769</v>
      </c>
      <c r="J351" s="84"/>
      <c r="K351" s="84" t="s">
        <v>4722</v>
      </c>
      <c r="L351" s="84"/>
      <c r="M351" s="84"/>
      <c r="N351" s="84"/>
      <c r="O351" s="84"/>
      <c r="P351" s="84"/>
      <c r="Q351" s="84"/>
      <c r="R351" s="84"/>
      <c r="S351" s="84"/>
      <c r="T351" s="84"/>
      <c r="U351" s="84"/>
      <c r="V351" s="84"/>
      <c r="W351" s="84"/>
      <c r="X351" s="86">
        <v>1</v>
      </c>
      <c r="Y351" s="86">
        <v>1</v>
      </c>
      <c r="Z351" s="84" t="s">
        <v>5250</v>
      </c>
      <c r="AA351" s="87">
        <v>1.4999999999999999E-2</v>
      </c>
      <c r="AB351" s="87">
        <v>4</v>
      </c>
      <c r="AC351" s="87">
        <v>0</v>
      </c>
      <c r="AD351" s="87"/>
      <c r="AE351" s="87">
        <v>4</v>
      </c>
      <c r="AF351" s="88" t="s">
        <v>5489</v>
      </c>
    </row>
    <row r="352" spans="1:32">
      <c r="A352" s="82">
        <v>674</v>
      </c>
      <c r="B352" s="84" t="s">
        <v>5490</v>
      </c>
      <c r="C352" s="84" t="s">
        <v>4662</v>
      </c>
      <c r="D352" s="85">
        <v>2016</v>
      </c>
      <c r="E352" s="85">
        <v>2017</v>
      </c>
      <c r="F352" s="84" t="s">
        <v>4663</v>
      </c>
      <c r="G352" s="84" t="s">
        <v>4602</v>
      </c>
      <c r="H352" s="84"/>
      <c r="I352" s="84" t="s">
        <v>4769</v>
      </c>
      <c r="J352" s="84"/>
      <c r="K352" s="84" t="s">
        <v>4616</v>
      </c>
      <c r="L352" s="84"/>
      <c r="M352" s="84"/>
      <c r="N352" s="84"/>
      <c r="O352" s="84"/>
      <c r="P352" s="84"/>
      <c r="Q352" s="86">
        <v>1</v>
      </c>
      <c r="R352" s="84"/>
      <c r="S352" s="84"/>
      <c r="T352" s="84"/>
      <c r="U352" s="84"/>
      <c r="V352" s="84"/>
      <c r="W352" s="84"/>
      <c r="X352" s="84"/>
      <c r="Y352" s="84"/>
      <c r="Z352" s="84" t="s">
        <v>4854</v>
      </c>
      <c r="AA352" s="87">
        <v>5.1999999999999998E-3</v>
      </c>
      <c r="AB352" s="87">
        <v>1</v>
      </c>
      <c r="AC352" s="87">
        <v>0</v>
      </c>
      <c r="AD352" s="87"/>
      <c r="AE352" s="87">
        <v>1</v>
      </c>
      <c r="AF352" s="88" t="s">
        <v>5487</v>
      </c>
    </row>
    <row r="353" spans="1:32">
      <c r="A353" s="82">
        <v>675</v>
      </c>
      <c r="B353" s="84" t="s">
        <v>5491</v>
      </c>
      <c r="C353" s="84" t="s">
        <v>4668</v>
      </c>
      <c r="D353" s="85">
        <v>2016</v>
      </c>
      <c r="E353" s="85">
        <v>2019</v>
      </c>
      <c r="F353" s="84" t="s">
        <v>4663</v>
      </c>
      <c r="G353" s="84" t="s">
        <v>4594</v>
      </c>
      <c r="H353" s="84" t="s">
        <v>5492</v>
      </c>
      <c r="I353" s="84"/>
      <c r="J353" s="84"/>
      <c r="K353" s="84" t="s">
        <v>4616</v>
      </c>
      <c r="L353" s="84"/>
      <c r="M353" s="84"/>
      <c r="N353" s="84"/>
      <c r="O353" s="84"/>
      <c r="P353" s="84"/>
      <c r="Q353" s="86">
        <v>1</v>
      </c>
      <c r="R353" s="84"/>
      <c r="S353" s="84"/>
      <c r="T353" s="84"/>
      <c r="U353" s="84"/>
      <c r="V353" s="84"/>
      <c r="W353" s="84"/>
      <c r="X353" s="84"/>
      <c r="Y353" s="84"/>
      <c r="Z353" s="84" t="s">
        <v>5493</v>
      </c>
      <c r="AA353" s="87"/>
      <c r="AB353" s="87"/>
      <c r="AC353" s="87"/>
      <c r="AD353" s="87">
        <v>100000</v>
      </c>
      <c r="AE353" s="87">
        <v>12538</v>
      </c>
      <c r="AF353" s="88" t="s">
        <v>5494</v>
      </c>
    </row>
    <row r="354" spans="1:32">
      <c r="A354" s="82">
        <v>676</v>
      </c>
      <c r="B354" s="84" t="s">
        <v>5495</v>
      </c>
      <c r="C354" s="84" t="s">
        <v>4677</v>
      </c>
      <c r="D354" s="85">
        <v>2017</v>
      </c>
      <c r="E354" s="85">
        <v>2019</v>
      </c>
      <c r="F354" s="84" t="s">
        <v>4663</v>
      </c>
      <c r="G354" s="84" t="s">
        <v>4633</v>
      </c>
      <c r="H354" s="84"/>
      <c r="I354" s="84" t="s">
        <v>4769</v>
      </c>
      <c r="J354" s="84"/>
      <c r="K354" s="84" t="s">
        <v>4616</v>
      </c>
      <c r="L354" s="84"/>
      <c r="M354" s="84"/>
      <c r="N354" s="84"/>
      <c r="O354" s="86">
        <v>1</v>
      </c>
      <c r="P354" s="84"/>
      <c r="Q354" s="84"/>
      <c r="R354" s="84"/>
      <c r="S354" s="84"/>
      <c r="T354" s="84"/>
      <c r="U354" s="84"/>
      <c r="V354" s="84"/>
      <c r="W354" s="84"/>
      <c r="X354" s="84"/>
      <c r="Y354" s="84"/>
      <c r="Z354" s="84" t="s">
        <v>5496</v>
      </c>
      <c r="AA354" s="87">
        <v>0.15</v>
      </c>
      <c r="AB354" s="87">
        <v>39</v>
      </c>
      <c r="AC354" s="87">
        <v>0</v>
      </c>
      <c r="AD354" s="87"/>
      <c r="AE354" s="87">
        <v>39</v>
      </c>
      <c r="AF354" s="88" t="s">
        <v>5497</v>
      </c>
    </row>
    <row r="355" spans="1:32">
      <c r="A355" s="82">
        <v>677</v>
      </c>
      <c r="B355" s="84" t="s">
        <v>5498</v>
      </c>
      <c r="C355" s="84" t="s">
        <v>4668</v>
      </c>
      <c r="D355" s="85">
        <v>2017</v>
      </c>
      <c r="E355" s="85">
        <v>2019</v>
      </c>
      <c r="F355" s="84" t="s">
        <v>4663</v>
      </c>
      <c r="G355" s="84" t="s">
        <v>4604</v>
      </c>
      <c r="H355" s="84"/>
      <c r="I355" s="84" t="s">
        <v>4769</v>
      </c>
      <c r="J355" s="84"/>
      <c r="K355" s="84" t="s">
        <v>4616</v>
      </c>
      <c r="L355" s="84"/>
      <c r="M355" s="84"/>
      <c r="N355" s="84"/>
      <c r="O355" s="84"/>
      <c r="P355" s="84"/>
      <c r="Q355" s="84"/>
      <c r="R355" s="84"/>
      <c r="S355" s="84"/>
      <c r="T355" s="86">
        <v>1</v>
      </c>
      <c r="U355" s="84"/>
      <c r="V355" s="84"/>
      <c r="W355" s="84"/>
      <c r="X355" s="84"/>
      <c r="Y355" s="84"/>
      <c r="Z355" s="84" t="s">
        <v>5499</v>
      </c>
      <c r="AA355" s="87">
        <v>0.13500000000000001</v>
      </c>
      <c r="AB355" s="87">
        <v>29</v>
      </c>
      <c r="AC355" s="87">
        <v>0</v>
      </c>
      <c r="AD355" s="87"/>
      <c r="AE355" s="87">
        <v>29</v>
      </c>
      <c r="AF355" s="88" t="s">
        <v>5500</v>
      </c>
    </row>
    <row r="356" spans="1:32">
      <c r="A356" s="82">
        <v>678</v>
      </c>
      <c r="B356" s="84" t="s">
        <v>5501</v>
      </c>
      <c r="C356" s="84" t="s">
        <v>4668</v>
      </c>
      <c r="D356" s="85">
        <v>2017</v>
      </c>
      <c r="E356" s="85">
        <v>2018</v>
      </c>
      <c r="F356" s="84" t="s">
        <v>4663</v>
      </c>
      <c r="G356" s="84" t="s">
        <v>4602</v>
      </c>
      <c r="H356" s="84"/>
      <c r="I356" s="84" t="s">
        <v>4769</v>
      </c>
      <c r="J356" s="84"/>
      <c r="K356" s="84" t="s">
        <v>4616</v>
      </c>
      <c r="L356" s="84"/>
      <c r="M356" s="84"/>
      <c r="N356" s="84"/>
      <c r="O356" s="84"/>
      <c r="P356" s="84"/>
      <c r="Q356" s="86">
        <v>1</v>
      </c>
      <c r="R356" s="84"/>
      <c r="S356" s="84"/>
      <c r="T356" s="84"/>
      <c r="U356" s="84"/>
      <c r="V356" s="84"/>
      <c r="W356" s="84"/>
      <c r="X356" s="84"/>
      <c r="Y356" s="84"/>
      <c r="Z356" s="84" t="s">
        <v>4846</v>
      </c>
      <c r="AA356" s="87">
        <v>0.52</v>
      </c>
      <c r="AB356" s="87">
        <v>100</v>
      </c>
      <c r="AC356" s="87">
        <v>0.1</v>
      </c>
      <c r="AD356" s="87"/>
      <c r="AE356" s="87">
        <v>100</v>
      </c>
      <c r="AF356" s="88" t="s">
        <v>5502</v>
      </c>
    </row>
    <row r="357" spans="1:32">
      <c r="A357" s="82">
        <v>679</v>
      </c>
      <c r="B357" s="84" t="s">
        <v>5503</v>
      </c>
      <c r="C357" s="84" t="s">
        <v>4736</v>
      </c>
      <c r="D357" s="85">
        <v>2018</v>
      </c>
      <c r="E357" s="85">
        <v>2020</v>
      </c>
      <c r="F357" s="84" t="s">
        <v>4663</v>
      </c>
      <c r="G357" s="84" t="s">
        <v>4602</v>
      </c>
      <c r="H357" s="84"/>
      <c r="I357" s="84" t="s">
        <v>4769</v>
      </c>
      <c r="J357" s="84"/>
      <c r="K357" s="84" t="s">
        <v>4616</v>
      </c>
      <c r="L357" s="84"/>
      <c r="M357" s="84"/>
      <c r="N357" s="84"/>
      <c r="O357" s="84"/>
      <c r="P357" s="84"/>
      <c r="Q357" s="86">
        <v>1</v>
      </c>
      <c r="R357" s="84"/>
      <c r="S357" s="86">
        <v>1</v>
      </c>
      <c r="T357" s="84"/>
      <c r="U357" s="84"/>
      <c r="V357" s="84"/>
      <c r="W357" s="84"/>
      <c r="X357" s="84"/>
      <c r="Y357" s="84"/>
      <c r="Z357" s="84" t="s">
        <v>4846</v>
      </c>
      <c r="AA357" s="87">
        <v>0.52</v>
      </c>
      <c r="AB357" s="87">
        <v>100</v>
      </c>
      <c r="AC357" s="87">
        <v>0.1</v>
      </c>
      <c r="AD357" s="87"/>
      <c r="AE357" s="87">
        <v>100</v>
      </c>
      <c r="AF357" s="88" t="s">
        <v>5504</v>
      </c>
    </row>
    <row r="358" spans="1:32">
      <c r="A358" s="82">
        <v>680</v>
      </c>
      <c r="B358" s="84" t="s">
        <v>5505</v>
      </c>
      <c r="C358" s="84" t="s">
        <v>4648</v>
      </c>
      <c r="D358" s="85">
        <v>2019</v>
      </c>
      <c r="E358" s="85">
        <v>2020</v>
      </c>
      <c r="F358" s="84" t="s">
        <v>4663</v>
      </c>
      <c r="G358" s="84" t="s">
        <v>4602</v>
      </c>
      <c r="H358" s="84"/>
      <c r="I358" s="84" t="s">
        <v>4769</v>
      </c>
      <c r="J358" s="84"/>
      <c r="K358" s="84" t="s">
        <v>4616</v>
      </c>
      <c r="L358" s="84"/>
      <c r="M358" s="84"/>
      <c r="N358" s="84"/>
      <c r="O358" s="84"/>
      <c r="P358" s="84"/>
      <c r="Q358" s="84"/>
      <c r="R358" s="86">
        <v>1</v>
      </c>
      <c r="S358" s="84"/>
      <c r="T358" s="84"/>
      <c r="U358" s="84"/>
      <c r="V358" s="84"/>
      <c r="W358" s="84"/>
      <c r="X358" s="84"/>
      <c r="Y358" s="84"/>
      <c r="Z358" s="84" t="s">
        <v>4908</v>
      </c>
      <c r="AA358" s="87">
        <v>0.05</v>
      </c>
      <c r="AB358" s="87">
        <v>10</v>
      </c>
      <c r="AC358" s="87">
        <v>0</v>
      </c>
      <c r="AD358" s="87"/>
      <c r="AE358" s="87">
        <v>10</v>
      </c>
      <c r="AF358" s="88" t="s">
        <v>5506</v>
      </c>
    </row>
    <row r="359" spans="1:32">
      <c r="A359" s="82">
        <v>681</v>
      </c>
      <c r="B359" s="84" t="s">
        <v>5507</v>
      </c>
      <c r="C359" s="84" t="s">
        <v>4648</v>
      </c>
      <c r="D359" s="85">
        <v>2008</v>
      </c>
      <c r="E359" s="85">
        <v>2009</v>
      </c>
      <c r="F359" s="84" t="s">
        <v>4663</v>
      </c>
      <c r="G359" s="84" t="s">
        <v>4602</v>
      </c>
      <c r="H359" s="84"/>
      <c r="I359" s="84" t="s">
        <v>4769</v>
      </c>
      <c r="J359" s="84"/>
      <c r="K359" s="84" t="s">
        <v>4616</v>
      </c>
      <c r="L359" s="84"/>
      <c r="M359" s="84"/>
      <c r="N359" s="84"/>
      <c r="O359" s="84"/>
      <c r="P359" s="84"/>
      <c r="Q359" s="84"/>
      <c r="R359" s="86">
        <v>1</v>
      </c>
      <c r="S359" s="84"/>
      <c r="T359" s="84"/>
      <c r="U359" s="84"/>
      <c r="V359" s="84"/>
      <c r="W359" s="84"/>
      <c r="X359" s="84"/>
      <c r="Y359" s="84"/>
      <c r="Z359" s="84" t="s">
        <v>5508</v>
      </c>
      <c r="AA359" s="87">
        <v>4.1000000000000002E-2</v>
      </c>
      <c r="AB359" s="87">
        <v>8</v>
      </c>
      <c r="AC359" s="87">
        <v>0</v>
      </c>
      <c r="AD359" s="87"/>
      <c r="AE359" s="87">
        <v>8</v>
      </c>
      <c r="AF359" s="88" t="s">
        <v>5509</v>
      </c>
    </row>
    <row r="360" spans="1:32">
      <c r="A360" s="82">
        <v>682</v>
      </c>
      <c r="B360" s="84" t="s">
        <v>5510</v>
      </c>
      <c r="C360" s="84" t="s">
        <v>4677</v>
      </c>
      <c r="D360" s="85">
        <v>2005</v>
      </c>
      <c r="E360" s="85">
        <v>2008</v>
      </c>
      <c r="F360" s="84" t="s">
        <v>4663</v>
      </c>
      <c r="G360" s="84" t="s">
        <v>4602</v>
      </c>
      <c r="H360" s="84"/>
      <c r="I360" s="84" t="s">
        <v>4769</v>
      </c>
      <c r="J360" s="84"/>
      <c r="K360" s="84" t="s">
        <v>4616</v>
      </c>
      <c r="L360" s="84"/>
      <c r="M360" s="84"/>
      <c r="N360" s="84"/>
      <c r="O360" s="84"/>
      <c r="P360" s="84"/>
      <c r="Q360" s="84"/>
      <c r="R360" s="86">
        <v>1</v>
      </c>
      <c r="S360" s="84"/>
      <c r="T360" s="84"/>
      <c r="U360" s="84"/>
      <c r="V360" s="84"/>
      <c r="W360" s="84"/>
      <c r="X360" s="84"/>
      <c r="Y360" s="84"/>
      <c r="Z360" s="84" t="s">
        <v>5511</v>
      </c>
      <c r="AA360" s="87">
        <v>3.2759999999999997E-2</v>
      </c>
      <c r="AB360" s="87">
        <v>6</v>
      </c>
      <c r="AC360" s="87">
        <v>0</v>
      </c>
      <c r="AD360" s="87"/>
      <c r="AE360" s="87">
        <v>6</v>
      </c>
      <c r="AF360" s="88" t="s">
        <v>5512</v>
      </c>
    </row>
    <row r="361" spans="1:32">
      <c r="A361" s="82">
        <v>683</v>
      </c>
      <c r="B361" s="84" t="s">
        <v>5513</v>
      </c>
      <c r="C361" s="84" t="s">
        <v>4736</v>
      </c>
      <c r="D361" s="85">
        <v>2020</v>
      </c>
      <c r="E361" s="85">
        <v>2023</v>
      </c>
      <c r="F361" s="84" t="s">
        <v>4663</v>
      </c>
      <c r="G361" s="84" t="s">
        <v>4604</v>
      </c>
      <c r="H361" s="84"/>
      <c r="I361" s="84" t="s">
        <v>4769</v>
      </c>
      <c r="J361" s="84"/>
      <c r="K361" s="84" t="s">
        <v>4781</v>
      </c>
      <c r="L361" s="84"/>
      <c r="M361" s="84"/>
      <c r="N361" s="84"/>
      <c r="O361" s="84"/>
      <c r="P361" s="84"/>
      <c r="Q361" s="84"/>
      <c r="R361" s="84"/>
      <c r="S361" s="86">
        <v>1</v>
      </c>
      <c r="T361" s="84"/>
      <c r="U361" s="84"/>
      <c r="V361" s="84"/>
      <c r="W361" s="84"/>
      <c r="X361" s="86">
        <v>1</v>
      </c>
      <c r="Y361" s="84"/>
      <c r="Z361" s="84" t="s">
        <v>4812</v>
      </c>
      <c r="AA361" s="87">
        <v>1</v>
      </c>
      <c r="AB361" s="87">
        <v>217</v>
      </c>
      <c r="AC361" s="87">
        <v>0.2</v>
      </c>
      <c r="AD361" s="87"/>
      <c r="AE361" s="87">
        <v>217</v>
      </c>
      <c r="AF361" s="88" t="s">
        <v>5514</v>
      </c>
    </row>
    <row r="362" spans="1:32">
      <c r="A362" s="82">
        <v>684</v>
      </c>
      <c r="B362" s="84" t="s">
        <v>5515</v>
      </c>
      <c r="C362" s="84" t="s">
        <v>4662</v>
      </c>
      <c r="D362" s="85">
        <v>2007</v>
      </c>
      <c r="E362" s="83"/>
      <c r="F362" s="84" t="s">
        <v>4663</v>
      </c>
      <c r="G362" s="84" t="s">
        <v>4602</v>
      </c>
      <c r="H362" s="84"/>
      <c r="I362" s="84" t="s">
        <v>4769</v>
      </c>
      <c r="J362" s="84"/>
      <c r="K362" s="84" t="s">
        <v>4616</v>
      </c>
      <c r="L362" s="84"/>
      <c r="M362" s="84"/>
      <c r="N362" s="84"/>
      <c r="O362" s="84"/>
      <c r="P362" s="84"/>
      <c r="Q362" s="86">
        <v>1</v>
      </c>
      <c r="R362" s="86">
        <v>1</v>
      </c>
      <c r="S362" s="84"/>
      <c r="T362" s="84"/>
      <c r="U362" s="84"/>
      <c r="V362" s="84"/>
      <c r="W362" s="84"/>
      <c r="X362" s="84"/>
      <c r="Y362" s="84"/>
      <c r="Z362" s="84" t="s">
        <v>5071</v>
      </c>
      <c r="AA362" s="87">
        <v>5.0000000000000001E-3</v>
      </c>
      <c r="AB362" s="87">
        <v>1</v>
      </c>
      <c r="AC362" s="87">
        <v>0</v>
      </c>
      <c r="AD362" s="87"/>
      <c r="AE362" s="87">
        <v>1</v>
      </c>
      <c r="AF362" s="88" t="s">
        <v>5516</v>
      </c>
    </row>
    <row r="363" spans="1:32">
      <c r="A363" s="82">
        <v>685</v>
      </c>
      <c r="B363" s="84" t="s">
        <v>5517</v>
      </c>
      <c r="C363" s="84" t="s">
        <v>4736</v>
      </c>
      <c r="D363" s="85">
        <v>2000</v>
      </c>
      <c r="E363" s="85">
        <v>2004</v>
      </c>
      <c r="F363" s="84" t="s">
        <v>4663</v>
      </c>
      <c r="G363" s="84" t="s">
        <v>4604</v>
      </c>
      <c r="H363" s="84"/>
      <c r="I363" s="84" t="s">
        <v>4769</v>
      </c>
      <c r="J363" s="84"/>
      <c r="K363" s="84" t="s">
        <v>4616</v>
      </c>
      <c r="L363" s="84"/>
      <c r="M363" s="84"/>
      <c r="N363" s="84"/>
      <c r="O363" s="84"/>
      <c r="P363" s="84"/>
      <c r="Q363" s="84"/>
      <c r="R363" s="86">
        <v>1</v>
      </c>
      <c r="S363" s="84"/>
      <c r="T363" s="84"/>
      <c r="U363" s="84"/>
      <c r="V363" s="84"/>
      <c r="W363" s="84"/>
      <c r="X363" s="84"/>
      <c r="Y363" s="84"/>
      <c r="Z363" s="84" t="s">
        <v>5518</v>
      </c>
      <c r="AA363" s="87">
        <v>3.5999999999999999E-3</v>
      </c>
      <c r="AB363" s="87">
        <v>1</v>
      </c>
      <c r="AC363" s="87">
        <v>0</v>
      </c>
      <c r="AD363" s="87"/>
      <c r="AE363" s="87">
        <v>1</v>
      </c>
      <c r="AF363" s="88" t="s">
        <v>5519</v>
      </c>
    </row>
    <row r="364" spans="1:32">
      <c r="A364" s="82">
        <v>686</v>
      </c>
      <c r="B364" s="84" t="s">
        <v>5520</v>
      </c>
      <c r="C364" s="84" t="s">
        <v>4833</v>
      </c>
      <c r="D364" s="85">
        <v>2004</v>
      </c>
      <c r="E364" s="85">
        <v>2004</v>
      </c>
      <c r="F364" s="84" t="s">
        <v>4663</v>
      </c>
      <c r="G364" s="84" t="s">
        <v>4604</v>
      </c>
      <c r="H364" s="84"/>
      <c r="I364" s="84" t="s">
        <v>4769</v>
      </c>
      <c r="J364" s="84"/>
      <c r="K364" s="84" t="s">
        <v>4616</v>
      </c>
      <c r="L364" s="84"/>
      <c r="M364" s="84"/>
      <c r="N364" s="84"/>
      <c r="O364" s="84"/>
      <c r="P364" s="84"/>
      <c r="Q364" s="84"/>
      <c r="R364" s="86">
        <v>1</v>
      </c>
      <c r="S364" s="84"/>
      <c r="T364" s="84"/>
      <c r="U364" s="84"/>
      <c r="V364" s="84"/>
      <c r="W364" s="84"/>
      <c r="X364" s="84"/>
      <c r="Y364" s="84"/>
      <c r="Z364" s="84" t="s">
        <v>5521</v>
      </c>
      <c r="AA364" s="87">
        <v>3.3999999999999998E-3</v>
      </c>
      <c r="AB364" s="87">
        <v>1</v>
      </c>
      <c r="AC364" s="87">
        <v>0</v>
      </c>
      <c r="AD364" s="87"/>
      <c r="AE364" s="87">
        <v>1</v>
      </c>
      <c r="AF364" s="88" t="s">
        <v>5251</v>
      </c>
    </row>
    <row r="365" spans="1:32">
      <c r="A365" s="82">
        <v>687</v>
      </c>
      <c r="B365" s="84" t="s">
        <v>5522</v>
      </c>
      <c r="C365" s="84" t="s">
        <v>4668</v>
      </c>
      <c r="D365" s="85">
        <v>2005</v>
      </c>
      <c r="E365" s="85">
        <v>2005</v>
      </c>
      <c r="F365" s="84" t="s">
        <v>4663</v>
      </c>
      <c r="G365" s="84" t="s">
        <v>4602</v>
      </c>
      <c r="H365" s="84"/>
      <c r="I365" s="84" t="s">
        <v>4769</v>
      </c>
      <c r="J365" s="84"/>
      <c r="K365" s="84" t="s">
        <v>4616</v>
      </c>
      <c r="L365" s="84"/>
      <c r="M365" s="84"/>
      <c r="N365" s="84"/>
      <c r="O365" s="84"/>
      <c r="P365" s="84"/>
      <c r="Q365" s="84"/>
      <c r="R365" s="86">
        <v>1</v>
      </c>
      <c r="S365" s="84"/>
      <c r="T365" s="84"/>
      <c r="U365" s="84"/>
      <c r="V365" s="84"/>
      <c r="W365" s="84"/>
      <c r="X365" s="84"/>
      <c r="Y365" s="84"/>
      <c r="Z365" s="84" t="s">
        <v>5227</v>
      </c>
      <c r="AA365" s="87">
        <v>3.64E-3</v>
      </c>
      <c r="AB365" s="87">
        <v>1</v>
      </c>
      <c r="AC365" s="87">
        <v>0</v>
      </c>
      <c r="AD365" s="87"/>
      <c r="AE365" s="87">
        <v>1</v>
      </c>
      <c r="AF365" s="88" t="s">
        <v>5523</v>
      </c>
    </row>
    <row r="366" spans="1:32">
      <c r="A366" s="82">
        <v>688</v>
      </c>
      <c r="B366" s="84" t="s">
        <v>5524</v>
      </c>
      <c r="C366" s="84" t="s">
        <v>4648</v>
      </c>
      <c r="D366" s="85">
        <v>2004</v>
      </c>
      <c r="E366" s="85">
        <v>2005</v>
      </c>
      <c r="F366" s="84" t="s">
        <v>4663</v>
      </c>
      <c r="G366" s="84" t="s">
        <v>4602</v>
      </c>
      <c r="H366" s="84"/>
      <c r="I366" s="84" t="s">
        <v>4769</v>
      </c>
      <c r="J366" s="84"/>
      <c r="K366" s="84" t="s">
        <v>4616</v>
      </c>
      <c r="L366" s="84"/>
      <c r="M366" s="84"/>
      <c r="N366" s="84"/>
      <c r="O366" s="84"/>
      <c r="P366" s="84"/>
      <c r="Q366" s="86">
        <v>1</v>
      </c>
      <c r="R366" s="86">
        <v>1</v>
      </c>
      <c r="S366" s="84"/>
      <c r="T366" s="86">
        <v>1</v>
      </c>
      <c r="U366" s="84"/>
      <c r="V366" s="84"/>
      <c r="W366" s="84"/>
      <c r="X366" s="84"/>
      <c r="Y366" s="84"/>
      <c r="Z366" s="84" t="s">
        <v>5525</v>
      </c>
      <c r="AA366" s="87">
        <v>2.5999999999999999E-3</v>
      </c>
      <c r="AB366" s="87">
        <v>1</v>
      </c>
      <c r="AC366" s="87">
        <v>0</v>
      </c>
      <c r="AD366" s="87"/>
      <c r="AE366" s="87">
        <v>1</v>
      </c>
      <c r="AF366" s="88" t="s">
        <v>5526</v>
      </c>
    </row>
    <row r="367" spans="1:32">
      <c r="A367" s="82">
        <v>689</v>
      </c>
      <c r="B367" s="84" t="s">
        <v>5527</v>
      </c>
      <c r="C367" s="84" t="s">
        <v>4620</v>
      </c>
      <c r="D367" s="85">
        <v>2024</v>
      </c>
      <c r="E367" s="83"/>
      <c r="F367" s="84" t="s">
        <v>4612</v>
      </c>
      <c r="G367" s="84" t="s">
        <v>4602</v>
      </c>
      <c r="H367" s="84"/>
      <c r="I367" s="84" t="s">
        <v>4614</v>
      </c>
      <c r="J367" s="84" t="s">
        <v>4615</v>
      </c>
      <c r="K367" s="84" t="s">
        <v>4616</v>
      </c>
      <c r="L367" s="84"/>
      <c r="M367" s="84"/>
      <c r="N367" s="84"/>
      <c r="O367" s="84"/>
      <c r="P367" s="86">
        <v>1</v>
      </c>
      <c r="Q367" s="84"/>
      <c r="R367" s="84"/>
      <c r="S367" s="84"/>
      <c r="T367" s="84"/>
      <c r="U367" s="84"/>
      <c r="V367" s="84"/>
      <c r="W367" s="84"/>
      <c r="X367" s="84"/>
      <c r="Y367" s="84"/>
      <c r="Z367" s="84" t="s">
        <v>4894</v>
      </c>
      <c r="AA367" s="87">
        <v>1.25</v>
      </c>
      <c r="AB367" s="87">
        <v>240</v>
      </c>
      <c r="AC367" s="87">
        <v>0.2</v>
      </c>
      <c r="AD367" s="87"/>
      <c r="AE367" s="87">
        <v>240</v>
      </c>
      <c r="AF367" s="88" t="s">
        <v>5528</v>
      </c>
    </row>
    <row r="368" spans="1:32">
      <c r="A368" s="82">
        <v>690</v>
      </c>
      <c r="B368" s="84" t="s">
        <v>5529</v>
      </c>
      <c r="C368" s="84" t="s">
        <v>4648</v>
      </c>
      <c r="D368" s="85">
        <v>2000</v>
      </c>
      <c r="E368" s="85">
        <v>2004</v>
      </c>
      <c r="F368" s="84" t="s">
        <v>4663</v>
      </c>
      <c r="G368" s="84" t="s">
        <v>4602</v>
      </c>
      <c r="H368" s="84"/>
      <c r="I368" s="84" t="s">
        <v>4769</v>
      </c>
      <c r="J368" s="84"/>
      <c r="K368" s="84" t="s">
        <v>4616</v>
      </c>
      <c r="L368" s="84"/>
      <c r="M368" s="84"/>
      <c r="N368" s="84"/>
      <c r="O368" s="84"/>
      <c r="P368" s="84"/>
      <c r="Q368" s="84"/>
      <c r="R368" s="86">
        <v>1</v>
      </c>
      <c r="S368" s="84"/>
      <c r="T368" s="84"/>
      <c r="U368" s="84"/>
      <c r="V368" s="84"/>
      <c r="W368" s="84"/>
      <c r="X368" s="84"/>
      <c r="Y368" s="84"/>
      <c r="Z368" s="84" t="s">
        <v>5412</v>
      </c>
      <c r="AA368" s="87">
        <v>1E-3</v>
      </c>
      <c r="AB368" s="87">
        <v>0</v>
      </c>
      <c r="AC368" s="87">
        <v>0</v>
      </c>
      <c r="AD368" s="87"/>
      <c r="AE368" s="87">
        <v>0</v>
      </c>
      <c r="AF368" s="88" t="s">
        <v>5530</v>
      </c>
    </row>
    <row r="369" spans="1:32">
      <c r="A369" s="82">
        <v>691</v>
      </c>
      <c r="B369" s="84" t="s">
        <v>5531</v>
      </c>
      <c r="C369" s="84" t="s">
        <v>4648</v>
      </c>
      <c r="D369" s="85">
        <v>2008</v>
      </c>
      <c r="E369" s="85">
        <v>2009</v>
      </c>
      <c r="F369" s="84" t="s">
        <v>4663</v>
      </c>
      <c r="G369" s="84" t="s">
        <v>4598</v>
      </c>
      <c r="H369" s="84" t="s">
        <v>4613</v>
      </c>
      <c r="I369" s="84" t="s">
        <v>4769</v>
      </c>
      <c r="J369" s="84"/>
      <c r="K369" s="84" t="s">
        <v>4616</v>
      </c>
      <c r="L369" s="84"/>
      <c r="M369" s="84"/>
      <c r="N369" s="84"/>
      <c r="O369" s="84"/>
      <c r="P369" s="84"/>
      <c r="Q369" s="84"/>
      <c r="R369" s="84"/>
      <c r="S369" s="84"/>
      <c r="T369" s="84"/>
      <c r="U369" s="86">
        <v>1</v>
      </c>
      <c r="V369" s="84"/>
      <c r="W369" s="84"/>
      <c r="X369" s="84"/>
      <c r="Y369" s="84"/>
      <c r="Z369" s="84" t="s">
        <v>5532</v>
      </c>
      <c r="AA369" s="87">
        <v>2.2499999999999999E-4</v>
      </c>
      <c r="AB369" s="87">
        <v>0</v>
      </c>
      <c r="AC369" s="87">
        <v>0</v>
      </c>
      <c r="AD369" s="87"/>
      <c r="AE369" s="87">
        <v>0</v>
      </c>
      <c r="AF369" s="88" t="s">
        <v>5533</v>
      </c>
    </row>
    <row r="370" spans="1:32">
      <c r="A370" s="82">
        <v>692</v>
      </c>
      <c r="B370" s="84" t="s">
        <v>5534</v>
      </c>
      <c r="C370" s="84" t="s">
        <v>4677</v>
      </c>
      <c r="D370" s="85">
        <v>2008</v>
      </c>
      <c r="E370" s="85">
        <v>2011</v>
      </c>
      <c r="F370" s="84" t="s">
        <v>4663</v>
      </c>
      <c r="G370" s="84" t="s">
        <v>4602</v>
      </c>
      <c r="H370" s="84"/>
      <c r="I370" s="84" t="s">
        <v>4769</v>
      </c>
      <c r="J370" s="84"/>
      <c r="K370" s="84" t="s">
        <v>4616</v>
      </c>
      <c r="L370" s="84"/>
      <c r="M370" s="84"/>
      <c r="N370" s="84"/>
      <c r="O370" s="84"/>
      <c r="P370" s="84"/>
      <c r="Q370" s="84"/>
      <c r="R370" s="84"/>
      <c r="S370" s="84"/>
      <c r="T370" s="84"/>
      <c r="U370" s="84"/>
      <c r="V370" s="84"/>
      <c r="W370" s="84"/>
      <c r="X370" s="84"/>
      <c r="Y370" s="84"/>
      <c r="Z370" s="84"/>
      <c r="AA370" s="87"/>
      <c r="AB370" s="87"/>
      <c r="AC370" s="87"/>
      <c r="AD370" s="87"/>
      <c r="AE370" s="87">
        <v>0</v>
      </c>
      <c r="AF370" s="88" t="s">
        <v>5535</v>
      </c>
    </row>
    <row r="371" spans="1:32">
      <c r="A371" s="82">
        <v>693</v>
      </c>
      <c r="B371" s="84" t="s">
        <v>5536</v>
      </c>
      <c r="C371" s="84" t="s">
        <v>4620</v>
      </c>
      <c r="D371" s="85">
        <v>2008</v>
      </c>
      <c r="E371" s="85">
        <v>2011</v>
      </c>
      <c r="F371" s="84" t="s">
        <v>4663</v>
      </c>
      <c r="G371" s="84" t="s">
        <v>4602</v>
      </c>
      <c r="H371" s="84"/>
      <c r="I371" s="84" t="s">
        <v>4769</v>
      </c>
      <c r="J371" s="84"/>
      <c r="K371" s="84" t="s">
        <v>4616</v>
      </c>
      <c r="L371" s="84"/>
      <c r="M371" s="84"/>
      <c r="N371" s="84"/>
      <c r="O371" s="84"/>
      <c r="P371" s="84"/>
      <c r="Q371" s="84"/>
      <c r="R371" s="84"/>
      <c r="S371" s="86">
        <v>1</v>
      </c>
      <c r="T371" s="84"/>
      <c r="U371" s="86">
        <v>1</v>
      </c>
      <c r="V371" s="84"/>
      <c r="W371" s="84"/>
      <c r="X371" s="84"/>
      <c r="Y371" s="84"/>
      <c r="Z371" s="84"/>
      <c r="AA371" s="87"/>
      <c r="AB371" s="87"/>
      <c r="AC371" s="87"/>
      <c r="AD371" s="87"/>
      <c r="AE371" s="87">
        <v>0</v>
      </c>
      <c r="AF371" s="88" t="s">
        <v>5537</v>
      </c>
    </row>
    <row r="372" spans="1:32">
      <c r="A372" s="82">
        <v>694</v>
      </c>
      <c r="B372" s="84" t="s">
        <v>5538</v>
      </c>
      <c r="C372" s="84" t="s">
        <v>4719</v>
      </c>
      <c r="D372" s="85">
        <v>2009</v>
      </c>
      <c r="E372" s="85">
        <v>2011</v>
      </c>
      <c r="F372" s="84" t="s">
        <v>4663</v>
      </c>
      <c r="G372" s="84" t="s">
        <v>4604</v>
      </c>
      <c r="H372" s="84"/>
      <c r="I372" s="84" t="s">
        <v>4769</v>
      </c>
      <c r="J372" s="84"/>
      <c r="K372" s="84" t="s">
        <v>4616</v>
      </c>
      <c r="L372" s="84"/>
      <c r="M372" s="84"/>
      <c r="N372" s="84"/>
      <c r="O372" s="84"/>
      <c r="P372" s="84"/>
      <c r="Q372" s="84"/>
      <c r="R372" s="86">
        <v>1</v>
      </c>
      <c r="S372" s="86">
        <v>1</v>
      </c>
      <c r="T372" s="84"/>
      <c r="U372" s="84"/>
      <c r="V372" s="84"/>
      <c r="W372" s="84"/>
      <c r="X372" s="84"/>
      <c r="Y372" s="84"/>
      <c r="Z372" s="84" t="s">
        <v>5443</v>
      </c>
      <c r="AA372" s="87">
        <v>0.3</v>
      </c>
      <c r="AB372" s="87">
        <v>65</v>
      </c>
      <c r="AC372" s="87">
        <v>0.1</v>
      </c>
      <c r="AD372" s="87"/>
      <c r="AE372" s="87">
        <v>65</v>
      </c>
      <c r="AF372" s="88" t="s">
        <v>5539</v>
      </c>
    </row>
    <row r="373" spans="1:32">
      <c r="A373" s="82">
        <v>695</v>
      </c>
      <c r="B373" s="84" t="s">
        <v>5540</v>
      </c>
      <c r="C373" s="84" t="s">
        <v>4662</v>
      </c>
      <c r="D373" s="85">
        <v>2004</v>
      </c>
      <c r="E373" s="85">
        <v>2009</v>
      </c>
      <c r="F373" s="84" t="s">
        <v>4663</v>
      </c>
      <c r="G373" s="84" t="s">
        <v>4604</v>
      </c>
      <c r="H373" s="84"/>
      <c r="I373" s="84" t="s">
        <v>4769</v>
      </c>
      <c r="J373" s="84"/>
      <c r="K373" s="84" t="s">
        <v>4616</v>
      </c>
      <c r="L373" s="84"/>
      <c r="M373" s="84"/>
      <c r="N373" s="84"/>
      <c r="O373" s="84"/>
      <c r="P373" s="84"/>
      <c r="Q373" s="84"/>
      <c r="R373" s="86">
        <v>1</v>
      </c>
      <c r="S373" s="86">
        <v>1</v>
      </c>
      <c r="T373" s="84"/>
      <c r="U373" s="84"/>
      <c r="V373" s="84"/>
      <c r="W373" s="84"/>
      <c r="X373" s="84"/>
      <c r="Y373" s="84"/>
      <c r="Z373" s="84" t="s">
        <v>5541</v>
      </c>
      <c r="AA373" s="87">
        <v>9.9000000000000005E-2</v>
      </c>
      <c r="AB373" s="87">
        <v>22</v>
      </c>
      <c r="AC373" s="87">
        <v>0</v>
      </c>
      <c r="AD373" s="87"/>
      <c r="AE373" s="87">
        <v>22</v>
      </c>
      <c r="AF373" s="88" t="s">
        <v>5542</v>
      </c>
    </row>
    <row r="374" spans="1:32">
      <c r="A374" s="82">
        <v>696</v>
      </c>
      <c r="B374" s="84" t="s">
        <v>5543</v>
      </c>
      <c r="C374" s="84" t="s">
        <v>4662</v>
      </c>
      <c r="D374" s="85">
        <v>2007</v>
      </c>
      <c r="E374" s="85">
        <v>2014</v>
      </c>
      <c r="F374" s="84" t="s">
        <v>4663</v>
      </c>
      <c r="G374" s="84" t="s">
        <v>4604</v>
      </c>
      <c r="H374" s="84"/>
      <c r="I374" s="84" t="s">
        <v>4614</v>
      </c>
      <c r="J374" s="84" t="s">
        <v>4683</v>
      </c>
      <c r="K374" s="84" t="s">
        <v>4616</v>
      </c>
      <c r="L374" s="84"/>
      <c r="M374" s="84"/>
      <c r="N374" s="84"/>
      <c r="O374" s="84"/>
      <c r="P374" s="84"/>
      <c r="Q374" s="84"/>
      <c r="R374" s="86">
        <v>1</v>
      </c>
      <c r="S374" s="86">
        <v>1</v>
      </c>
      <c r="T374" s="84"/>
      <c r="U374" s="84"/>
      <c r="V374" s="84"/>
      <c r="W374" s="84"/>
      <c r="X374" s="84"/>
      <c r="Y374" s="84"/>
      <c r="Z374" s="84" t="s">
        <v>4982</v>
      </c>
      <c r="AA374" s="87">
        <v>0.04</v>
      </c>
      <c r="AB374" s="87">
        <v>9</v>
      </c>
      <c r="AC374" s="87">
        <v>0</v>
      </c>
      <c r="AD374" s="87"/>
      <c r="AE374" s="87">
        <v>9</v>
      </c>
      <c r="AF374" s="88" t="s">
        <v>5544</v>
      </c>
    </row>
    <row r="375" spans="1:32">
      <c r="A375" s="82">
        <v>697</v>
      </c>
      <c r="B375" s="84" t="s">
        <v>5545</v>
      </c>
      <c r="C375" s="84" t="s">
        <v>4662</v>
      </c>
      <c r="D375" s="85">
        <v>2004</v>
      </c>
      <c r="E375" s="85">
        <v>2008</v>
      </c>
      <c r="F375" s="84" t="s">
        <v>4663</v>
      </c>
      <c r="G375" s="84" t="s">
        <v>4604</v>
      </c>
      <c r="H375" s="84"/>
      <c r="I375" s="84" t="s">
        <v>4769</v>
      </c>
      <c r="J375" s="84"/>
      <c r="K375" s="84" t="s">
        <v>4616</v>
      </c>
      <c r="L375" s="84"/>
      <c r="M375" s="84"/>
      <c r="N375" s="84"/>
      <c r="O375" s="84"/>
      <c r="P375" s="84"/>
      <c r="Q375" s="84"/>
      <c r="R375" s="84"/>
      <c r="S375" s="86">
        <v>1</v>
      </c>
      <c r="T375" s="84"/>
      <c r="U375" s="84"/>
      <c r="V375" s="84"/>
      <c r="W375" s="84"/>
      <c r="X375" s="84"/>
      <c r="Y375" s="84"/>
      <c r="Z375" s="84" t="s">
        <v>5546</v>
      </c>
      <c r="AA375" s="87">
        <v>6.4999999999999997E-3</v>
      </c>
      <c r="AB375" s="87">
        <v>1</v>
      </c>
      <c r="AC375" s="87">
        <v>0</v>
      </c>
      <c r="AD375" s="87"/>
      <c r="AE375" s="87">
        <v>1</v>
      </c>
      <c r="AF375" s="88" t="s">
        <v>5547</v>
      </c>
    </row>
    <row r="376" spans="1:32">
      <c r="A376" s="82">
        <v>698</v>
      </c>
      <c r="B376" s="84" t="s">
        <v>5548</v>
      </c>
      <c r="C376" s="84" t="s">
        <v>4719</v>
      </c>
      <c r="D376" s="85">
        <v>2007</v>
      </c>
      <c r="E376" s="85">
        <v>2009</v>
      </c>
      <c r="F376" s="84" t="s">
        <v>4663</v>
      </c>
      <c r="G376" s="84" t="s">
        <v>4604</v>
      </c>
      <c r="H376" s="84"/>
      <c r="I376" s="84" t="s">
        <v>4769</v>
      </c>
      <c r="J376" s="84"/>
      <c r="K376" s="84" t="s">
        <v>4616</v>
      </c>
      <c r="L376" s="84"/>
      <c r="M376" s="84"/>
      <c r="N376" s="84"/>
      <c r="O376" s="84"/>
      <c r="P376" s="84"/>
      <c r="Q376" s="84"/>
      <c r="R376" s="84"/>
      <c r="S376" s="86">
        <v>1</v>
      </c>
      <c r="T376" s="84"/>
      <c r="U376" s="84"/>
      <c r="V376" s="84"/>
      <c r="W376" s="84"/>
      <c r="X376" s="84"/>
      <c r="Y376" s="84"/>
      <c r="Z376" s="84" t="s">
        <v>4782</v>
      </c>
      <c r="AA376" s="87">
        <v>6.0000000000000001E-3</v>
      </c>
      <c r="AB376" s="87">
        <v>1</v>
      </c>
      <c r="AC376" s="87">
        <v>0</v>
      </c>
      <c r="AD376" s="87"/>
      <c r="AE376" s="87">
        <v>1</v>
      </c>
      <c r="AF376" s="88" t="s">
        <v>5549</v>
      </c>
    </row>
    <row r="377" spans="1:32">
      <c r="A377" s="82">
        <v>699</v>
      </c>
      <c r="B377" s="84" t="s">
        <v>5550</v>
      </c>
      <c r="C377" s="84" t="s">
        <v>4710</v>
      </c>
      <c r="D377" s="85">
        <v>2002</v>
      </c>
      <c r="E377" s="85">
        <v>2009</v>
      </c>
      <c r="F377" s="84" t="s">
        <v>4663</v>
      </c>
      <c r="G377" s="84" t="s">
        <v>4598</v>
      </c>
      <c r="H377" s="84" t="s">
        <v>4613</v>
      </c>
      <c r="I377" s="84" t="s">
        <v>4769</v>
      </c>
      <c r="J377" s="84"/>
      <c r="K377" s="84" t="s">
        <v>4722</v>
      </c>
      <c r="L377" s="84"/>
      <c r="M377" s="84"/>
      <c r="N377" s="84"/>
      <c r="O377" s="84"/>
      <c r="P377" s="84"/>
      <c r="Q377" s="84"/>
      <c r="R377" s="84"/>
      <c r="S377" s="84"/>
      <c r="T377" s="84"/>
      <c r="U377" s="84"/>
      <c r="V377" s="84"/>
      <c r="W377" s="84"/>
      <c r="X377" s="86">
        <v>1</v>
      </c>
      <c r="Y377" s="86">
        <v>1</v>
      </c>
      <c r="Z377" s="84"/>
      <c r="AA377" s="87"/>
      <c r="AB377" s="87"/>
      <c r="AC377" s="87"/>
      <c r="AD377" s="87"/>
      <c r="AE377" s="87">
        <v>0</v>
      </c>
      <c r="AF377" s="88" t="s">
        <v>5551</v>
      </c>
    </row>
    <row r="378" spans="1:32">
      <c r="A378" s="82">
        <v>701</v>
      </c>
      <c r="B378" s="84" t="s">
        <v>5552</v>
      </c>
      <c r="C378" s="84" t="s">
        <v>4714</v>
      </c>
      <c r="D378" s="85">
        <v>2020</v>
      </c>
      <c r="E378" s="83"/>
      <c r="F378" s="84" t="s">
        <v>4601</v>
      </c>
      <c r="G378" s="84" t="s">
        <v>4604</v>
      </c>
      <c r="H378" s="84"/>
      <c r="I378" s="84" t="s">
        <v>4614</v>
      </c>
      <c r="J378" s="84" t="s">
        <v>4649</v>
      </c>
      <c r="K378" s="84" t="s">
        <v>4658</v>
      </c>
      <c r="L378" s="84"/>
      <c r="M378" s="84"/>
      <c r="N378" s="86">
        <v>1</v>
      </c>
      <c r="O378" s="84"/>
      <c r="P378" s="84"/>
      <c r="Q378" s="84"/>
      <c r="R378" s="84"/>
      <c r="S378" s="84"/>
      <c r="T378" s="84"/>
      <c r="U378" s="84"/>
      <c r="V378" s="84"/>
      <c r="W378" s="84"/>
      <c r="X378" s="84"/>
      <c r="Y378" s="84"/>
      <c r="Z378" s="84" t="s">
        <v>5553</v>
      </c>
      <c r="AA378" s="87">
        <v>4.5999999999999996</v>
      </c>
      <c r="AB378" s="87">
        <v>1000</v>
      </c>
      <c r="AC378" s="87">
        <v>0.8</v>
      </c>
      <c r="AD378" s="87"/>
      <c r="AE378" s="87">
        <v>1000</v>
      </c>
      <c r="AF378" s="88" t="s">
        <v>5554</v>
      </c>
    </row>
    <row r="379" spans="1:32">
      <c r="A379" s="82">
        <v>702</v>
      </c>
      <c r="B379" s="84" t="s">
        <v>5555</v>
      </c>
      <c r="C379" s="84" t="s">
        <v>4620</v>
      </c>
      <c r="D379" s="85">
        <v>2023</v>
      </c>
      <c r="E379" s="83"/>
      <c r="F379" s="84" t="s">
        <v>4621</v>
      </c>
      <c r="G379" s="84" t="s">
        <v>4598</v>
      </c>
      <c r="H379" s="84" t="s">
        <v>4613</v>
      </c>
      <c r="I379" s="84" t="s">
        <v>4769</v>
      </c>
      <c r="J379" s="84"/>
      <c r="K379" s="84" t="s">
        <v>4616</v>
      </c>
      <c r="L379" s="84"/>
      <c r="M379" s="84"/>
      <c r="N379" s="84"/>
      <c r="O379" s="84"/>
      <c r="P379" s="84"/>
      <c r="Q379" s="86">
        <v>1</v>
      </c>
      <c r="R379" s="84"/>
      <c r="S379" s="84"/>
      <c r="T379" s="84"/>
      <c r="U379" s="86">
        <v>1</v>
      </c>
      <c r="V379" s="84"/>
      <c r="W379" s="84"/>
      <c r="X379" s="84"/>
      <c r="Y379" s="84"/>
      <c r="Z379" s="84" t="s">
        <v>5199</v>
      </c>
      <c r="AA379" s="87">
        <v>2</v>
      </c>
      <c r="AB379" s="87">
        <v>444</v>
      </c>
      <c r="AC379" s="87">
        <v>0.3</v>
      </c>
      <c r="AD379" s="87"/>
      <c r="AE379" s="87">
        <v>444</v>
      </c>
      <c r="AF379" s="88" t="s">
        <v>5556</v>
      </c>
    </row>
    <row r="380" spans="1:32">
      <c r="A380" s="82">
        <v>703</v>
      </c>
      <c r="B380" s="84" t="s">
        <v>5557</v>
      </c>
      <c r="C380" s="84" t="s">
        <v>4620</v>
      </c>
      <c r="D380" s="83"/>
      <c r="E380" s="83"/>
      <c r="F380" s="84" t="s">
        <v>4612</v>
      </c>
      <c r="G380" s="84" t="s">
        <v>4598</v>
      </c>
      <c r="H380" s="84" t="s">
        <v>4613</v>
      </c>
      <c r="I380" s="84" t="s">
        <v>4614</v>
      </c>
      <c r="J380" s="84" t="s">
        <v>4622</v>
      </c>
      <c r="K380" s="84" t="s">
        <v>4616</v>
      </c>
      <c r="L380" s="84"/>
      <c r="M380" s="84"/>
      <c r="N380" s="84"/>
      <c r="O380" s="84"/>
      <c r="P380" s="84"/>
      <c r="Q380" s="84"/>
      <c r="R380" s="86">
        <v>1</v>
      </c>
      <c r="S380" s="86">
        <v>1</v>
      </c>
      <c r="T380" s="84"/>
      <c r="U380" s="86">
        <v>1</v>
      </c>
      <c r="V380" s="84"/>
      <c r="W380" s="84"/>
      <c r="X380" s="84"/>
      <c r="Y380" s="84"/>
      <c r="Z380" s="84" t="s">
        <v>5558</v>
      </c>
      <c r="AA380" s="87">
        <v>1</v>
      </c>
      <c r="AB380" s="87">
        <v>222</v>
      </c>
      <c r="AC380" s="87">
        <v>0.2</v>
      </c>
      <c r="AD380" s="87"/>
      <c r="AE380" s="87">
        <v>222</v>
      </c>
      <c r="AF380" s="88" t="s">
        <v>5364</v>
      </c>
    </row>
    <row r="381" spans="1:32">
      <c r="A381" s="82">
        <v>704</v>
      </c>
      <c r="B381" s="84" t="s">
        <v>5559</v>
      </c>
      <c r="C381" s="84" t="s">
        <v>4736</v>
      </c>
      <c r="D381" s="85">
        <v>2021</v>
      </c>
      <c r="E381" s="83"/>
      <c r="F381" s="84" t="s">
        <v>4601</v>
      </c>
      <c r="G381" s="84" t="s">
        <v>4604</v>
      </c>
      <c r="H381" s="84"/>
      <c r="I381" s="84" t="s">
        <v>4641</v>
      </c>
      <c r="J381" s="84"/>
      <c r="K381" s="84" t="s">
        <v>4616</v>
      </c>
      <c r="L381" s="84"/>
      <c r="M381" s="84"/>
      <c r="N381" s="84"/>
      <c r="O381" s="84"/>
      <c r="P381" s="84"/>
      <c r="Q381" s="86">
        <v>1</v>
      </c>
      <c r="R381" s="84"/>
      <c r="S381" s="84"/>
      <c r="T381" s="84"/>
      <c r="U381" s="84"/>
      <c r="V381" s="84"/>
      <c r="W381" s="84"/>
      <c r="X381" s="84"/>
      <c r="Y381" s="84"/>
      <c r="Z381" s="84" t="s">
        <v>4812</v>
      </c>
      <c r="AA381" s="87">
        <v>1</v>
      </c>
      <c r="AB381" s="87">
        <v>217</v>
      </c>
      <c r="AC381" s="87">
        <v>0.2</v>
      </c>
      <c r="AD381" s="87"/>
      <c r="AE381" s="87">
        <v>217</v>
      </c>
      <c r="AF381" s="88" t="s">
        <v>5560</v>
      </c>
    </row>
    <row r="382" spans="1:32">
      <c r="A382" s="82">
        <v>705</v>
      </c>
      <c r="B382" s="84" t="s">
        <v>5561</v>
      </c>
      <c r="C382" s="84" t="s">
        <v>4677</v>
      </c>
      <c r="D382" s="83"/>
      <c r="E382" s="83"/>
      <c r="F382" s="84" t="s">
        <v>4663</v>
      </c>
      <c r="G382" s="84" t="s">
        <v>4602</v>
      </c>
      <c r="H382" s="84"/>
      <c r="I382" s="84" t="s">
        <v>4769</v>
      </c>
      <c r="J382" s="84"/>
      <c r="K382" s="84" t="s">
        <v>4722</v>
      </c>
      <c r="L382" s="84"/>
      <c r="M382" s="84"/>
      <c r="N382" s="84"/>
      <c r="O382" s="84"/>
      <c r="P382" s="84"/>
      <c r="Q382" s="84"/>
      <c r="R382" s="84"/>
      <c r="S382" s="84"/>
      <c r="T382" s="84"/>
      <c r="U382" s="84"/>
      <c r="V382" s="84"/>
      <c r="W382" s="84"/>
      <c r="X382" s="86">
        <v>1</v>
      </c>
      <c r="Y382" s="84"/>
      <c r="Z382" s="84" t="s">
        <v>5330</v>
      </c>
      <c r="AA382" s="87">
        <v>1</v>
      </c>
      <c r="AB382" s="87">
        <v>192</v>
      </c>
      <c r="AC382" s="87">
        <v>0.1</v>
      </c>
      <c r="AD382" s="87"/>
      <c r="AE382" s="87">
        <v>192</v>
      </c>
      <c r="AF382" s="88" t="s">
        <v>5562</v>
      </c>
    </row>
    <row r="383" spans="1:32">
      <c r="A383" s="82">
        <v>706</v>
      </c>
      <c r="B383" s="84" t="s">
        <v>5563</v>
      </c>
      <c r="C383" s="84" t="s">
        <v>4662</v>
      </c>
      <c r="D383" s="85">
        <v>2013</v>
      </c>
      <c r="E383" s="83"/>
      <c r="F383" s="84" t="s">
        <v>4601</v>
      </c>
      <c r="G383" s="84" t="s">
        <v>5564</v>
      </c>
      <c r="H383" s="92" t="s">
        <v>5565</v>
      </c>
      <c r="I383" s="93"/>
      <c r="J383" s="84"/>
      <c r="K383" s="84" t="s">
        <v>4554</v>
      </c>
      <c r="L383" s="84"/>
      <c r="M383" s="86">
        <v>1</v>
      </c>
      <c r="N383" s="84"/>
      <c r="O383" s="84"/>
      <c r="P383" s="84"/>
      <c r="Q383" s="84"/>
      <c r="R383" s="84"/>
      <c r="S383" s="84"/>
      <c r="T383" s="84"/>
      <c r="U383" s="84"/>
      <c r="V383" s="84"/>
      <c r="W383" s="84"/>
      <c r="X383" s="84"/>
      <c r="Y383" s="84"/>
      <c r="Z383" s="84" t="s">
        <v>5566</v>
      </c>
      <c r="AA383" s="87"/>
      <c r="AB383" s="87"/>
      <c r="AC383" s="87"/>
      <c r="AD383" s="87">
        <v>900000</v>
      </c>
      <c r="AE383" s="87">
        <v>53861</v>
      </c>
      <c r="AF383" s="88"/>
    </row>
    <row r="384" spans="1:32">
      <c r="A384" s="82">
        <v>707</v>
      </c>
      <c r="B384" s="84" t="s">
        <v>5567</v>
      </c>
      <c r="C384" s="84" t="s">
        <v>4662</v>
      </c>
      <c r="D384" s="85">
        <v>2013</v>
      </c>
      <c r="E384" s="83"/>
      <c r="F384" s="84" t="s">
        <v>4601</v>
      </c>
      <c r="G384" s="84" t="s">
        <v>4594</v>
      </c>
      <c r="H384" s="84" t="s">
        <v>5492</v>
      </c>
      <c r="I384" s="84"/>
      <c r="J384" s="84"/>
      <c r="K384" s="84" t="s">
        <v>4554</v>
      </c>
      <c r="L384" s="84"/>
      <c r="M384" s="86">
        <v>1</v>
      </c>
      <c r="N384" s="84"/>
      <c r="O384" s="84"/>
      <c r="P384" s="84"/>
      <c r="Q384" s="84"/>
      <c r="R384" s="84"/>
      <c r="S384" s="84"/>
      <c r="T384" s="84"/>
      <c r="U384" s="84"/>
      <c r="V384" s="84"/>
      <c r="W384" s="84"/>
      <c r="X384" s="84"/>
      <c r="Y384" s="84"/>
      <c r="Z384" s="84" t="s">
        <v>5568</v>
      </c>
      <c r="AA384" s="87"/>
      <c r="AB384" s="87"/>
      <c r="AC384" s="87"/>
      <c r="AD384" s="87">
        <v>250000</v>
      </c>
      <c r="AE384" s="87">
        <v>31344</v>
      </c>
      <c r="AF384" s="88"/>
    </row>
    <row r="385" spans="1:32">
      <c r="A385" s="82">
        <v>708</v>
      </c>
      <c r="B385" s="84" t="s">
        <v>5569</v>
      </c>
      <c r="C385" s="84" t="s">
        <v>4662</v>
      </c>
      <c r="D385" s="85">
        <v>2013</v>
      </c>
      <c r="E385" s="83"/>
      <c r="F385" s="84" t="s">
        <v>4601</v>
      </c>
      <c r="G385" s="84" t="s">
        <v>4594</v>
      </c>
      <c r="H385" s="84" t="s">
        <v>5492</v>
      </c>
      <c r="I385" s="84"/>
      <c r="J385" s="84"/>
      <c r="K385" s="84" t="s">
        <v>4616</v>
      </c>
      <c r="L385" s="86">
        <v>1</v>
      </c>
      <c r="M385" s="84"/>
      <c r="N385" s="84"/>
      <c r="O385" s="84"/>
      <c r="P385" s="84"/>
      <c r="Q385" s="84"/>
      <c r="R385" s="84"/>
      <c r="S385" s="84"/>
      <c r="T385" s="84"/>
      <c r="U385" s="84"/>
      <c r="V385" s="84"/>
      <c r="W385" s="84"/>
      <c r="X385" s="84"/>
      <c r="Y385" s="84"/>
      <c r="Z385" s="92" t="s">
        <v>5570</v>
      </c>
      <c r="AA385" s="93"/>
      <c r="AB385" s="87">
        <v>151000</v>
      </c>
      <c r="AC385" s="87">
        <v>117.7</v>
      </c>
      <c r="AD385" s="87">
        <v>900000</v>
      </c>
      <c r="AE385" s="87">
        <v>112839</v>
      </c>
      <c r="AF385" s="88" t="s">
        <v>5571</v>
      </c>
    </row>
    <row r="386" spans="1:32">
      <c r="A386" s="82">
        <v>709</v>
      </c>
      <c r="B386" s="84" t="s">
        <v>5572</v>
      </c>
      <c r="C386" s="84" t="s">
        <v>4985</v>
      </c>
      <c r="D386" s="85">
        <v>2015</v>
      </c>
      <c r="E386" s="83"/>
      <c r="F386" s="84" t="s">
        <v>4663</v>
      </c>
      <c r="G386" s="84" t="s">
        <v>4524</v>
      </c>
      <c r="H386" s="84" t="s">
        <v>5573</v>
      </c>
      <c r="I386" s="84"/>
      <c r="J386" s="84"/>
      <c r="K386" s="84" t="s">
        <v>4616</v>
      </c>
      <c r="L386" s="84"/>
      <c r="M386" s="84"/>
      <c r="N386" s="84"/>
      <c r="O386" s="84"/>
      <c r="P386" s="84"/>
      <c r="Q386" s="84"/>
      <c r="R386" s="84"/>
      <c r="S386" s="84"/>
      <c r="T386" s="84"/>
      <c r="U386" s="84"/>
      <c r="V386" s="84"/>
      <c r="W386" s="84"/>
      <c r="X386" s="84"/>
      <c r="Y386" s="84"/>
      <c r="Z386" s="84" t="s">
        <v>5574</v>
      </c>
      <c r="AA386" s="87"/>
      <c r="AB386" s="87">
        <v>12</v>
      </c>
      <c r="AC386" s="87">
        <v>0</v>
      </c>
      <c r="AD386" s="87"/>
      <c r="AE386" s="87">
        <v>12</v>
      </c>
      <c r="AF386" s="88" t="s">
        <v>5575</v>
      </c>
    </row>
    <row r="387" spans="1:32">
      <c r="A387" s="82">
        <v>710</v>
      </c>
      <c r="B387" s="84" t="s">
        <v>5576</v>
      </c>
      <c r="C387" s="84" t="s">
        <v>4736</v>
      </c>
      <c r="D387" s="85">
        <v>2015</v>
      </c>
      <c r="E387" s="83"/>
      <c r="F387" s="84" t="s">
        <v>4601</v>
      </c>
      <c r="G387" s="84" t="s">
        <v>4594</v>
      </c>
      <c r="H387" s="84" t="s">
        <v>5492</v>
      </c>
      <c r="I387" s="84"/>
      <c r="J387" s="84"/>
      <c r="K387" s="84" t="s">
        <v>4616</v>
      </c>
      <c r="L387" s="86">
        <v>1</v>
      </c>
      <c r="M387" s="84"/>
      <c r="N387" s="84"/>
      <c r="O387" s="84"/>
      <c r="P387" s="84"/>
      <c r="Q387" s="84"/>
      <c r="R387" s="84"/>
      <c r="S387" s="84"/>
      <c r="T387" s="84"/>
      <c r="U387" s="84"/>
      <c r="V387" s="84"/>
      <c r="W387" s="84"/>
      <c r="X387" s="84"/>
      <c r="Y387" s="84"/>
      <c r="Z387" s="84" t="s">
        <v>5577</v>
      </c>
      <c r="AA387" s="87"/>
      <c r="AB387" s="87">
        <v>50000</v>
      </c>
      <c r="AC387" s="87">
        <v>39</v>
      </c>
      <c r="AD387" s="87">
        <v>100000</v>
      </c>
      <c r="AE387" s="87">
        <v>12538</v>
      </c>
      <c r="AF387" s="88" t="s">
        <v>5578</v>
      </c>
    </row>
    <row r="388" spans="1:32">
      <c r="A388" s="82">
        <v>711</v>
      </c>
      <c r="B388" s="84" t="s">
        <v>5579</v>
      </c>
      <c r="C388" s="84" t="s">
        <v>4719</v>
      </c>
      <c r="D388" s="85">
        <v>2015</v>
      </c>
      <c r="E388" s="83"/>
      <c r="F388" s="84" t="s">
        <v>4601</v>
      </c>
      <c r="G388" s="84" t="s">
        <v>4594</v>
      </c>
      <c r="H388" s="84" t="s">
        <v>5492</v>
      </c>
      <c r="I388" s="84"/>
      <c r="J388" s="84"/>
      <c r="K388" s="84" t="s">
        <v>4616</v>
      </c>
      <c r="L388" s="86">
        <v>1</v>
      </c>
      <c r="M388" s="84"/>
      <c r="N388" s="84"/>
      <c r="O388" s="84"/>
      <c r="P388" s="84"/>
      <c r="Q388" s="84"/>
      <c r="R388" s="84"/>
      <c r="S388" s="84"/>
      <c r="T388" s="84"/>
      <c r="U388" s="84"/>
      <c r="V388" s="84"/>
      <c r="W388" s="84"/>
      <c r="X388" s="84"/>
      <c r="Y388" s="84"/>
      <c r="Z388" s="84" t="s">
        <v>5580</v>
      </c>
      <c r="AA388" s="87"/>
      <c r="AB388" s="87"/>
      <c r="AC388" s="87">
        <v>300</v>
      </c>
      <c r="AD388" s="87">
        <v>1100000</v>
      </c>
      <c r="AE388" s="87">
        <v>137914</v>
      </c>
      <c r="AF388" s="88" t="s">
        <v>5581</v>
      </c>
    </row>
    <row r="389" spans="1:32">
      <c r="A389" s="82">
        <v>712</v>
      </c>
      <c r="B389" s="84" t="s">
        <v>5582</v>
      </c>
      <c r="C389" s="84" t="s">
        <v>4736</v>
      </c>
      <c r="D389" s="85">
        <v>2016</v>
      </c>
      <c r="E389" s="83"/>
      <c r="F389" s="84" t="s">
        <v>4663</v>
      </c>
      <c r="G389" s="84" t="s">
        <v>4598</v>
      </c>
      <c r="H389" s="84" t="s">
        <v>4613</v>
      </c>
      <c r="I389" s="84" t="s">
        <v>4769</v>
      </c>
      <c r="J389" s="84"/>
      <c r="K389" s="84" t="s">
        <v>4722</v>
      </c>
      <c r="L389" s="84"/>
      <c r="M389" s="84"/>
      <c r="N389" s="84"/>
      <c r="O389" s="84"/>
      <c r="P389" s="84"/>
      <c r="Q389" s="84"/>
      <c r="R389" s="84"/>
      <c r="S389" s="84"/>
      <c r="T389" s="84"/>
      <c r="U389" s="84"/>
      <c r="V389" s="84"/>
      <c r="W389" s="84"/>
      <c r="X389" s="86">
        <v>1</v>
      </c>
      <c r="Y389" s="86">
        <v>1</v>
      </c>
      <c r="Z389" s="84"/>
      <c r="AA389" s="87"/>
      <c r="AB389" s="87"/>
      <c r="AC389" s="87"/>
      <c r="AD389" s="87"/>
      <c r="AE389" s="87">
        <v>0</v>
      </c>
      <c r="AF389" s="88" t="s">
        <v>5583</v>
      </c>
    </row>
    <row r="390" spans="1:32">
      <c r="A390" s="82">
        <v>713</v>
      </c>
      <c r="B390" s="84" t="s">
        <v>5584</v>
      </c>
      <c r="C390" s="84" t="s">
        <v>4677</v>
      </c>
      <c r="D390" s="85">
        <v>2016</v>
      </c>
      <c r="E390" s="83"/>
      <c r="F390" s="84" t="s">
        <v>4663</v>
      </c>
      <c r="G390" s="84" t="s">
        <v>4602</v>
      </c>
      <c r="H390" s="84"/>
      <c r="I390" s="84" t="s">
        <v>4769</v>
      </c>
      <c r="J390" s="84"/>
      <c r="K390" s="84" t="s">
        <v>4616</v>
      </c>
      <c r="L390" s="84"/>
      <c r="M390" s="84"/>
      <c r="N390" s="84"/>
      <c r="O390" s="84"/>
      <c r="P390" s="84"/>
      <c r="Q390" s="86">
        <v>1</v>
      </c>
      <c r="R390" s="86">
        <v>1</v>
      </c>
      <c r="S390" s="84"/>
      <c r="T390" s="86">
        <v>1</v>
      </c>
      <c r="U390" s="84"/>
      <c r="V390" s="84"/>
      <c r="W390" s="84"/>
      <c r="X390" s="84"/>
      <c r="Y390" s="84"/>
      <c r="Z390" s="84"/>
      <c r="AA390" s="87"/>
      <c r="AB390" s="87"/>
      <c r="AC390" s="87"/>
      <c r="AD390" s="87"/>
      <c r="AE390" s="87">
        <v>0</v>
      </c>
      <c r="AF390" s="88" t="s">
        <v>5585</v>
      </c>
    </row>
    <row r="391" spans="1:32">
      <c r="A391" s="82">
        <v>714</v>
      </c>
      <c r="B391" s="84" t="s">
        <v>5586</v>
      </c>
      <c r="C391" s="84" t="s">
        <v>4736</v>
      </c>
      <c r="D391" s="85">
        <v>2018</v>
      </c>
      <c r="E391" s="83"/>
      <c r="F391" s="84" t="s">
        <v>4663</v>
      </c>
      <c r="G391" s="84" t="s">
        <v>4633</v>
      </c>
      <c r="H391" s="84"/>
      <c r="I391" s="84" t="s">
        <v>4769</v>
      </c>
      <c r="J391" s="84"/>
      <c r="K391" s="84" t="s">
        <v>4722</v>
      </c>
      <c r="L391" s="84"/>
      <c r="M391" s="84"/>
      <c r="N391" s="84"/>
      <c r="O391" s="84"/>
      <c r="P391" s="84"/>
      <c r="Q391" s="84"/>
      <c r="R391" s="84"/>
      <c r="S391" s="84"/>
      <c r="T391" s="84"/>
      <c r="U391" s="84"/>
      <c r="V391" s="84"/>
      <c r="W391" s="84"/>
      <c r="X391" s="86">
        <v>1</v>
      </c>
      <c r="Y391" s="86">
        <v>1</v>
      </c>
      <c r="Z391" s="84" t="s">
        <v>5117</v>
      </c>
      <c r="AA391" s="87">
        <v>0.12</v>
      </c>
      <c r="AB391" s="87">
        <v>32</v>
      </c>
      <c r="AC391" s="87">
        <v>0</v>
      </c>
      <c r="AD391" s="87"/>
      <c r="AE391" s="87">
        <v>32</v>
      </c>
      <c r="AF391" s="88" t="s">
        <v>5587</v>
      </c>
    </row>
    <row r="392" spans="1:32">
      <c r="A392" s="82">
        <v>716</v>
      </c>
      <c r="B392" s="94" t="s">
        <v>5588</v>
      </c>
      <c r="C392" s="94" t="s">
        <v>4677</v>
      </c>
      <c r="D392" s="95">
        <v>2019</v>
      </c>
      <c r="E392" s="96"/>
      <c r="F392" s="94" t="s">
        <v>4601</v>
      </c>
      <c r="G392" s="94" t="s">
        <v>4598</v>
      </c>
      <c r="H392" s="94" t="s">
        <v>5589</v>
      </c>
      <c r="I392" s="94" t="s">
        <v>4769</v>
      </c>
      <c r="J392" s="94" t="s">
        <v>4715</v>
      </c>
      <c r="K392" s="94" t="s">
        <v>4616</v>
      </c>
      <c r="L392" s="94"/>
      <c r="M392" s="94"/>
      <c r="N392" s="94"/>
      <c r="O392" s="94"/>
      <c r="P392" s="97">
        <v>1</v>
      </c>
      <c r="Q392" s="97">
        <v>1</v>
      </c>
      <c r="R392" s="97">
        <v>1</v>
      </c>
      <c r="S392" s="97">
        <v>1</v>
      </c>
      <c r="T392" s="94"/>
      <c r="U392" s="94"/>
      <c r="V392" s="94"/>
      <c r="W392" s="94"/>
      <c r="X392" s="94"/>
      <c r="Y392" s="94"/>
      <c r="Z392" s="94" t="s">
        <v>5590</v>
      </c>
      <c r="AA392" s="98">
        <v>1.3</v>
      </c>
      <c r="AB392" s="98">
        <v>289</v>
      </c>
      <c r="AC392" s="98">
        <v>0.2</v>
      </c>
      <c r="AD392" s="98"/>
      <c r="AE392" s="98">
        <v>289</v>
      </c>
      <c r="AF392" s="99" t="s">
        <v>5591</v>
      </c>
    </row>
    <row r="393" spans="1:32">
      <c r="A393" s="82">
        <v>718</v>
      </c>
      <c r="B393" s="84" t="s">
        <v>5592</v>
      </c>
      <c r="C393" s="84" t="s">
        <v>4719</v>
      </c>
      <c r="D393" s="85">
        <v>2020</v>
      </c>
      <c r="E393" s="83"/>
      <c r="F393" s="84" t="s">
        <v>4601</v>
      </c>
      <c r="G393" s="84" t="s">
        <v>4602</v>
      </c>
      <c r="H393" s="84"/>
      <c r="I393" s="84" t="s">
        <v>4614</v>
      </c>
      <c r="J393" s="84" t="s">
        <v>4673</v>
      </c>
      <c r="K393" s="84" t="s">
        <v>4616</v>
      </c>
      <c r="L393" s="84"/>
      <c r="M393" s="84"/>
      <c r="N393" s="84"/>
      <c r="O393" s="84"/>
      <c r="P393" s="86">
        <v>1</v>
      </c>
      <c r="Q393" s="86">
        <v>1</v>
      </c>
      <c r="R393" s="84"/>
      <c r="S393" s="84"/>
      <c r="T393" s="84"/>
      <c r="U393" s="84"/>
      <c r="V393" s="84"/>
      <c r="W393" s="84"/>
      <c r="X393" s="84"/>
      <c r="Y393" s="84"/>
      <c r="Z393" s="84" t="s">
        <v>5593</v>
      </c>
      <c r="AA393" s="87">
        <v>20</v>
      </c>
      <c r="AB393" s="87">
        <v>3846</v>
      </c>
      <c r="AC393" s="87">
        <v>3</v>
      </c>
      <c r="AD393" s="87"/>
      <c r="AE393" s="87">
        <v>3846</v>
      </c>
      <c r="AF393" s="88" t="s">
        <v>5594</v>
      </c>
    </row>
    <row r="394" spans="1:32">
      <c r="A394" s="82">
        <v>719</v>
      </c>
      <c r="B394" s="84" t="s">
        <v>5595</v>
      </c>
      <c r="C394" s="84" t="s">
        <v>4714</v>
      </c>
      <c r="D394" s="85">
        <v>2021</v>
      </c>
      <c r="E394" s="83"/>
      <c r="F394" s="84" t="s">
        <v>4601</v>
      </c>
      <c r="G394" s="84" t="s">
        <v>4598</v>
      </c>
      <c r="H394" s="84" t="s">
        <v>4613</v>
      </c>
      <c r="I394" s="84" t="s">
        <v>4614</v>
      </c>
      <c r="J394" s="84" t="s">
        <v>4683</v>
      </c>
      <c r="K394" s="84" t="s">
        <v>4616</v>
      </c>
      <c r="L394" s="84"/>
      <c r="M394" s="84"/>
      <c r="N394" s="84"/>
      <c r="O394" s="84"/>
      <c r="P394" s="84"/>
      <c r="Q394" s="86">
        <v>1</v>
      </c>
      <c r="R394" s="84"/>
      <c r="S394" s="84"/>
      <c r="T394" s="84"/>
      <c r="U394" s="84"/>
      <c r="V394" s="84"/>
      <c r="W394" s="84"/>
      <c r="X394" s="84"/>
      <c r="Y394" s="84"/>
      <c r="Z394" s="84" t="s">
        <v>5169</v>
      </c>
      <c r="AA394" s="87">
        <v>6</v>
      </c>
      <c r="AB394" s="87">
        <v>1333</v>
      </c>
      <c r="AC394" s="87">
        <v>1</v>
      </c>
      <c r="AD394" s="87"/>
      <c r="AE394" s="87">
        <v>1333</v>
      </c>
      <c r="AF394" s="88" t="s">
        <v>5596</v>
      </c>
    </row>
    <row r="395" spans="1:32">
      <c r="A395" s="82">
        <v>720</v>
      </c>
      <c r="B395" s="84" t="s">
        <v>5597</v>
      </c>
      <c r="C395" s="84" t="s">
        <v>4719</v>
      </c>
      <c r="D395" s="85">
        <v>2025</v>
      </c>
      <c r="E395" s="83"/>
      <c r="F395" s="84" t="s">
        <v>4621</v>
      </c>
      <c r="G395" s="84" t="s">
        <v>4594</v>
      </c>
      <c r="H395" s="84" t="s">
        <v>4863</v>
      </c>
      <c r="I395" s="84"/>
      <c r="J395" s="84"/>
      <c r="K395" s="84" t="s">
        <v>4616</v>
      </c>
      <c r="L395" s="86">
        <v>1</v>
      </c>
      <c r="M395" s="84"/>
      <c r="N395" s="84"/>
      <c r="O395" s="84"/>
      <c r="P395" s="86">
        <v>1</v>
      </c>
      <c r="Q395" s="86">
        <v>1</v>
      </c>
      <c r="R395" s="86">
        <v>1</v>
      </c>
      <c r="S395" s="84"/>
      <c r="T395" s="84"/>
      <c r="U395" s="84"/>
      <c r="V395" s="84"/>
      <c r="W395" s="84"/>
      <c r="X395" s="84"/>
      <c r="Y395" s="84"/>
      <c r="Z395" s="84" t="s">
        <v>5598</v>
      </c>
      <c r="AA395" s="87"/>
      <c r="AB395" s="87">
        <v>179570</v>
      </c>
      <c r="AC395" s="87">
        <v>140</v>
      </c>
      <c r="AD395" s="87">
        <v>770000</v>
      </c>
      <c r="AE395" s="87">
        <v>96540</v>
      </c>
      <c r="AF395" s="88" t="s">
        <v>5599</v>
      </c>
    </row>
    <row r="396" spans="1:32">
      <c r="A396" s="82">
        <v>721</v>
      </c>
      <c r="B396" s="84" t="s">
        <v>5600</v>
      </c>
      <c r="C396" s="84" t="s">
        <v>4714</v>
      </c>
      <c r="D396" s="85">
        <v>2020</v>
      </c>
      <c r="E396" s="83"/>
      <c r="F396" s="84" t="s">
        <v>4601</v>
      </c>
      <c r="G396" s="84" t="s">
        <v>4604</v>
      </c>
      <c r="H396" s="84"/>
      <c r="I396" s="84" t="s">
        <v>4614</v>
      </c>
      <c r="J396" s="84" t="s">
        <v>4683</v>
      </c>
      <c r="K396" s="84" t="s">
        <v>4616</v>
      </c>
      <c r="L396" s="84"/>
      <c r="M396" s="84"/>
      <c r="N396" s="84"/>
      <c r="O396" s="84"/>
      <c r="P396" s="84"/>
      <c r="Q396" s="86">
        <v>1</v>
      </c>
      <c r="R396" s="84"/>
      <c r="S396" s="84"/>
      <c r="T396" s="84"/>
      <c r="U396" s="84"/>
      <c r="V396" s="84"/>
      <c r="W396" s="84"/>
      <c r="X396" s="84"/>
      <c r="Y396" s="84"/>
      <c r="Z396" s="84" t="s">
        <v>5601</v>
      </c>
      <c r="AA396" s="87">
        <v>9.3000000000000007</v>
      </c>
      <c r="AB396" s="87">
        <v>2013</v>
      </c>
      <c r="AC396" s="87">
        <v>1.6</v>
      </c>
      <c r="AD396" s="87"/>
      <c r="AE396" s="87">
        <v>2013</v>
      </c>
      <c r="AF396" s="88" t="s">
        <v>5602</v>
      </c>
    </row>
    <row r="397" spans="1:32">
      <c r="A397" s="82">
        <v>725</v>
      </c>
      <c r="B397" s="84" t="s">
        <v>5603</v>
      </c>
      <c r="C397" s="84" t="s">
        <v>4710</v>
      </c>
      <c r="D397" s="85">
        <v>2022</v>
      </c>
      <c r="E397" s="83"/>
      <c r="F397" s="84" t="s">
        <v>4601</v>
      </c>
      <c r="G397" s="84" t="s">
        <v>4604</v>
      </c>
      <c r="H397" s="84"/>
      <c r="I397" s="84" t="s">
        <v>4641</v>
      </c>
      <c r="J397" s="84"/>
      <c r="K397" s="84" t="s">
        <v>4616</v>
      </c>
      <c r="L397" s="84"/>
      <c r="M397" s="84"/>
      <c r="N397" s="84"/>
      <c r="O397" s="84"/>
      <c r="P397" s="86">
        <v>1</v>
      </c>
      <c r="Q397" s="86">
        <v>1</v>
      </c>
      <c r="R397" s="84"/>
      <c r="S397" s="84"/>
      <c r="T397" s="84"/>
      <c r="U397" s="84"/>
      <c r="V397" s="84"/>
      <c r="W397" s="84"/>
      <c r="X397" s="84"/>
      <c r="Y397" s="84"/>
      <c r="Z397" s="84" t="s">
        <v>5604</v>
      </c>
      <c r="AA397" s="87">
        <v>3.1</v>
      </c>
      <c r="AB397" s="87">
        <v>674</v>
      </c>
      <c r="AC397" s="87">
        <v>0.5</v>
      </c>
      <c r="AD397" s="87"/>
      <c r="AE397" s="87">
        <v>674</v>
      </c>
      <c r="AF397" s="88" t="s">
        <v>5605</v>
      </c>
    </row>
    <row r="398" spans="1:32">
      <c r="A398" s="82">
        <v>726</v>
      </c>
      <c r="B398" s="84" t="s">
        <v>5606</v>
      </c>
      <c r="C398" s="84" t="s">
        <v>5607</v>
      </c>
      <c r="D398" s="85">
        <v>2022</v>
      </c>
      <c r="E398" s="83"/>
      <c r="F398" s="84" t="s">
        <v>4601</v>
      </c>
      <c r="G398" s="84" t="s">
        <v>4604</v>
      </c>
      <c r="H398" s="84"/>
      <c r="I398" s="84" t="s">
        <v>4614</v>
      </c>
      <c r="J398" s="84" t="s">
        <v>4622</v>
      </c>
      <c r="K398" s="84" t="s">
        <v>4616</v>
      </c>
      <c r="L398" s="84"/>
      <c r="M398" s="84"/>
      <c r="N398" s="84"/>
      <c r="O398" s="84"/>
      <c r="P398" s="84"/>
      <c r="Q398" s="86">
        <v>1</v>
      </c>
      <c r="R398" s="84"/>
      <c r="S398" s="84"/>
      <c r="T398" s="84"/>
      <c r="U398" s="84"/>
      <c r="V398" s="84"/>
      <c r="W398" s="84"/>
      <c r="X398" s="84"/>
      <c r="Y398" s="84"/>
      <c r="Z398" s="84" t="s">
        <v>5608</v>
      </c>
      <c r="AA398" s="87">
        <v>3.5</v>
      </c>
      <c r="AB398" s="87">
        <v>761</v>
      </c>
      <c r="AC398" s="87">
        <v>0.6</v>
      </c>
      <c r="AD398" s="87"/>
      <c r="AE398" s="87">
        <v>761</v>
      </c>
      <c r="AF398" s="88" t="s">
        <v>5609</v>
      </c>
    </row>
    <row r="399" spans="1:32">
      <c r="A399" s="82">
        <v>727</v>
      </c>
      <c r="B399" s="84" t="s">
        <v>5610</v>
      </c>
      <c r="C399" s="84" t="s">
        <v>4890</v>
      </c>
      <c r="D399" s="85">
        <v>2023</v>
      </c>
      <c r="E399" s="83"/>
      <c r="F399" s="84" t="s">
        <v>4601</v>
      </c>
      <c r="G399" s="84" t="s">
        <v>4602</v>
      </c>
      <c r="H399" s="84"/>
      <c r="I399" s="84" t="s">
        <v>4614</v>
      </c>
      <c r="J399" s="84" t="s">
        <v>4649</v>
      </c>
      <c r="K399" s="84" t="s">
        <v>4616</v>
      </c>
      <c r="L399" s="84"/>
      <c r="M399" s="84"/>
      <c r="N399" s="84"/>
      <c r="O399" s="84"/>
      <c r="P399" s="84"/>
      <c r="Q399" s="86">
        <v>1</v>
      </c>
      <c r="R399" s="84"/>
      <c r="S399" s="84"/>
      <c r="T399" s="84"/>
      <c r="U399" s="84"/>
      <c r="V399" s="84"/>
      <c r="W399" s="84"/>
      <c r="X399" s="84"/>
      <c r="Y399" s="84"/>
      <c r="Z399" s="84" t="s">
        <v>5611</v>
      </c>
      <c r="AA399" s="87">
        <v>0.6</v>
      </c>
      <c r="AB399" s="87">
        <v>115</v>
      </c>
      <c r="AC399" s="87">
        <v>0.1</v>
      </c>
      <c r="AD399" s="87"/>
      <c r="AE399" s="87"/>
      <c r="AF399" s="88" t="s">
        <v>5612</v>
      </c>
    </row>
    <row r="400" spans="1:32">
      <c r="A400" s="82">
        <v>728</v>
      </c>
      <c r="B400" s="84" t="s">
        <v>5613</v>
      </c>
      <c r="C400" s="84" t="s">
        <v>4677</v>
      </c>
      <c r="D400" s="85">
        <v>2020</v>
      </c>
      <c r="E400" s="83"/>
      <c r="F400" s="84" t="s">
        <v>4601</v>
      </c>
      <c r="G400" s="84" t="s">
        <v>4602</v>
      </c>
      <c r="H400" s="84"/>
      <c r="I400" s="84" t="s">
        <v>4614</v>
      </c>
      <c r="J400" s="84" t="s">
        <v>4622</v>
      </c>
      <c r="K400" s="84" t="s">
        <v>4616</v>
      </c>
      <c r="L400" s="84"/>
      <c r="M400" s="84"/>
      <c r="N400" s="84"/>
      <c r="O400" s="84"/>
      <c r="P400" s="84"/>
      <c r="Q400" s="86">
        <v>1</v>
      </c>
      <c r="R400" s="84"/>
      <c r="S400" s="84"/>
      <c r="T400" s="84"/>
      <c r="U400" s="84"/>
      <c r="V400" s="84"/>
      <c r="W400" s="84"/>
      <c r="X400" s="84"/>
      <c r="Y400" s="84"/>
      <c r="Z400" s="84" t="s">
        <v>5175</v>
      </c>
      <c r="AA400" s="87">
        <v>2.5</v>
      </c>
      <c r="AB400" s="87">
        <v>500</v>
      </c>
      <c r="AC400" s="87">
        <v>0.4</v>
      </c>
      <c r="AD400" s="87"/>
      <c r="AE400" s="87">
        <v>500</v>
      </c>
      <c r="AF400" s="88" t="s">
        <v>5614</v>
      </c>
    </row>
    <row r="401" spans="1:32">
      <c r="A401" s="82">
        <v>730</v>
      </c>
      <c r="B401" s="84" t="s">
        <v>5615</v>
      </c>
      <c r="C401" s="84" t="s">
        <v>4677</v>
      </c>
      <c r="D401" s="85">
        <v>2021</v>
      </c>
      <c r="E401" s="83"/>
      <c r="F401" s="84" t="s">
        <v>4601</v>
      </c>
      <c r="G401" s="84" t="s">
        <v>4602</v>
      </c>
      <c r="H401" s="84"/>
      <c r="I401" s="84" t="s">
        <v>4614</v>
      </c>
      <c r="J401" s="84" t="s">
        <v>4683</v>
      </c>
      <c r="K401" s="84" t="s">
        <v>4616</v>
      </c>
      <c r="L401" s="84"/>
      <c r="M401" s="84"/>
      <c r="N401" s="84"/>
      <c r="O401" s="86">
        <v>1</v>
      </c>
      <c r="P401" s="84"/>
      <c r="Q401" s="84"/>
      <c r="R401" s="84"/>
      <c r="S401" s="84"/>
      <c r="T401" s="84"/>
      <c r="U401" s="84"/>
      <c r="V401" s="84"/>
      <c r="W401" s="84"/>
      <c r="X401" s="84"/>
      <c r="Y401" s="84"/>
      <c r="Z401" s="84" t="s">
        <v>5616</v>
      </c>
      <c r="AA401" s="87">
        <v>2.5</v>
      </c>
      <c r="AB401" s="87">
        <v>481</v>
      </c>
      <c r="AC401" s="87">
        <v>0.4</v>
      </c>
      <c r="AD401" s="87"/>
      <c r="AE401" s="87">
        <v>481</v>
      </c>
      <c r="AF401" s="88" t="s">
        <v>5617</v>
      </c>
    </row>
    <row r="402" spans="1:32">
      <c r="A402" s="82">
        <v>732</v>
      </c>
      <c r="B402" s="83" t="s">
        <v>5618</v>
      </c>
      <c r="C402" s="84" t="s">
        <v>4714</v>
      </c>
      <c r="D402" s="85">
        <v>2019</v>
      </c>
      <c r="E402" s="83"/>
      <c r="F402" s="84" t="s">
        <v>4601</v>
      </c>
      <c r="G402" s="84" t="s">
        <v>4604</v>
      </c>
      <c r="H402" s="84"/>
      <c r="I402" s="84" t="s">
        <v>4614</v>
      </c>
      <c r="J402" s="84" t="s">
        <v>4683</v>
      </c>
      <c r="K402" s="84" t="s">
        <v>4616</v>
      </c>
      <c r="L402" s="84"/>
      <c r="M402" s="84"/>
      <c r="N402" s="84"/>
      <c r="O402" s="84"/>
      <c r="P402" s="84"/>
      <c r="Q402" s="84"/>
      <c r="R402" s="86">
        <v>1</v>
      </c>
      <c r="S402" s="84"/>
      <c r="T402" s="84"/>
      <c r="U402" s="84"/>
      <c r="V402" s="84"/>
      <c r="W402" s="84"/>
      <c r="X402" s="84"/>
      <c r="Y402" s="84"/>
      <c r="Z402" s="84" t="s">
        <v>5169</v>
      </c>
      <c r="AA402" s="87">
        <v>4</v>
      </c>
      <c r="AB402" s="87">
        <v>870</v>
      </c>
      <c r="AC402" s="87">
        <v>0.7</v>
      </c>
      <c r="AD402" s="87"/>
      <c r="AE402" s="87">
        <v>870</v>
      </c>
      <c r="AF402" s="88" t="s">
        <v>5619</v>
      </c>
    </row>
    <row r="403" spans="1:32">
      <c r="A403" s="82">
        <v>733</v>
      </c>
      <c r="B403" s="84" t="s">
        <v>5620</v>
      </c>
      <c r="C403" s="84" t="s">
        <v>5621</v>
      </c>
      <c r="D403" s="85">
        <v>2021</v>
      </c>
      <c r="E403" s="83"/>
      <c r="F403" s="84" t="s">
        <v>4601</v>
      </c>
      <c r="G403" s="84" t="s">
        <v>4602</v>
      </c>
      <c r="H403" s="84"/>
      <c r="I403" s="84" t="s">
        <v>4614</v>
      </c>
      <c r="J403" s="84" t="s">
        <v>4649</v>
      </c>
      <c r="K403" s="84" t="s">
        <v>4616</v>
      </c>
      <c r="L403" s="84"/>
      <c r="M403" s="84"/>
      <c r="N403" s="84"/>
      <c r="O403" s="84"/>
      <c r="P403" s="84"/>
      <c r="Q403" s="86">
        <v>1</v>
      </c>
      <c r="R403" s="84"/>
      <c r="S403" s="84"/>
      <c r="T403" s="84"/>
      <c r="U403" s="84"/>
      <c r="V403" s="84"/>
      <c r="W403" s="84"/>
      <c r="X403" s="84"/>
      <c r="Y403" s="84"/>
      <c r="Z403" s="84" t="s">
        <v>4894</v>
      </c>
      <c r="AA403" s="87">
        <v>1.25</v>
      </c>
      <c r="AB403" s="87">
        <v>240</v>
      </c>
      <c r="AC403" s="87">
        <v>0.2</v>
      </c>
      <c r="AD403" s="87"/>
      <c r="AE403" s="87">
        <v>240</v>
      </c>
      <c r="AF403" s="88" t="s">
        <v>5622</v>
      </c>
    </row>
    <row r="404" spans="1:32">
      <c r="A404" s="82">
        <v>734</v>
      </c>
      <c r="B404" s="84" t="s">
        <v>5623</v>
      </c>
      <c r="C404" s="84" t="s">
        <v>4761</v>
      </c>
      <c r="D404" s="85">
        <v>2021</v>
      </c>
      <c r="E404" s="83"/>
      <c r="F404" s="84" t="s">
        <v>4601</v>
      </c>
      <c r="G404" s="84" t="s">
        <v>4602</v>
      </c>
      <c r="H404" s="84"/>
      <c r="I404" s="84" t="s">
        <v>4614</v>
      </c>
      <c r="J404" s="84" t="s">
        <v>4622</v>
      </c>
      <c r="K404" s="84" t="s">
        <v>4616</v>
      </c>
      <c r="L404" s="84"/>
      <c r="M404" s="84"/>
      <c r="N404" s="84"/>
      <c r="O404" s="84"/>
      <c r="P404" s="84"/>
      <c r="Q404" s="84"/>
      <c r="R404" s="84"/>
      <c r="S404" s="86">
        <v>1</v>
      </c>
      <c r="T404" s="84"/>
      <c r="U404" s="84"/>
      <c r="V404" s="84"/>
      <c r="W404" s="84"/>
      <c r="X404" s="84"/>
      <c r="Y404" s="84"/>
      <c r="Z404" s="84" t="s">
        <v>4894</v>
      </c>
      <c r="AA404" s="87">
        <v>1.25</v>
      </c>
      <c r="AB404" s="87">
        <v>240</v>
      </c>
      <c r="AC404" s="87">
        <v>0.2</v>
      </c>
      <c r="AD404" s="87"/>
      <c r="AE404" s="87">
        <v>240</v>
      </c>
      <c r="AF404" s="88" t="s">
        <v>5624</v>
      </c>
    </row>
    <row r="405" spans="1:32">
      <c r="A405" s="82">
        <v>735</v>
      </c>
      <c r="B405" s="84" t="s">
        <v>5625</v>
      </c>
      <c r="C405" s="84" t="s">
        <v>4662</v>
      </c>
      <c r="D405" s="85">
        <v>2021</v>
      </c>
      <c r="E405" s="83"/>
      <c r="F405" s="84" t="s">
        <v>4601</v>
      </c>
      <c r="G405" s="84" t="s">
        <v>4602</v>
      </c>
      <c r="H405" s="84"/>
      <c r="I405" s="84" t="s">
        <v>4769</v>
      </c>
      <c r="J405" s="84"/>
      <c r="K405" s="84" t="s">
        <v>4616</v>
      </c>
      <c r="L405" s="84"/>
      <c r="M405" s="84"/>
      <c r="N405" s="84"/>
      <c r="O405" s="84"/>
      <c r="P405" s="84"/>
      <c r="Q405" s="86">
        <v>1</v>
      </c>
      <c r="R405" s="84"/>
      <c r="S405" s="84"/>
      <c r="T405" s="84"/>
      <c r="U405" s="84"/>
      <c r="V405" s="84"/>
      <c r="W405" s="84"/>
      <c r="X405" s="84"/>
      <c r="Y405" s="84"/>
      <c r="Z405" s="84" t="s">
        <v>4665</v>
      </c>
      <c r="AA405" s="87">
        <v>1</v>
      </c>
      <c r="AB405" s="87">
        <v>192</v>
      </c>
      <c r="AC405" s="87">
        <v>0.1</v>
      </c>
      <c r="AD405" s="87"/>
      <c r="AE405" s="87">
        <v>192</v>
      </c>
      <c r="AF405" s="88" t="s">
        <v>5626</v>
      </c>
    </row>
    <row r="406" spans="1:32">
      <c r="A406" s="82">
        <v>736</v>
      </c>
      <c r="B406" s="84" t="s">
        <v>5627</v>
      </c>
      <c r="C406" s="84" t="s">
        <v>4620</v>
      </c>
      <c r="D406" s="83"/>
      <c r="E406" s="83"/>
      <c r="F406" s="84" t="s">
        <v>4663</v>
      </c>
      <c r="G406" s="84" t="s">
        <v>4598</v>
      </c>
      <c r="H406" s="84" t="s">
        <v>4613</v>
      </c>
      <c r="I406" s="84" t="s">
        <v>4769</v>
      </c>
      <c r="J406" s="84"/>
      <c r="K406" s="84" t="s">
        <v>4616</v>
      </c>
      <c r="L406" s="84"/>
      <c r="M406" s="84"/>
      <c r="N406" s="84"/>
      <c r="O406" s="84"/>
      <c r="P406" s="84"/>
      <c r="Q406" s="84"/>
      <c r="R406" s="84"/>
      <c r="S406" s="84"/>
      <c r="T406" s="84"/>
      <c r="U406" s="84"/>
      <c r="V406" s="84"/>
      <c r="W406" s="84"/>
      <c r="X406" s="84"/>
      <c r="Y406" s="84"/>
      <c r="Z406" s="84" t="s">
        <v>4939</v>
      </c>
      <c r="AA406" s="87">
        <v>0.02</v>
      </c>
      <c r="AB406" s="87">
        <v>4</v>
      </c>
      <c r="AC406" s="87">
        <v>0</v>
      </c>
      <c r="AD406" s="87"/>
      <c r="AE406" s="87">
        <v>4</v>
      </c>
      <c r="AF406" s="88" t="s">
        <v>5364</v>
      </c>
    </row>
    <row r="407" spans="1:32">
      <c r="A407" s="82">
        <v>737</v>
      </c>
      <c r="B407" s="84" t="s">
        <v>5628</v>
      </c>
      <c r="C407" s="84" t="s">
        <v>4761</v>
      </c>
      <c r="D407" s="85">
        <v>2021</v>
      </c>
      <c r="E407" s="85">
        <v>2026</v>
      </c>
      <c r="F407" s="84" t="s">
        <v>4601</v>
      </c>
      <c r="G407" s="84" t="s">
        <v>4602</v>
      </c>
      <c r="H407" s="84"/>
      <c r="I407" s="84" t="s">
        <v>4641</v>
      </c>
      <c r="J407" s="84"/>
      <c r="K407" s="84" t="s">
        <v>4616</v>
      </c>
      <c r="L407" s="84"/>
      <c r="M407" s="84"/>
      <c r="N407" s="84"/>
      <c r="O407" s="84"/>
      <c r="P407" s="84"/>
      <c r="Q407" s="84"/>
      <c r="R407" s="84"/>
      <c r="S407" s="86">
        <v>1</v>
      </c>
      <c r="T407" s="84"/>
      <c r="U407" s="84"/>
      <c r="V407" s="84"/>
      <c r="W407" s="84"/>
      <c r="X407" s="84"/>
      <c r="Y407" s="84"/>
      <c r="Z407" s="84" t="s">
        <v>5629</v>
      </c>
      <c r="AA407" s="87">
        <v>0.5</v>
      </c>
      <c r="AB407" s="87">
        <v>96</v>
      </c>
      <c r="AC407" s="87">
        <v>0.1</v>
      </c>
      <c r="AD407" s="87"/>
      <c r="AE407" s="87">
        <v>96</v>
      </c>
      <c r="AF407" s="88" t="s">
        <v>5630</v>
      </c>
    </row>
    <row r="408" spans="1:32">
      <c r="A408" s="82">
        <v>738</v>
      </c>
      <c r="B408" s="84" t="s">
        <v>5631</v>
      </c>
      <c r="C408" s="84" t="s">
        <v>4761</v>
      </c>
      <c r="D408" s="85">
        <v>2022</v>
      </c>
      <c r="E408" s="83"/>
      <c r="F408" s="84" t="s">
        <v>4601</v>
      </c>
      <c r="G408" s="84" t="s">
        <v>4602</v>
      </c>
      <c r="H408" s="84"/>
      <c r="I408" s="84" t="s">
        <v>4769</v>
      </c>
      <c r="J408" s="84"/>
      <c r="K408" s="84" t="s">
        <v>4616</v>
      </c>
      <c r="L408" s="84"/>
      <c r="M408" s="84"/>
      <c r="N408" s="84"/>
      <c r="O408" s="84"/>
      <c r="P408" s="84"/>
      <c r="Q408" s="86">
        <v>1</v>
      </c>
      <c r="R408" s="84"/>
      <c r="S408" s="84"/>
      <c r="T408" s="84"/>
      <c r="U408" s="84"/>
      <c r="V408" s="84"/>
      <c r="W408" s="84"/>
      <c r="X408" s="84"/>
      <c r="Y408" s="84"/>
      <c r="Z408" s="84" t="s">
        <v>5632</v>
      </c>
      <c r="AA408" s="87">
        <v>0.22</v>
      </c>
      <c r="AB408" s="87">
        <v>42</v>
      </c>
      <c r="AC408" s="87">
        <v>0</v>
      </c>
      <c r="AD408" s="87"/>
      <c r="AE408" s="87">
        <v>42</v>
      </c>
      <c r="AF408" s="88" t="s">
        <v>5633</v>
      </c>
    </row>
    <row r="409" spans="1:32">
      <c r="A409" s="82">
        <v>740</v>
      </c>
      <c r="B409" s="84" t="s">
        <v>5634</v>
      </c>
      <c r="C409" s="84" t="s">
        <v>4648</v>
      </c>
      <c r="D409" s="85">
        <v>2022</v>
      </c>
      <c r="E409" s="83"/>
      <c r="F409" s="84" t="s">
        <v>4601</v>
      </c>
      <c r="G409" s="84" t="s">
        <v>4598</v>
      </c>
      <c r="H409" s="84" t="s">
        <v>4602</v>
      </c>
      <c r="I409" s="84" t="s">
        <v>4614</v>
      </c>
      <c r="J409" s="84" t="s">
        <v>4622</v>
      </c>
      <c r="K409" s="84" t="s">
        <v>4616</v>
      </c>
      <c r="L409" s="84"/>
      <c r="M409" s="84"/>
      <c r="N409" s="84"/>
      <c r="O409" s="84"/>
      <c r="P409" s="84"/>
      <c r="Q409" s="84"/>
      <c r="R409" s="86">
        <v>1</v>
      </c>
      <c r="S409" s="84"/>
      <c r="T409" s="84"/>
      <c r="U409" s="84"/>
      <c r="V409" s="84"/>
      <c r="W409" s="84"/>
      <c r="X409" s="84"/>
      <c r="Y409" s="84"/>
      <c r="Z409" s="84" t="s">
        <v>5635</v>
      </c>
      <c r="AA409" s="87">
        <v>2.5280898999999999E-2</v>
      </c>
      <c r="AB409" s="87">
        <v>6</v>
      </c>
      <c r="AC409" s="87">
        <v>0</v>
      </c>
      <c r="AD409" s="87"/>
      <c r="AE409" s="87">
        <v>6</v>
      </c>
      <c r="AF409" s="88" t="s">
        <v>5636</v>
      </c>
    </row>
    <row r="410" spans="1:32">
      <c r="A410" s="82">
        <v>741</v>
      </c>
      <c r="B410" s="84" t="s">
        <v>5637</v>
      </c>
      <c r="C410" s="84" t="s">
        <v>4668</v>
      </c>
      <c r="D410" s="85">
        <v>2020</v>
      </c>
      <c r="E410" s="83"/>
      <c r="F410" s="84" t="s">
        <v>4663</v>
      </c>
      <c r="G410" s="84" t="s">
        <v>4598</v>
      </c>
      <c r="H410" s="84" t="s">
        <v>4613</v>
      </c>
      <c r="I410" s="84" t="s">
        <v>4614</v>
      </c>
      <c r="J410" s="84" t="s">
        <v>4622</v>
      </c>
      <c r="K410" s="84" t="s">
        <v>4616</v>
      </c>
      <c r="L410" s="84"/>
      <c r="M410" s="84"/>
      <c r="N410" s="84"/>
      <c r="O410" s="84"/>
      <c r="P410" s="84"/>
      <c r="Q410" s="86">
        <v>1</v>
      </c>
      <c r="R410" s="84"/>
      <c r="S410" s="84"/>
      <c r="T410" s="86">
        <v>1</v>
      </c>
      <c r="U410" s="84"/>
      <c r="V410" s="84"/>
      <c r="W410" s="84"/>
      <c r="X410" s="84"/>
      <c r="Y410" s="84"/>
      <c r="Z410" s="84" t="s">
        <v>4846</v>
      </c>
      <c r="AA410" s="87">
        <v>4.4999999999999998E-2</v>
      </c>
      <c r="AB410" s="87">
        <v>10</v>
      </c>
      <c r="AC410" s="87">
        <v>0</v>
      </c>
      <c r="AD410" s="87"/>
      <c r="AE410" s="87">
        <v>10</v>
      </c>
      <c r="AF410" s="88" t="s">
        <v>5638</v>
      </c>
    </row>
    <row r="411" spans="1:32">
      <c r="A411" s="82">
        <v>742</v>
      </c>
      <c r="B411" s="84" t="s">
        <v>5639</v>
      </c>
      <c r="C411" s="84" t="s">
        <v>4710</v>
      </c>
      <c r="D411" s="85">
        <v>2006</v>
      </c>
      <c r="E411" s="83"/>
      <c r="F411" s="84" t="s">
        <v>4663</v>
      </c>
      <c r="G411" s="84" t="s">
        <v>4602</v>
      </c>
      <c r="H411" s="84"/>
      <c r="I411" s="84" t="s">
        <v>4769</v>
      </c>
      <c r="J411" s="84"/>
      <c r="K411" s="84" t="s">
        <v>4616</v>
      </c>
      <c r="L411" s="84"/>
      <c r="M411" s="84"/>
      <c r="N411" s="84"/>
      <c r="O411" s="84"/>
      <c r="P411" s="84"/>
      <c r="Q411" s="86">
        <v>1</v>
      </c>
      <c r="R411" s="86">
        <v>1</v>
      </c>
      <c r="S411" s="84"/>
      <c r="T411" s="86">
        <v>1</v>
      </c>
      <c r="U411" s="84"/>
      <c r="V411" s="84"/>
      <c r="W411" s="84"/>
      <c r="X411" s="84"/>
      <c r="Y411" s="84"/>
      <c r="Z411" s="84" t="s">
        <v>4911</v>
      </c>
      <c r="AA411" s="87">
        <v>1.04E-2</v>
      </c>
      <c r="AB411" s="87">
        <v>2</v>
      </c>
      <c r="AC411" s="87">
        <v>0</v>
      </c>
      <c r="AD411" s="87"/>
      <c r="AE411" s="87">
        <v>2</v>
      </c>
      <c r="AF411" s="88" t="s">
        <v>5640</v>
      </c>
    </row>
    <row r="412" spans="1:32">
      <c r="A412" s="82">
        <v>743</v>
      </c>
      <c r="B412" s="84" t="s">
        <v>5641</v>
      </c>
      <c r="C412" s="84" t="s">
        <v>4761</v>
      </c>
      <c r="D412" s="85">
        <v>2020</v>
      </c>
      <c r="E412" s="83"/>
      <c r="F412" s="84" t="s">
        <v>4663</v>
      </c>
      <c r="G412" s="84" t="s">
        <v>4598</v>
      </c>
      <c r="H412" s="84" t="s">
        <v>4613</v>
      </c>
      <c r="I412" s="84" t="s">
        <v>4614</v>
      </c>
      <c r="J412" s="84" t="s">
        <v>4622</v>
      </c>
      <c r="K412" s="84" t="s">
        <v>4616</v>
      </c>
      <c r="L412" s="84"/>
      <c r="M412" s="84"/>
      <c r="N412" s="84"/>
      <c r="O412" s="84"/>
      <c r="P412" s="84"/>
      <c r="Q412" s="84"/>
      <c r="R412" s="84"/>
      <c r="S412" s="86">
        <v>1</v>
      </c>
      <c r="T412" s="84"/>
      <c r="U412" s="84"/>
      <c r="V412" s="84"/>
      <c r="W412" s="84"/>
      <c r="X412" s="84"/>
      <c r="Y412" s="84"/>
      <c r="Z412" s="84"/>
      <c r="AA412" s="87"/>
      <c r="AB412" s="87"/>
      <c r="AC412" s="87"/>
      <c r="AD412" s="87"/>
      <c r="AE412" s="87">
        <v>0</v>
      </c>
      <c r="AF412" s="88" t="s">
        <v>5642</v>
      </c>
    </row>
    <row r="413" spans="1:32">
      <c r="A413" s="82">
        <v>744</v>
      </c>
      <c r="B413" s="84" t="s">
        <v>5643</v>
      </c>
      <c r="C413" s="84" t="s">
        <v>4719</v>
      </c>
      <c r="D413" s="85">
        <v>2020</v>
      </c>
      <c r="E413" s="83"/>
      <c r="F413" s="84" t="s">
        <v>4601</v>
      </c>
      <c r="G413" s="84" t="s">
        <v>5564</v>
      </c>
      <c r="H413" s="92" t="s">
        <v>5644</v>
      </c>
      <c r="I413" s="93"/>
      <c r="J413" s="84"/>
      <c r="K413" s="84" t="s">
        <v>4616</v>
      </c>
      <c r="L413" s="86">
        <v>1</v>
      </c>
      <c r="M413" s="84"/>
      <c r="N413" s="84"/>
      <c r="O413" s="84"/>
      <c r="P413" s="84"/>
      <c r="Q413" s="84"/>
      <c r="R413" s="84"/>
      <c r="S413" s="84"/>
      <c r="T413" s="84"/>
      <c r="U413" s="84"/>
      <c r="V413" s="84"/>
      <c r="W413" s="84"/>
      <c r="X413" s="84"/>
      <c r="Y413" s="84"/>
      <c r="Z413" s="84" t="s">
        <v>5645</v>
      </c>
      <c r="AA413" s="87"/>
      <c r="AB413" s="87"/>
      <c r="AC413" s="87"/>
      <c r="AD413" s="87">
        <v>1300000</v>
      </c>
      <c r="AE413" s="87">
        <v>77799</v>
      </c>
      <c r="AF413" s="88" t="s">
        <v>5646</v>
      </c>
    </row>
    <row r="414" spans="1:32">
      <c r="A414" s="82">
        <v>745</v>
      </c>
      <c r="B414" s="84" t="s">
        <v>5647</v>
      </c>
      <c r="C414" s="84" t="s">
        <v>4719</v>
      </c>
      <c r="D414" s="85">
        <v>2020</v>
      </c>
      <c r="E414" s="83"/>
      <c r="F414" s="84" t="s">
        <v>4601</v>
      </c>
      <c r="G414" s="84" t="s">
        <v>4594</v>
      </c>
      <c r="H414" s="84" t="s">
        <v>5492</v>
      </c>
      <c r="I414" s="84"/>
      <c r="J414" s="84"/>
      <c r="K414" s="84" t="s">
        <v>4554</v>
      </c>
      <c r="L414" s="84"/>
      <c r="M414" s="86">
        <v>1</v>
      </c>
      <c r="N414" s="84"/>
      <c r="O414" s="84"/>
      <c r="P414" s="84"/>
      <c r="Q414" s="84"/>
      <c r="R414" s="84"/>
      <c r="S414" s="84"/>
      <c r="T414" s="84"/>
      <c r="U414" s="84"/>
      <c r="V414" s="84"/>
      <c r="W414" s="84"/>
      <c r="X414" s="84"/>
      <c r="Y414" s="84"/>
      <c r="Z414" s="84" t="s">
        <v>5648</v>
      </c>
      <c r="AA414" s="87"/>
      <c r="AB414" s="87"/>
      <c r="AC414" s="87"/>
      <c r="AD414" s="87">
        <v>300000</v>
      </c>
      <c r="AE414" s="87">
        <v>37613</v>
      </c>
      <c r="AF414" s="88" t="s">
        <v>5649</v>
      </c>
    </row>
    <row r="415" spans="1:32">
      <c r="A415" s="82">
        <v>746</v>
      </c>
      <c r="B415" s="84" t="s">
        <v>5650</v>
      </c>
      <c r="C415" s="84" t="s">
        <v>4761</v>
      </c>
      <c r="D415" s="85">
        <v>2020</v>
      </c>
      <c r="E415" s="83"/>
      <c r="F415" s="84" t="s">
        <v>4663</v>
      </c>
      <c r="G415" s="84" t="s">
        <v>4598</v>
      </c>
      <c r="H415" s="84" t="s">
        <v>4613</v>
      </c>
      <c r="I415" s="84" t="s">
        <v>4614</v>
      </c>
      <c r="J415" s="84" t="s">
        <v>4622</v>
      </c>
      <c r="K415" s="84" t="s">
        <v>4616</v>
      </c>
      <c r="L415" s="84"/>
      <c r="M415" s="84"/>
      <c r="N415" s="84"/>
      <c r="O415" s="84"/>
      <c r="P415" s="84"/>
      <c r="Q415" s="84"/>
      <c r="R415" s="84"/>
      <c r="S415" s="86">
        <v>1</v>
      </c>
      <c r="T415" s="84"/>
      <c r="U415" s="84"/>
      <c r="V415" s="84"/>
      <c r="W415" s="84"/>
      <c r="X415" s="84"/>
      <c r="Y415" s="84"/>
      <c r="Z415" s="84"/>
      <c r="AA415" s="87"/>
      <c r="AB415" s="87"/>
      <c r="AC415" s="87"/>
      <c r="AD415" s="87"/>
      <c r="AE415" s="87">
        <v>0</v>
      </c>
      <c r="AF415" s="88" t="s">
        <v>5651</v>
      </c>
    </row>
    <row r="416" spans="1:32">
      <c r="A416" s="82">
        <v>747</v>
      </c>
      <c r="B416" s="84" t="s">
        <v>5652</v>
      </c>
      <c r="C416" s="84" t="s">
        <v>4736</v>
      </c>
      <c r="D416" s="85">
        <v>2020</v>
      </c>
      <c r="E416" s="83"/>
      <c r="F416" s="84" t="s">
        <v>4663</v>
      </c>
      <c r="G416" s="84" t="s">
        <v>4598</v>
      </c>
      <c r="H416" s="84" t="s">
        <v>4613</v>
      </c>
      <c r="I416" s="84" t="s">
        <v>4769</v>
      </c>
      <c r="J416" s="84"/>
      <c r="K416" s="84" t="s">
        <v>4616</v>
      </c>
      <c r="L416" s="84"/>
      <c r="M416" s="84"/>
      <c r="N416" s="84"/>
      <c r="O416" s="84"/>
      <c r="P416" s="84"/>
      <c r="Q416" s="86">
        <v>1</v>
      </c>
      <c r="R416" s="84"/>
      <c r="S416" s="84"/>
      <c r="T416" s="84"/>
      <c r="U416" s="84"/>
      <c r="V416" s="84"/>
      <c r="W416" s="84"/>
      <c r="X416" s="84"/>
      <c r="Y416" s="84"/>
      <c r="Z416" s="84"/>
      <c r="AA416" s="87"/>
      <c r="AB416" s="87"/>
      <c r="AC416" s="87"/>
      <c r="AD416" s="87"/>
      <c r="AE416" s="87">
        <v>0</v>
      </c>
      <c r="AF416" s="88" t="s">
        <v>5653</v>
      </c>
    </row>
    <row r="417" spans="1:32">
      <c r="A417" s="82">
        <v>748</v>
      </c>
      <c r="B417" s="84" t="s">
        <v>5125</v>
      </c>
      <c r="C417" s="84" t="s">
        <v>4719</v>
      </c>
      <c r="D417" s="85">
        <v>2001</v>
      </c>
      <c r="E417" s="83"/>
      <c r="F417" s="84" t="s">
        <v>4663</v>
      </c>
      <c r="G417" s="84" t="s">
        <v>4604</v>
      </c>
      <c r="H417" s="84"/>
      <c r="I417" s="84" t="s">
        <v>4769</v>
      </c>
      <c r="J417" s="84"/>
      <c r="K417" s="84" t="s">
        <v>4616</v>
      </c>
      <c r="L417" s="84"/>
      <c r="M417" s="84"/>
      <c r="N417" s="84"/>
      <c r="O417" s="84"/>
      <c r="P417" s="84"/>
      <c r="Q417" s="84"/>
      <c r="R417" s="84"/>
      <c r="S417" s="86">
        <v>1</v>
      </c>
      <c r="T417" s="84"/>
      <c r="U417" s="84"/>
      <c r="V417" s="84"/>
      <c r="W417" s="84"/>
      <c r="X417" s="84"/>
      <c r="Y417" s="84"/>
      <c r="Z417" s="84" t="s">
        <v>4854</v>
      </c>
      <c r="AA417" s="87">
        <v>4.5999999999999999E-3</v>
      </c>
      <c r="AB417" s="87">
        <v>1</v>
      </c>
      <c r="AC417" s="87">
        <v>0</v>
      </c>
      <c r="AD417" s="87"/>
      <c r="AE417" s="87">
        <v>1</v>
      </c>
      <c r="AF417" s="88" t="s">
        <v>5654</v>
      </c>
    </row>
    <row r="418" spans="1:32">
      <c r="A418" s="82">
        <v>749</v>
      </c>
      <c r="B418" s="84" t="s">
        <v>5655</v>
      </c>
      <c r="C418" s="84" t="s">
        <v>4710</v>
      </c>
      <c r="D418" s="85">
        <v>2006</v>
      </c>
      <c r="E418" s="83"/>
      <c r="F418" s="84" t="s">
        <v>4663</v>
      </c>
      <c r="G418" s="84" t="s">
        <v>4602</v>
      </c>
      <c r="H418" s="84"/>
      <c r="I418" s="84" t="s">
        <v>4769</v>
      </c>
      <c r="J418" s="84"/>
      <c r="K418" s="84"/>
      <c r="L418" s="84"/>
      <c r="M418" s="84"/>
      <c r="N418" s="84"/>
      <c r="O418" s="84"/>
      <c r="P418" s="84"/>
      <c r="Q418" s="84"/>
      <c r="R418" s="84"/>
      <c r="S418" s="84"/>
      <c r="T418" s="84"/>
      <c r="U418" s="84"/>
      <c r="V418" s="84"/>
      <c r="W418" s="84"/>
      <c r="X418" s="84"/>
      <c r="Y418" s="84"/>
      <c r="Z418" s="84"/>
      <c r="AA418" s="87"/>
      <c r="AB418" s="87"/>
      <c r="AC418" s="87"/>
      <c r="AD418" s="87"/>
      <c r="AE418" s="87">
        <v>0</v>
      </c>
      <c r="AF418" s="88"/>
    </row>
    <row r="419" spans="1:32">
      <c r="A419" s="82">
        <v>750</v>
      </c>
      <c r="B419" s="84" t="s">
        <v>5656</v>
      </c>
      <c r="C419" s="84" t="s">
        <v>4677</v>
      </c>
      <c r="D419" s="85">
        <v>2006</v>
      </c>
      <c r="E419" s="83"/>
      <c r="F419" s="84" t="s">
        <v>4663</v>
      </c>
      <c r="G419" s="84" t="s">
        <v>4602</v>
      </c>
      <c r="H419" s="84"/>
      <c r="I419" s="84" t="s">
        <v>4769</v>
      </c>
      <c r="J419" s="84"/>
      <c r="K419" s="84"/>
      <c r="L419" s="84"/>
      <c r="M419" s="84"/>
      <c r="N419" s="84"/>
      <c r="O419" s="84"/>
      <c r="P419" s="84"/>
      <c r="Q419" s="84"/>
      <c r="R419" s="84"/>
      <c r="S419" s="84"/>
      <c r="T419" s="84"/>
      <c r="U419" s="84"/>
      <c r="V419" s="84"/>
      <c r="W419" s="84"/>
      <c r="X419" s="84"/>
      <c r="Y419" s="84"/>
      <c r="Z419" s="84"/>
      <c r="AA419" s="87"/>
      <c r="AB419" s="87"/>
      <c r="AC419" s="87"/>
      <c r="AD419" s="87"/>
      <c r="AE419" s="87">
        <v>0</v>
      </c>
      <c r="AF419" s="88"/>
    </row>
    <row r="420" spans="1:32">
      <c r="A420" s="82">
        <v>751</v>
      </c>
      <c r="B420" s="84" t="s">
        <v>5657</v>
      </c>
      <c r="C420" s="84" t="s">
        <v>4736</v>
      </c>
      <c r="D420" s="85">
        <v>2024</v>
      </c>
      <c r="E420" s="83"/>
      <c r="F420" s="84" t="s">
        <v>4621</v>
      </c>
      <c r="G420" s="84" t="s">
        <v>4604</v>
      </c>
      <c r="H420" s="84"/>
      <c r="I420" s="84" t="s">
        <v>4614</v>
      </c>
      <c r="J420" s="84" t="s">
        <v>4715</v>
      </c>
      <c r="K420" s="84" t="s">
        <v>4616</v>
      </c>
      <c r="L420" s="84"/>
      <c r="M420" s="84"/>
      <c r="N420" s="84"/>
      <c r="O420" s="84"/>
      <c r="P420" s="84"/>
      <c r="Q420" s="86">
        <v>1</v>
      </c>
      <c r="R420" s="84"/>
      <c r="S420" s="84"/>
      <c r="T420" s="84"/>
      <c r="U420" s="84"/>
      <c r="V420" s="84"/>
      <c r="W420" s="84"/>
      <c r="X420" s="84"/>
      <c r="Y420" s="84"/>
      <c r="Z420" s="84" t="s">
        <v>4807</v>
      </c>
      <c r="AA420" s="87">
        <v>1.5</v>
      </c>
      <c r="AB420" s="87">
        <v>326</v>
      </c>
      <c r="AC420" s="87">
        <v>0.3</v>
      </c>
      <c r="AD420" s="87"/>
      <c r="AE420" s="87">
        <v>326</v>
      </c>
      <c r="AF420" s="88" t="s">
        <v>5658</v>
      </c>
    </row>
    <row r="421" spans="1:32">
      <c r="A421" s="82">
        <v>752</v>
      </c>
      <c r="B421" s="84" t="s">
        <v>5659</v>
      </c>
      <c r="C421" s="84" t="s">
        <v>5660</v>
      </c>
      <c r="D421" s="85">
        <v>2026</v>
      </c>
      <c r="E421" s="83"/>
      <c r="F421" s="84" t="s">
        <v>4612</v>
      </c>
      <c r="G421" s="84" t="s">
        <v>4598</v>
      </c>
      <c r="H421" s="84" t="s">
        <v>4613</v>
      </c>
      <c r="I421" s="84" t="s">
        <v>4614</v>
      </c>
      <c r="J421" s="84" t="s">
        <v>4622</v>
      </c>
      <c r="K421" s="84" t="s">
        <v>4554</v>
      </c>
      <c r="L421" s="84"/>
      <c r="M421" s="86">
        <v>1</v>
      </c>
      <c r="N421" s="84"/>
      <c r="O421" s="84"/>
      <c r="P421" s="84"/>
      <c r="Q421" s="84"/>
      <c r="R421" s="84"/>
      <c r="S421" s="84"/>
      <c r="T421" s="84"/>
      <c r="U421" s="84"/>
      <c r="V421" s="84"/>
      <c r="W421" s="84"/>
      <c r="X421" s="84"/>
      <c r="Y421" s="84"/>
      <c r="Z421" s="84" t="s">
        <v>5661</v>
      </c>
      <c r="AA421" s="87">
        <v>500</v>
      </c>
      <c r="AB421" s="87">
        <v>111111</v>
      </c>
      <c r="AC421" s="87">
        <v>86.6</v>
      </c>
      <c r="AD421" s="87"/>
      <c r="AE421" s="87">
        <v>111111</v>
      </c>
      <c r="AF421" s="88" t="s">
        <v>5662</v>
      </c>
    </row>
    <row r="422" spans="1:32">
      <c r="A422" s="82">
        <v>753</v>
      </c>
      <c r="B422" s="84" t="s">
        <v>5663</v>
      </c>
      <c r="C422" s="84" t="s">
        <v>4761</v>
      </c>
      <c r="D422" s="85">
        <v>2024</v>
      </c>
      <c r="E422" s="83"/>
      <c r="F422" s="84" t="s">
        <v>4621</v>
      </c>
      <c r="G422" s="84" t="s">
        <v>4598</v>
      </c>
      <c r="H422" s="84" t="s">
        <v>4613</v>
      </c>
      <c r="I422" s="84" t="s">
        <v>4614</v>
      </c>
      <c r="J422" s="84" t="s">
        <v>4649</v>
      </c>
      <c r="K422" s="84" t="s">
        <v>4554</v>
      </c>
      <c r="L422" s="84"/>
      <c r="M422" s="86">
        <v>1</v>
      </c>
      <c r="N422" s="84"/>
      <c r="O422" s="84"/>
      <c r="P422" s="84"/>
      <c r="Q422" s="84"/>
      <c r="R422" s="84"/>
      <c r="S422" s="84"/>
      <c r="T422" s="84"/>
      <c r="U422" s="84"/>
      <c r="V422" s="84"/>
      <c r="W422" s="84"/>
      <c r="X422" s="84"/>
      <c r="Y422" s="84"/>
      <c r="Z422" s="84" t="s">
        <v>5169</v>
      </c>
      <c r="AA422" s="87">
        <v>10</v>
      </c>
      <c r="AB422" s="87">
        <v>2222</v>
      </c>
      <c r="AC422" s="87">
        <v>1.7</v>
      </c>
      <c r="AD422" s="87"/>
      <c r="AE422" s="87">
        <v>2222</v>
      </c>
      <c r="AF422" s="88" t="s">
        <v>5664</v>
      </c>
    </row>
    <row r="423" spans="1:32">
      <c r="A423" s="82">
        <v>754</v>
      </c>
      <c r="B423" s="84" t="s">
        <v>5665</v>
      </c>
      <c r="C423" s="84" t="s">
        <v>4714</v>
      </c>
      <c r="D423" s="83"/>
      <c r="E423" s="83"/>
      <c r="F423" s="84" t="s">
        <v>4621</v>
      </c>
      <c r="G423" s="84" t="s">
        <v>4604</v>
      </c>
      <c r="H423" s="84"/>
      <c r="I423" s="84" t="s">
        <v>4614</v>
      </c>
      <c r="J423" s="84" t="s">
        <v>4683</v>
      </c>
      <c r="K423" s="84" t="s">
        <v>4616</v>
      </c>
      <c r="L423" s="84"/>
      <c r="M423" s="84"/>
      <c r="N423" s="84"/>
      <c r="O423" s="84"/>
      <c r="P423" s="84"/>
      <c r="Q423" s="86">
        <v>1</v>
      </c>
      <c r="R423" s="86">
        <v>1</v>
      </c>
      <c r="S423" s="84"/>
      <c r="T423" s="84"/>
      <c r="U423" s="84"/>
      <c r="V423" s="84"/>
      <c r="W423" s="84"/>
      <c r="X423" s="84"/>
      <c r="Y423" s="84"/>
      <c r="Z423" s="84" t="s">
        <v>5666</v>
      </c>
      <c r="AA423" s="87">
        <v>147.50397620000001</v>
      </c>
      <c r="AB423" s="87">
        <v>32066</v>
      </c>
      <c r="AC423" s="87">
        <v>25</v>
      </c>
      <c r="AD423" s="87"/>
      <c r="AE423" s="87">
        <v>32066</v>
      </c>
      <c r="AF423" s="88" t="s">
        <v>5667</v>
      </c>
    </row>
    <row r="424" spans="1:32">
      <c r="A424" s="82">
        <v>755</v>
      </c>
      <c r="B424" s="84" t="s">
        <v>5668</v>
      </c>
      <c r="C424" s="84" t="s">
        <v>4761</v>
      </c>
      <c r="D424" s="85">
        <v>2024</v>
      </c>
      <c r="E424" s="83"/>
      <c r="F424" s="84" t="s">
        <v>4612</v>
      </c>
      <c r="G424" s="84" t="s">
        <v>4598</v>
      </c>
      <c r="H424" s="84" t="s">
        <v>4613</v>
      </c>
      <c r="I424" s="84" t="s">
        <v>4641</v>
      </c>
      <c r="J424" s="84"/>
      <c r="K424" s="84" t="s">
        <v>4616</v>
      </c>
      <c r="L424" s="84"/>
      <c r="M424" s="84"/>
      <c r="N424" s="84"/>
      <c r="O424" s="84"/>
      <c r="P424" s="84"/>
      <c r="Q424" s="84"/>
      <c r="R424" s="84"/>
      <c r="S424" s="84"/>
      <c r="T424" s="84"/>
      <c r="U424" s="84"/>
      <c r="V424" s="84"/>
      <c r="W424" s="84"/>
      <c r="X424" s="84"/>
      <c r="Y424" s="84"/>
      <c r="Z424" s="84" t="s">
        <v>5276</v>
      </c>
      <c r="AA424" s="87">
        <v>50</v>
      </c>
      <c r="AB424" s="87">
        <v>11111</v>
      </c>
      <c r="AC424" s="87">
        <v>8.6999999999999993</v>
      </c>
      <c r="AD424" s="87"/>
      <c r="AE424" s="87">
        <v>11111</v>
      </c>
      <c r="AF424" s="88" t="s">
        <v>5669</v>
      </c>
    </row>
    <row r="425" spans="1:32">
      <c r="A425" s="82">
        <v>756</v>
      </c>
      <c r="B425" s="84" t="s">
        <v>5670</v>
      </c>
      <c r="C425" s="84" t="s">
        <v>4761</v>
      </c>
      <c r="D425" s="85">
        <v>2025</v>
      </c>
      <c r="E425" s="83"/>
      <c r="F425" s="84" t="s">
        <v>4612</v>
      </c>
      <c r="G425" s="84" t="s">
        <v>4598</v>
      </c>
      <c r="H425" s="84" t="s">
        <v>4613</v>
      </c>
      <c r="I425" s="84" t="s">
        <v>4614</v>
      </c>
      <c r="J425" s="84" t="s">
        <v>4715</v>
      </c>
      <c r="K425" s="84" t="s">
        <v>4616</v>
      </c>
      <c r="L425" s="84"/>
      <c r="M425" s="84"/>
      <c r="N425" s="84"/>
      <c r="O425" s="84"/>
      <c r="P425" s="84"/>
      <c r="Q425" s="84"/>
      <c r="R425" s="84"/>
      <c r="S425" s="84"/>
      <c r="T425" s="84"/>
      <c r="U425" s="84"/>
      <c r="V425" s="84"/>
      <c r="W425" s="84"/>
      <c r="X425" s="84"/>
      <c r="Y425" s="84"/>
      <c r="Z425" s="84" t="s">
        <v>5671</v>
      </c>
      <c r="AA425" s="87">
        <v>300</v>
      </c>
      <c r="AB425" s="87">
        <v>66667</v>
      </c>
      <c r="AC425" s="87">
        <v>52</v>
      </c>
      <c r="AD425" s="87"/>
      <c r="AE425" s="87">
        <v>66667</v>
      </c>
      <c r="AF425" s="88" t="s">
        <v>5672</v>
      </c>
    </row>
    <row r="426" spans="1:32">
      <c r="A426" s="82">
        <v>757</v>
      </c>
      <c r="B426" s="84" t="s">
        <v>5673</v>
      </c>
      <c r="C426" s="84" t="s">
        <v>4761</v>
      </c>
      <c r="D426" s="85">
        <v>2025</v>
      </c>
      <c r="E426" s="83"/>
      <c r="F426" s="84" t="s">
        <v>4612</v>
      </c>
      <c r="G426" s="84" t="s">
        <v>4598</v>
      </c>
      <c r="H426" s="84" t="s">
        <v>4613</v>
      </c>
      <c r="I426" s="84" t="s">
        <v>4614</v>
      </c>
      <c r="J426" s="84" t="s">
        <v>4622</v>
      </c>
      <c r="K426" s="84" t="s">
        <v>4554</v>
      </c>
      <c r="L426" s="84"/>
      <c r="M426" s="86">
        <v>1</v>
      </c>
      <c r="N426" s="84"/>
      <c r="O426" s="84"/>
      <c r="P426" s="84"/>
      <c r="Q426" s="84"/>
      <c r="R426" s="84"/>
      <c r="S426" s="84"/>
      <c r="T426" s="84"/>
      <c r="U426" s="84"/>
      <c r="V426" s="84"/>
      <c r="W426" s="84"/>
      <c r="X426" s="84"/>
      <c r="Y426" s="84"/>
      <c r="Z426" s="84" t="s">
        <v>5674</v>
      </c>
      <c r="AA426" s="87">
        <v>150</v>
      </c>
      <c r="AB426" s="87">
        <v>33333</v>
      </c>
      <c r="AC426" s="87">
        <v>26</v>
      </c>
      <c r="AD426" s="87"/>
      <c r="AE426" s="87">
        <v>33333</v>
      </c>
      <c r="AF426" s="88" t="s">
        <v>5675</v>
      </c>
    </row>
    <row r="427" spans="1:32">
      <c r="A427" s="82">
        <v>759</v>
      </c>
      <c r="B427" s="84" t="s">
        <v>5676</v>
      </c>
      <c r="C427" s="84" t="s">
        <v>4750</v>
      </c>
      <c r="D427" s="85">
        <v>2006</v>
      </c>
      <c r="E427" s="83"/>
      <c r="F427" s="84" t="s">
        <v>4663</v>
      </c>
      <c r="G427" s="84" t="s">
        <v>4602</v>
      </c>
      <c r="H427" s="84"/>
      <c r="I427" s="84" t="s">
        <v>4769</v>
      </c>
      <c r="J427" s="84"/>
      <c r="K427" s="84" t="s">
        <v>4616</v>
      </c>
      <c r="L427" s="84"/>
      <c r="M427" s="84"/>
      <c r="N427" s="84"/>
      <c r="O427" s="84"/>
      <c r="P427" s="86">
        <v>1</v>
      </c>
      <c r="Q427" s="84"/>
      <c r="R427" s="84"/>
      <c r="S427" s="84"/>
      <c r="T427" s="84"/>
      <c r="U427" s="84"/>
      <c r="V427" s="84"/>
      <c r="W427" s="84"/>
      <c r="X427" s="84"/>
      <c r="Y427" s="84"/>
      <c r="Z427" s="84" t="s">
        <v>5412</v>
      </c>
      <c r="AA427" s="87">
        <v>0.1</v>
      </c>
      <c r="AB427" s="87">
        <v>19</v>
      </c>
      <c r="AC427" s="87">
        <v>0</v>
      </c>
      <c r="AD427" s="87"/>
      <c r="AE427" s="87">
        <v>19</v>
      </c>
      <c r="AF427" s="88" t="s">
        <v>5677</v>
      </c>
    </row>
    <row r="428" spans="1:32">
      <c r="A428" s="82">
        <v>760</v>
      </c>
      <c r="B428" s="84" t="s">
        <v>5678</v>
      </c>
      <c r="C428" s="84" t="s">
        <v>5007</v>
      </c>
      <c r="D428" s="85">
        <v>2006</v>
      </c>
      <c r="E428" s="83"/>
      <c r="F428" s="84" t="s">
        <v>4663</v>
      </c>
      <c r="G428" s="84" t="s">
        <v>4602</v>
      </c>
      <c r="H428" s="84"/>
      <c r="I428" s="84" t="s">
        <v>4769</v>
      </c>
      <c r="J428" s="84"/>
      <c r="K428" s="84" t="s">
        <v>4616</v>
      </c>
      <c r="L428" s="84"/>
      <c r="M428" s="84"/>
      <c r="N428" s="84"/>
      <c r="O428" s="84"/>
      <c r="P428" s="84"/>
      <c r="Q428" s="84"/>
      <c r="R428" s="86">
        <v>1</v>
      </c>
      <c r="S428" s="84"/>
      <c r="T428" s="84"/>
      <c r="U428" s="84"/>
      <c r="V428" s="84"/>
      <c r="W428" s="84"/>
      <c r="X428" s="84"/>
      <c r="Y428" s="84"/>
      <c r="Z428" s="84"/>
      <c r="AA428" s="87"/>
      <c r="AB428" s="87"/>
      <c r="AC428" s="87"/>
      <c r="AD428" s="87"/>
      <c r="AE428" s="87">
        <v>0</v>
      </c>
      <c r="AF428" s="88" t="s">
        <v>5679</v>
      </c>
    </row>
    <row r="429" spans="1:32">
      <c r="A429" s="82">
        <v>761</v>
      </c>
      <c r="B429" s="84" t="s">
        <v>5680</v>
      </c>
      <c r="C429" s="84" t="s">
        <v>4662</v>
      </c>
      <c r="D429" s="85">
        <v>2006</v>
      </c>
      <c r="E429" s="83"/>
      <c r="F429" s="84" t="s">
        <v>4663</v>
      </c>
      <c r="G429" s="84" t="s">
        <v>4602</v>
      </c>
      <c r="H429" s="84"/>
      <c r="I429" s="84" t="s">
        <v>4769</v>
      </c>
      <c r="J429" s="84"/>
      <c r="K429" s="84" t="s">
        <v>4616</v>
      </c>
      <c r="L429" s="84"/>
      <c r="M429" s="84"/>
      <c r="N429" s="84"/>
      <c r="O429" s="84"/>
      <c r="P429" s="84"/>
      <c r="Q429" s="86">
        <v>1</v>
      </c>
      <c r="R429" s="86">
        <v>1</v>
      </c>
      <c r="S429" s="84"/>
      <c r="T429" s="86">
        <v>1</v>
      </c>
      <c r="U429" s="84"/>
      <c r="V429" s="84"/>
      <c r="W429" s="84"/>
      <c r="X429" s="84"/>
      <c r="Y429" s="84"/>
      <c r="Z429" s="84"/>
      <c r="AA429" s="87"/>
      <c r="AB429" s="87"/>
      <c r="AC429" s="87"/>
      <c r="AD429" s="87"/>
      <c r="AE429" s="87">
        <v>0</v>
      </c>
      <c r="AF429" s="88" t="s">
        <v>5681</v>
      </c>
    </row>
    <row r="430" spans="1:32">
      <c r="A430" s="82">
        <v>762</v>
      </c>
      <c r="B430" s="84" t="s">
        <v>5682</v>
      </c>
      <c r="C430" s="84" t="s">
        <v>4761</v>
      </c>
      <c r="D430" s="83"/>
      <c r="E430" s="83"/>
      <c r="F430" s="84" t="s">
        <v>4769</v>
      </c>
      <c r="G430" s="84" t="s">
        <v>4598</v>
      </c>
      <c r="H430" s="84" t="s">
        <v>4613</v>
      </c>
      <c r="I430" s="84" t="s">
        <v>4769</v>
      </c>
      <c r="J430" s="84"/>
      <c r="K430" s="84" t="s">
        <v>4722</v>
      </c>
      <c r="L430" s="84"/>
      <c r="M430" s="84"/>
      <c r="N430" s="84"/>
      <c r="O430" s="84"/>
      <c r="P430" s="84"/>
      <c r="Q430" s="84"/>
      <c r="R430" s="84"/>
      <c r="S430" s="84"/>
      <c r="T430" s="84"/>
      <c r="U430" s="84"/>
      <c r="V430" s="84"/>
      <c r="W430" s="84"/>
      <c r="X430" s="86">
        <v>1</v>
      </c>
      <c r="Y430" s="84"/>
      <c r="Z430" s="84"/>
      <c r="AA430" s="87"/>
      <c r="AB430" s="87"/>
      <c r="AC430" s="87"/>
      <c r="AD430" s="87"/>
      <c r="AE430" s="87">
        <v>0</v>
      </c>
      <c r="AF430" s="88"/>
    </row>
    <row r="431" spans="1:32">
      <c r="A431" s="82">
        <v>764</v>
      </c>
      <c r="B431" s="84" t="s">
        <v>5683</v>
      </c>
      <c r="C431" s="84" t="s">
        <v>4620</v>
      </c>
      <c r="D431" s="85">
        <v>2022</v>
      </c>
      <c r="E431" s="83"/>
      <c r="F431" s="84" t="s">
        <v>4601</v>
      </c>
      <c r="G431" s="84" t="s">
        <v>4604</v>
      </c>
      <c r="H431" s="84"/>
      <c r="I431" s="84" t="s">
        <v>4614</v>
      </c>
      <c r="J431" s="84" t="s">
        <v>4649</v>
      </c>
      <c r="K431" s="84" t="s">
        <v>4616</v>
      </c>
      <c r="L431" s="84"/>
      <c r="M431" s="84"/>
      <c r="N431" s="84"/>
      <c r="O431" s="84"/>
      <c r="P431" s="86">
        <v>1</v>
      </c>
      <c r="Q431" s="86">
        <v>1</v>
      </c>
      <c r="R431" s="84"/>
      <c r="S431" s="84"/>
      <c r="T431" s="84"/>
      <c r="U431" s="84"/>
      <c r="V431" s="84"/>
      <c r="W431" s="84"/>
      <c r="X431" s="84"/>
      <c r="Y431" s="84"/>
      <c r="Z431" s="84" t="s">
        <v>5684</v>
      </c>
      <c r="AA431" s="87">
        <v>1.4</v>
      </c>
      <c r="AB431" s="87">
        <v>304</v>
      </c>
      <c r="AC431" s="87">
        <v>0.2</v>
      </c>
      <c r="AD431" s="87"/>
      <c r="AE431" s="87">
        <v>304</v>
      </c>
      <c r="AF431" s="88" t="s">
        <v>5685</v>
      </c>
    </row>
    <row r="432" spans="1:32">
      <c r="A432" s="82">
        <v>765</v>
      </c>
      <c r="B432" s="84" t="s">
        <v>5686</v>
      </c>
      <c r="C432" s="84" t="s">
        <v>4714</v>
      </c>
      <c r="D432" s="85">
        <v>2022</v>
      </c>
      <c r="E432" s="83"/>
      <c r="F432" s="84" t="s">
        <v>4663</v>
      </c>
      <c r="G432" s="84" t="s">
        <v>4602</v>
      </c>
      <c r="H432" s="84"/>
      <c r="I432" s="84" t="s">
        <v>4641</v>
      </c>
      <c r="J432" s="84"/>
      <c r="K432" s="84" t="s">
        <v>4616</v>
      </c>
      <c r="L432" s="84"/>
      <c r="M432" s="84"/>
      <c r="N432" s="84"/>
      <c r="O432" s="84"/>
      <c r="P432" s="84"/>
      <c r="Q432" s="86">
        <v>1</v>
      </c>
      <c r="R432" s="84"/>
      <c r="S432" s="84"/>
      <c r="T432" s="84"/>
      <c r="U432" s="84"/>
      <c r="V432" s="84"/>
      <c r="W432" s="84"/>
      <c r="X432" s="84"/>
      <c r="Y432" s="84"/>
      <c r="Z432" s="84" t="s">
        <v>5330</v>
      </c>
      <c r="AA432" s="87">
        <v>1</v>
      </c>
      <c r="AB432" s="87">
        <v>192</v>
      </c>
      <c r="AC432" s="87">
        <v>0.1</v>
      </c>
      <c r="AD432" s="87"/>
      <c r="AE432" s="87">
        <v>192</v>
      </c>
      <c r="AF432" s="88" t="s">
        <v>5687</v>
      </c>
    </row>
    <row r="433" spans="1:32">
      <c r="A433" s="82">
        <v>768</v>
      </c>
      <c r="B433" s="84" t="s">
        <v>5688</v>
      </c>
      <c r="C433" s="84" t="s">
        <v>4611</v>
      </c>
      <c r="D433" s="85">
        <v>2023</v>
      </c>
      <c r="E433" s="85">
        <v>2024</v>
      </c>
      <c r="F433" s="84" t="s">
        <v>4663</v>
      </c>
      <c r="G433" s="84" t="s">
        <v>4602</v>
      </c>
      <c r="H433" s="84"/>
      <c r="I433" s="84" t="s">
        <v>4769</v>
      </c>
      <c r="J433" s="84"/>
      <c r="K433" s="84" t="s">
        <v>4616</v>
      </c>
      <c r="L433" s="84"/>
      <c r="M433" s="84"/>
      <c r="N433" s="84"/>
      <c r="O433" s="84"/>
      <c r="P433" s="84"/>
      <c r="Q433" s="84"/>
      <c r="R433" s="86">
        <v>1</v>
      </c>
      <c r="S433" s="84"/>
      <c r="T433" s="84"/>
      <c r="U433" s="84"/>
      <c r="V433" s="84"/>
      <c r="W433" s="84"/>
      <c r="X433" s="84"/>
      <c r="Y433" s="84"/>
      <c r="Z433" s="84" t="s">
        <v>5330</v>
      </c>
      <c r="AA433" s="87">
        <v>1</v>
      </c>
      <c r="AB433" s="87">
        <v>192</v>
      </c>
      <c r="AC433" s="87">
        <v>0.1</v>
      </c>
      <c r="AD433" s="87"/>
      <c r="AE433" s="87">
        <v>192</v>
      </c>
      <c r="AF433" s="88" t="s">
        <v>5689</v>
      </c>
    </row>
    <row r="434" spans="1:32">
      <c r="A434" s="82">
        <v>769</v>
      </c>
      <c r="B434" s="84" t="s">
        <v>5690</v>
      </c>
      <c r="C434" s="84" t="s">
        <v>4662</v>
      </c>
      <c r="D434" s="85">
        <v>2022</v>
      </c>
      <c r="E434" s="83"/>
      <c r="F434" s="84" t="s">
        <v>4601</v>
      </c>
      <c r="G434" s="84" t="s">
        <v>4524</v>
      </c>
      <c r="H434" s="84" t="s">
        <v>5691</v>
      </c>
      <c r="I434" s="84"/>
      <c r="J434" s="84"/>
      <c r="K434" s="84" t="s">
        <v>4616</v>
      </c>
      <c r="L434" s="84"/>
      <c r="M434" s="84"/>
      <c r="N434" s="84"/>
      <c r="O434" s="84"/>
      <c r="P434" s="84"/>
      <c r="Q434" s="86">
        <v>1</v>
      </c>
      <c r="R434" s="84"/>
      <c r="S434" s="84"/>
      <c r="T434" s="84"/>
      <c r="U434" s="84"/>
      <c r="V434" s="84"/>
      <c r="W434" s="84"/>
      <c r="X434" s="84"/>
      <c r="Y434" s="84"/>
      <c r="Z434" s="92" t="s">
        <v>5692</v>
      </c>
      <c r="AA434" s="93"/>
      <c r="AB434" s="87">
        <v>4682</v>
      </c>
      <c r="AC434" s="87">
        <v>3.7</v>
      </c>
      <c r="AD434" s="87"/>
      <c r="AE434" s="87">
        <v>4682</v>
      </c>
      <c r="AF434" s="88" t="s">
        <v>5693</v>
      </c>
    </row>
    <row r="435" spans="1:32">
      <c r="A435" s="82">
        <v>770</v>
      </c>
      <c r="B435" s="84" t="s">
        <v>5694</v>
      </c>
      <c r="C435" s="84" t="s">
        <v>4890</v>
      </c>
      <c r="D435" s="85">
        <v>2022</v>
      </c>
      <c r="E435" s="83"/>
      <c r="F435" s="84" t="s">
        <v>4601</v>
      </c>
      <c r="G435" s="84" t="s">
        <v>4602</v>
      </c>
      <c r="H435" s="84"/>
      <c r="I435" s="84" t="s">
        <v>4614</v>
      </c>
      <c r="J435" s="84" t="s">
        <v>4683</v>
      </c>
      <c r="K435" s="84" t="s">
        <v>4563</v>
      </c>
      <c r="L435" s="84"/>
      <c r="M435" s="84"/>
      <c r="N435" s="86">
        <v>1</v>
      </c>
      <c r="O435" s="84"/>
      <c r="P435" s="84"/>
      <c r="Q435" s="84"/>
      <c r="R435" s="84"/>
      <c r="S435" s="84"/>
      <c r="T435" s="84"/>
      <c r="U435" s="84"/>
      <c r="V435" s="84"/>
      <c r="W435" s="86">
        <v>1</v>
      </c>
      <c r="X435" s="84"/>
      <c r="Y435" s="84"/>
      <c r="Z435" s="84" t="s">
        <v>5695</v>
      </c>
      <c r="AA435" s="87">
        <v>1</v>
      </c>
      <c r="AB435" s="87">
        <v>192</v>
      </c>
      <c r="AC435" s="87">
        <v>0.1</v>
      </c>
      <c r="AD435" s="87"/>
      <c r="AE435" s="87">
        <v>192</v>
      </c>
      <c r="AF435" s="88" t="s">
        <v>5696</v>
      </c>
    </row>
    <row r="436" spans="1:32">
      <c r="A436" s="82">
        <v>771</v>
      </c>
      <c r="B436" s="84" t="s">
        <v>5697</v>
      </c>
      <c r="C436" s="84" t="s">
        <v>4620</v>
      </c>
      <c r="D436" s="85">
        <v>2025</v>
      </c>
      <c r="E436" s="83"/>
      <c r="F436" s="84" t="s">
        <v>4621</v>
      </c>
      <c r="G436" s="84" t="s">
        <v>4604</v>
      </c>
      <c r="H436" s="84"/>
      <c r="I436" s="84" t="s">
        <v>4614</v>
      </c>
      <c r="J436" s="84" t="s">
        <v>4615</v>
      </c>
      <c r="K436" s="84" t="s">
        <v>4616</v>
      </c>
      <c r="L436" s="86">
        <v>1</v>
      </c>
      <c r="M436" s="84"/>
      <c r="N436" s="84"/>
      <c r="O436" s="84"/>
      <c r="P436" s="84"/>
      <c r="Q436" s="84"/>
      <c r="R436" s="84"/>
      <c r="S436" s="84"/>
      <c r="T436" s="84"/>
      <c r="U436" s="84"/>
      <c r="V436" s="84"/>
      <c r="W436" s="84"/>
      <c r="X436" s="84"/>
      <c r="Y436" s="84"/>
      <c r="Z436" s="84" t="s">
        <v>5698</v>
      </c>
      <c r="AA436" s="87">
        <v>200</v>
      </c>
      <c r="AB436" s="87">
        <v>43478</v>
      </c>
      <c r="AC436" s="87">
        <v>33.9</v>
      </c>
      <c r="AD436" s="87"/>
      <c r="AE436" s="87">
        <v>43478</v>
      </c>
      <c r="AF436" s="88" t="s">
        <v>5699</v>
      </c>
    </row>
    <row r="437" spans="1:32">
      <c r="A437" s="82">
        <v>772</v>
      </c>
      <c r="B437" s="84" t="s">
        <v>5700</v>
      </c>
      <c r="C437" s="84" t="s">
        <v>4761</v>
      </c>
      <c r="D437" s="85">
        <v>2023</v>
      </c>
      <c r="E437" s="83"/>
      <c r="F437" s="84" t="s">
        <v>4621</v>
      </c>
      <c r="G437" s="84" t="s">
        <v>4602</v>
      </c>
      <c r="H437" s="84"/>
      <c r="I437" s="84" t="s">
        <v>4614</v>
      </c>
      <c r="J437" s="84" t="s">
        <v>4622</v>
      </c>
      <c r="K437" s="84" t="s">
        <v>4616</v>
      </c>
      <c r="L437" s="84"/>
      <c r="M437" s="84"/>
      <c r="N437" s="84"/>
      <c r="O437" s="84"/>
      <c r="P437" s="86">
        <v>1</v>
      </c>
      <c r="Q437" s="86">
        <v>1</v>
      </c>
      <c r="R437" s="84"/>
      <c r="S437" s="84"/>
      <c r="T437" s="84"/>
      <c r="U437" s="84"/>
      <c r="V437" s="84"/>
      <c r="W437" s="84"/>
      <c r="X437" s="84"/>
      <c r="Y437" s="84"/>
      <c r="Z437" s="84" t="s">
        <v>5330</v>
      </c>
      <c r="AA437" s="87">
        <v>1</v>
      </c>
      <c r="AB437" s="87">
        <v>192</v>
      </c>
      <c r="AC437" s="87">
        <v>0.1</v>
      </c>
      <c r="AD437" s="87"/>
      <c r="AE437" s="87">
        <v>192</v>
      </c>
      <c r="AF437" s="88" t="s">
        <v>5701</v>
      </c>
    </row>
    <row r="438" spans="1:32">
      <c r="A438" s="82">
        <v>773</v>
      </c>
      <c r="B438" s="84" t="s">
        <v>5702</v>
      </c>
      <c r="C438" s="84" t="s">
        <v>4648</v>
      </c>
      <c r="D438" s="85">
        <v>2022</v>
      </c>
      <c r="E438" s="83"/>
      <c r="F438" s="84" t="s">
        <v>4601</v>
      </c>
      <c r="G438" s="84" t="s">
        <v>4602</v>
      </c>
      <c r="H438" s="84"/>
      <c r="I438" s="84" t="s">
        <v>4641</v>
      </c>
      <c r="J438" s="84"/>
      <c r="K438" s="84" t="s">
        <v>4616</v>
      </c>
      <c r="L438" s="84"/>
      <c r="M438" s="84"/>
      <c r="N438" s="84"/>
      <c r="O438" s="84"/>
      <c r="P438" s="84"/>
      <c r="Q438" s="86">
        <v>1</v>
      </c>
      <c r="R438" s="84"/>
      <c r="S438" s="84"/>
      <c r="T438" s="84"/>
      <c r="U438" s="84"/>
      <c r="V438" s="84"/>
      <c r="W438" s="84"/>
      <c r="X438" s="84"/>
      <c r="Y438" s="84"/>
      <c r="Z438" s="84" t="s">
        <v>4623</v>
      </c>
      <c r="AA438" s="87">
        <v>2.5</v>
      </c>
      <c r="AB438" s="87">
        <v>481</v>
      </c>
      <c r="AC438" s="87">
        <v>0.4</v>
      </c>
      <c r="AD438" s="87"/>
      <c r="AE438" s="87">
        <v>481</v>
      </c>
      <c r="AF438" s="88" t="s">
        <v>5703</v>
      </c>
    </row>
    <row r="439" spans="1:32">
      <c r="A439" s="82">
        <v>774</v>
      </c>
      <c r="B439" s="84" t="s">
        <v>5704</v>
      </c>
      <c r="C439" s="84" t="s">
        <v>4927</v>
      </c>
      <c r="D439" s="83"/>
      <c r="E439" s="83"/>
      <c r="F439" s="84" t="s">
        <v>4626</v>
      </c>
      <c r="G439" s="84" t="s">
        <v>4598</v>
      </c>
      <c r="H439" s="84" t="s">
        <v>4613</v>
      </c>
      <c r="I439" s="84" t="s">
        <v>4769</v>
      </c>
      <c r="J439" s="84"/>
      <c r="K439" s="84" t="s">
        <v>4616</v>
      </c>
      <c r="L439" s="84"/>
      <c r="M439" s="84"/>
      <c r="N439" s="84"/>
      <c r="O439" s="84"/>
      <c r="P439" s="84"/>
      <c r="Q439" s="86">
        <v>1</v>
      </c>
      <c r="R439" s="84"/>
      <c r="S439" s="84"/>
      <c r="T439" s="84"/>
      <c r="U439" s="84"/>
      <c r="V439" s="84"/>
      <c r="W439" s="84"/>
      <c r="X439" s="84"/>
      <c r="Y439" s="84"/>
      <c r="Z439" s="84"/>
      <c r="AA439" s="87"/>
      <c r="AB439" s="87"/>
      <c r="AC439" s="87"/>
      <c r="AD439" s="87"/>
      <c r="AE439" s="87">
        <v>0</v>
      </c>
      <c r="AF439" s="88" t="s">
        <v>5705</v>
      </c>
    </row>
    <row r="440" spans="1:32">
      <c r="A440" s="82">
        <v>775</v>
      </c>
      <c r="B440" s="84" t="s">
        <v>5706</v>
      </c>
      <c r="C440" s="84" t="s">
        <v>4648</v>
      </c>
      <c r="D440" s="85">
        <v>2015</v>
      </c>
      <c r="E440" s="83"/>
      <c r="F440" s="84" t="s">
        <v>4601</v>
      </c>
      <c r="G440" s="84" t="s">
        <v>4604</v>
      </c>
      <c r="H440" s="84"/>
      <c r="I440" s="84" t="s">
        <v>4614</v>
      </c>
      <c r="J440" s="84" t="s">
        <v>4649</v>
      </c>
      <c r="K440" s="84" t="s">
        <v>4616</v>
      </c>
      <c r="L440" s="84"/>
      <c r="M440" s="84"/>
      <c r="N440" s="84"/>
      <c r="O440" s="84"/>
      <c r="P440" s="84"/>
      <c r="Q440" s="86">
        <v>1</v>
      </c>
      <c r="R440" s="84"/>
      <c r="S440" s="84"/>
      <c r="T440" s="84"/>
      <c r="U440" s="84"/>
      <c r="V440" s="84"/>
      <c r="W440" s="84"/>
      <c r="X440" s="84"/>
      <c r="Y440" s="84"/>
      <c r="Z440" s="84" t="s">
        <v>5707</v>
      </c>
      <c r="AA440" s="87">
        <v>0.06</v>
      </c>
      <c r="AB440" s="87">
        <v>13</v>
      </c>
      <c r="AC440" s="87">
        <v>0</v>
      </c>
      <c r="AD440" s="87"/>
      <c r="AE440" s="87">
        <v>13</v>
      </c>
      <c r="AF440" s="88"/>
    </row>
    <row r="441" spans="1:32">
      <c r="A441" s="82">
        <v>776</v>
      </c>
      <c r="B441" s="84" t="s">
        <v>5708</v>
      </c>
      <c r="C441" s="84" t="s">
        <v>4648</v>
      </c>
      <c r="D441" s="85">
        <v>2026</v>
      </c>
      <c r="E441" s="83"/>
      <c r="F441" s="84" t="s">
        <v>4612</v>
      </c>
      <c r="G441" s="84" t="s">
        <v>4598</v>
      </c>
      <c r="H441" s="84" t="s">
        <v>4613</v>
      </c>
      <c r="I441" s="84" t="s">
        <v>4614</v>
      </c>
      <c r="J441" s="84" t="s">
        <v>4649</v>
      </c>
      <c r="K441" s="84" t="s">
        <v>4554</v>
      </c>
      <c r="L441" s="84"/>
      <c r="M441" s="86">
        <v>1</v>
      </c>
      <c r="N441" s="84"/>
      <c r="O441" s="84"/>
      <c r="P441" s="84"/>
      <c r="Q441" s="84"/>
      <c r="R441" s="84"/>
      <c r="S441" s="84"/>
      <c r="T441" s="84"/>
      <c r="U441" s="84"/>
      <c r="V441" s="84"/>
      <c r="W441" s="84"/>
      <c r="X441" s="84"/>
      <c r="Y441" s="84"/>
      <c r="Z441" s="84" t="s">
        <v>5698</v>
      </c>
      <c r="AA441" s="87">
        <v>200</v>
      </c>
      <c r="AB441" s="87">
        <v>44444</v>
      </c>
      <c r="AC441" s="87">
        <v>34.700000000000003</v>
      </c>
      <c r="AD441" s="87"/>
      <c r="AE441" s="87">
        <v>44444</v>
      </c>
      <c r="AF441" s="88" t="s">
        <v>5709</v>
      </c>
    </row>
    <row r="442" spans="1:32">
      <c r="A442" s="82">
        <v>777</v>
      </c>
      <c r="B442" s="84" t="s">
        <v>5710</v>
      </c>
      <c r="C442" s="84" t="s">
        <v>4736</v>
      </c>
      <c r="D442" s="85">
        <v>2022</v>
      </c>
      <c r="E442" s="83"/>
      <c r="F442" s="84" t="s">
        <v>4663</v>
      </c>
      <c r="G442" s="84" t="s">
        <v>4602</v>
      </c>
      <c r="H442" s="84"/>
      <c r="I442" s="84" t="s">
        <v>4641</v>
      </c>
      <c r="J442" s="84"/>
      <c r="K442" s="84" t="s">
        <v>4616</v>
      </c>
      <c r="L442" s="84"/>
      <c r="M442" s="84"/>
      <c r="N442" s="84"/>
      <c r="O442" s="84"/>
      <c r="P442" s="84"/>
      <c r="Q442" s="84"/>
      <c r="R442" s="86">
        <v>1</v>
      </c>
      <c r="S442" s="84"/>
      <c r="T442" s="84"/>
      <c r="U442" s="84"/>
      <c r="V442" s="84"/>
      <c r="W442" s="84"/>
      <c r="X442" s="84"/>
      <c r="Y442" s="84"/>
      <c r="Z442" s="84" t="s">
        <v>5711</v>
      </c>
      <c r="AA442" s="87">
        <v>1.6</v>
      </c>
      <c r="AB442" s="87">
        <v>308</v>
      </c>
      <c r="AC442" s="87">
        <v>0.2</v>
      </c>
      <c r="AD442" s="87"/>
      <c r="AE442" s="87">
        <v>308</v>
      </c>
      <c r="AF442" s="88" t="s">
        <v>5712</v>
      </c>
    </row>
    <row r="443" spans="1:32">
      <c r="A443" s="82">
        <v>778</v>
      </c>
      <c r="B443" s="84" t="s">
        <v>5713</v>
      </c>
      <c r="C443" s="84" t="s">
        <v>4677</v>
      </c>
      <c r="D443" s="85">
        <v>2026</v>
      </c>
      <c r="E443" s="83"/>
      <c r="F443" s="84" t="s">
        <v>4621</v>
      </c>
      <c r="G443" s="84" t="s">
        <v>4602</v>
      </c>
      <c r="H443" s="84"/>
      <c r="I443" s="84" t="s">
        <v>4614</v>
      </c>
      <c r="J443" s="84" t="s">
        <v>4622</v>
      </c>
      <c r="K443" s="84" t="s">
        <v>4616</v>
      </c>
      <c r="L443" s="84"/>
      <c r="M443" s="84"/>
      <c r="N443" s="84"/>
      <c r="O443" s="84"/>
      <c r="P443" s="86">
        <v>1</v>
      </c>
      <c r="Q443" s="86">
        <v>1</v>
      </c>
      <c r="R443" s="84"/>
      <c r="S443" s="86">
        <v>1</v>
      </c>
      <c r="T443" s="84"/>
      <c r="U443" s="84"/>
      <c r="V443" s="84"/>
      <c r="W443" s="84"/>
      <c r="X443" s="84"/>
      <c r="Y443" s="84"/>
      <c r="Z443" s="84" t="s">
        <v>5714</v>
      </c>
      <c r="AA443" s="87">
        <v>53</v>
      </c>
      <c r="AB443" s="87">
        <v>10192</v>
      </c>
      <c r="AC443" s="87">
        <v>7.9</v>
      </c>
      <c r="AD443" s="87"/>
      <c r="AE443" s="87">
        <v>10192</v>
      </c>
      <c r="AF443" s="88" t="s">
        <v>5715</v>
      </c>
    </row>
    <row r="444" spans="1:32">
      <c r="A444" s="82">
        <v>779</v>
      </c>
      <c r="B444" s="84" t="s">
        <v>5716</v>
      </c>
      <c r="C444" s="84" t="s">
        <v>4662</v>
      </c>
      <c r="D444" s="85">
        <v>2024</v>
      </c>
      <c r="E444" s="83"/>
      <c r="F444" s="84" t="s">
        <v>4621</v>
      </c>
      <c r="G444" s="84" t="s">
        <v>4524</v>
      </c>
      <c r="H444" s="92" t="s">
        <v>5717</v>
      </c>
      <c r="I444" s="93"/>
      <c r="J444" s="84"/>
      <c r="K444" s="84" t="s">
        <v>4616</v>
      </c>
      <c r="L444" s="84"/>
      <c r="M444" s="84"/>
      <c r="N444" s="84"/>
      <c r="O444" s="84"/>
      <c r="P444" s="84"/>
      <c r="Q444" s="86">
        <v>1</v>
      </c>
      <c r="R444" s="84"/>
      <c r="S444" s="84"/>
      <c r="T444" s="84"/>
      <c r="U444" s="84"/>
      <c r="V444" s="84"/>
      <c r="W444" s="84"/>
      <c r="X444" s="84"/>
      <c r="Y444" s="84"/>
      <c r="Z444" s="84" t="s">
        <v>5718</v>
      </c>
      <c r="AA444" s="87"/>
      <c r="AB444" s="87">
        <v>5618</v>
      </c>
      <c r="AC444" s="87">
        <v>4.4000000000000004</v>
      </c>
      <c r="AD444" s="87"/>
      <c r="AE444" s="87">
        <v>5618</v>
      </c>
      <c r="AF444" s="88" t="s">
        <v>5719</v>
      </c>
    </row>
    <row r="445" spans="1:32">
      <c r="A445" s="82">
        <v>780</v>
      </c>
      <c r="B445" s="84" t="s">
        <v>5720</v>
      </c>
      <c r="C445" s="84" t="s">
        <v>5721</v>
      </c>
      <c r="D445" s="85">
        <v>2025</v>
      </c>
      <c r="E445" s="83"/>
      <c r="F445" s="84" t="s">
        <v>4612</v>
      </c>
      <c r="G445" s="84" t="s">
        <v>4598</v>
      </c>
      <c r="H445" s="84" t="s">
        <v>4613</v>
      </c>
      <c r="I445" s="84" t="s">
        <v>4769</v>
      </c>
      <c r="J445" s="84" t="s">
        <v>4649</v>
      </c>
      <c r="K445" s="84" t="s">
        <v>4616</v>
      </c>
      <c r="L445" s="84"/>
      <c r="M445" s="84"/>
      <c r="N445" s="84"/>
      <c r="O445" s="84"/>
      <c r="P445" s="84"/>
      <c r="Q445" s="86">
        <v>1</v>
      </c>
      <c r="R445" s="84"/>
      <c r="S445" s="84"/>
      <c r="T445" s="84"/>
      <c r="U445" s="84"/>
      <c r="V445" s="84"/>
      <c r="W445" s="84"/>
      <c r="X445" s="84"/>
      <c r="Y445" s="84"/>
      <c r="Z445" s="84" t="s">
        <v>5400</v>
      </c>
      <c r="AA445" s="87">
        <v>5</v>
      </c>
      <c r="AB445" s="87">
        <v>1111</v>
      </c>
      <c r="AC445" s="87">
        <v>0.9</v>
      </c>
      <c r="AD445" s="87"/>
      <c r="AE445" s="87">
        <v>1111</v>
      </c>
      <c r="AF445" s="88" t="s">
        <v>5722</v>
      </c>
    </row>
    <row r="446" spans="1:32">
      <c r="A446" s="82">
        <v>781</v>
      </c>
      <c r="B446" s="84" t="s">
        <v>5723</v>
      </c>
      <c r="C446" s="84" t="s">
        <v>4662</v>
      </c>
      <c r="D446" s="85">
        <v>2021</v>
      </c>
      <c r="E446" s="83"/>
      <c r="F446" s="84" t="s">
        <v>4601</v>
      </c>
      <c r="G446" s="84" t="s">
        <v>4525</v>
      </c>
      <c r="H446" s="84" t="s">
        <v>5724</v>
      </c>
      <c r="I446" s="84"/>
      <c r="J446" s="84"/>
      <c r="K446" s="84" t="s">
        <v>4616</v>
      </c>
      <c r="L446" s="84"/>
      <c r="M446" s="84"/>
      <c r="N446" s="84"/>
      <c r="O446" s="84"/>
      <c r="P446" s="84"/>
      <c r="Q446" s="84"/>
      <c r="R446" s="84"/>
      <c r="S446" s="84"/>
      <c r="T446" s="84"/>
      <c r="U446" s="84"/>
      <c r="V446" s="84"/>
      <c r="W446" s="84"/>
      <c r="X446" s="84"/>
      <c r="Y446" s="84"/>
      <c r="Z446" s="84" t="s">
        <v>5725</v>
      </c>
      <c r="AA446" s="87"/>
      <c r="AB446" s="87">
        <v>6413</v>
      </c>
      <c r="AC446" s="87">
        <v>5</v>
      </c>
      <c r="AD446" s="87"/>
      <c r="AE446" s="87">
        <v>6413</v>
      </c>
      <c r="AF446" s="88" t="s">
        <v>5726</v>
      </c>
    </row>
    <row r="447" spans="1:32">
      <c r="A447" s="82">
        <v>782</v>
      </c>
      <c r="B447" s="84" t="s">
        <v>5727</v>
      </c>
      <c r="C447" s="84" t="s">
        <v>4662</v>
      </c>
      <c r="D447" s="85">
        <v>2025</v>
      </c>
      <c r="E447" s="83"/>
      <c r="F447" s="84" t="s">
        <v>4612</v>
      </c>
      <c r="G447" s="84" t="s">
        <v>4525</v>
      </c>
      <c r="H447" s="84" t="s">
        <v>5724</v>
      </c>
      <c r="I447" s="84"/>
      <c r="J447" s="84"/>
      <c r="K447" s="84" t="s">
        <v>4554</v>
      </c>
      <c r="L447" s="84"/>
      <c r="M447" s="86">
        <v>1</v>
      </c>
      <c r="N447" s="84"/>
      <c r="O447" s="84"/>
      <c r="P447" s="84"/>
      <c r="Q447" s="84"/>
      <c r="R447" s="84"/>
      <c r="S447" s="84"/>
      <c r="T447" s="84"/>
      <c r="U447" s="84"/>
      <c r="V447" s="84"/>
      <c r="W447" s="84"/>
      <c r="X447" s="84"/>
      <c r="Y447" s="84"/>
      <c r="Z447" s="84" t="s">
        <v>5728</v>
      </c>
      <c r="AA447" s="87"/>
      <c r="AB447" s="87">
        <v>63516</v>
      </c>
      <c r="AC447" s="87">
        <v>49.5</v>
      </c>
      <c r="AD447" s="87"/>
      <c r="AE447" s="87">
        <v>63516</v>
      </c>
      <c r="AF447" s="88" t="s">
        <v>5726</v>
      </c>
    </row>
    <row r="448" spans="1:32">
      <c r="A448" s="82">
        <v>783</v>
      </c>
      <c r="B448" s="84" t="s">
        <v>5729</v>
      </c>
      <c r="C448" s="84" t="s">
        <v>4648</v>
      </c>
      <c r="D448" s="85">
        <v>2028</v>
      </c>
      <c r="E448" s="83"/>
      <c r="F448" s="84" t="s">
        <v>4612</v>
      </c>
      <c r="G448" s="84" t="s">
        <v>4598</v>
      </c>
      <c r="H448" s="84" t="s">
        <v>4613</v>
      </c>
      <c r="I448" s="84" t="s">
        <v>4614</v>
      </c>
      <c r="J448" s="84" t="s">
        <v>4649</v>
      </c>
      <c r="K448" s="84" t="s">
        <v>4554</v>
      </c>
      <c r="L448" s="84"/>
      <c r="M448" s="86">
        <v>1</v>
      </c>
      <c r="N448" s="84"/>
      <c r="O448" s="84"/>
      <c r="P448" s="84"/>
      <c r="Q448" s="84"/>
      <c r="R448" s="84"/>
      <c r="S448" s="84"/>
      <c r="T448" s="84"/>
      <c r="U448" s="84"/>
      <c r="V448" s="84"/>
      <c r="W448" s="84"/>
      <c r="X448" s="84"/>
      <c r="Y448" s="84"/>
      <c r="Z448" s="84" t="s">
        <v>5730</v>
      </c>
      <c r="AA448" s="87">
        <v>360</v>
      </c>
      <c r="AB448" s="87">
        <v>80000</v>
      </c>
      <c r="AC448" s="87">
        <v>62.4</v>
      </c>
      <c r="AD448" s="87"/>
      <c r="AE448" s="87">
        <v>80000</v>
      </c>
      <c r="AF448" s="88" t="s">
        <v>5160</v>
      </c>
    </row>
    <row r="449" spans="1:32">
      <c r="A449" s="82">
        <v>784</v>
      </c>
      <c r="B449" s="84" t="s">
        <v>5731</v>
      </c>
      <c r="C449" s="84" t="s">
        <v>4662</v>
      </c>
      <c r="D449" s="85">
        <v>2023</v>
      </c>
      <c r="E449" s="83"/>
      <c r="F449" s="84" t="s">
        <v>4621</v>
      </c>
      <c r="G449" s="84" t="s">
        <v>4602</v>
      </c>
      <c r="H449" s="84"/>
      <c r="I449" s="84" t="s">
        <v>4641</v>
      </c>
      <c r="J449" s="84"/>
      <c r="K449" s="84" t="s">
        <v>4616</v>
      </c>
      <c r="L449" s="84"/>
      <c r="M449" s="84"/>
      <c r="N449" s="84"/>
      <c r="O449" s="84"/>
      <c r="P449" s="84"/>
      <c r="Q449" s="84"/>
      <c r="R449" s="86">
        <v>1</v>
      </c>
      <c r="S449" s="84"/>
      <c r="T449" s="84"/>
      <c r="U449" s="84"/>
      <c r="V449" s="84"/>
      <c r="W449" s="84"/>
      <c r="X449" s="84"/>
      <c r="Y449" s="84"/>
      <c r="Z449" s="84" t="s">
        <v>5400</v>
      </c>
      <c r="AA449" s="87">
        <v>5</v>
      </c>
      <c r="AB449" s="87">
        <v>962</v>
      </c>
      <c r="AC449" s="87">
        <v>0.7</v>
      </c>
      <c r="AD449" s="87"/>
      <c r="AE449" s="87">
        <v>962</v>
      </c>
      <c r="AF449" s="88" t="s">
        <v>5732</v>
      </c>
    </row>
    <row r="450" spans="1:32">
      <c r="A450" s="82">
        <v>785</v>
      </c>
      <c r="B450" s="83" t="s">
        <v>5733</v>
      </c>
      <c r="C450" s="84" t="s">
        <v>4714</v>
      </c>
      <c r="D450" s="85">
        <v>2021</v>
      </c>
      <c r="E450" s="83"/>
      <c r="F450" s="84" t="s">
        <v>4601</v>
      </c>
      <c r="G450" s="84" t="s">
        <v>4602</v>
      </c>
      <c r="H450" s="84"/>
      <c r="I450" s="84" t="s">
        <v>4614</v>
      </c>
      <c r="J450" s="84" t="s">
        <v>4622</v>
      </c>
      <c r="K450" s="84" t="s">
        <v>4616</v>
      </c>
      <c r="L450" s="84"/>
      <c r="M450" s="84"/>
      <c r="N450" s="84"/>
      <c r="O450" s="84"/>
      <c r="P450" s="84"/>
      <c r="Q450" s="86">
        <v>1</v>
      </c>
      <c r="R450" s="84"/>
      <c r="S450" s="84"/>
      <c r="T450" s="84"/>
      <c r="U450" s="84"/>
      <c r="V450" s="84"/>
      <c r="W450" s="84"/>
      <c r="X450" s="84"/>
      <c r="Y450" s="84"/>
      <c r="Z450" s="84" t="s">
        <v>5734</v>
      </c>
      <c r="AA450" s="87">
        <v>2</v>
      </c>
      <c r="AB450" s="87">
        <v>385</v>
      </c>
      <c r="AC450" s="87">
        <v>0.3</v>
      </c>
      <c r="AD450" s="87"/>
      <c r="AE450" s="87">
        <v>385</v>
      </c>
      <c r="AF450" s="88" t="s">
        <v>5602</v>
      </c>
    </row>
    <row r="451" spans="1:32">
      <c r="A451" s="82">
        <v>786</v>
      </c>
      <c r="B451" s="84" t="s">
        <v>5735</v>
      </c>
      <c r="C451" s="84" t="s">
        <v>4620</v>
      </c>
      <c r="D451" s="85">
        <v>2024</v>
      </c>
      <c r="E451" s="83"/>
      <c r="F451" s="84" t="s">
        <v>4612</v>
      </c>
      <c r="G451" s="84" t="s">
        <v>4602</v>
      </c>
      <c r="H451" s="84" t="s">
        <v>4613</v>
      </c>
      <c r="I451" s="84" t="s">
        <v>4614</v>
      </c>
      <c r="J451" s="84" t="s">
        <v>4622</v>
      </c>
      <c r="K451" s="84" t="s">
        <v>4616</v>
      </c>
      <c r="L451" s="84"/>
      <c r="M451" s="84"/>
      <c r="N451" s="84"/>
      <c r="O451" s="84"/>
      <c r="P451" s="86">
        <v>1</v>
      </c>
      <c r="Q451" s="86">
        <v>1</v>
      </c>
      <c r="R451" s="84"/>
      <c r="S451" s="86">
        <v>1</v>
      </c>
      <c r="T451" s="84"/>
      <c r="U451" s="84"/>
      <c r="V451" s="84"/>
      <c r="W451" s="84"/>
      <c r="X451" s="84"/>
      <c r="Y451" s="84"/>
      <c r="Z451" s="84" t="s">
        <v>5736</v>
      </c>
      <c r="AA451" s="87">
        <v>5</v>
      </c>
      <c r="AB451" s="87">
        <v>962</v>
      </c>
      <c r="AC451" s="87">
        <v>0.7</v>
      </c>
      <c r="AD451" s="87"/>
      <c r="AE451" s="87">
        <v>962</v>
      </c>
      <c r="AF451" s="88" t="s">
        <v>5737</v>
      </c>
    </row>
    <row r="452" spans="1:32">
      <c r="A452" s="82">
        <v>787</v>
      </c>
      <c r="B452" s="84" t="s">
        <v>5738</v>
      </c>
      <c r="C452" s="84" t="s">
        <v>4620</v>
      </c>
      <c r="D452" s="85">
        <v>2024</v>
      </c>
      <c r="E452" s="83"/>
      <c r="F452" s="84" t="s">
        <v>4612</v>
      </c>
      <c r="G452" s="84" t="s">
        <v>4602</v>
      </c>
      <c r="H452" s="84"/>
      <c r="I452" s="84" t="s">
        <v>4614</v>
      </c>
      <c r="J452" s="84" t="s">
        <v>4683</v>
      </c>
      <c r="K452" s="84" t="s">
        <v>4616</v>
      </c>
      <c r="L452" s="84"/>
      <c r="M452" s="84"/>
      <c r="N452" s="84"/>
      <c r="O452" s="84"/>
      <c r="P452" s="84"/>
      <c r="Q452" s="86">
        <v>1</v>
      </c>
      <c r="R452" s="84"/>
      <c r="S452" s="84"/>
      <c r="T452" s="84"/>
      <c r="U452" s="84"/>
      <c r="V452" s="84"/>
      <c r="W452" s="84"/>
      <c r="X452" s="84"/>
      <c r="Y452" s="84"/>
      <c r="Z452" s="84" t="s">
        <v>4623</v>
      </c>
      <c r="AA452" s="87">
        <v>2.5</v>
      </c>
      <c r="AB452" s="87">
        <v>481</v>
      </c>
      <c r="AC452" s="87">
        <v>0.4</v>
      </c>
      <c r="AD452" s="87"/>
      <c r="AE452" s="87">
        <v>481</v>
      </c>
      <c r="AF452" s="88" t="s">
        <v>5739</v>
      </c>
    </row>
    <row r="453" spans="1:32">
      <c r="A453" s="82">
        <v>788</v>
      </c>
      <c r="B453" s="83" t="s">
        <v>5740</v>
      </c>
      <c r="C453" s="84" t="s">
        <v>4714</v>
      </c>
      <c r="D453" s="85">
        <v>2022</v>
      </c>
      <c r="E453" s="83"/>
      <c r="F453" s="84" t="s">
        <v>4601</v>
      </c>
      <c r="G453" s="84" t="s">
        <v>4602</v>
      </c>
      <c r="H453" s="84"/>
      <c r="I453" s="84" t="s">
        <v>4614</v>
      </c>
      <c r="J453" s="84" t="s">
        <v>4622</v>
      </c>
      <c r="K453" s="84" t="s">
        <v>4616</v>
      </c>
      <c r="L453" s="84"/>
      <c r="M453" s="84"/>
      <c r="N453" s="84"/>
      <c r="O453" s="84"/>
      <c r="P453" s="84"/>
      <c r="Q453" s="86">
        <v>1</v>
      </c>
      <c r="R453" s="84"/>
      <c r="S453" s="84"/>
      <c r="T453" s="84"/>
      <c r="U453" s="84"/>
      <c r="V453" s="84"/>
      <c r="W453" s="84"/>
      <c r="X453" s="84"/>
      <c r="Y453" s="84"/>
      <c r="Z453" s="84" t="s">
        <v>5741</v>
      </c>
      <c r="AA453" s="87">
        <v>9.8378738909999992</v>
      </c>
      <c r="AB453" s="87">
        <v>1892</v>
      </c>
      <c r="AC453" s="87">
        <v>1.5</v>
      </c>
      <c r="AD453" s="87"/>
      <c r="AE453" s="87">
        <v>1892</v>
      </c>
      <c r="AF453" s="88" t="s">
        <v>5742</v>
      </c>
    </row>
    <row r="454" spans="1:32">
      <c r="A454" s="82">
        <v>789</v>
      </c>
      <c r="B454" s="84" t="s">
        <v>5743</v>
      </c>
      <c r="C454" s="84" t="s">
        <v>4620</v>
      </c>
      <c r="D454" s="85">
        <v>2022</v>
      </c>
      <c r="E454" s="83"/>
      <c r="F454" s="84" t="s">
        <v>4601</v>
      </c>
      <c r="G454" s="84" t="s">
        <v>4598</v>
      </c>
      <c r="H454" s="84" t="s">
        <v>4613</v>
      </c>
      <c r="I454" s="84" t="s">
        <v>4614</v>
      </c>
      <c r="J454" s="84" t="s">
        <v>4649</v>
      </c>
      <c r="K454" s="84" t="s">
        <v>4616</v>
      </c>
      <c r="L454" s="84"/>
      <c r="M454" s="84"/>
      <c r="N454" s="84"/>
      <c r="O454" s="84"/>
      <c r="P454" s="84"/>
      <c r="Q454" s="86">
        <v>1</v>
      </c>
      <c r="R454" s="84"/>
      <c r="S454" s="84"/>
      <c r="T454" s="84"/>
      <c r="U454" s="84"/>
      <c r="V454" s="84"/>
      <c r="W454" s="84"/>
      <c r="X454" s="84"/>
      <c r="Y454" s="84"/>
      <c r="Z454" s="84" t="s">
        <v>5199</v>
      </c>
      <c r="AA454" s="87">
        <v>2</v>
      </c>
      <c r="AB454" s="87">
        <v>444</v>
      </c>
      <c r="AC454" s="87">
        <v>0.3</v>
      </c>
      <c r="AD454" s="87"/>
      <c r="AE454" s="87">
        <v>444</v>
      </c>
      <c r="AF454" s="88" t="s">
        <v>5744</v>
      </c>
    </row>
    <row r="455" spans="1:32">
      <c r="A455" s="82">
        <v>790</v>
      </c>
      <c r="B455" s="84" t="s">
        <v>5745</v>
      </c>
      <c r="C455" s="84" t="s">
        <v>5077</v>
      </c>
      <c r="D455" s="85">
        <v>2021</v>
      </c>
      <c r="E455" s="83"/>
      <c r="F455" s="84" t="s">
        <v>4601</v>
      </c>
      <c r="G455" s="84" t="s">
        <v>4602</v>
      </c>
      <c r="H455" s="84"/>
      <c r="I455" s="84" t="s">
        <v>4614</v>
      </c>
      <c r="J455" s="84" t="s">
        <v>4622</v>
      </c>
      <c r="K455" s="84" t="s">
        <v>4616</v>
      </c>
      <c r="L455" s="84"/>
      <c r="M455" s="84"/>
      <c r="N455" s="84"/>
      <c r="O455" s="84"/>
      <c r="P455" s="84"/>
      <c r="Q455" s="86">
        <v>1</v>
      </c>
      <c r="R455" s="86">
        <v>1</v>
      </c>
      <c r="S455" s="84"/>
      <c r="T455" s="84"/>
      <c r="U455" s="84"/>
      <c r="V455" s="84"/>
      <c r="W455" s="84"/>
      <c r="X455" s="84"/>
      <c r="Y455" s="84"/>
      <c r="Z455" s="84" t="s">
        <v>5746</v>
      </c>
      <c r="AA455" s="87">
        <v>1.5</v>
      </c>
      <c r="AB455" s="87">
        <v>250</v>
      </c>
      <c r="AC455" s="87">
        <v>0.2</v>
      </c>
      <c r="AD455" s="87"/>
      <c r="AE455" s="87">
        <v>250</v>
      </c>
      <c r="AF455" s="88" t="s">
        <v>5747</v>
      </c>
    </row>
    <row r="456" spans="1:32">
      <c r="A456" s="82">
        <v>791</v>
      </c>
      <c r="B456" s="84" t="s">
        <v>5748</v>
      </c>
      <c r="C456" s="84" t="s">
        <v>4620</v>
      </c>
      <c r="D456" s="85">
        <v>2022</v>
      </c>
      <c r="E456" s="83"/>
      <c r="F456" s="84" t="s">
        <v>4601</v>
      </c>
      <c r="G456" s="84" t="s">
        <v>4598</v>
      </c>
      <c r="H456" s="84" t="s">
        <v>4613</v>
      </c>
      <c r="I456" s="84" t="s">
        <v>4641</v>
      </c>
      <c r="J456" s="84"/>
      <c r="K456" s="84" t="s">
        <v>4616</v>
      </c>
      <c r="L456" s="84"/>
      <c r="M456" s="84"/>
      <c r="N456" s="84"/>
      <c r="O456" s="84"/>
      <c r="P456" s="84"/>
      <c r="Q456" s="84"/>
      <c r="R456" s="86">
        <v>1</v>
      </c>
      <c r="S456" s="84"/>
      <c r="T456" s="84"/>
      <c r="U456" s="84"/>
      <c r="V456" s="84"/>
      <c r="W456" s="84"/>
      <c r="X456" s="84"/>
      <c r="Y456" s="84"/>
      <c r="Z456" s="84" t="s">
        <v>5590</v>
      </c>
      <c r="AA456" s="87">
        <v>1.3</v>
      </c>
      <c r="AB456" s="87">
        <v>289</v>
      </c>
      <c r="AC456" s="87">
        <v>0.2</v>
      </c>
      <c r="AD456" s="87"/>
      <c r="AE456" s="87">
        <v>289</v>
      </c>
      <c r="AF456" s="88" t="s">
        <v>5749</v>
      </c>
    </row>
    <row r="457" spans="1:32">
      <c r="A457" s="82">
        <v>792</v>
      </c>
      <c r="B457" s="84" t="s">
        <v>5750</v>
      </c>
      <c r="C457" s="84" t="s">
        <v>4677</v>
      </c>
      <c r="D457" s="85">
        <v>2023</v>
      </c>
      <c r="E457" s="83"/>
      <c r="F457" s="84" t="s">
        <v>4663</v>
      </c>
      <c r="G457" s="84" t="s">
        <v>4633</v>
      </c>
      <c r="H457" s="84"/>
      <c r="I457" s="84" t="s">
        <v>4641</v>
      </c>
      <c r="J457" s="84"/>
      <c r="K457" s="84" t="s">
        <v>4563</v>
      </c>
      <c r="L457" s="84"/>
      <c r="M457" s="84"/>
      <c r="N457" s="84"/>
      <c r="O457" s="84"/>
      <c r="P457" s="84"/>
      <c r="Q457" s="84"/>
      <c r="R457" s="84"/>
      <c r="S457" s="84"/>
      <c r="T457" s="84"/>
      <c r="U457" s="84"/>
      <c r="V457" s="84"/>
      <c r="W457" s="86">
        <v>1</v>
      </c>
      <c r="X457" s="84"/>
      <c r="Y457" s="84"/>
      <c r="Z457" s="84" t="s">
        <v>5193</v>
      </c>
      <c r="AA457" s="87">
        <v>0.25</v>
      </c>
      <c r="AB457" s="87">
        <v>66</v>
      </c>
      <c r="AC457" s="87">
        <v>0.1</v>
      </c>
      <c r="AD457" s="87"/>
      <c r="AE457" s="87">
        <v>66</v>
      </c>
      <c r="AF457" s="88" t="s">
        <v>5751</v>
      </c>
    </row>
    <row r="458" spans="1:32">
      <c r="A458" s="82">
        <v>793</v>
      </c>
      <c r="B458" s="84" t="s">
        <v>5752</v>
      </c>
      <c r="C458" s="84" t="s">
        <v>4677</v>
      </c>
      <c r="D458" s="85">
        <v>2023</v>
      </c>
      <c r="E458" s="83"/>
      <c r="F458" s="84" t="s">
        <v>4663</v>
      </c>
      <c r="G458" s="84" t="s">
        <v>4633</v>
      </c>
      <c r="H458" s="84"/>
      <c r="I458" s="84" t="s">
        <v>4769</v>
      </c>
      <c r="J458" s="84"/>
      <c r="K458" s="84" t="s">
        <v>4658</v>
      </c>
      <c r="L458" s="86">
        <v>1</v>
      </c>
      <c r="M458" s="84"/>
      <c r="N458" s="86">
        <v>1</v>
      </c>
      <c r="O458" s="84"/>
      <c r="P458" s="84"/>
      <c r="Q458" s="84"/>
      <c r="R458" s="84"/>
      <c r="S458" s="84"/>
      <c r="T458" s="84"/>
      <c r="U458" s="84"/>
      <c r="V458" s="84"/>
      <c r="W458" s="84"/>
      <c r="X458" s="84"/>
      <c r="Y458" s="84"/>
      <c r="Z458" s="84" t="s">
        <v>5330</v>
      </c>
      <c r="AA458" s="87">
        <v>1</v>
      </c>
      <c r="AB458" s="87">
        <v>263</v>
      </c>
      <c r="AC458" s="87">
        <v>0.2</v>
      </c>
      <c r="AD458" s="87"/>
      <c r="AE458" s="87">
        <v>263</v>
      </c>
      <c r="AF458" s="88" t="s">
        <v>5753</v>
      </c>
    </row>
    <row r="459" spans="1:32">
      <c r="A459" s="82">
        <v>794</v>
      </c>
      <c r="B459" s="84" t="s">
        <v>5754</v>
      </c>
      <c r="C459" s="84" t="s">
        <v>4761</v>
      </c>
      <c r="D459" s="85">
        <v>2030</v>
      </c>
      <c r="E459" s="83"/>
      <c r="F459" s="84" t="s">
        <v>4612</v>
      </c>
      <c r="G459" s="84" t="s">
        <v>5755</v>
      </c>
      <c r="H459" s="92" t="s">
        <v>5756</v>
      </c>
      <c r="I459" s="93"/>
      <c r="J459" s="84"/>
      <c r="K459" s="84" t="s">
        <v>4616</v>
      </c>
      <c r="L459" s="84"/>
      <c r="M459" s="84"/>
      <c r="N459" s="84"/>
      <c r="O459" s="84"/>
      <c r="P459" s="84"/>
      <c r="Q459" s="84"/>
      <c r="R459" s="84"/>
      <c r="S459" s="84"/>
      <c r="T459" s="84"/>
      <c r="U459" s="84"/>
      <c r="V459" s="84"/>
      <c r="W459" s="84"/>
      <c r="X459" s="84"/>
      <c r="Y459" s="84"/>
      <c r="Z459" s="84" t="s">
        <v>5757</v>
      </c>
      <c r="AA459" s="87"/>
      <c r="AB459" s="87">
        <v>360487</v>
      </c>
      <c r="AC459" s="87">
        <v>281.10000000000002</v>
      </c>
      <c r="AD459" s="87">
        <v>4390000</v>
      </c>
      <c r="AE459" s="87">
        <v>262722</v>
      </c>
      <c r="AF459" s="88" t="s">
        <v>5758</v>
      </c>
    </row>
    <row r="460" spans="1:32">
      <c r="A460" s="82">
        <v>795</v>
      </c>
      <c r="B460" s="84" t="s">
        <v>5759</v>
      </c>
      <c r="C460" s="84" t="s">
        <v>4620</v>
      </c>
      <c r="D460" s="85">
        <v>2027</v>
      </c>
      <c r="E460" s="83"/>
      <c r="F460" s="84" t="s">
        <v>4612</v>
      </c>
      <c r="G460" s="84" t="s">
        <v>4594</v>
      </c>
      <c r="H460" s="84" t="s">
        <v>4863</v>
      </c>
      <c r="I460" s="84"/>
      <c r="J460" s="84"/>
      <c r="K460" s="84" t="s">
        <v>4616</v>
      </c>
      <c r="L460" s="86">
        <v>1</v>
      </c>
      <c r="M460" s="84"/>
      <c r="N460" s="84"/>
      <c r="O460" s="84"/>
      <c r="P460" s="86">
        <v>1</v>
      </c>
      <c r="Q460" s="84"/>
      <c r="R460" s="84"/>
      <c r="S460" s="84"/>
      <c r="T460" s="84"/>
      <c r="U460" s="84"/>
      <c r="V460" s="84"/>
      <c r="W460" s="84"/>
      <c r="X460" s="84"/>
      <c r="Y460" s="84"/>
      <c r="Z460" s="84" t="s">
        <v>5760</v>
      </c>
      <c r="AA460" s="87"/>
      <c r="AB460" s="87">
        <v>128264</v>
      </c>
      <c r="AC460" s="87">
        <v>100</v>
      </c>
      <c r="AD460" s="87">
        <v>1300000</v>
      </c>
      <c r="AE460" s="87">
        <v>162989</v>
      </c>
      <c r="AF460" s="88" t="s">
        <v>5761</v>
      </c>
    </row>
    <row r="461" spans="1:32">
      <c r="A461" s="82">
        <v>796</v>
      </c>
      <c r="B461" s="84" t="s">
        <v>5762</v>
      </c>
      <c r="C461" s="84" t="s">
        <v>4640</v>
      </c>
      <c r="D461" s="85">
        <v>2026</v>
      </c>
      <c r="E461" s="83"/>
      <c r="F461" s="84" t="s">
        <v>4612</v>
      </c>
      <c r="G461" s="84" t="s">
        <v>4594</v>
      </c>
      <c r="H461" s="84" t="s">
        <v>5492</v>
      </c>
      <c r="I461" s="84"/>
      <c r="J461" s="84"/>
      <c r="K461" s="84" t="s">
        <v>4616</v>
      </c>
      <c r="L461" s="86">
        <v>1</v>
      </c>
      <c r="M461" s="84"/>
      <c r="N461" s="84"/>
      <c r="O461" s="84"/>
      <c r="P461" s="84"/>
      <c r="Q461" s="84"/>
      <c r="R461" s="84"/>
      <c r="S461" s="84"/>
      <c r="T461" s="84"/>
      <c r="U461" s="84"/>
      <c r="V461" s="84"/>
      <c r="W461" s="84"/>
      <c r="X461" s="84"/>
      <c r="Y461" s="84"/>
      <c r="Z461" s="84" t="s">
        <v>5763</v>
      </c>
      <c r="AA461" s="87"/>
      <c r="AB461" s="87"/>
      <c r="AC461" s="87"/>
      <c r="AD461" s="87">
        <v>600000</v>
      </c>
      <c r="AE461" s="87">
        <v>75226</v>
      </c>
      <c r="AF461" s="88" t="s">
        <v>5764</v>
      </c>
    </row>
    <row r="462" spans="1:32">
      <c r="A462" s="82">
        <v>797</v>
      </c>
      <c r="B462" s="84" t="s">
        <v>5765</v>
      </c>
      <c r="C462" s="84" t="s">
        <v>4736</v>
      </c>
      <c r="D462" s="85">
        <v>2021</v>
      </c>
      <c r="E462" s="83"/>
      <c r="F462" s="84" t="s">
        <v>4663</v>
      </c>
      <c r="G462" s="84" t="s">
        <v>4602</v>
      </c>
      <c r="H462" s="84"/>
      <c r="I462" s="84" t="s">
        <v>4769</v>
      </c>
      <c r="J462" s="84"/>
      <c r="K462" s="84" t="s">
        <v>4781</v>
      </c>
      <c r="L462" s="84"/>
      <c r="M462" s="84"/>
      <c r="N462" s="84"/>
      <c r="O462" s="84"/>
      <c r="P462" s="84"/>
      <c r="Q462" s="86">
        <v>1</v>
      </c>
      <c r="R462" s="84"/>
      <c r="S462" s="84"/>
      <c r="T462" s="84"/>
      <c r="U462" s="84"/>
      <c r="V462" s="84"/>
      <c r="W462" s="84"/>
      <c r="X462" s="86">
        <v>1</v>
      </c>
      <c r="Y462" s="86">
        <v>1</v>
      </c>
      <c r="Z462" s="84" t="s">
        <v>5193</v>
      </c>
      <c r="AA462" s="87">
        <v>0.25</v>
      </c>
      <c r="AB462" s="87">
        <v>48</v>
      </c>
      <c r="AC462" s="87">
        <v>0</v>
      </c>
      <c r="AD462" s="87"/>
      <c r="AE462" s="87">
        <v>48</v>
      </c>
      <c r="AF462" s="88" t="s">
        <v>5766</v>
      </c>
    </row>
    <row r="463" spans="1:32">
      <c r="A463" s="82">
        <v>798</v>
      </c>
      <c r="B463" s="84" t="s">
        <v>5767</v>
      </c>
      <c r="C463" s="84" t="s">
        <v>4761</v>
      </c>
      <c r="D463" s="85">
        <v>2023</v>
      </c>
      <c r="E463" s="83"/>
      <c r="F463" s="84" t="s">
        <v>4621</v>
      </c>
      <c r="G463" s="84" t="s">
        <v>4602</v>
      </c>
      <c r="H463" s="84"/>
      <c r="I463" s="84" t="s">
        <v>4769</v>
      </c>
      <c r="J463" s="84"/>
      <c r="K463" s="84" t="s">
        <v>4616</v>
      </c>
      <c r="L463" s="84"/>
      <c r="M463" s="84"/>
      <c r="N463" s="84"/>
      <c r="O463" s="84"/>
      <c r="P463" s="84"/>
      <c r="Q463" s="84"/>
      <c r="R463" s="84"/>
      <c r="S463" s="86">
        <v>1</v>
      </c>
      <c r="T463" s="84"/>
      <c r="U463" s="84"/>
      <c r="V463" s="84"/>
      <c r="W463" s="84"/>
      <c r="X463" s="84"/>
      <c r="Y463" s="84"/>
      <c r="Z463" s="84" t="s">
        <v>5768</v>
      </c>
      <c r="AA463" s="87">
        <v>0.17499999999999999</v>
      </c>
      <c r="AB463" s="87">
        <v>34</v>
      </c>
      <c r="AC463" s="87">
        <v>0</v>
      </c>
      <c r="AD463" s="87"/>
      <c r="AE463" s="87">
        <v>34</v>
      </c>
      <c r="AF463" s="88" t="s">
        <v>5769</v>
      </c>
    </row>
    <row r="464" spans="1:32">
      <c r="A464" s="82">
        <v>799</v>
      </c>
      <c r="B464" s="84" t="s">
        <v>5770</v>
      </c>
      <c r="C464" s="84" t="s">
        <v>4761</v>
      </c>
      <c r="D464" s="85">
        <v>2021</v>
      </c>
      <c r="E464" s="83"/>
      <c r="F464" s="84" t="s">
        <v>4601</v>
      </c>
      <c r="G464" s="84" t="s">
        <v>4602</v>
      </c>
      <c r="H464" s="84"/>
      <c r="I464" s="84" t="s">
        <v>4641</v>
      </c>
      <c r="J464" s="84"/>
      <c r="K464" s="84" t="s">
        <v>4616</v>
      </c>
      <c r="L464" s="84"/>
      <c r="M464" s="84"/>
      <c r="N464" s="84"/>
      <c r="O464" s="84"/>
      <c r="P464" s="84"/>
      <c r="Q464" s="86">
        <v>1</v>
      </c>
      <c r="R464" s="84"/>
      <c r="S464" s="84"/>
      <c r="T464" s="84"/>
      <c r="U464" s="84"/>
      <c r="V464" s="84"/>
      <c r="W464" s="84"/>
      <c r="X464" s="84"/>
      <c r="Y464" s="84"/>
      <c r="Z464" s="84" t="s">
        <v>4834</v>
      </c>
      <c r="AA464" s="87">
        <v>0.2</v>
      </c>
      <c r="AB464" s="87">
        <v>38</v>
      </c>
      <c r="AC464" s="87">
        <v>0</v>
      </c>
      <c r="AD464" s="87"/>
      <c r="AE464" s="87">
        <v>38</v>
      </c>
      <c r="AF464" s="88" t="s">
        <v>5771</v>
      </c>
    </row>
    <row r="465" spans="1:32">
      <c r="A465" s="82">
        <v>800</v>
      </c>
      <c r="B465" s="84" t="s">
        <v>5772</v>
      </c>
      <c r="C465" s="84" t="s">
        <v>4620</v>
      </c>
      <c r="D465" s="85">
        <v>2024</v>
      </c>
      <c r="E465" s="83"/>
      <c r="F465" s="84" t="s">
        <v>4612</v>
      </c>
      <c r="G465" s="84" t="s">
        <v>4602</v>
      </c>
      <c r="H465" s="84"/>
      <c r="I465" s="84" t="s">
        <v>4614</v>
      </c>
      <c r="J465" s="84" t="s">
        <v>4622</v>
      </c>
      <c r="K465" s="84" t="s">
        <v>4616</v>
      </c>
      <c r="L465" s="84"/>
      <c r="M465" s="84"/>
      <c r="N465" s="84"/>
      <c r="O465" s="84"/>
      <c r="P465" s="86">
        <v>1</v>
      </c>
      <c r="Q465" s="86">
        <v>1</v>
      </c>
      <c r="R465" s="84"/>
      <c r="S465" s="84"/>
      <c r="T465" s="84"/>
      <c r="U465" s="84"/>
      <c r="V465" s="84"/>
      <c r="W465" s="84"/>
      <c r="X465" s="84"/>
      <c r="Y465" s="84"/>
      <c r="Z465" s="84" t="s">
        <v>5169</v>
      </c>
      <c r="AA465" s="87">
        <v>10</v>
      </c>
      <c r="AB465" s="87">
        <v>1923</v>
      </c>
      <c r="AC465" s="87">
        <v>1.5</v>
      </c>
      <c r="AD465" s="87"/>
      <c r="AE465" s="87">
        <v>1923</v>
      </c>
      <c r="AF465" s="88" t="s">
        <v>5773</v>
      </c>
    </row>
    <row r="466" spans="1:32">
      <c r="A466" s="82">
        <v>803</v>
      </c>
      <c r="B466" s="84" t="s">
        <v>5774</v>
      </c>
      <c r="C466" s="84" t="s">
        <v>4714</v>
      </c>
      <c r="D466" s="85">
        <v>2023</v>
      </c>
      <c r="E466" s="83"/>
      <c r="F466" s="84" t="s">
        <v>4612</v>
      </c>
      <c r="G466" s="84" t="s">
        <v>5755</v>
      </c>
      <c r="H466" s="92" t="s">
        <v>5756</v>
      </c>
      <c r="I466" s="93"/>
      <c r="J466" s="84"/>
      <c r="K466" s="84" t="s">
        <v>4616</v>
      </c>
      <c r="L466" s="86">
        <v>1</v>
      </c>
      <c r="M466" s="84"/>
      <c r="N466" s="84"/>
      <c r="O466" s="84"/>
      <c r="P466" s="86">
        <v>1</v>
      </c>
      <c r="Q466" s="84"/>
      <c r="R466" s="84"/>
      <c r="S466" s="84"/>
      <c r="T466" s="84"/>
      <c r="U466" s="84"/>
      <c r="V466" s="84"/>
      <c r="W466" s="84"/>
      <c r="X466" s="84"/>
      <c r="Y466" s="84"/>
      <c r="Z466" s="84" t="s">
        <v>5648</v>
      </c>
      <c r="AA466" s="87"/>
      <c r="AB466" s="87"/>
      <c r="AC466" s="87"/>
      <c r="AD466" s="87">
        <v>300000</v>
      </c>
      <c r="AE466" s="87">
        <v>17954</v>
      </c>
      <c r="AF466" s="88" t="s">
        <v>5775</v>
      </c>
    </row>
    <row r="467" spans="1:32">
      <c r="A467" s="82">
        <v>804</v>
      </c>
      <c r="B467" s="84" t="s">
        <v>5776</v>
      </c>
      <c r="C467" s="84" t="s">
        <v>4761</v>
      </c>
      <c r="D467" s="85">
        <v>2023</v>
      </c>
      <c r="E467" s="83"/>
      <c r="F467" s="84" t="s">
        <v>4621</v>
      </c>
      <c r="G467" s="84" t="s">
        <v>4524</v>
      </c>
      <c r="H467" s="84" t="s">
        <v>5724</v>
      </c>
      <c r="I467" s="84"/>
      <c r="J467" s="84"/>
      <c r="K467" s="84" t="s">
        <v>4616</v>
      </c>
      <c r="L467" s="84"/>
      <c r="M467" s="84"/>
      <c r="N467" s="84"/>
      <c r="O467" s="84"/>
      <c r="P467" s="84"/>
      <c r="Q467" s="84"/>
      <c r="R467" s="84"/>
      <c r="S467" s="84"/>
      <c r="T467" s="84"/>
      <c r="U467" s="84"/>
      <c r="V467" s="84"/>
      <c r="W467" s="84"/>
      <c r="X467" s="84"/>
      <c r="Y467" s="84"/>
      <c r="Z467" s="84" t="s">
        <v>5777</v>
      </c>
      <c r="AA467" s="87"/>
      <c r="AB467" s="87">
        <v>128</v>
      </c>
      <c r="AC467" s="87">
        <v>0.1</v>
      </c>
      <c r="AD467" s="87"/>
      <c r="AE467" s="87">
        <v>128</v>
      </c>
      <c r="AF467" s="88" t="s">
        <v>5778</v>
      </c>
    </row>
    <row r="468" spans="1:32">
      <c r="A468" s="82">
        <v>805</v>
      </c>
      <c r="B468" s="84" t="s">
        <v>5779</v>
      </c>
      <c r="C468" s="84" t="s">
        <v>5780</v>
      </c>
      <c r="D468" s="85">
        <v>2024</v>
      </c>
      <c r="E468" s="83"/>
      <c r="F468" s="84" t="s">
        <v>4612</v>
      </c>
      <c r="G468" s="84" t="s">
        <v>4604</v>
      </c>
      <c r="H468" s="84"/>
      <c r="I468" s="84" t="s">
        <v>4614</v>
      </c>
      <c r="J468" s="84" t="s">
        <v>4622</v>
      </c>
      <c r="K468" s="84" t="s">
        <v>4616</v>
      </c>
      <c r="L468" s="84"/>
      <c r="M468" s="84"/>
      <c r="N468" s="84"/>
      <c r="O468" s="84"/>
      <c r="P468" s="84"/>
      <c r="Q468" s="84"/>
      <c r="R468" s="84"/>
      <c r="S468" s="84"/>
      <c r="T468" s="84"/>
      <c r="U468" s="84"/>
      <c r="V468" s="86">
        <v>1</v>
      </c>
      <c r="W468" s="84"/>
      <c r="X468" s="84"/>
      <c r="Y468" s="84"/>
      <c r="Z468" s="84" t="s">
        <v>5781</v>
      </c>
      <c r="AA468" s="87">
        <v>310</v>
      </c>
      <c r="AB468" s="87">
        <v>67391</v>
      </c>
      <c r="AC468" s="87">
        <v>52.5</v>
      </c>
      <c r="AD468" s="87"/>
      <c r="AE468" s="87">
        <v>67391</v>
      </c>
      <c r="AF468" s="88" t="s">
        <v>5782</v>
      </c>
    </row>
    <row r="469" spans="1:32">
      <c r="A469" s="82">
        <v>807</v>
      </c>
      <c r="B469" s="84" t="s">
        <v>5783</v>
      </c>
      <c r="C469" s="84" t="s">
        <v>4736</v>
      </c>
      <c r="D469" s="85">
        <v>2025</v>
      </c>
      <c r="E469" s="83"/>
      <c r="F469" s="84" t="s">
        <v>4621</v>
      </c>
      <c r="G469" s="84" t="s">
        <v>4602</v>
      </c>
      <c r="H469" s="84"/>
      <c r="I469" s="84" t="s">
        <v>4641</v>
      </c>
      <c r="J469" s="84"/>
      <c r="K469" s="84" t="s">
        <v>4616</v>
      </c>
      <c r="L469" s="86">
        <v>1</v>
      </c>
      <c r="M469" s="84"/>
      <c r="N469" s="84"/>
      <c r="O469" s="84"/>
      <c r="P469" s="86">
        <v>1</v>
      </c>
      <c r="Q469" s="86">
        <v>1</v>
      </c>
      <c r="R469" s="84"/>
      <c r="S469" s="84"/>
      <c r="T469" s="84"/>
      <c r="U469" s="84"/>
      <c r="V469" s="84"/>
      <c r="W469" s="84"/>
      <c r="X469" s="84"/>
      <c r="Y469" s="84"/>
      <c r="Z469" s="84" t="s">
        <v>5698</v>
      </c>
      <c r="AA469" s="87">
        <v>200</v>
      </c>
      <c r="AB469" s="87">
        <v>38462</v>
      </c>
      <c r="AC469" s="87">
        <v>30</v>
      </c>
      <c r="AD469" s="87"/>
      <c r="AE469" s="87">
        <v>38462</v>
      </c>
      <c r="AF469" s="88" t="s">
        <v>5784</v>
      </c>
    </row>
    <row r="470" spans="1:32">
      <c r="A470" s="82">
        <v>808</v>
      </c>
      <c r="B470" s="84" t="s">
        <v>5785</v>
      </c>
      <c r="C470" s="84" t="s">
        <v>4736</v>
      </c>
      <c r="D470" s="85">
        <v>2026</v>
      </c>
      <c r="E470" s="83"/>
      <c r="F470" s="84" t="s">
        <v>4612</v>
      </c>
      <c r="G470" s="84" t="s">
        <v>4604</v>
      </c>
      <c r="H470" s="84"/>
      <c r="I470" s="84" t="s">
        <v>4641</v>
      </c>
      <c r="J470" s="84"/>
      <c r="K470" s="84" t="s">
        <v>4616</v>
      </c>
      <c r="L470" s="84"/>
      <c r="M470" s="84"/>
      <c r="N470" s="84"/>
      <c r="O470" s="84"/>
      <c r="P470" s="84"/>
      <c r="Q470" s="84"/>
      <c r="R470" s="84"/>
      <c r="S470" s="86">
        <v>1</v>
      </c>
      <c r="T470" s="84"/>
      <c r="U470" s="84"/>
      <c r="V470" s="84"/>
      <c r="W470" s="84"/>
      <c r="X470" s="84"/>
      <c r="Y470" s="84"/>
      <c r="Z470" s="84" t="s">
        <v>5698</v>
      </c>
      <c r="AA470" s="87">
        <v>200</v>
      </c>
      <c r="AB470" s="87">
        <v>43478</v>
      </c>
      <c r="AC470" s="87">
        <v>33.9</v>
      </c>
      <c r="AD470" s="87"/>
      <c r="AE470" s="87">
        <v>43478</v>
      </c>
      <c r="AF470" s="88" t="s">
        <v>5786</v>
      </c>
    </row>
    <row r="471" spans="1:32">
      <c r="A471" s="82">
        <v>809</v>
      </c>
      <c r="B471" s="84" t="s">
        <v>5787</v>
      </c>
      <c r="C471" s="84" t="s">
        <v>4761</v>
      </c>
      <c r="D471" s="85">
        <v>2026</v>
      </c>
      <c r="E471" s="83"/>
      <c r="F471" s="84" t="s">
        <v>4612</v>
      </c>
      <c r="G471" s="84" t="s">
        <v>4604</v>
      </c>
      <c r="H471" s="84"/>
      <c r="I471" s="84" t="s">
        <v>4614</v>
      </c>
      <c r="J471" s="84" t="s">
        <v>4622</v>
      </c>
      <c r="K471" s="84" t="s">
        <v>4616</v>
      </c>
      <c r="L471" s="84"/>
      <c r="M471" s="84"/>
      <c r="N471" s="84"/>
      <c r="O471" s="84"/>
      <c r="P471" s="86">
        <v>1</v>
      </c>
      <c r="Q471" s="86">
        <v>1</v>
      </c>
      <c r="R471" s="84"/>
      <c r="S471" s="84"/>
      <c r="T471" s="84"/>
      <c r="U471" s="84"/>
      <c r="V471" s="84"/>
      <c r="W471" s="84"/>
      <c r="X471" s="84"/>
      <c r="Y471" s="84"/>
      <c r="Z471" s="84" t="s">
        <v>5788</v>
      </c>
      <c r="AA471" s="87">
        <v>55</v>
      </c>
      <c r="AB471" s="87">
        <v>11957</v>
      </c>
      <c r="AC471" s="87">
        <v>9.3000000000000007</v>
      </c>
      <c r="AD471" s="87"/>
      <c r="AE471" s="87">
        <v>11957</v>
      </c>
      <c r="AF471" s="88" t="s">
        <v>5789</v>
      </c>
    </row>
    <row r="472" spans="1:32">
      <c r="A472" s="82">
        <v>811</v>
      </c>
      <c r="B472" s="84" t="s">
        <v>5790</v>
      </c>
      <c r="C472" s="84" t="s">
        <v>4677</v>
      </c>
      <c r="D472" s="85">
        <v>2025</v>
      </c>
      <c r="E472" s="83"/>
      <c r="F472" s="84" t="s">
        <v>4621</v>
      </c>
      <c r="G472" s="84" t="s">
        <v>4604</v>
      </c>
      <c r="H472" s="84"/>
      <c r="I472" s="84" t="s">
        <v>4614</v>
      </c>
      <c r="J472" s="84" t="s">
        <v>4683</v>
      </c>
      <c r="K472" s="84" t="s">
        <v>4616</v>
      </c>
      <c r="L472" s="86">
        <v>1</v>
      </c>
      <c r="M472" s="84"/>
      <c r="N472" s="84"/>
      <c r="O472" s="84"/>
      <c r="P472" s="84"/>
      <c r="Q472" s="84"/>
      <c r="R472" s="84"/>
      <c r="S472" s="86">
        <v>1</v>
      </c>
      <c r="T472" s="86">
        <v>1</v>
      </c>
      <c r="U472" s="84"/>
      <c r="V472" s="84"/>
      <c r="W472" s="84"/>
      <c r="X472" s="84"/>
      <c r="Y472" s="84"/>
      <c r="Z472" s="84" t="s">
        <v>4952</v>
      </c>
      <c r="AA472" s="87">
        <v>30</v>
      </c>
      <c r="AB472" s="87">
        <v>6522</v>
      </c>
      <c r="AC472" s="87">
        <v>5.0999999999999996</v>
      </c>
      <c r="AD472" s="87"/>
      <c r="AE472" s="87">
        <v>6522</v>
      </c>
      <c r="AF472" s="88" t="s">
        <v>5791</v>
      </c>
    </row>
    <row r="473" spans="1:32">
      <c r="A473" s="82">
        <v>812</v>
      </c>
      <c r="B473" s="84" t="s">
        <v>5792</v>
      </c>
      <c r="C473" s="84" t="s">
        <v>4620</v>
      </c>
      <c r="D473" s="85">
        <v>2026</v>
      </c>
      <c r="E473" s="83"/>
      <c r="F473" s="84" t="s">
        <v>4612</v>
      </c>
      <c r="G473" s="84" t="s">
        <v>4604</v>
      </c>
      <c r="H473" s="84"/>
      <c r="I473" s="84" t="s">
        <v>4614</v>
      </c>
      <c r="J473" s="84" t="s">
        <v>4615</v>
      </c>
      <c r="K473" s="84" t="s">
        <v>4781</v>
      </c>
      <c r="L473" s="84"/>
      <c r="M473" s="84"/>
      <c r="N473" s="86">
        <v>1</v>
      </c>
      <c r="O473" s="84"/>
      <c r="P473" s="86">
        <v>1</v>
      </c>
      <c r="Q473" s="84"/>
      <c r="R473" s="84"/>
      <c r="S473" s="84"/>
      <c r="T473" s="84"/>
      <c r="U473" s="84"/>
      <c r="V473" s="84"/>
      <c r="W473" s="84"/>
      <c r="X473" s="84"/>
      <c r="Y473" s="84"/>
      <c r="Z473" s="84" t="s">
        <v>4970</v>
      </c>
      <c r="AA473" s="87">
        <v>20</v>
      </c>
      <c r="AB473" s="87">
        <v>4348</v>
      </c>
      <c r="AC473" s="87">
        <v>3.4</v>
      </c>
      <c r="AD473" s="87"/>
      <c r="AE473" s="87">
        <v>4348</v>
      </c>
      <c r="AF473" s="88" t="s">
        <v>5793</v>
      </c>
    </row>
    <row r="474" spans="1:32">
      <c r="A474" s="82">
        <v>813</v>
      </c>
      <c r="B474" s="84" t="s">
        <v>5794</v>
      </c>
      <c r="C474" s="84" t="s">
        <v>4710</v>
      </c>
      <c r="D474" s="85">
        <v>2024</v>
      </c>
      <c r="E474" s="83"/>
      <c r="F474" s="84" t="s">
        <v>4621</v>
      </c>
      <c r="G474" s="84" t="s">
        <v>4602</v>
      </c>
      <c r="H474" s="84"/>
      <c r="I474" s="84" t="s">
        <v>4769</v>
      </c>
      <c r="J474" s="84"/>
      <c r="K474" s="84" t="s">
        <v>4616</v>
      </c>
      <c r="L474" s="84"/>
      <c r="M474" s="84"/>
      <c r="N474" s="84"/>
      <c r="O474" s="84"/>
      <c r="P474" s="84"/>
      <c r="Q474" s="86">
        <v>1</v>
      </c>
      <c r="R474" s="84"/>
      <c r="S474" s="84"/>
      <c r="T474" s="84"/>
      <c r="U474" s="84"/>
      <c r="V474" s="84"/>
      <c r="W474" s="84"/>
      <c r="X474" s="84"/>
      <c r="Y474" s="84"/>
      <c r="Z474" s="84" t="s">
        <v>5169</v>
      </c>
      <c r="AA474" s="87">
        <v>10</v>
      </c>
      <c r="AB474" s="87">
        <v>1923</v>
      </c>
      <c r="AC474" s="87">
        <v>1.5</v>
      </c>
      <c r="AD474" s="87"/>
      <c r="AE474" s="87">
        <v>1923</v>
      </c>
      <c r="AF474" s="88" t="s">
        <v>5795</v>
      </c>
    </row>
    <row r="475" spans="1:32">
      <c r="A475" s="82">
        <v>815</v>
      </c>
      <c r="B475" s="84" t="s">
        <v>5796</v>
      </c>
      <c r="C475" s="84" t="s">
        <v>4662</v>
      </c>
      <c r="D475" s="85">
        <v>2027</v>
      </c>
      <c r="E475" s="83"/>
      <c r="F475" s="84" t="s">
        <v>4612</v>
      </c>
      <c r="G475" s="84" t="s">
        <v>5564</v>
      </c>
      <c r="H475" s="84" t="s">
        <v>5797</v>
      </c>
      <c r="I475" s="84"/>
      <c r="J475" s="84"/>
      <c r="K475" s="84" t="s">
        <v>4658</v>
      </c>
      <c r="L475" s="84"/>
      <c r="M475" s="84"/>
      <c r="N475" s="86">
        <v>1</v>
      </c>
      <c r="O475" s="84"/>
      <c r="P475" s="84"/>
      <c r="Q475" s="84"/>
      <c r="R475" s="84"/>
      <c r="S475" s="84"/>
      <c r="T475" s="84"/>
      <c r="U475" s="84"/>
      <c r="V475" s="84"/>
      <c r="W475" s="84"/>
      <c r="X475" s="84"/>
      <c r="Y475" s="84"/>
      <c r="Z475" s="84" t="s">
        <v>5798</v>
      </c>
      <c r="AA475" s="87"/>
      <c r="AB475" s="87"/>
      <c r="AC475" s="87"/>
      <c r="AD475" s="87">
        <v>4200000</v>
      </c>
      <c r="AE475" s="87">
        <v>251351</v>
      </c>
      <c r="AF475" s="88" t="s">
        <v>5799</v>
      </c>
    </row>
    <row r="476" spans="1:32">
      <c r="A476" s="82">
        <v>818</v>
      </c>
      <c r="B476" s="84" t="s">
        <v>5800</v>
      </c>
      <c r="C476" s="84" t="s">
        <v>4620</v>
      </c>
      <c r="D476" s="85">
        <v>2026</v>
      </c>
      <c r="E476" s="83"/>
      <c r="F476" s="84" t="s">
        <v>4612</v>
      </c>
      <c r="G476" s="84" t="s">
        <v>4604</v>
      </c>
      <c r="H476" s="84"/>
      <c r="I476" s="84" t="s">
        <v>4614</v>
      </c>
      <c r="J476" s="84" t="s">
        <v>4615</v>
      </c>
      <c r="K476" s="84" t="s">
        <v>4563</v>
      </c>
      <c r="L476" s="84"/>
      <c r="M476" s="84"/>
      <c r="N476" s="84"/>
      <c r="O476" s="84"/>
      <c r="P476" s="84"/>
      <c r="Q476" s="84"/>
      <c r="R476" s="84"/>
      <c r="S476" s="84"/>
      <c r="T476" s="84"/>
      <c r="U476" s="84"/>
      <c r="V476" s="84"/>
      <c r="W476" s="86">
        <v>1</v>
      </c>
      <c r="X476" s="84"/>
      <c r="Y476" s="84"/>
      <c r="Z476" s="84" t="s">
        <v>5353</v>
      </c>
      <c r="AA476" s="87">
        <v>40</v>
      </c>
      <c r="AB476" s="87">
        <v>8696</v>
      </c>
      <c r="AC476" s="87">
        <v>6.8</v>
      </c>
      <c r="AD476" s="87"/>
      <c r="AE476" s="87">
        <v>8696</v>
      </c>
      <c r="AF476" s="88" t="s">
        <v>5801</v>
      </c>
    </row>
    <row r="477" spans="1:32">
      <c r="A477" s="82">
        <v>819</v>
      </c>
      <c r="B477" s="84" t="s">
        <v>5802</v>
      </c>
      <c r="C477" s="84" t="s">
        <v>4620</v>
      </c>
      <c r="D477" s="85">
        <v>2025</v>
      </c>
      <c r="E477" s="83"/>
      <c r="F477" s="84" t="s">
        <v>4612</v>
      </c>
      <c r="G477" s="84" t="s">
        <v>4598</v>
      </c>
      <c r="H477" s="84" t="s">
        <v>4613</v>
      </c>
      <c r="I477" s="84" t="s">
        <v>4769</v>
      </c>
      <c r="J477" s="84"/>
      <c r="K477" s="84" t="s">
        <v>4616</v>
      </c>
      <c r="L477" s="84"/>
      <c r="M477" s="84"/>
      <c r="N477" s="84"/>
      <c r="O477" s="86">
        <v>1</v>
      </c>
      <c r="P477" s="84"/>
      <c r="Q477" s="84"/>
      <c r="R477" s="84"/>
      <c r="S477" s="84"/>
      <c r="T477" s="84"/>
      <c r="U477" s="84"/>
      <c r="V477" s="84"/>
      <c r="W477" s="84"/>
      <c r="X477" s="84"/>
      <c r="Y477" s="84"/>
      <c r="Z477" s="84" t="s">
        <v>5259</v>
      </c>
      <c r="AA477" s="87">
        <v>100</v>
      </c>
      <c r="AB477" s="87">
        <v>22222</v>
      </c>
      <c r="AC477" s="87">
        <v>17.3</v>
      </c>
      <c r="AD477" s="87"/>
      <c r="AE477" s="87">
        <v>22222</v>
      </c>
      <c r="AF477" s="88" t="s">
        <v>5803</v>
      </c>
    </row>
    <row r="478" spans="1:32">
      <c r="A478" s="82">
        <v>821</v>
      </c>
      <c r="B478" s="84" t="s">
        <v>5804</v>
      </c>
      <c r="C478" s="84" t="s">
        <v>4736</v>
      </c>
      <c r="D478" s="85">
        <v>2029</v>
      </c>
      <c r="E478" s="83"/>
      <c r="F478" s="84" t="s">
        <v>4612</v>
      </c>
      <c r="G478" s="84" t="s">
        <v>4604</v>
      </c>
      <c r="H478" s="84"/>
      <c r="I478" s="84" t="s">
        <v>4641</v>
      </c>
      <c r="J478" s="84"/>
      <c r="K478" s="84" t="s">
        <v>4616</v>
      </c>
      <c r="L478" s="84"/>
      <c r="M478" s="84"/>
      <c r="N478" s="84"/>
      <c r="O478" s="84"/>
      <c r="P478" s="84"/>
      <c r="Q478" s="84"/>
      <c r="R478" s="84"/>
      <c r="S478" s="86">
        <v>1</v>
      </c>
      <c r="T478" s="84"/>
      <c r="U478" s="84"/>
      <c r="V478" s="84"/>
      <c r="W478" s="84"/>
      <c r="X478" s="84"/>
      <c r="Y478" s="84"/>
      <c r="Z478" s="84" t="s">
        <v>5661</v>
      </c>
      <c r="AA478" s="87">
        <v>300</v>
      </c>
      <c r="AB478" s="87">
        <v>65217</v>
      </c>
      <c r="AC478" s="87">
        <v>50.8</v>
      </c>
      <c r="AD478" s="87"/>
      <c r="AE478" s="87">
        <v>65217</v>
      </c>
      <c r="AF478" s="88" t="s">
        <v>5805</v>
      </c>
    </row>
    <row r="479" spans="1:32">
      <c r="A479" s="82">
        <v>823</v>
      </c>
      <c r="B479" s="84" t="s">
        <v>5806</v>
      </c>
      <c r="C479" s="84" t="s">
        <v>4620</v>
      </c>
      <c r="D479" s="85">
        <v>2027</v>
      </c>
      <c r="E479" s="83"/>
      <c r="F479" s="84" t="s">
        <v>4612</v>
      </c>
      <c r="G479" s="84" t="s">
        <v>4594</v>
      </c>
      <c r="H479" s="84" t="s">
        <v>4863</v>
      </c>
      <c r="I479" s="84"/>
      <c r="J479" s="84"/>
      <c r="K479" s="84" t="s">
        <v>4616</v>
      </c>
      <c r="L479" s="84"/>
      <c r="M479" s="84"/>
      <c r="N479" s="84"/>
      <c r="O479" s="84"/>
      <c r="P479" s="84"/>
      <c r="Q479" s="84"/>
      <c r="R479" s="86">
        <v>1</v>
      </c>
      <c r="S479" s="84"/>
      <c r="T479" s="84"/>
      <c r="U479" s="84"/>
      <c r="V479" s="84"/>
      <c r="W479" s="84"/>
      <c r="X479" s="84"/>
      <c r="Y479" s="84"/>
      <c r="Z479" s="84" t="s">
        <v>5645</v>
      </c>
      <c r="AA479" s="87"/>
      <c r="AB479" s="87"/>
      <c r="AC479" s="87"/>
      <c r="AD479" s="87">
        <v>1300000</v>
      </c>
      <c r="AE479" s="87">
        <v>162989</v>
      </c>
      <c r="AF479" s="88" t="s">
        <v>5807</v>
      </c>
    </row>
    <row r="480" spans="1:32">
      <c r="A480" s="82">
        <v>825</v>
      </c>
      <c r="B480" s="84" t="s">
        <v>5808</v>
      </c>
      <c r="C480" s="84" t="s">
        <v>4662</v>
      </c>
      <c r="D480" s="85">
        <v>2025</v>
      </c>
      <c r="E480" s="83"/>
      <c r="F480" s="84" t="s">
        <v>4612</v>
      </c>
      <c r="G480" s="84" t="s">
        <v>5564</v>
      </c>
      <c r="H480" s="92" t="s">
        <v>5809</v>
      </c>
      <c r="I480" s="93"/>
      <c r="J480" s="84"/>
      <c r="K480" s="84" t="s">
        <v>4616</v>
      </c>
      <c r="L480" s="84"/>
      <c r="M480" s="84"/>
      <c r="N480" s="84"/>
      <c r="O480" s="84"/>
      <c r="P480" s="84"/>
      <c r="Q480" s="84"/>
      <c r="R480" s="84"/>
      <c r="S480" s="84"/>
      <c r="T480" s="84"/>
      <c r="U480" s="84"/>
      <c r="V480" s="84"/>
      <c r="W480" s="84"/>
      <c r="X480" s="84"/>
      <c r="Y480" s="84"/>
      <c r="Z480" s="84" t="s">
        <v>5810</v>
      </c>
      <c r="AA480" s="87"/>
      <c r="AB480" s="87">
        <v>157303</v>
      </c>
      <c r="AC480" s="87">
        <v>122.6</v>
      </c>
      <c r="AD480" s="87">
        <v>1650000</v>
      </c>
      <c r="AE480" s="87">
        <v>98745</v>
      </c>
      <c r="AF480" s="88" t="s">
        <v>5811</v>
      </c>
    </row>
    <row r="481" spans="1:32">
      <c r="A481" s="82">
        <v>826</v>
      </c>
      <c r="B481" s="84" t="s">
        <v>5812</v>
      </c>
      <c r="C481" s="84" t="s">
        <v>4677</v>
      </c>
      <c r="D481" s="85">
        <v>2007</v>
      </c>
      <c r="E481" s="83"/>
      <c r="F481" s="84" t="s">
        <v>4663</v>
      </c>
      <c r="G481" s="84" t="s">
        <v>4598</v>
      </c>
      <c r="H481" s="84" t="s">
        <v>4613</v>
      </c>
      <c r="I481" s="84" t="s">
        <v>4769</v>
      </c>
      <c r="J481" s="84"/>
      <c r="K481" s="84" t="s">
        <v>4616</v>
      </c>
      <c r="L481" s="84"/>
      <c r="M481" s="84"/>
      <c r="N481" s="84"/>
      <c r="O481" s="84"/>
      <c r="P481" s="84"/>
      <c r="Q481" s="86">
        <v>1</v>
      </c>
      <c r="R481" s="86">
        <v>1</v>
      </c>
      <c r="S481" s="86">
        <v>1</v>
      </c>
      <c r="T481" s="84"/>
      <c r="U481" s="84"/>
      <c r="V481" s="84"/>
      <c r="W481" s="84"/>
      <c r="X481" s="84"/>
      <c r="Y481" s="84"/>
      <c r="Z481" s="84"/>
      <c r="AA481" s="87"/>
      <c r="AB481" s="87"/>
      <c r="AC481" s="87"/>
      <c r="AD481" s="87"/>
      <c r="AE481" s="87">
        <v>0</v>
      </c>
      <c r="AF481" s="88" t="s">
        <v>5813</v>
      </c>
    </row>
    <row r="482" spans="1:32">
      <c r="A482" s="82">
        <v>827</v>
      </c>
      <c r="B482" s="84" t="s">
        <v>5814</v>
      </c>
      <c r="C482" s="84" t="s">
        <v>4620</v>
      </c>
      <c r="D482" s="85">
        <v>2005</v>
      </c>
      <c r="E482" s="85">
        <v>2024</v>
      </c>
      <c r="F482" s="84" t="s">
        <v>4601</v>
      </c>
      <c r="G482" s="84" t="s">
        <v>5564</v>
      </c>
      <c r="H482" s="92" t="s">
        <v>5815</v>
      </c>
      <c r="I482" s="93"/>
      <c r="J482" s="84"/>
      <c r="K482" s="84" t="s">
        <v>4616</v>
      </c>
      <c r="L482" s="86">
        <v>1</v>
      </c>
      <c r="M482" s="84"/>
      <c r="N482" s="84"/>
      <c r="O482" s="84"/>
      <c r="P482" s="84"/>
      <c r="Q482" s="84"/>
      <c r="R482" s="84"/>
      <c r="S482" s="84"/>
      <c r="T482" s="84"/>
      <c r="U482" s="84"/>
      <c r="V482" s="84"/>
      <c r="W482" s="84"/>
      <c r="X482" s="84"/>
      <c r="Y482" s="84"/>
      <c r="Z482" s="84" t="s">
        <v>5816</v>
      </c>
      <c r="AA482" s="87"/>
      <c r="AB482" s="87">
        <v>1282643</v>
      </c>
      <c r="AC482" s="87">
        <v>1000</v>
      </c>
      <c r="AD482" s="87">
        <v>1000000</v>
      </c>
      <c r="AE482" s="87">
        <v>59845</v>
      </c>
      <c r="AF482" s="88" t="s">
        <v>5817</v>
      </c>
    </row>
    <row r="483" spans="1:32">
      <c r="A483" s="82">
        <v>828</v>
      </c>
      <c r="B483" s="84" t="s">
        <v>5818</v>
      </c>
      <c r="C483" s="84" t="s">
        <v>4620</v>
      </c>
      <c r="D483" s="83"/>
      <c r="E483" s="83"/>
      <c r="F483" s="84" t="s">
        <v>4612</v>
      </c>
      <c r="G483" s="84" t="s">
        <v>4524</v>
      </c>
      <c r="H483" s="84" t="s">
        <v>5819</v>
      </c>
      <c r="I483" s="84"/>
      <c r="J483" s="84"/>
      <c r="K483" s="84" t="s">
        <v>4616</v>
      </c>
      <c r="L483" s="84"/>
      <c r="M483" s="84"/>
      <c r="N483" s="84"/>
      <c r="O483" s="84"/>
      <c r="P483" s="84"/>
      <c r="Q483" s="84"/>
      <c r="R483" s="84"/>
      <c r="S483" s="84"/>
      <c r="T483" s="84"/>
      <c r="U483" s="84"/>
      <c r="V483" s="84"/>
      <c r="W483" s="84"/>
      <c r="X483" s="84"/>
      <c r="Y483" s="84"/>
      <c r="Z483" s="84"/>
      <c r="AA483" s="87"/>
      <c r="AB483" s="87"/>
      <c r="AC483" s="87"/>
      <c r="AD483" s="87"/>
      <c r="AE483" s="87">
        <v>0</v>
      </c>
      <c r="AF483" s="88" t="s">
        <v>5364</v>
      </c>
    </row>
    <row r="484" spans="1:32">
      <c r="A484" s="82">
        <v>829</v>
      </c>
      <c r="B484" s="84" t="s">
        <v>5820</v>
      </c>
      <c r="C484" s="84" t="s">
        <v>4620</v>
      </c>
      <c r="D484" s="83"/>
      <c r="E484" s="83"/>
      <c r="F484" s="84" t="s">
        <v>4612</v>
      </c>
      <c r="G484" s="84" t="s">
        <v>4525</v>
      </c>
      <c r="H484" s="92" t="s">
        <v>5821</v>
      </c>
      <c r="I484" s="93"/>
      <c r="J484" s="84"/>
      <c r="K484" s="84" t="s">
        <v>4616</v>
      </c>
      <c r="L484" s="84"/>
      <c r="M484" s="84"/>
      <c r="N484" s="84"/>
      <c r="O484" s="84"/>
      <c r="P484" s="84"/>
      <c r="Q484" s="84"/>
      <c r="R484" s="84"/>
      <c r="S484" s="86">
        <v>1</v>
      </c>
      <c r="T484" s="84"/>
      <c r="U484" s="84"/>
      <c r="V484" s="84"/>
      <c r="W484" s="84"/>
      <c r="X484" s="84"/>
      <c r="Y484" s="84"/>
      <c r="Z484" s="84"/>
      <c r="AA484" s="87"/>
      <c r="AB484" s="87"/>
      <c r="AC484" s="87"/>
      <c r="AD484" s="87"/>
      <c r="AE484" s="87">
        <v>0</v>
      </c>
      <c r="AF484" s="88" t="s">
        <v>5364</v>
      </c>
    </row>
    <row r="485" spans="1:32">
      <c r="A485" s="82">
        <v>830</v>
      </c>
      <c r="B485" s="84" t="s">
        <v>5822</v>
      </c>
      <c r="C485" s="84" t="s">
        <v>5007</v>
      </c>
      <c r="D485" s="85">
        <v>2025</v>
      </c>
      <c r="E485" s="83"/>
      <c r="F485" s="84" t="s">
        <v>4626</v>
      </c>
      <c r="G485" s="84" t="s">
        <v>4598</v>
      </c>
      <c r="H485" s="84" t="s">
        <v>4613</v>
      </c>
      <c r="I485" s="84" t="s">
        <v>4614</v>
      </c>
      <c r="J485" s="84" t="s">
        <v>4649</v>
      </c>
      <c r="K485" s="84" t="s">
        <v>4616</v>
      </c>
      <c r="L485" s="86">
        <v>1</v>
      </c>
      <c r="M485" s="86">
        <v>1</v>
      </c>
      <c r="N485" s="84"/>
      <c r="O485" s="86">
        <v>1</v>
      </c>
      <c r="P485" s="86">
        <v>1</v>
      </c>
      <c r="Q485" s="84"/>
      <c r="R485" s="84"/>
      <c r="S485" s="84"/>
      <c r="T485" s="84"/>
      <c r="U485" s="84"/>
      <c r="V485" s="84"/>
      <c r="W485" s="84"/>
      <c r="X485" s="84"/>
      <c r="Y485" s="84"/>
      <c r="Z485" s="84" t="s">
        <v>5259</v>
      </c>
      <c r="AA485" s="87">
        <v>100</v>
      </c>
      <c r="AB485" s="87">
        <v>22222</v>
      </c>
      <c r="AC485" s="87">
        <v>17.3</v>
      </c>
      <c r="AD485" s="87"/>
      <c r="AE485" s="87"/>
      <c r="AF485" s="88"/>
    </row>
    <row r="486" spans="1:32">
      <c r="A486" s="82">
        <v>831</v>
      </c>
      <c r="B486" s="84" t="s">
        <v>5823</v>
      </c>
      <c r="C486" s="84" t="s">
        <v>4714</v>
      </c>
      <c r="D486" s="85">
        <v>2023</v>
      </c>
      <c r="E486" s="83"/>
      <c r="F486" s="84" t="s">
        <v>4621</v>
      </c>
      <c r="G486" s="84" t="s">
        <v>4598</v>
      </c>
      <c r="H486" s="84" t="s">
        <v>5824</v>
      </c>
      <c r="I486" s="84" t="s">
        <v>4614</v>
      </c>
      <c r="J486" s="84" t="s">
        <v>4649</v>
      </c>
      <c r="K486" s="84" t="s">
        <v>4616</v>
      </c>
      <c r="L486" s="84"/>
      <c r="M486" s="84"/>
      <c r="N486" s="84"/>
      <c r="O486" s="84"/>
      <c r="P486" s="84"/>
      <c r="Q486" s="86">
        <v>1</v>
      </c>
      <c r="R486" s="84"/>
      <c r="S486" s="84"/>
      <c r="T486" s="84"/>
      <c r="U486" s="84"/>
      <c r="V486" s="84"/>
      <c r="W486" s="84"/>
      <c r="X486" s="84"/>
      <c r="Y486" s="84"/>
      <c r="Z486" s="84" t="s">
        <v>5825</v>
      </c>
      <c r="AA486" s="87">
        <v>6</v>
      </c>
      <c r="AB486" s="87">
        <v>1333</v>
      </c>
      <c r="AC486" s="87">
        <v>1</v>
      </c>
      <c r="AD486" s="87"/>
      <c r="AE486" s="87">
        <v>1333</v>
      </c>
      <c r="AF486" s="88" t="s">
        <v>5826</v>
      </c>
    </row>
    <row r="487" spans="1:32">
      <c r="A487" s="82">
        <v>833</v>
      </c>
      <c r="B487" s="84" t="s">
        <v>5827</v>
      </c>
      <c r="C487" s="84" t="s">
        <v>4648</v>
      </c>
      <c r="D487" s="85">
        <v>2026</v>
      </c>
      <c r="E487" s="83"/>
      <c r="F487" s="84" t="s">
        <v>4612</v>
      </c>
      <c r="G487" s="84" t="s">
        <v>4604</v>
      </c>
      <c r="H487" s="84"/>
      <c r="I487" s="84" t="s">
        <v>4641</v>
      </c>
      <c r="J487" s="84" t="s">
        <v>4622</v>
      </c>
      <c r="K487" s="84" t="s">
        <v>4616</v>
      </c>
      <c r="L487" s="86">
        <v>1</v>
      </c>
      <c r="M487" s="84"/>
      <c r="N487" s="84"/>
      <c r="O487" s="84"/>
      <c r="P487" s="84"/>
      <c r="Q487" s="86">
        <v>1</v>
      </c>
      <c r="R487" s="84"/>
      <c r="S487" s="86">
        <v>1</v>
      </c>
      <c r="T487" s="84"/>
      <c r="U487" s="84"/>
      <c r="V487" s="86">
        <v>1</v>
      </c>
      <c r="W487" s="84"/>
      <c r="X487" s="84"/>
      <c r="Y487" s="84"/>
      <c r="Z487" s="84" t="s">
        <v>5178</v>
      </c>
      <c r="AA487" s="87">
        <v>100</v>
      </c>
      <c r="AB487" s="87">
        <v>21739</v>
      </c>
      <c r="AC487" s="87">
        <v>16.899999999999999</v>
      </c>
      <c r="AD487" s="87"/>
      <c r="AE487" s="87">
        <v>21739</v>
      </c>
      <c r="AF487" s="88" t="s">
        <v>5828</v>
      </c>
    </row>
    <row r="488" spans="1:32">
      <c r="A488" s="82">
        <v>834</v>
      </c>
      <c r="B488" s="84" t="s">
        <v>5829</v>
      </c>
      <c r="C488" s="84" t="s">
        <v>4620</v>
      </c>
      <c r="D488" s="83"/>
      <c r="E488" s="83"/>
      <c r="F488" s="84" t="s">
        <v>4621</v>
      </c>
      <c r="G488" s="84" t="s">
        <v>4598</v>
      </c>
      <c r="H488" s="84" t="s">
        <v>4613</v>
      </c>
      <c r="I488" s="84" t="s">
        <v>4769</v>
      </c>
      <c r="J488" s="84"/>
      <c r="K488" s="84" t="s">
        <v>4616</v>
      </c>
      <c r="L488" s="84"/>
      <c r="M488" s="84"/>
      <c r="N488" s="84"/>
      <c r="O488" s="84"/>
      <c r="P488" s="84"/>
      <c r="Q488" s="84"/>
      <c r="R488" s="84"/>
      <c r="S488" s="84"/>
      <c r="T488" s="84"/>
      <c r="U488" s="86">
        <v>1</v>
      </c>
      <c r="V488" s="84"/>
      <c r="W488" s="84"/>
      <c r="X488" s="84"/>
      <c r="Y488" s="84"/>
      <c r="Z488" s="84"/>
      <c r="AA488" s="87"/>
      <c r="AB488" s="87"/>
      <c r="AC488" s="87"/>
      <c r="AD488" s="87"/>
      <c r="AE488" s="87">
        <v>0</v>
      </c>
      <c r="AF488" s="88" t="s">
        <v>5830</v>
      </c>
    </row>
    <row r="489" spans="1:32">
      <c r="A489" s="82">
        <v>835</v>
      </c>
      <c r="B489" s="84" t="s">
        <v>5831</v>
      </c>
      <c r="C489" s="84" t="s">
        <v>4648</v>
      </c>
      <c r="D489" s="83"/>
      <c r="E489" s="83"/>
      <c r="F489" s="84" t="s">
        <v>4626</v>
      </c>
      <c r="G489" s="84" t="s">
        <v>4598</v>
      </c>
      <c r="H489" s="84" t="s">
        <v>4613</v>
      </c>
      <c r="I489" s="84" t="s">
        <v>4614</v>
      </c>
      <c r="J489" s="84" t="s">
        <v>4649</v>
      </c>
      <c r="K489" s="84" t="s">
        <v>4616</v>
      </c>
      <c r="L489" s="84"/>
      <c r="M489" s="84"/>
      <c r="N489" s="84"/>
      <c r="O489" s="84"/>
      <c r="P489" s="84"/>
      <c r="Q489" s="84"/>
      <c r="R489" s="84"/>
      <c r="S489" s="86">
        <v>1</v>
      </c>
      <c r="T489" s="84"/>
      <c r="U489" s="84"/>
      <c r="V489" s="84"/>
      <c r="W489" s="84"/>
      <c r="X489" s="84"/>
      <c r="Y489" s="84"/>
      <c r="Z489" s="84" t="s">
        <v>5832</v>
      </c>
      <c r="AA489" s="87">
        <v>1.4999999999999999E-2</v>
      </c>
      <c r="AB489" s="87">
        <v>3</v>
      </c>
      <c r="AC489" s="87">
        <v>0</v>
      </c>
      <c r="AD489" s="87"/>
      <c r="AE489" s="87">
        <v>3</v>
      </c>
      <c r="AF489" s="88" t="s">
        <v>5833</v>
      </c>
    </row>
    <row r="490" spans="1:32">
      <c r="A490" s="82">
        <v>836</v>
      </c>
      <c r="B490" s="84" t="s">
        <v>5834</v>
      </c>
      <c r="C490" s="84" t="s">
        <v>4662</v>
      </c>
      <c r="D490" s="85">
        <v>2023</v>
      </c>
      <c r="E490" s="83"/>
      <c r="F490" s="84" t="s">
        <v>4601</v>
      </c>
      <c r="G490" s="84" t="s">
        <v>4524</v>
      </c>
      <c r="H490" s="84" t="s">
        <v>5691</v>
      </c>
      <c r="I490" s="84"/>
      <c r="J490" s="84"/>
      <c r="K490" s="84" t="s">
        <v>4616</v>
      </c>
      <c r="L490" s="84"/>
      <c r="M490" s="84"/>
      <c r="N490" s="84"/>
      <c r="O490" s="84"/>
      <c r="P490" s="84"/>
      <c r="Q490" s="86">
        <v>1</v>
      </c>
      <c r="R490" s="84"/>
      <c r="S490" s="84"/>
      <c r="T490" s="84"/>
      <c r="U490" s="84"/>
      <c r="V490" s="84"/>
      <c r="W490" s="84"/>
      <c r="X490" s="84"/>
      <c r="Y490" s="84"/>
      <c r="Z490" s="84" t="s">
        <v>5835</v>
      </c>
      <c r="AA490" s="87"/>
      <c r="AB490" s="87">
        <v>562</v>
      </c>
      <c r="AC490" s="87">
        <v>0.4</v>
      </c>
      <c r="AD490" s="87"/>
      <c r="AE490" s="87">
        <v>562</v>
      </c>
      <c r="AF490" s="88" t="s">
        <v>5836</v>
      </c>
    </row>
    <row r="491" spans="1:32">
      <c r="A491" s="82">
        <v>837</v>
      </c>
      <c r="B491" s="84" t="s">
        <v>5837</v>
      </c>
      <c r="C491" s="84" t="s">
        <v>4620</v>
      </c>
      <c r="D491" s="85">
        <v>2023</v>
      </c>
      <c r="E491" s="83"/>
      <c r="F491" s="84" t="s">
        <v>4663</v>
      </c>
      <c r="G491" s="84" t="s">
        <v>4524</v>
      </c>
      <c r="H491" s="84" t="s">
        <v>5819</v>
      </c>
      <c r="I491" s="84"/>
      <c r="J491" s="84"/>
      <c r="K491" s="84" t="s">
        <v>4616</v>
      </c>
      <c r="L491" s="84"/>
      <c r="M491" s="84"/>
      <c r="N491" s="84"/>
      <c r="O491" s="84"/>
      <c r="P491" s="86">
        <v>1</v>
      </c>
      <c r="Q491" s="84"/>
      <c r="R491" s="84"/>
      <c r="S491" s="84"/>
      <c r="T491" s="84"/>
      <c r="U491" s="84"/>
      <c r="V491" s="84"/>
      <c r="W491" s="84"/>
      <c r="X491" s="84"/>
      <c r="Y491" s="84"/>
      <c r="Z491" s="84" t="s">
        <v>5838</v>
      </c>
      <c r="AA491" s="87"/>
      <c r="AB491" s="87">
        <v>234</v>
      </c>
      <c r="AC491" s="87">
        <v>0.183</v>
      </c>
      <c r="AD491" s="87"/>
      <c r="AE491" s="87">
        <v>234</v>
      </c>
      <c r="AF491" s="88" t="s">
        <v>5360</v>
      </c>
    </row>
    <row r="492" spans="1:32">
      <c r="A492" s="82">
        <v>838</v>
      </c>
      <c r="B492" s="84" t="s">
        <v>5839</v>
      </c>
      <c r="C492" s="84" t="s">
        <v>4695</v>
      </c>
      <c r="D492" s="83"/>
      <c r="E492" s="83"/>
      <c r="F492" s="84" t="s">
        <v>4612</v>
      </c>
      <c r="G492" s="84" t="s">
        <v>4598</v>
      </c>
      <c r="H492" s="84" t="s">
        <v>4613</v>
      </c>
      <c r="I492" s="84" t="s">
        <v>4614</v>
      </c>
      <c r="J492" s="84" t="s">
        <v>4673</v>
      </c>
      <c r="K492" s="84" t="s">
        <v>4658</v>
      </c>
      <c r="L492" s="84"/>
      <c r="M492" s="84"/>
      <c r="N492" s="86">
        <v>1</v>
      </c>
      <c r="O492" s="84"/>
      <c r="P492" s="84"/>
      <c r="Q492" s="84"/>
      <c r="R492" s="84"/>
      <c r="S492" s="84"/>
      <c r="T492" s="84"/>
      <c r="U492" s="84"/>
      <c r="V492" s="84"/>
      <c r="W492" s="84"/>
      <c r="X492" s="84"/>
      <c r="Y492" s="84"/>
      <c r="Z492" s="84"/>
      <c r="AA492" s="87"/>
      <c r="AB492" s="87"/>
      <c r="AC492" s="87"/>
      <c r="AD492" s="87"/>
      <c r="AE492" s="87">
        <v>0</v>
      </c>
      <c r="AF492" s="88" t="s">
        <v>5840</v>
      </c>
    </row>
    <row r="493" spans="1:32">
      <c r="A493" s="82">
        <v>839</v>
      </c>
      <c r="B493" s="84" t="s">
        <v>5841</v>
      </c>
      <c r="C493" s="84" t="s">
        <v>4736</v>
      </c>
      <c r="D493" s="85">
        <v>2025</v>
      </c>
      <c r="E493" s="83"/>
      <c r="F493" s="84" t="s">
        <v>4612</v>
      </c>
      <c r="G493" s="84" t="s">
        <v>4598</v>
      </c>
      <c r="H493" s="84" t="s">
        <v>4613</v>
      </c>
      <c r="I493" s="84" t="s">
        <v>4614</v>
      </c>
      <c r="J493" s="84" t="s">
        <v>4683</v>
      </c>
      <c r="K493" s="84" t="s">
        <v>4616</v>
      </c>
      <c r="L493" s="84"/>
      <c r="M493" s="84"/>
      <c r="N493" s="84"/>
      <c r="O493" s="84"/>
      <c r="P493" s="84"/>
      <c r="Q493" s="86">
        <v>1</v>
      </c>
      <c r="R493" s="84"/>
      <c r="S493" s="84"/>
      <c r="T493" s="84"/>
      <c r="U493" s="84"/>
      <c r="V493" s="84"/>
      <c r="W493" s="84"/>
      <c r="X493" s="84"/>
      <c r="Y493" s="84"/>
      <c r="Z493" s="84" t="s">
        <v>5842</v>
      </c>
      <c r="AA493" s="87">
        <v>4</v>
      </c>
      <c r="AB493" s="87">
        <v>889</v>
      </c>
      <c r="AC493" s="87">
        <v>0.7</v>
      </c>
      <c r="AD493" s="87"/>
      <c r="AE493" s="87">
        <v>889</v>
      </c>
      <c r="AF493" s="88" t="s">
        <v>5843</v>
      </c>
    </row>
    <row r="494" spans="1:32">
      <c r="A494" s="82">
        <v>840</v>
      </c>
      <c r="B494" s="84" t="s">
        <v>5844</v>
      </c>
      <c r="C494" s="84" t="s">
        <v>4662</v>
      </c>
      <c r="D494" s="85">
        <v>2021</v>
      </c>
      <c r="E494" s="83"/>
      <c r="F494" s="84" t="s">
        <v>4663</v>
      </c>
      <c r="G494" s="84" t="s">
        <v>4602</v>
      </c>
      <c r="H494" s="84"/>
      <c r="I494" s="84" t="s">
        <v>4641</v>
      </c>
      <c r="J494" s="84"/>
      <c r="K494" s="84" t="s">
        <v>4616</v>
      </c>
      <c r="L494" s="84"/>
      <c r="M494" s="84"/>
      <c r="N494" s="84"/>
      <c r="O494" s="84"/>
      <c r="P494" s="84"/>
      <c r="Q494" s="84"/>
      <c r="R494" s="86">
        <v>1</v>
      </c>
      <c r="S494" s="84"/>
      <c r="T494" s="84"/>
      <c r="U494" s="84"/>
      <c r="V494" s="84"/>
      <c r="W494" s="84"/>
      <c r="X494" s="84"/>
      <c r="Y494" s="84"/>
      <c r="Z494" s="84" t="s">
        <v>5629</v>
      </c>
      <c r="AA494" s="87">
        <v>0.5</v>
      </c>
      <c r="AB494" s="87">
        <v>96</v>
      </c>
      <c r="AC494" s="87">
        <v>0.1</v>
      </c>
      <c r="AD494" s="87"/>
      <c r="AE494" s="87">
        <v>96</v>
      </c>
      <c r="AF494" s="88" t="s">
        <v>5845</v>
      </c>
    </row>
    <row r="495" spans="1:32">
      <c r="A495" s="82">
        <v>842</v>
      </c>
      <c r="B495" s="84" t="s">
        <v>5846</v>
      </c>
      <c r="C495" s="84" t="s">
        <v>4662</v>
      </c>
      <c r="D495" s="85">
        <v>2020</v>
      </c>
      <c r="E495" s="83"/>
      <c r="F495" s="84" t="s">
        <v>4663</v>
      </c>
      <c r="G495" s="84" t="s">
        <v>4602</v>
      </c>
      <c r="H495" s="84"/>
      <c r="I495" s="84" t="s">
        <v>4614</v>
      </c>
      <c r="J495" s="84" t="s">
        <v>4622</v>
      </c>
      <c r="K495" s="84" t="s">
        <v>4616</v>
      </c>
      <c r="L495" s="84"/>
      <c r="M495" s="84"/>
      <c r="N495" s="84"/>
      <c r="O495" s="84"/>
      <c r="P495" s="84"/>
      <c r="Q495" s="86">
        <v>1</v>
      </c>
      <c r="R495" s="86">
        <v>1</v>
      </c>
      <c r="S495" s="84"/>
      <c r="T495" s="84"/>
      <c r="U495" s="84"/>
      <c r="V495" s="84"/>
      <c r="W495" s="84"/>
      <c r="X495" s="84"/>
      <c r="Y495" s="84"/>
      <c r="Z495" s="84" t="s">
        <v>5847</v>
      </c>
      <c r="AA495" s="87">
        <v>4.8689138999999999E-2</v>
      </c>
      <c r="AB495" s="87">
        <v>9</v>
      </c>
      <c r="AC495" s="87">
        <v>0</v>
      </c>
      <c r="AD495" s="87"/>
      <c r="AE495" s="87">
        <v>9</v>
      </c>
      <c r="AF495" s="88" t="s">
        <v>5848</v>
      </c>
    </row>
    <row r="496" spans="1:32">
      <c r="A496" s="82">
        <v>843</v>
      </c>
      <c r="B496" s="84" t="s">
        <v>5849</v>
      </c>
      <c r="C496" s="84" t="s">
        <v>4620</v>
      </c>
      <c r="D496" s="85">
        <v>2030</v>
      </c>
      <c r="E496" s="83"/>
      <c r="F496" s="84" t="s">
        <v>4612</v>
      </c>
      <c r="G496" s="84" t="s">
        <v>4604</v>
      </c>
      <c r="H496" s="84"/>
      <c r="I496" s="84" t="s">
        <v>4614</v>
      </c>
      <c r="J496" s="84" t="s">
        <v>4615</v>
      </c>
      <c r="K496" s="84" t="s">
        <v>4658</v>
      </c>
      <c r="L496" s="84"/>
      <c r="M496" s="84"/>
      <c r="N496" s="86">
        <v>1</v>
      </c>
      <c r="O496" s="84"/>
      <c r="P496" s="84"/>
      <c r="Q496" s="84"/>
      <c r="R496" s="84"/>
      <c r="S496" s="84"/>
      <c r="T496" s="84"/>
      <c r="U496" s="84"/>
      <c r="V496" s="84"/>
      <c r="W496" s="84"/>
      <c r="X496" s="84"/>
      <c r="Y496" s="84"/>
      <c r="Z496" s="84" t="s">
        <v>5342</v>
      </c>
      <c r="AA496" s="87">
        <v>40</v>
      </c>
      <c r="AB496" s="87">
        <v>8696</v>
      </c>
      <c r="AC496" s="87">
        <v>6.8</v>
      </c>
      <c r="AD496" s="87"/>
      <c r="AE496" s="87">
        <v>8696</v>
      </c>
      <c r="AF496" s="88" t="s">
        <v>5801</v>
      </c>
    </row>
    <row r="497" spans="1:32">
      <c r="A497" s="82">
        <v>844</v>
      </c>
      <c r="B497" s="84" t="s">
        <v>5850</v>
      </c>
      <c r="C497" s="84" t="s">
        <v>4620</v>
      </c>
      <c r="D497" s="85">
        <v>2026</v>
      </c>
      <c r="E497" s="83"/>
      <c r="F497" s="84" t="s">
        <v>4612</v>
      </c>
      <c r="G497" s="84" t="s">
        <v>4598</v>
      </c>
      <c r="H497" s="84" t="s">
        <v>4613</v>
      </c>
      <c r="I497" s="84" t="s">
        <v>4769</v>
      </c>
      <c r="J497" s="84" t="s">
        <v>4615</v>
      </c>
      <c r="K497" s="84" t="s">
        <v>4616</v>
      </c>
      <c r="L497" s="84"/>
      <c r="M497" s="84"/>
      <c r="N497" s="84"/>
      <c r="O497" s="84"/>
      <c r="P497" s="86">
        <v>1</v>
      </c>
      <c r="Q497" s="84"/>
      <c r="R497" s="84"/>
      <c r="S497" s="84"/>
      <c r="T497" s="84"/>
      <c r="U497" s="84"/>
      <c r="V497" s="84"/>
      <c r="W497" s="84"/>
      <c r="X497" s="84"/>
      <c r="Y497" s="84"/>
      <c r="Z497" s="84" t="s">
        <v>5698</v>
      </c>
      <c r="AA497" s="87">
        <v>200</v>
      </c>
      <c r="AB497" s="87">
        <v>44444</v>
      </c>
      <c r="AC497" s="87">
        <v>34.700000000000003</v>
      </c>
      <c r="AD497" s="87"/>
      <c r="AE497" s="87">
        <v>44444</v>
      </c>
      <c r="AF497" s="88" t="s">
        <v>5851</v>
      </c>
    </row>
    <row r="498" spans="1:32">
      <c r="A498" s="82">
        <v>845</v>
      </c>
      <c r="B498" s="84" t="s">
        <v>5852</v>
      </c>
      <c r="C498" s="84" t="s">
        <v>4620</v>
      </c>
      <c r="D498" s="85">
        <v>2024</v>
      </c>
      <c r="E498" s="83"/>
      <c r="F498" s="84" t="s">
        <v>4612</v>
      </c>
      <c r="G498" s="84" t="s">
        <v>4598</v>
      </c>
      <c r="H498" s="84" t="s">
        <v>4613</v>
      </c>
      <c r="I498" s="84" t="s">
        <v>4769</v>
      </c>
      <c r="J498" s="84"/>
      <c r="K498" s="84" t="s">
        <v>4616</v>
      </c>
      <c r="L498" s="86">
        <v>1</v>
      </c>
      <c r="M498" s="84"/>
      <c r="N498" s="84"/>
      <c r="O498" s="84"/>
      <c r="P498" s="84"/>
      <c r="Q498" s="84"/>
      <c r="R498" s="84"/>
      <c r="S498" s="84"/>
      <c r="T498" s="84"/>
      <c r="U498" s="84"/>
      <c r="V498" s="84"/>
      <c r="W498" s="84"/>
      <c r="X498" s="84"/>
      <c r="Y498" s="84"/>
      <c r="Z498" s="84" t="s">
        <v>5853</v>
      </c>
      <c r="AA498" s="87">
        <v>150</v>
      </c>
      <c r="AB498" s="87">
        <v>33333</v>
      </c>
      <c r="AC498" s="87">
        <v>26</v>
      </c>
      <c r="AD498" s="87"/>
      <c r="AE498" s="87">
        <v>33333</v>
      </c>
      <c r="AF498" s="88" t="s">
        <v>5854</v>
      </c>
    </row>
    <row r="499" spans="1:32">
      <c r="A499" s="82">
        <v>846</v>
      </c>
      <c r="B499" s="84" t="s">
        <v>5855</v>
      </c>
      <c r="C499" s="84" t="s">
        <v>4620</v>
      </c>
      <c r="D499" s="85">
        <v>2027</v>
      </c>
      <c r="E499" s="83"/>
      <c r="F499" s="84" t="s">
        <v>4612</v>
      </c>
      <c r="G499" s="84" t="s">
        <v>4598</v>
      </c>
      <c r="H499" s="84" t="s">
        <v>4613</v>
      </c>
      <c r="I499" s="84" t="s">
        <v>4769</v>
      </c>
      <c r="J499" s="84"/>
      <c r="K499" s="84" t="s">
        <v>4616</v>
      </c>
      <c r="L499" s="84"/>
      <c r="M499" s="84"/>
      <c r="N499" s="84"/>
      <c r="O499" s="84"/>
      <c r="P499" s="86">
        <v>1</v>
      </c>
      <c r="Q499" s="84"/>
      <c r="R499" s="84"/>
      <c r="S499" s="86">
        <v>1</v>
      </c>
      <c r="T499" s="84"/>
      <c r="U499" s="84"/>
      <c r="V499" s="84"/>
      <c r="W499" s="84"/>
      <c r="X499" s="84"/>
      <c r="Y499" s="84"/>
      <c r="Z499" s="84" t="s">
        <v>5271</v>
      </c>
      <c r="AA499" s="87">
        <v>700</v>
      </c>
      <c r="AB499" s="87">
        <v>155556</v>
      </c>
      <c r="AC499" s="87">
        <v>121.3</v>
      </c>
      <c r="AD499" s="87"/>
      <c r="AE499" s="87">
        <v>155556</v>
      </c>
      <c r="AF499" s="88" t="s">
        <v>5854</v>
      </c>
    </row>
    <row r="500" spans="1:32">
      <c r="A500" s="82">
        <v>847</v>
      </c>
      <c r="B500" s="84" t="s">
        <v>5856</v>
      </c>
      <c r="C500" s="84" t="s">
        <v>4927</v>
      </c>
      <c r="D500" s="85">
        <v>2030</v>
      </c>
      <c r="E500" s="83"/>
      <c r="F500" s="84" t="s">
        <v>4626</v>
      </c>
      <c r="G500" s="84" t="s">
        <v>4598</v>
      </c>
      <c r="H500" s="84" t="s">
        <v>4613</v>
      </c>
      <c r="I500" s="84" t="s">
        <v>4614</v>
      </c>
      <c r="J500" s="84" t="s">
        <v>4615</v>
      </c>
      <c r="K500" s="84" t="s">
        <v>4781</v>
      </c>
      <c r="L500" s="84"/>
      <c r="M500" s="84"/>
      <c r="N500" s="84"/>
      <c r="O500" s="84"/>
      <c r="P500" s="86">
        <v>1</v>
      </c>
      <c r="Q500" s="84"/>
      <c r="R500" s="84"/>
      <c r="S500" s="84"/>
      <c r="T500" s="84"/>
      <c r="U500" s="84"/>
      <c r="V500" s="84"/>
      <c r="W500" s="84"/>
      <c r="X500" s="84"/>
      <c r="Y500" s="84"/>
      <c r="Z500" s="84" t="s">
        <v>5857</v>
      </c>
      <c r="AA500" s="87">
        <v>300</v>
      </c>
      <c r="AB500" s="87">
        <v>66667</v>
      </c>
      <c r="AC500" s="87">
        <v>52</v>
      </c>
      <c r="AD500" s="87"/>
      <c r="AE500" s="87">
        <v>66667</v>
      </c>
      <c r="AF500" s="88" t="s">
        <v>5854</v>
      </c>
    </row>
    <row r="501" spans="1:32">
      <c r="A501" s="82">
        <v>848</v>
      </c>
      <c r="B501" s="84" t="s">
        <v>5858</v>
      </c>
      <c r="C501" s="84" t="s">
        <v>4620</v>
      </c>
      <c r="D501" s="85">
        <v>2025</v>
      </c>
      <c r="E501" s="83"/>
      <c r="F501" s="84" t="s">
        <v>4612</v>
      </c>
      <c r="G501" s="84" t="s">
        <v>4598</v>
      </c>
      <c r="H501" s="84" t="s">
        <v>4613</v>
      </c>
      <c r="I501" s="84" t="s">
        <v>4614</v>
      </c>
      <c r="J501" s="84" t="s">
        <v>4615</v>
      </c>
      <c r="K501" s="84" t="s">
        <v>4616</v>
      </c>
      <c r="L501" s="84"/>
      <c r="M501" s="84"/>
      <c r="N501" s="84"/>
      <c r="O501" s="84"/>
      <c r="P501" s="84"/>
      <c r="Q501" s="84"/>
      <c r="R501" s="84"/>
      <c r="S501" s="84"/>
      <c r="T501" s="84"/>
      <c r="U501" s="84"/>
      <c r="V501" s="84"/>
      <c r="W501" s="84"/>
      <c r="X501" s="84"/>
      <c r="Y501" s="84"/>
      <c r="Z501" s="84" t="s">
        <v>5162</v>
      </c>
      <c r="AA501" s="87">
        <v>25</v>
      </c>
      <c r="AB501" s="87">
        <v>5556</v>
      </c>
      <c r="AC501" s="87">
        <v>4.3</v>
      </c>
      <c r="AD501" s="87"/>
      <c r="AE501" s="87">
        <v>5556</v>
      </c>
      <c r="AF501" s="88" t="s">
        <v>5859</v>
      </c>
    </row>
    <row r="502" spans="1:32">
      <c r="A502" s="82">
        <v>849</v>
      </c>
      <c r="B502" s="84" t="s">
        <v>5860</v>
      </c>
      <c r="C502" s="84" t="s">
        <v>4695</v>
      </c>
      <c r="D502" s="85">
        <v>2025</v>
      </c>
      <c r="E502" s="83"/>
      <c r="F502" s="84" t="s">
        <v>4612</v>
      </c>
      <c r="G502" s="84" t="s">
        <v>4598</v>
      </c>
      <c r="H502" s="84" t="s">
        <v>4613</v>
      </c>
      <c r="I502" s="84" t="s">
        <v>4614</v>
      </c>
      <c r="J502" s="84" t="s">
        <v>4622</v>
      </c>
      <c r="K502" s="84" t="s">
        <v>4616</v>
      </c>
      <c r="L502" s="86">
        <v>1</v>
      </c>
      <c r="M502" s="84"/>
      <c r="N502" s="84"/>
      <c r="O502" s="84"/>
      <c r="P502" s="84"/>
      <c r="Q502" s="86">
        <v>1</v>
      </c>
      <c r="R502" s="84"/>
      <c r="S502" s="84"/>
      <c r="T502" s="84"/>
      <c r="U502" s="84"/>
      <c r="V502" s="84"/>
      <c r="W502" s="84"/>
      <c r="X502" s="84"/>
      <c r="Y502" s="84"/>
      <c r="Z502" s="84" t="s">
        <v>5861</v>
      </c>
      <c r="AA502" s="87">
        <v>280</v>
      </c>
      <c r="AB502" s="87">
        <v>62222</v>
      </c>
      <c r="AC502" s="87">
        <v>48.5</v>
      </c>
      <c r="AD502" s="87"/>
      <c r="AE502" s="87">
        <v>62222</v>
      </c>
      <c r="AF502" s="88" t="s">
        <v>5862</v>
      </c>
    </row>
    <row r="503" spans="1:32">
      <c r="A503" s="82">
        <v>850</v>
      </c>
      <c r="B503" s="84" t="s">
        <v>5863</v>
      </c>
      <c r="C503" s="84" t="s">
        <v>4695</v>
      </c>
      <c r="D503" s="85">
        <v>2023</v>
      </c>
      <c r="E503" s="83"/>
      <c r="F503" s="84" t="s">
        <v>4621</v>
      </c>
      <c r="G503" s="84" t="s">
        <v>4598</v>
      </c>
      <c r="H503" s="84" t="s">
        <v>4613</v>
      </c>
      <c r="I503" s="84" t="s">
        <v>4614</v>
      </c>
      <c r="J503" s="84" t="s">
        <v>4622</v>
      </c>
      <c r="K503" s="84" t="s">
        <v>4658</v>
      </c>
      <c r="L503" s="84"/>
      <c r="M503" s="84"/>
      <c r="N503" s="86">
        <v>1</v>
      </c>
      <c r="O503" s="84"/>
      <c r="P503" s="84"/>
      <c r="Q503" s="84"/>
      <c r="R503" s="84"/>
      <c r="S503" s="84"/>
      <c r="T503" s="84"/>
      <c r="U503" s="84"/>
      <c r="V503" s="84"/>
      <c r="W503" s="84"/>
      <c r="X503" s="84"/>
      <c r="Y503" s="84"/>
      <c r="Z503" s="84" t="s">
        <v>5864</v>
      </c>
      <c r="AA503" s="87">
        <v>6</v>
      </c>
      <c r="AB503" s="87">
        <v>1333</v>
      </c>
      <c r="AC503" s="87">
        <v>1</v>
      </c>
      <c r="AD503" s="87"/>
      <c r="AE503" s="87">
        <v>1333</v>
      </c>
      <c r="AF503" s="88" t="s">
        <v>5865</v>
      </c>
    </row>
    <row r="504" spans="1:32">
      <c r="A504" s="82">
        <v>851</v>
      </c>
      <c r="B504" s="84" t="s">
        <v>5866</v>
      </c>
      <c r="C504" s="84" t="s">
        <v>4714</v>
      </c>
      <c r="D504" s="85">
        <v>2022</v>
      </c>
      <c r="E504" s="83"/>
      <c r="F504" s="84" t="s">
        <v>4601</v>
      </c>
      <c r="G504" s="84" t="s">
        <v>4604</v>
      </c>
      <c r="H504" s="84"/>
      <c r="I504" s="84" t="s">
        <v>4614</v>
      </c>
      <c r="J504" s="84" t="s">
        <v>4683</v>
      </c>
      <c r="K504" s="84" t="s">
        <v>4616</v>
      </c>
      <c r="L504" s="84"/>
      <c r="M504" s="84"/>
      <c r="N504" s="84"/>
      <c r="O504" s="84"/>
      <c r="P504" s="84"/>
      <c r="Q504" s="86">
        <v>1</v>
      </c>
      <c r="R504" s="84"/>
      <c r="S504" s="84"/>
      <c r="T504" s="84"/>
      <c r="U504" s="84"/>
      <c r="V504" s="84"/>
      <c r="W504" s="84"/>
      <c r="X504" s="84"/>
      <c r="Y504" s="84"/>
      <c r="Z504" s="84" t="s">
        <v>4970</v>
      </c>
      <c r="AA504" s="87">
        <v>20</v>
      </c>
      <c r="AB504" s="87">
        <v>4348</v>
      </c>
      <c r="AC504" s="87">
        <v>3.4</v>
      </c>
      <c r="AD504" s="87"/>
      <c r="AE504" s="87">
        <v>4348</v>
      </c>
      <c r="AF504" s="88" t="s">
        <v>5867</v>
      </c>
    </row>
    <row r="505" spans="1:32">
      <c r="A505" s="82">
        <v>853</v>
      </c>
      <c r="B505" s="84" t="s">
        <v>5868</v>
      </c>
      <c r="C505" s="84" t="s">
        <v>4687</v>
      </c>
      <c r="D505" s="85">
        <v>2024</v>
      </c>
      <c r="E505" s="83"/>
      <c r="F505" s="84" t="s">
        <v>4621</v>
      </c>
      <c r="G505" s="84" t="s">
        <v>4598</v>
      </c>
      <c r="H505" s="84" t="s">
        <v>4613</v>
      </c>
      <c r="I505" s="84" t="s">
        <v>4769</v>
      </c>
      <c r="J505" s="84"/>
      <c r="K505" s="84" t="s">
        <v>4616</v>
      </c>
      <c r="L505" s="84"/>
      <c r="M505" s="84"/>
      <c r="N505" s="84"/>
      <c r="O505" s="84"/>
      <c r="P505" s="84"/>
      <c r="Q505" s="86">
        <v>1</v>
      </c>
      <c r="R505" s="84"/>
      <c r="S505" s="86">
        <v>1</v>
      </c>
      <c r="T505" s="84"/>
      <c r="U505" s="86">
        <v>1</v>
      </c>
      <c r="V505" s="84"/>
      <c r="W505" s="84"/>
      <c r="X505" s="84"/>
      <c r="Y505" s="84"/>
      <c r="Z505" s="84" t="s">
        <v>5869</v>
      </c>
      <c r="AA505" s="87">
        <v>1.6853932579999999</v>
      </c>
      <c r="AB505" s="87">
        <v>375</v>
      </c>
      <c r="AC505" s="87">
        <v>0.3</v>
      </c>
      <c r="AD505" s="87"/>
      <c r="AE505" s="87">
        <v>375</v>
      </c>
      <c r="AF505" s="88" t="s">
        <v>5870</v>
      </c>
    </row>
    <row r="506" spans="1:32">
      <c r="A506" s="82">
        <v>854</v>
      </c>
      <c r="B506" s="84" t="s">
        <v>5871</v>
      </c>
      <c r="C506" s="84" t="s">
        <v>4761</v>
      </c>
      <c r="D506" s="85">
        <v>2026</v>
      </c>
      <c r="E506" s="83"/>
      <c r="F506" s="84" t="s">
        <v>4612</v>
      </c>
      <c r="G506" s="84" t="s">
        <v>4598</v>
      </c>
      <c r="H506" s="84" t="s">
        <v>4613</v>
      </c>
      <c r="I506" s="84" t="s">
        <v>4614</v>
      </c>
      <c r="J506" s="84" t="s">
        <v>4622</v>
      </c>
      <c r="K506" s="84" t="s">
        <v>4554</v>
      </c>
      <c r="L506" s="84"/>
      <c r="M506" s="86">
        <v>1</v>
      </c>
      <c r="N506" s="84"/>
      <c r="O506" s="84"/>
      <c r="P506" s="84"/>
      <c r="Q506" s="84"/>
      <c r="R506" s="84"/>
      <c r="S506" s="84"/>
      <c r="T506" s="84"/>
      <c r="U506" s="84"/>
      <c r="V506" s="84"/>
      <c r="W506" s="84"/>
      <c r="X506" s="84"/>
      <c r="Y506" s="84"/>
      <c r="Z506" s="84" t="s">
        <v>5872</v>
      </c>
      <c r="AA506" s="87">
        <v>250</v>
      </c>
      <c r="AB506" s="87">
        <v>55556</v>
      </c>
      <c r="AC506" s="87">
        <v>43.3</v>
      </c>
      <c r="AD506" s="87"/>
      <c r="AE506" s="87">
        <v>55556</v>
      </c>
      <c r="AF506" s="88" t="s">
        <v>5873</v>
      </c>
    </row>
    <row r="507" spans="1:32">
      <c r="A507" s="82">
        <v>855</v>
      </c>
      <c r="B507" s="84" t="s">
        <v>5874</v>
      </c>
      <c r="C507" s="84" t="s">
        <v>4736</v>
      </c>
      <c r="D507" s="83"/>
      <c r="E507" s="83"/>
      <c r="F507" s="84" t="s">
        <v>4626</v>
      </c>
      <c r="G507" s="84" t="s">
        <v>4598</v>
      </c>
      <c r="H507" s="84" t="s">
        <v>4613</v>
      </c>
      <c r="I507" s="84" t="s">
        <v>4614</v>
      </c>
      <c r="J507" s="84" t="s">
        <v>4649</v>
      </c>
      <c r="K507" s="84" t="s">
        <v>4616</v>
      </c>
      <c r="L507" s="84"/>
      <c r="M507" s="84"/>
      <c r="N507" s="84"/>
      <c r="O507" s="84"/>
      <c r="P507" s="84"/>
      <c r="Q507" s="86">
        <v>1</v>
      </c>
      <c r="R507" s="84"/>
      <c r="S507" s="84"/>
      <c r="T507" s="84"/>
      <c r="U507" s="84"/>
      <c r="V507" s="84"/>
      <c r="W507" s="84"/>
      <c r="X507" s="84"/>
      <c r="Y507" s="84"/>
      <c r="Z507" s="84" t="s">
        <v>5199</v>
      </c>
      <c r="AA507" s="87">
        <v>2</v>
      </c>
      <c r="AB507" s="87">
        <v>444</v>
      </c>
      <c r="AC507" s="87">
        <v>0.3</v>
      </c>
      <c r="AD507" s="87"/>
      <c r="AE507" s="87">
        <v>444</v>
      </c>
      <c r="AF507" s="88" t="s">
        <v>5875</v>
      </c>
    </row>
    <row r="508" spans="1:32">
      <c r="A508" s="82">
        <v>857</v>
      </c>
      <c r="B508" s="84" t="s">
        <v>5876</v>
      </c>
      <c r="C508" s="84" t="s">
        <v>4648</v>
      </c>
      <c r="D508" s="83"/>
      <c r="E508" s="83"/>
      <c r="F508" s="84" t="s">
        <v>4612</v>
      </c>
      <c r="G508" s="84" t="s">
        <v>4598</v>
      </c>
      <c r="H508" s="84" t="s">
        <v>4613</v>
      </c>
      <c r="I508" s="84" t="s">
        <v>4614</v>
      </c>
      <c r="J508" s="84" t="s">
        <v>4683</v>
      </c>
      <c r="K508" s="84" t="s">
        <v>4616</v>
      </c>
      <c r="L508" s="84"/>
      <c r="M508" s="84"/>
      <c r="N508" s="84"/>
      <c r="O508" s="84"/>
      <c r="P508" s="86">
        <v>1</v>
      </c>
      <c r="Q508" s="84"/>
      <c r="R508" s="84"/>
      <c r="S508" s="84"/>
      <c r="T508" s="84"/>
      <c r="U508" s="84"/>
      <c r="V508" s="84"/>
      <c r="W508" s="84"/>
      <c r="X508" s="84"/>
      <c r="Y508" s="84"/>
      <c r="Z508" s="84" t="s">
        <v>5276</v>
      </c>
      <c r="AA508" s="87">
        <v>50</v>
      </c>
      <c r="AB508" s="87">
        <v>11111</v>
      </c>
      <c r="AC508" s="87">
        <v>8.6999999999999993</v>
      </c>
      <c r="AD508" s="87"/>
      <c r="AE508" s="87">
        <v>11111</v>
      </c>
      <c r="AF508" s="88" t="s">
        <v>5877</v>
      </c>
    </row>
    <row r="509" spans="1:32">
      <c r="A509" s="82">
        <v>858</v>
      </c>
      <c r="B509" s="84" t="s">
        <v>5878</v>
      </c>
      <c r="C509" s="84" t="s">
        <v>4687</v>
      </c>
      <c r="D509" s="85">
        <v>2025</v>
      </c>
      <c r="E509" s="83"/>
      <c r="F509" s="84" t="s">
        <v>4663</v>
      </c>
      <c r="G509" s="84" t="s">
        <v>4602</v>
      </c>
      <c r="H509" s="84"/>
      <c r="I509" s="84" t="s">
        <v>4614</v>
      </c>
      <c r="J509" s="84" t="s">
        <v>4622</v>
      </c>
      <c r="K509" s="84" t="s">
        <v>4616</v>
      </c>
      <c r="L509" s="84"/>
      <c r="M509" s="84"/>
      <c r="N509" s="84"/>
      <c r="O509" s="84"/>
      <c r="P509" s="84"/>
      <c r="Q509" s="84"/>
      <c r="R509" s="84"/>
      <c r="S509" s="84"/>
      <c r="T509" s="84"/>
      <c r="U509" s="84"/>
      <c r="V509" s="84"/>
      <c r="W509" s="84"/>
      <c r="X509" s="84"/>
      <c r="Y509" s="84"/>
      <c r="Z509" s="84" t="s">
        <v>5879</v>
      </c>
      <c r="AA509" s="87">
        <v>0.67</v>
      </c>
      <c r="AB509" s="87">
        <v>129</v>
      </c>
      <c r="AC509" s="87">
        <v>0.1</v>
      </c>
      <c r="AD509" s="87"/>
      <c r="AE509" s="87"/>
      <c r="AF509" s="88" t="s">
        <v>5880</v>
      </c>
    </row>
    <row r="510" spans="1:32">
      <c r="A510" s="82">
        <v>859</v>
      </c>
      <c r="B510" s="84" t="s">
        <v>5881</v>
      </c>
      <c r="C510" s="84" t="s">
        <v>4648</v>
      </c>
      <c r="D510" s="83"/>
      <c r="E510" s="83"/>
      <c r="F510" s="84" t="s">
        <v>4626</v>
      </c>
      <c r="G510" s="84" t="s">
        <v>4598</v>
      </c>
      <c r="H510" s="84" t="s">
        <v>4613</v>
      </c>
      <c r="I510" s="84" t="s">
        <v>4641</v>
      </c>
      <c r="J510" s="84"/>
      <c r="K510" s="84" t="s">
        <v>4616</v>
      </c>
      <c r="L510" s="84"/>
      <c r="M510" s="84"/>
      <c r="N510" s="84"/>
      <c r="O510" s="84"/>
      <c r="P510" s="84"/>
      <c r="Q510" s="84"/>
      <c r="R510" s="84"/>
      <c r="S510" s="84"/>
      <c r="T510" s="84"/>
      <c r="U510" s="84"/>
      <c r="V510" s="84"/>
      <c r="W510" s="84"/>
      <c r="X510" s="84"/>
      <c r="Y510" s="84"/>
      <c r="Z510" s="84" t="s">
        <v>5178</v>
      </c>
      <c r="AA510" s="87">
        <v>100</v>
      </c>
      <c r="AB510" s="87">
        <v>22222</v>
      </c>
      <c r="AC510" s="87">
        <v>17.3</v>
      </c>
      <c r="AD510" s="87"/>
      <c r="AE510" s="87"/>
      <c r="AF510" s="88" t="s">
        <v>5882</v>
      </c>
    </row>
    <row r="511" spans="1:32">
      <c r="A511" s="82">
        <v>860</v>
      </c>
      <c r="B511" s="84" t="s">
        <v>5883</v>
      </c>
      <c r="C511" s="84" t="s">
        <v>4714</v>
      </c>
      <c r="D511" s="83"/>
      <c r="E511" s="83"/>
      <c r="F511" s="84" t="s">
        <v>4621</v>
      </c>
      <c r="G511" s="84" t="s">
        <v>4598</v>
      </c>
      <c r="H511" s="84" t="s">
        <v>4613</v>
      </c>
      <c r="I511" s="84" t="s">
        <v>4614</v>
      </c>
      <c r="J511" s="84" t="s">
        <v>4673</v>
      </c>
      <c r="K511" s="84" t="s">
        <v>4616</v>
      </c>
      <c r="L511" s="84"/>
      <c r="M511" s="84"/>
      <c r="N511" s="84"/>
      <c r="O511" s="84"/>
      <c r="P511" s="84"/>
      <c r="Q511" s="84"/>
      <c r="R511" s="86">
        <v>1</v>
      </c>
      <c r="S511" s="84"/>
      <c r="T511" s="84"/>
      <c r="U511" s="84"/>
      <c r="V511" s="84"/>
      <c r="W511" s="84"/>
      <c r="X511" s="84"/>
      <c r="Y511" s="84"/>
      <c r="Z511" s="84" t="s">
        <v>5884</v>
      </c>
      <c r="AA511" s="87">
        <v>27</v>
      </c>
      <c r="AB511" s="87">
        <v>6000</v>
      </c>
      <c r="AC511" s="87">
        <v>4.7</v>
      </c>
      <c r="AD511" s="87"/>
      <c r="AE511" s="87">
        <v>6000</v>
      </c>
      <c r="AF511" s="88" t="s">
        <v>5885</v>
      </c>
    </row>
    <row r="512" spans="1:32">
      <c r="A512" s="82">
        <v>861</v>
      </c>
      <c r="B512" s="84" t="s">
        <v>5886</v>
      </c>
      <c r="C512" s="84" t="s">
        <v>4620</v>
      </c>
      <c r="D512" s="85">
        <v>2030</v>
      </c>
      <c r="E512" s="83"/>
      <c r="F512" s="84" t="s">
        <v>4612</v>
      </c>
      <c r="G512" s="84" t="s">
        <v>4594</v>
      </c>
      <c r="H512" s="84" t="s">
        <v>4863</v>
      </c>
      <c r="I512" s="84"/>
      <c r="J512" s="84"/>
      <c r="K512" s="84" t="s">
        <v>4616</v>
      </c>
      <c r="L512" s="86">
        <v>1</v>
      </c>
      <c r="M512" s="84"/>
      <c r="N512" s="84"/>
      <c r="O512" s="84"/>
      <c r="P512" s="86">
        <v>1</v>
      </c>
      <c r="Q512" s="84"/>
      <c r="R512" s="84"/>
      <c r="S512" s="84"/>
      <c r="T512" s="84"/>
      <c r="U512" s="84"/>
      <c r="V512" s="84"/>
      <c r="W512" s="84"/>
      <c r="X512" s="84"/>
      <c r="Y512" s="84"/>
      <c r="Z512" s="84" t="s">
        <v>5887</v>
      </c>
      <c r="AA512" s="87"/>
      <c r="AB512" s="87">
        <v>256529</v>
      </c>
      <c r="AC512" s="87">
        <v>200</v>
      </c>
      <c r="AD512" s="87">
        <v>1300000</v>
      </c>
      <c r="AE512" s="87">
        <v>162989</v>
      </c>
      <c r="AF512" s="88" t="s">
        <v>5761</v>
      </c>
    </row>
    <row r="513" spans="1:32">
      <c r="A513" s="82">
        <v>862</v>
      </c>
      <c r="B513" s="84" t="s">
        <v>5888</v>
      </c>
      <c r="C513" s="84" t="s">
        <v>4927</v>
      </c>
      <c r="D513" s="85">
        <v>2024</v>
      </c>
      <c r="E513" s="83"/>
      <c r="F513" s="84" t="s">
        <v>4612</v>
      </c>
      <c r="G513" s="84" t="s">
        <v>4604</v>
      </c>
      <c r="H513" s="84"/>
      <c r="I513" s="84" t="s">
        <v>4769</v>
      </c>
      <c r="J513" s="84"/>
      <c r="K513" s="84" t="s">
        <v>4616</v>
      </c>
      <c r="L513" s="84"/>
      <c r="M513" s="84"/>
      <c r="N513" s="84"/>
      <c r="O513" s="84"/>
      <c r="P513" s="84"/>
      <c r="Q513" s="86">
        <v>1</v>
      </c>
      <c r="R513" s="84"/>
      <c r="S513" s="84"/>
      <c r="T513" s="84"/>
      <c r="U513" s="84"/>
      <c r="V513" s="84"/>
      <c r="W513" s="84"/>
      <c r="X513" s="84"/>
      <c r="Y513" s="84"/>
      <c r="Z513" s="84" t="s">
        <v>5889</v>
      </c>
      <c r="AA513" s="87">
        <v>0.75</v>
      </c>
      <c r="AB513" s="87">
        <v>163</v>
      </c>
      <c r="AC513" s="87">
        <v>0.1</v>
      </c>
      <c r="AD513" s="87"/>
      <c r="AE513" s="87">
        <v>163</v>
      </c>
      <c r="AF513" s="88" t="s">
        <v>5890</v>
      </c>
    </row>
    <row r="514" spans="1:32">
      <c r="A514" s="82">
        <v>863</v>
      </c>
      <c r="B514" s="84" t="s">
        <v>5891</v>
      </c>
      <c r="C514" s="84" t="s">
        <v>4927</v>
      </c>
      <c r="D514" s="83"/>
      <c r="E514" s="83"/>
      <c r="F514" s="84" t="s">
        <v>4626</v>
      </c>
      <c r="G514" s="84" t="s">
        <v>4598</v>
      </c>
      <c r="H514" s="84" t="s">
        <v>4613</v>
      </c>
      <c r="I514" s="84" t="s">
        <v>4614</v>
      </c>
      <c r="J514" s="84" t="s">
        <v>4615</v>
      </c>
      <c r="K514" s="84" t="s">
        <v>4658</v>
      </c>
      <c r="L514" s="84"/>
      <c r="M514" s="84"/>
      <c r="N514" s="86">
        <v>1</v>
      </c>
      <c r="O514" s="84"/>
      <c r="P514" s="84"/>
      <c r="Q514" s="84"/>
      <c r="R514" s="84"/>
      <c r="S514" s="84"/>
      <c r="T514" s="84"/>
      <c r="U514" s="84"/>
      <c r="V514" s="84"/>
      <c r="W514" s="84"/>
      <c r="X514" s="84"/>
      <c r="Y514" s="84"/>
      <c r="Z514" s="84" t="s">
        <v>5259</v>
      </c>
      <c r="AA514" s="87">
        <v>90</v>
      </c>
      <c r="AB514" s="87">
        <v>20000</v>
      </c>
      <c r="AC514" s="87">
        <v>15.6</v>
      </c>
      <c r="AD514" s="87"/>
      <c r="AE514" s="87">
        <v>20000</v>
      </c>
      <c r="AF514" s="88" t="s">
        <v>5167</v>
      </c>
    </row>
    <row r="515" spans="1:32">
      <c r="A515" s="76">
        <v>865</v>
      </c>
      <c r="B515" s="77" t="s">
        <v>5892</v>
      </c>
      <c r="C515" s="77" t="s">
        <v>4833</v>
      </c>
      <c r="D515" s="79"/>
      <c r="E515" s="79"/>
      <c r="F515" s="77" t="s">
        <v>4626</v>
      </c>
      <c r="G515" s="77" t="s">
        <v>4598</v>
      </c>
      <c r="H515" s="77" t="s">
        <v>4613</v>
      </c>
      <c r="I515" s="77" t="s">
        <v>4614</v>
      </c>
      <c r="J515" s="77" t="s">
        <v>4622</v>
      </c>
      <c r="K515" s="77" t="s">
        <v>4616</v>
      </c>
      <c r="L515" s="77"/>
      <c r="M515" s="77"/>
      <c r="N515" s="77"/>
      <c r="O515" s="77"/>
      <c r="P515" s="77"/>
      <c r="Q515" s="77"/>
      <c r="R515" s="77"/>
      <c r="S515" s="77"/>
      <c r="T515" s="77"/>
      <c r="U515" s="77"/>
      <c r="V515" s="77"/>
      <c r="W515" s="77"/>
      <c r="X515" s="77"/>
      <c r="Y515" s="77"/>
      <c r="Z515" s="77" t="s">
        <v>5893</v>
      </c>
      <c r="AA515" s="80"/>
      <c r="AB515" s="80">
        <v>0</v>
      </c>
      <c r="AC515" s="80">
        <v>0</v>
      </c>
      <c r="AD515" s="80"/>
      <c r="AE515" s="80">
        <v>0</v>
      </c>
      <c r="AF515" s="81"/>
    </row>
    <row r="516" spans="1:32">
      <c r="A516" s="82">
        <v>866</v>
      </c>
      <c r="B516" s="84" t="s">
        <v>5894</v>
      </c>
      <c r="C516" s="84" t="s">
        <v>5007</v>
      </c>
      <c r="D516" s="85">
        <v>2029</v>
      </c>
      <c r="E516" s="83"/>
      <c r="F516" s="84" t="s">
        <v>4612</v>
      </c>
      <c r="G516" s="84" t="s">
        <v>4598</v>
      </c>
      <c r="H516" s="84" t="s">
        <v>4781</v>
      </c>
      <c r="I516" s="84" t="s">
        <v>4614</v>
      </c>
      <c r="J516" s="84" t="s">
        <v>4622</v>
      </c>
      <c r="K516" s="84" t="s">
        <v>4616</v>
      </c>
      <c r="L516" s="84"/>
      <c r="M516" s="84"/>
      <c r="N516" s="84"/>
      <c r="O516" s="84"/>
      <c r="P516" s="84"/>
      <c r="Q516" s="84"/>
      <c r="R516" s="86">
        <v>1</v>
      </c>
      <c r="S516" s="84"/>
      <c r="T516" s="86">
        <v>1</v>
      </c>
      <c r="U516" s="86">
        <v>1</v>
      </c>
      <c r="V516" s="84"/>
      <c r="W516" s="84"/>
      <c r="X516" s="84"/>
      <c r="Y516" s="84"/>
      <c r="Z516" s="84" t="s">
        <v>5895</v>
      </c>
      <c r="AA516" s="87">
        <v>2885.9473600000001</v>
      </c>
      <c r="AB516" s="87">
        <v>641322</v>
      </c>
      <c r="AC516" s="87">
        <v>500</v>
      </c>
      <c r="AD516" s="87"/>
      <c r="AE516" s="87">
        <v>641322</v>
      </c>
      <c r="AF516" s="88" t="s">
        <v>5896</v>
      </c>
    </row>
    <row r="517" spans="1:32">
      <c r="A517" s="82">
        <v>867</v>
      </c>
      <c r="B517" s="84" t="s">
        <v>5897</v>
      </c>
      <c r="C517" s="84" t="s">
        <v>4927</v>
      </c>
      <c r="D517" s="85">
        <v>2028</v>
      </c>
      <c r="E517" s="83"/>
      <c r="F517" s="84" t="s">
        <v>4626</v>
      </c>
      <c r="G517" s="84" t="s">
        <v>4598</v>
      </c>
      <c r="H517" s="84" t="s">
        <v>4613</v>
      </c>
      <c r="I517" s="84" t="s">
        <v>4614</v>
      </c>
      <c r="J517" s="84" t="s">
        <v>4622</v>
      </c>
      <c r="K517" s="84" t="s">
        <v>4781</v>
      </c>
      <c r="L517" s="84"/>
      <c r="M517" s="86">
        <v>1</v>
      </c>
      <c r="N517" s="84"/>
      <c r="O517" s="84"/>
      <c r="P517" s="84"/>
      <c r="Q517" s="84"/>
      <c r="R517" s="84"/>
      <c r="S517" s="84"/>
      <c r="T517" s="84"/>
      <c r="U517" s="84"/>
      <c r="V517" s="84"/>
      <c r="W517" s="84"/>
      <c r="X517" s="84"/>
      <c r="Y517" s="84"/>
      <c r="Z517" s="84" t="s">
        <v>5671</v>
      </c>
      <c r="AA517" s="87">
        <v>237</v>
      </c>
      <c r="AB517" s="87">
        <v>52667</v>
      </c>
      <c r="AC517" s="87">
        <v>41.1</v>
      </c>
      <c r="AD517" s="87"/>
      <c r="AE517" s="87">
        <v>52667</v>
      </c>
      <c r="AF517" s="88" t="s">
        <v>5288</v>
      </c>
    </row>
    <row r="518" spans="1:32">
      <c r="A518" s="82">
        <v>868</v>
      </c>
      <c r="B518" s="84" t="s">
        <v>5898</v>
      </c>
      <c r="C518" s="84" t="s">
        <v>4927</v>
      </c>
      <c r="D518" s="83"/>
      <c r="E518" s="85">
        <v>2014</v>
      </c>
      <c r="F518" s="84" t="s">
        <v>4663</v>
      </c>
      <c r="G518" s="84" t="s">
        <v>4604</v>
      </c>
      <c r="H518" s="84"/>
      <c r="I518" s="84" t="s">
        <v>4614</v>
      </c>
      <c r="J518" s="84" t="s">
        <v>4683</v>
      </c>
      <c r="K518" s="84" t="s">
        <v>4616</v>
      </c>
      <c r="L518" s="84"/>
      <c r="M518" s="84"/>
      <c r="N518" s="84"/>
      <c r="O518" s="84"/>
      <c r="P518" s="84"/>
      <c r="Q518" s="86">
        <v>1</v>
      </c>
      <c r="R518" s="84"/>
      <c r="S518" s="84"/>
      <c r="T518" s="84"/>
      <c r="U518" s="84"/>
      <c r="V518" s="84"/>
      <c r="W518" s="84"/>
      <c r="X518" s="84"/>
      <c r="Y518" s="84"/>
      <c r="Z518" s="84" t="s">
        <v>4928</v>
      </c>
      <c r="AA518" s="87">
        <v>0.3</v>
      </c>
      <c r="AB518" s="87">
        <v>65</v>
      </c>
      <c r="AC518" s="87">
        <v>0.1</v>
      </c>
      <c r="AD518" s="87"/>
      <c r="AE518" s="87">
        <v>65</v>
      </c>
      <c r="AF518" s="88" t="s">
        <v>5899</v>
      </c>
    </row>
    <row r="519" spans="1:32">
      <c r="A519" s="82">
        <v>870</v>
      </c>
      <c r="B519" s="84" t="s">
        <v>5900</v>
      </c>
      <c r="C519" s="84" t="s">
        <v>4761</v>
      </c>
      <c r="D519" s="85">
        <v>2025</v>
      </c>
      <c r="E519" s="83"/>
      <c r="F519" s="84" t="s">
        <v>4612</v>
      </c>
      <c r="G519" s="84" t="s">
        <v>4598</v>
      </c>
      <c r="H519" s="84" t="s">
        <v>4613</v>
      </c>
      <c r="I519" s="84" t="s">
        <v>4614</v>
      </c>
      <c r="J519" s="84" t="s">
        <v>4622</v>
      </c>
      <c r="K519" s="84" t="s">
        <v>4554</v>
      </c>
      <c r="L519" s="84"/>
      <c r="M519" s="86">
        <v>1</v>
      </c>
      <c r="N519" s="84"/>
      <c r="O519" s="84"/>
      <c r="P519" s="84"/>
      <c r="Q519" s="84"/>
      <c r="R519" s="84"/>
      <c r="S519" s="84"/>
      <c r="T519" s="84"/>
      <c r="U519" s="84"/>
      <c r="V519" s="84"/>
      <c r="W519" s="84"/>
      <c r="X519" s="84"/>
      <c r="Y519" s="84"/>
      <c r="Z519" s="84" t="s">
        <v>5901</v>
      </c>
      <c r="AA519" s="87">
        <v>500</v>
      </c>
      <c r="AB519" s="87">
        <v>97007</v>
      </c>
      <c r="AC519" s="87">
        <v>75.599999999999994</v>
      </c>
      <c r="AD519" s="87"/>
      <c r="AE519" s="87">
        <v>97007</v>
      </c>
      <c r="AF519" s="88" t="s">
        <v>5902</v>
      </c>
    </row>
    <row r="520" spans="1:32">
      <c r="A520" s="82">
        <v>871</v>
      </c>
      <c r="B520" s="84" t="s">
        <v>5903</v>
      </c>
      <c r="C520" s="84" t="s">
        <v>4668</v>
      </c>
      <c r="D520" s="85">
        <v>2020</v>
      </c>
      <c r="E520" s="83"/>
      <c r="F520" s="84" t="s">
        <v>4601</v>
      </c>
      <c r="G520" s="84" t="s">
        <v>4602</v>
      </c>
      <c r="H520" s="84"/>
      <c r="I520" s="84" t="s">
        <v>4641</v>
      </c>
      <c r="J520" s="84"/>
      <c r="K520" s="84" t="s">
        <v>4616</v>
      </c>
      <c r="L520" s="84"/>
      <c r="M520" s="84"/>
      <c r="N520" s="84"/>
      <c r="O520" s="84"/>
      <c r="P520" s="84"/>
      <c r="Q520" s="86">
        <v>1</v>
      </c>
      <c r="R520" s="86">
        <v>1</v>
      </c>
      <c r="S520" s="84"/>
      <c r="T520" s="84"/>
      <c r="U520" s="84"/>
      <c r="V520" s="84"/>
      <c r="W520" s="84"/>
      <c r="X520" s="84"/>
      <c r="Y520" s="84"/>
      <c r="Z520" s="84" t="s">
        <v>4703</v>
      </c>
      <c r="AA520" s="87">
        <v>5.1999999999999998E-3</v>
      </c>
      <c r="AB520" s="87">
        <v>1</v>
      </c>
      <c r="AC520" s="87">
        <v>0</v>
      </c>
      <c r="AD520" s="87"/>
      <c r="AE520" s="87">
        <v>1</v>
      </c>
      <c r="AF520" s="88" t="s">
        <v>5904</v>
      </c>
    </row>
    <row r="521" spans="1:32">
      <c r="A521" s="82">
        <v>872</v>
      </c>
      <c r="B521" s="84" t="s">
        <v>5905</v>
      </c>
      <c r="C521" s="84" t="s">
        <v>4687</v>
      </c>
      <c r="D521" s="85">
        <v>2024</v>
      </c>
      <c r="E521" s="83"/>
      <c r="F521" s="84" t="s">
        <v>4621</v>
      </c>
      <c r="G521" s="84" t="s">
        <v>4604</v>
      </c>
      <c r="H521" s="84"/>
      <c r="I521" s="84" t="s">
        <v>4614</v>
      </c>
      <c r="J521" s="84" t="s">
        <v>4622</v>
      </c>
      <c r="K521" s="84" t="s">
        <v>4616</v>
      </c>
      <c r="L521" s="84"/>
      <c r="M521" s="84"/>
      <c r="N521" s="84"/>
      <c r="O521" s="84"/>
      <c r="P521" s="84"/>
      <c r="Q521" s="84"/>
      <c r="R521" s="84"/>
      <c r="S521" s="84"/>
      <c r="T521" s="84"/>
      <c r="U521" s="86">
        <v>1</v>
      </c>
      <c r="V521" s="84"/>
      <c r="W521" s="84"/>
      <c r="X521" s="84"/>
      <c r="Y521" s="84"/>
      <c r="Z521" s="84" t="s">
        <v>4993</v>
      </c>
      <c r="AA521" s="87">
        <v>5</v>
      </c>
      <c r="AB521" s="87">
        <v>1087</v>
      </c>
      <c r="AC521" s="87">
        <v>0.8</v>
      </c>
      <c r="AD521" s="87"/>
      <c r="AE521" s="87">
        <v>1087</v>
      </c>
      <c r="AF521" s="88" t="s">
        <v>5906</v>
      </c>
    </row>
    <row r="522" spans="1:32">
      <c r="A522" s="82">
        <v>873</v>
      </c>
      <c r="B522" s="84" t="s">
        <v>5907</v>
      </c>
      <c r="C522" s="84" t="s">
        <v>4677</v>
      </c>
      <c r="D522" s="85">
        <v>2026</v>
      </c>
      <c r="E522" s="83"/>
      <c r="F522" s="84" t="s">
        <v>4612</v>
      </c>
      <c r="G522" s="84" t="s">
        <v>4604</v>
      </c>
      <c r="H522" s="84"/>
      <c r="I522" s="84" t="s">
        <v>4641</v>
      </c>
      <c r="J522" s="84"/>
      <c r="K522" s="84" t="s">
        <v>4616</v>
      </c>
      <c r="L522" s="84"/>
      <c r="M522" s="84"/>
      <c r="N522" s="84"/>
      <c r="O522" s="86">
        <v>1</v>
      </c>
      <c r="P522" s="84"/>
      <c r="Q522" s="84"/>
      <c r="R522" s="84"/>
      <c r="S522" s="84"/>
      <c r="T522" s="84"/>
      <c r="U522" s="84"/>
      <c r="V522" s="84"/>
      <c r="W522" s="84"/>
      <c r="X522" s="84"/>
      <c r="Y522" s="84"/>
      <c r="Z522" s="84" t="s">
        <v>5908</v>
      </c>
      <c r="AA522" s="87">
        <v>520</v>
      </c>
      <c r="AB522" s="87">
        <v>113043</v>
      </c>
      <c r="AC522" s="87">
        <v>88.1</v>
      </c>
      <c r="AD522" s="87"/>
      <c r="AE522" s="87">
        <v>113043</v>
      </c>
      <c r="AF522" s="88" t="s">
        <v>5909</v>
      </c>
    </row>
    <row r="523" spans="1:32">
      <c r="A523" s="82">
        <v>874</v>
      </c>
      <c r="B523" s="83" t="s">
        <v>5910</v>
      </c>
      <c r="C523" s="84" t="s">
        <v>4833</v>
      </c>
      <c r="D523" s="85">
        <v>2025</v>
      </c>
      <c r="E523" s="83"/>
      <c r="F523" s="84" t="s">
        <v>4612</v>
      </c>
      <c r="G523" s="84" t="s">
        <v>4602</v>
      </c>
      <c r="H523" s="84"/>
      <c r="I523" s="84" t="s">
        <v>4614</v>
      </c>
      <c r="J523" s="84" t="s">
        <v>4622</v>
      </c>
      <c r="K523" s="84" t="s">
        <v>4616</v>
      </c>
      <c r="L523" s="86">
        <v>1</v>
      </c>
      <c r="M523" s="84"/>
      <c r="N523" s="84"/>
      <c r="O523" s="84"/>
      <c r="P523" s="84"/>
      <c r="Q523" s="84"/>
      <c r="R523" s="84"/>
      <c r="S523" s="84"/>
      <c r="T523" s="84"/>
      <c r="U523" s="84"/>
      <c r="V523" s="84"/>
      <c r="W523" s="84"/>
      <c r="X523" s="84"/>
      <c r="Y523" s="84"/>
      <c r="Z523" s="84" t="s">
        <v>4970</v>
      </c>
      <c r="AA523" s="87">
        <v>20</v>
      </c>
      <c r="AB523" s="87">
        <v>3846</v>
      </c>
      <c r="AC523" s="87">
        <v>3</v>
      </c>
      <c r="AD523" s="87"/>
      <c r="AE523" s="87">
        <v>3846</v>
      </c>
      <c r="AF523" s="88" t="s">
        <v>5911</v>
      </c>
    </row>
    <row r="524" spans="1:32">
      <c r="A524" s="82">
        <v>875</v>
      </c>
      <c r="B524" s="83" t="s">
        <v>5912</v>
      </c>
      <c r="C524" s="84" t="s">
        <v>4833</v>
      </c>
      <c r="D524" s="85">
        <v>2025</v>
      </c>
      <c r="E524" s="83"/>
      <c r="F524" s="84" t="s">
        <v>4612</v>
      </c>
      <c r="G524" s="84" t="s">
        <v>4602</v>
      </c>
      <c r="H524" s="84"/>
      <c r="I524" s="84" t="s">
        <v>4614</v>
      </c>
      <c r="J524" s="84" t="s">
        <v>4622</v>
      </c>
      <c r="K524" s="84" t="s">
        <v>4616</v>
      </c>
      <c r="L524" s="86">
        <v>1</v>
      </c>
      <c r="M524" s="84"/>
      <c r="N524" s="84"/>
      <c r="O524" s="84"/>
      <c r="P524" s="84"/>
      <c r="Q524" s="84"/>
      <c r="R524" s="84"/>
      <c r="S524" s="84"/>
      <c r="T524" s="84"/>
      <c r="U524" s="84"/>
      <c r="V524" s="84"/>
      <c r="W524" s="84"/>
      <c r="X524" s="84"/>
      <c r="Y524" s="84"/>
      <c r="Z524" s="84" t="s">
        <v>5169</v>
      </c>
      <c r="AA524" s="87">
        <v>10</v>
      </c>
      <c r="AB524" s="87">
        <v>1923</v>
      </c>
      <c r="AC524" s="87">
        <v>1.5</v>
      </c>
      <c r="AD524" s="87"/>
      <c r="AE524" s="87">
        <v>1923</v>
      </c>
      <c r="AF524" s="88" t="s">
        <v>5911</v>
      </c>
    </row>
    <row r="525" spans="1:32">
      <c r="A525" s="82">
        <v>878</v>
      </c>
      <c r="B525" s="84" t="s">
        <v>5913</v>
      </c>
      <c r="C525" s="84" t="s">
        <v>4648</v>
      </c>
      <c r="D525" s="85">
        <v>2024</v>
      </c>
      <c r="E525" s="83"/>
      <c r="F525" s="84" t="s">
        <v>4621</v>
      </c>
      <c r="G525" s="84" t="s">
        <v>4598</v>
      </c>
      <c r="H525" s="84" t="s">
        <v>4613</v>
      </c>
      <c r="I525" s="84" t="s">
        <v>4641</v>
      </c>
      <c r="J525" s="84" t="s">
        <v>5914</v>
      </c>
      <c r="K525" s="84" t="s">
        <v>4616</v>
      </c>
      <c r="L525" s="84"/>
      <c r="M525" s="84"/>
      <c r="N525" s="84"/>
      <c r="O525" s="84"/>
      <c r="P525" s="84"/>
      <c r="Q525" s="86">
        <v>1</v>
      </c>
      <c r="R525" s="86">
        <v>1</v>
      </c>
      <c r="S525" s="86">
        <v>1</v>
      </c>
      <c r="T525" s="84"/>
      <c r="U525" s="84"/>
      <c r="V525" s="84"/>
      <c r="W525" s="84"/>
      <c r="X525" s="84"/>
      <c r="Y525" s="84"/>
      <c r="Z525" s="84" t="s">
        <v>4970</v>
      </c>
      <c r="AA525" s="87">
        <v>20</v>
      </c>
      <c r="AB525" s="87">
        <v>4444</v>
      </c>
      <c r="AC525" s="87">
        <v>3.5</v>
      </c>
      <c r="AD525" s="87"/>
      <c r="AE525" s="87">
        <v>4444</v>
      </c>
      <c r="AF525" s="88" t="s">
        <v>5915</v>
      </c>
    </row>
    <row r="526" spans="1:32">
      <c r="A526" s="82">
        <v>879</v>
      </c>
      <c r="B526" s="84" t="s">
        <v>5916</v>
      </c>
      <c r="C526" s="84" t="s">
        <v>4648</v>
      </c>
      <c r="D526" s="85">
        <v>2030</v>
      </c>
      <c r="E526" s="83"/>
      <c r="F526" s="84" t="s">
        <v>4612</v>
      </c>
      <c r="G526" s="84" t="s">
        <v>4598</v>
      </c>
      <c r="H526" s="84" t="s">
        <v>4613</v>
      </c>
      <c r="I526" s="84" t="s">
        <v>4641</v>
      </c>
      <c r="J526" s="84" t="s">
        <v>5914</v>
      </c>
      <c r="K526" s="84" t="s">
        <v>4616</v>
      </c>
      <c r="L526" s="84"/>
      <c r="M526" s="84"/>
      <c r="N526" s="84"/>
      <c r="O526" s="84"/>
      <c r="P526" s="84"/>
      <c r="Q526" s="86">
        <v>1</v>
      </c>
      <c r="R526" s="86">
        <v>1</v>
      </c>
      <c r="S526" s="86">
        <v>1</v>
      </c>
      <c r="T526" s="84"/>
      <c r="U526" s="84"/>
      <c r="V526" s="84"/>
      <c r="W526" s="84"/>
      <c r="X526" s="84"/>
      <c r="Y526" s="84"/>
      <c r="Z526" s="84" t="s">
        <v>5698</v>
      </c>
      <c r="AA526" s="87">
        <v>180</v>
      </c>
      <c r="AB526" s="87">
        <v>40000</v>
      </c>
      <c r="AC526" s="87">
        <v>31.2</v>
      </c>
      <c r="AD526" s="87"/>
      <c r="AE526" s="87">
        <v>40000</v>
      </c>
      <c r="AF526" s="88" t="s">
        <v>5915</v>
      </c>
    </row>
    <row r="527" spans="1:32">
      <c r="A527" s="82">
        <v>880</v>
      </c>
      <c r="B527" s="84" t="s">
        <v>5917</v>
      </c>
      <c r="C527" s="84" t="s">
        <v>4761</v>
      </c>
      <c r="D527" s="85">
        <v>2021</v>
      </c>
      <c r="E527" s="83"/>
      <c r="F527" s="84" t="s">
        <v>4601</v>
      </c>
      <c r="G527" s="84" t="s">
        <v>4602</v>
      </c>
      <c r="H527" s="84"/>
      <c r="I527" s="84" t="s">
        <v>4614</v>
      </c>
      <c r="J527" s="84" t="s">
        <v>4622</v>
      </c>
      <c r="K527" s="84" t="s">
        <v>4616</v>
      </c>
      <c r="L527" s="84"/>
      <c r="M527" s="84"/>
      <c r="N527" s="84"/>
      <c r="O527" s="84"/>
      <c r="P527" s="84"/>
      <c r="Q527" s="86">
        <v>1</v>
      </c>
      <c r="R527" s="84"/>
      <c r="S527" s="84"/>
      <c r="T527" s="84"/>
      <c r="U527" s="84"/>
      <c r="V527" s="84"/>
      <c r="W527" s="84"/>
      <c r="X527" s="84"/>
      <c r="Y527" s="84"/>
      <c r="Z527" s="84" t="s">
        <v>4879</v>
      </c>
      <c r="AA527" s="87">
        <v>5.1999999999999998E-2</v>
      </c>
      <c r="AB527" s="87">
        <v>10</v>
      </c>
      <c r="AC527" s="87">
        <v>0</v>
      </c>
      <c r="AD527" s="87"/>
      <c r="AE527" s="87">
        <v>10</v>
      </c>
      <c r="AF527" s="88" t="s">
        <v>5918</v>
      </c>
    </row>
    <row r="528" spans="1:32">
      <c r="A528" s="82">
        <v>881</v>
      </c>
      <c r="B528" s="84" t="s">
        <v>5919</v>
      </c>
      <c r="C528" s="84" t="s">
        <v>4719</v>
      </c>
      <c r="D528" s="85">
        <v>2024</v>
      </c>
      <c r="E528" s="83"/>
      <c r="F528" s="84" t="s">
        <v>4621</v>
      </c>
      <c r="G528" s="84" t="s">
        <v>4604</v>
      </c>
      <c r="H528" s="84"/>
      <c r="I528" s="84" t="s">
        <v>4614</v>
      </c>
      <c r="J528" s="84" t="s">
        <v>4622</v>
      </c>
      <c r="K528" s="84" t="s">
        <v>4616</v>
      </c>
      <c r="L528" s="84"/>
      <c r="M528" s="84"/>
      <c r="N528" s="84"/>
      <c r="O528" s="84"/>
      <c r="P528" s="84"/>
      <c r="Q528" s="84"/>
      <c r="R528" s="84"/>
      <c r="S528" s="84"/>
      <c r="T528" s="84"/>
      <c r="U528" s="84"/>
      <c r="V528" s="86">
        <v>1</v>
      </c>
      <c r="W528" s="84"/>
      <c r="X528" s="84"/>
      <c r="Y528" s="84"/>
      <c r="Z528" s="84" t="s">
        <v>5920</v>
      </c>
      <c r="AA528" s="87">
        <v>88</v>
      </c>
      <c r="AB528" s="87">
        <v>19130</v>
      </c>
      <c r="AC528" s="87">
        <v>14.9</v>
      </c>
      <c r="AD528" s="87"/>
      <c r="AE528" s="87">
        <v>19130</v>
      </c>
      <c r="AF528" s="88" t="s">
        <v>5921</v>
      </c>
    </row>
    <row r="529" spans="1:32">
      <c r="A529" s="82">
        <v>882</v>
      </c>
      <c r="B529" s="84" t="s">
        <v>5922</v>
      </c>
      <c r="C529" s="84" t="s">
        <v>4714</v>
      </c>
      <c r="D529" s="83"/>
      <c r="E529" s="83"/>
      <c r="F529" s="84" t="s">
        <v>4626</v>
      </c>
      <c r="G529" s="84" t="s">
        <v>4598</v>
      </c>
      <c r="H529" s="84" t="s">
        <v>4613</v>
      </c>
      <c r="I529" s="84" t="s">
        <v>4614</v>
      </c>
      <c r="J529" s="84" t="s">
        <v>4622</v>
      </c>
      <c r="K529" s="84" t="s">
        <v>4616</v>
      </c>
      <c r="L529" s="84"/>
      <c r="M529" s="84"/>
      <c r="N529" s="84"/>
      <c r="O529" s="84"/>
      <c r="P529" s="84"/>
      <c r="Q529" s="84"/>
      <c r="R529" s="84"/>
      <c r="S529" s="84"/>
      <c r="T529" s="84"/>
      <c r="U529" s="84"/>
      <c r="V529" s="84"/>
      <c r="W529" s="84"/>
      <c r="X529" s="84"/>
      <c r="Y529" s="84"/>
      <c r="Z529" s="84" t="s">
        <v>5923</v>
      </c>
      <c r="AA529" s="87">
        <v>2885.9473600000001</v>
      </c>
      <c r="AB529" s="87">
        <v>641322</v>
      </c>
      <c r="AC529" s="87">
        <v>500</v>
      </c>
      <c r="AD529" s="87"/>
      <c r="AE529" s="87">
        <v>641322</v>
      </c>
      <c r="AF529" s="88" t="s">
        <v>5924</v>
      </c>
    </row>
    <row r="530" spans="1:32">
      <c r="A530" s="82">
        <v>883</v>
      </c>
      <c r="B530" s="84" t="s">
        <v>5925</v>
      </c>
      <c r="C530" s="84" t="s">
        <v>4695</v>
      </c>
      <c r="D530" s="85">
        <v>2024</v>
      </c>
      <c r="E530" s="83"/>
      <c r="F530" s="84" t="s">
        <v>4621</v>
      </c>
      <c r="G530" s="84" t="s">
        <v>4604</v>
      </c>
      <c r="H530" s="84"/>
      <c r="I530" s="84" t="s">
        <v>4614</v>
      </c>
      <c r="J530" s="84" t="s">
        <v>4622</v>
      </c>
      <c r="K530" s="84" t="s">
        <v>4554</v>
      </c>
      <c r="L530" s="84"/>
      <c r="M530" s="86">
        <v>1</v>
      </c>
      <c r="N530" s="84"/>
      <c r="O530" s="84"/>
      <c r="P530" s="84"/>
      <c r="Q530" s="84"/>
      <c r="R530" s="84"/>
      <c r="S530" s="84"/>
      <c r="T530" s="84"/>
      <c r="U530" s="84"/>
      <c r="V530" s="84"/>
      <c r="W530" s="84"/>
      <c r="X530" s="84"/>
      <c r="Y530" s="84"/>
      <c r="Z530" s="84" t="s">
        <v>5169</v>
      </c>
      <c r="AA530" s="87">
        <v>10</v>
      </c>
      <c r="AB530" s="87">
        <v>2174</v>
      </c>
      <c r="AC530" s="87">
        <v>1.7</v>
      </c>
      <c r="AD530" s="87"/>
      <c r="AE530" s="87">
        <v>2174</v>
      </c>
      <c r="AF530" s="88" t="s">
        <v>5926</v>
      </c>
    </row>
    <row r="531" spans="1:32">
      <c r="A531" s="82">
        <v>884</v>
      </c>
      <c r="B531" s="84" t="s">
        <v>5927</v>
      </c>
      <c r="C531" s="84" t="s">
        <v>4927</v>
      </c>
      <c r="D531" s="85">
        <v>2025</v>
      </c>
      <c r="E531" s="83"/>
      <c r="F531" s="84" t="s">
        <v>4612</v>
      </c>
      <c r="G531" s="84" t="s">
        <v>4604</v>
      </c>
      <c r="H531" s="84"/>
      <c r="I531" s="84" t="s">
        <v>4614</v>
      </c>
      <c r="J531" s="84" t="s">
        <v>4622</v>
      </c>
      <c r="K531" s="84" t="s">
        <v>4722</v>
      </c>
      <c r="L531" s="84"/>
      <c r="M531" s="84"/>
      <c r="N531" s="84"/>
      <c r="O531" s="84"/>
      <c r="P531" s="84"/>
      <c r="Q531" s="84"/>
      <c r="R531" s="84"/>
      <c r="S531" s="84"/>
      <c r="T531" s="84"/>
      <c r="U531" s="84"/>
      <c r="V531" s="84"/>
      <c r="W531" s="84"/>
      <c r="X531" s="86">
        <v>1</v>
      </c>
      <c r="Y531" s="84"/>
      <c r="Z531" s="84" t="s">
        <v>5928</v>
      </c>
      <c r="AA531" s="87">
        <v>75</v>
      </c>
      <c r="AB531" s="87">
        <v>16304</v>
      </c>
      <c r="AC531" s="87">
        <v>12.7</v>
      </c>
      <c r="AD531" s="87"/>
      <c r="AE531" s="87">
        <v>16304</v>
      </c>
      <c r="AF531" s="88" t="s">
        <v>5929</v>
      </c>
    </row>
    <row r="532" spans="1:32">
      <c r="A532" s="82">
        <v>885</v>
      </c>
      <c r="B532" s="84" t="s">
        <v>5930</v>
      </c>
      <c r="C532" s="84" t="s">
        <v>4677</v>
      </c>
      <c r="D532" s="85">
        <v>2025</v>
      </c>
      <c r="E532" s="83"/>
      <c r="F532" s="84" t="s">
        <v>4612</v>
      </c>
      <c r="G532" s="84" t="s">
        <v>4602</v>
      </c>
      <c r="H532" s="84"/>
      <c r="I532" s="84" t="s">
        <v>4614</v>
      </c>
      <c r="J532" s="84" t="s">
        <v>4615</v>
      </c>
      <c r="K532" s="84" t="s">
        <v>4616</v>
      </c>
      <c r="L532" s="86">
        <v>1</v>
      </c>
      <c r="M532" s="84"/>
      <c r="N532" s="84"/>
      <c r="O532" s="86">
        <v>1</v>
      </c>
      <c r="P532" s="86">
        <v>1</v>
      </c>
      <c r="Q532" s="86">
        <v>1</v>
      </c>
      <c r="R532" s="86">
        <v>1</v>
      </c>
      <c r="S532" s="86">
        <v>1</v>
      </c>
      <c r="T532" s="84"/>
      <c r="U532" s="84"/>
      <c r="V532" s="84"/>
      <c r="W532" s="84"/>
      <c r="X532" s="84"/>
      <c r="Y532" s="84"/>
      <c r="Z532" s="84" t="s">
        <v>5698</v>
      </c>
      <c r="AA532" s="87">
        <v>100</v>
      </c>
      <c r="AB532" s="87">
        <v>19231</v>
      </c>
      <c r="AC532" s="87">
        <v>15</v>
      </c>
      <c r="AD532" s="87"/>
      <c r="AE532" s="87">
        <v>19231</v>
      </c>
      <c r="AF532" s="88" t="s">
        <v>5931</v>
      </c>
    </row>
    <row r="533" spans="1:32">
      <c r="A533" s="82">
        <v>886</v>
      </c>
      <c r="B533" s="84" t="s">
        <v>5932</v>
      </c>
      <c r="C533" s="84" t="s">
        <v>4620</v>
      </c>
      <c r="D533" s="85">
        <v>2040</v>
      </c>
      <c r="E533" s="83"/>
      <c r="F533" s="84" t="s">
        <v>4626</v>
      </c>
      <c r="G533" s="84" t="s">
        <v>4598</v>
      </c>
      <c r="H533" s="84" t="s">
        <v>4613</v>
      </c>
      <c r="I533" s="84" t="s">
        <v>4614</v>
      </c>
      <c r="J533" s="84" t="s">
        <v>4615</v>
      </c>
      <c r="K533" s="84" t="s">
        <v>4616</v>
      </c>
      <c r="L533" s="86">
        <v>1</v>
      </c>
      <c r="M533" s="84"/>
      <c r="N533" s="84"/>
      <c r="O533" s="84"/>
      <c r="P533" s="86">
        <v>1</v>
      </c>
      <c r="Q533" s="84"/>
      <c r="R533" s="84"/>
      <c r="S533" s="84"/>
      <c r="T533" s="84"/>
      <c r="U533" s="84"/>
      <c r="V533" s="84"/>
      <c r="W533" s="84"/>
      <c r="X533" s="84"/>
      <c r="Y533" s="84"/>
      <c r="Z533" s="87" t="s">
        <v>5933</v>
      </c>
      <c r="AA533" s="87">
        <v>6000</v>
      </c>
      <c r="AB533" s="87">
        <v>1333333</v>
      </c>
      <c r="AC533" s="87">
        <v>1039.5</v>
      </c>
      <c r="AD533" s="87"/>
      <c r="AE533" s="87">
        <v>1333333</v>
      </c>
      <c r="AF533" s="88" t="s">
        <v>4630</v>
      </c>
    </row>
    <row r="534" spans="1:32">
      <c r="A534" s="82">
        <v>888</v>
      </c>
      <c r="B534" s="84" t="s">
        <v>5934</v>
      </c>
      <c r="C534" s="84" t="s">
        <v>4677</v>
      </c>
      <c r="D534" s="85">
        <v>2025</v>
      </c>
      <c r="E534" s="83"/>
      <c r="F534" s="84" t="s">
        <v>4612</v>
      </c>
      <c r="G534" s="84" t="s">
        <v>4598</v>
      </c>
      <c r="H534" s="84" t="s">
        <v>4613</v>
      </c>
      <c r="I534" s="84" t="s">
        <v>4614</v>
      </c>
      <c r="J534" s="84" t="s">
        <v>4615</v>
      </c>
      <c r="K534" s="84" t="s">
        <v>4616</v>
      </c>
      <c r="L534" s="84"/>
      <c r="M534" s="84"/>
      <c r="N534" s="84"/>
      <c r="O534" s="84"/>
      <c r="P534" s="84"/>
      <c r="Q534" s="84"/>
      <c r="R534" s="84"/>
      <c r="S534" s="84"/>
      <c r="T534" s="84"/>
      <c r="U534" s="84"/>
      <c r="V534" s="84"/>
      <c r="W534" s="84"/>
      <c r="X534" s="84"/>
      <c r="Y534" s="84"/>
      <c r="Z534" s="87" t="s">
        <v>5935</v>
      </c>
      <c r="AA534" s="87">
        <v>28</v>
      </c>
      <c r="AB534" s="87">
        <v>6222</v>
      </c>
      <c r="AC534" s="87">
        <v>4.9000000000000004</v>
      </c>
      <c r="AD534" s="87"/>
      <c r="AE534" s="87">
        <v>6222</v>
      </c>
      <c r="AF534" s="88" t="s">
        <v>5936</v>
      </c>
    </row>
    <row r="535" spans="1:32">
      <c r="A535" s="82">
        <v>889</v>
      </c>
      <c r="B535" s="84" t="s">
        <v>5937</v>
      </c>
      <c r="C535" s="84" t="s">
        <v>4761</v>
      </c>
      <c r="D535" s="85">
        <v>2024</v>
      </c>
      <c r="E535" s="83"/>
      <c r="F535" s="84" t="s">
        <v>4626</v>
      </c>
      <c r="G535" s="84" t="s">
        <v>4598</v>
      </c>
      <c r="H535" s="84" t="s">
        <v>4613</v>
      </c>
      <c r="I535" s="84" t="s">
        <v>4614</v>
      </c>
      <c r="J535" s="84" t="s">
        <v>4649</v>
      </c>
      <c r="K535" s="84" t="s">
        <v>4616</v>
      </c>
      <c r="L535" s="84"/>
      <c r="M535" s="84"/>
      <c r="N535" s="84"/>
      <c r="O535" s="84"/>
      <c r="P535" s="84"/>
      <c r="Q535" s="84"/>
      <c r="R535" s="84"/>
      <c r="S535" s="84"/>
      <c r="T535" s="84"/>
      <c r="U535" s="84"/>
      <c r="V535" s="84"/>
      <c r="W535" s="84"/>
      <c r="X535" s="84"/>
      <c r="Y535" s="84"/>
      <c r="Z535" s="84" t="s">
        <v>5938</v>
      </c>
      <c r="AA535" s="87">
        <v>1154.378944</v>
      </c>
      <c r="AB535" s="87">
        <v>256529</v>
      </c>
      <c r="AC535" s="87">
        <v>200</v>
      </c>
      <c r="AD535" s="87"/>
      <c r="AE535" s="87">
        <v>256529</v>
      </c>
      <c r="AF535" s="88" t="s">
        <v>5939</v>
      </c>
    </row>
    <row r="536" spans="1:32">
      <c r="A536" s="82">
        <v>890</v>
      </c>
      <c r="B536" s="84" t="s">
        <v>5940</v>
      </c>
      <c r="C536" s="84" t="s">
        <v>4761</v>
      </c>
      <c r="D536" s="85">
        <v>2030</v>
      </c>
      <c r="E536" s="83"/>
      <c r="F536" s="84" t="s">
        <v>4612</v>
      </c>
      <c r="G536" s="84" t="s">
        <v>4598</v>
      </c>
      <c r="H536" s="84" t="s">
        <v>4613</v>
      </c>
      <c r="I536" s="84" t="s">
        <v>4614</v>
      </c>
      <c r="J536" s="84" t="s">
        <v>4622</v>
      </c>
      <c r="K536" s="84" t="s">
        <v>4554</v>
      </c>
      <c r="L536" s="84"/>
      <c r="M536" s="86">
        <v>1</v>
      </c>
      <c r="N536" s="84"/>
      <c r="O536" s="84"/>
      <c r="P536" s="84"/>
      <c r="Q536" s="84"/>
      <c r="R536" s="84"/>
      <c r="S536" s="84"/>
      <c r="T536" s="84"/>
      <c r="U536" s="84"/>
      <c r="V536" s="84"/>
      <c r="W536" s="84"/>
      <c r="X536" s="84"/>
      <c r="Y536" s="84"/>
      <c r="Z536" s="84" t="s">
        <v>5941</v>
      </c>
      <c r="AA536" s="87">
        <v>2850</v>
      </c>
      <c r="AB536" s="87">
        <v>633333</v>
      </c>
      <c r="AC536" s="87">
        <v>493.8</v>
      </c>
      <c r="AD536" s="87"/>
      <c r="AE536" s="87">
        <v>633333</v>
      </c>
      <c r="AF536" s="88" t="s">
        <v>5675</v>
      </c>
    </row>
    <row r="537" spans="1:32">
      <c r="A537" s="82">
        <v>891</v>
      </c>
      <c r="B537" s="84" t="s">
        <v>5942</v>
      </c>
      <c r="C537" s="84" t="s">
        <v>4695</v>
      </c>
      <c r="D537" s="85">
        <v>2021</v>
      </c>
      <c r="E537" s="83"/>
      <c r="F537" s="84" t="s">
        <v>4663</v>
      </c>
      <c r="G537" s="84" t="s">
        <v>4602</v>
      </c>
      <c r="H537" s="84"/>
      <c r="I537" s="84" t="s">
        <v>4614</v>
      </c>
      <c r="J537" s="84" t="s">
        <v>4615</v>
      </c>
      <c r="K537" s="84" t="s">
        <v>4616</v>
      </c>
      <c r="L537" s="84"/>
      <c r="M537" s="84"/>
      <c r="N537" s="84"/>
      <c r="O537" s="84"/>
      <c r="P537" s="84"/>
      <c r="Q537" s="86">
        <v>1</v>
      </c>
      <c r="R537" s="84"/>
      <c r="S537" s="84"/>
      <c r="T537" s="84"/>
      <c r="U537" s="84"/>
      <c r="V537" s="84"/>
      <c r="W537" s="84"/>
      <c r="X537" s="84"/>
      <c r="Y537" s="84"/>
      <c r="Z537" s="84" t="s">
        <v>5943</v>
      </c>
      <c r="AA537" s="87">
        <v>0.4</v>
      </c>
      <c r="AB537" s="87">
        <v>77</v>
      </c>
      <c r="AC537" s="87">
        <v>0.1</v>
      </c>
      <c r="AD537" s="87"/>
      <c r="AE537" s="87">
        <v>77</v>
      </c>
      <c r="AF537" s="88" t="s">
        <v>5944</v>
      </c>
    </row>
    <row r="538" spans="1:32">
      <c r="A538" s="82">
        <v>892</v>
      </c>
      <c r="B538" s="84" t="s">
        <v>5945</v>
      </c>
      <c r="C538" s="84" t="s">
        <v>4833</v>
      </c>
      <c r="D538" s="83"/>
      <c r="E538" s="83"/>
      <c r="F538" s="84" t="s">
        <v>4612</v>
      </c>
      <c r="G538" s="84" t="s">
        <v>4598</v>
      </c>
      <c r="H538" s="84" t="s">
        <v>4613</v>
      </c>
      <c r="I538" s="84" t="s">
        <v>4614</v>
      </c>
      <c r="J538" s="84" t="s">
        <v>4622</v>
      </c>
      <c r="K538" s="84" t="s">
        <v>4616</v>
      </c>
      <c r="L538" s="84"/>
      <c r="M538" s="84"/>
      <c r="N538" s="84"/>
      <c r="O538" s="86">
        <v>1</v>
      </c>
      <c r="P538" s="84"/>
      <c r="Q538" s="84"/>
      <c r="R538" s="84"/>
      <c r="S538" s="84"/>
      <c r="T538" s="84"/>
      <c r="U538" s="84"/>
      <c r="V538" s="84"/>
      <c r="W538" s="84"/>
      <c r="X538" s="84"/>
      <c r="Y538" s="84"/>
      <c r="Z538" s="84" t="s">
        <v>4970</v>
      </c>
      <c r="AA538" s="87">
        <v>20</v>
      </c>
      <c r="AB538" s="87">
        <v>4444</v>
      </c>
      <c r="AC538" s="87">
        <v>3.5</v>
      </c>
      <c r="AD538" s="87"/>
      <c r="AE538" s="87">
        <v>4444</v>
      </c>
      <c r="AF538" s="88" t="s">
        <v>5946</v>
      </c>
    </row>
    <row r="539" spans="1:32">
      <c r="A539" s="82">
        <v>893</v>
      </c>
      <c r="B539" s="84" t="s">
        <v>5947</v>
      </c>
      <c r="C539" s="84" t="s">
        <v>4736</v>
      </c>
      <c r="D539" s="85">
        <v>2027</v>
      </c>
      <c r="E539" s="83"/>
      <c r="F539" s="84" t="s">
        <v>4612</v>
      </c>
      <c r="G539" s="84" t="s">
        <v>4598</v>
      </c>
      <c r="H539" s="84" t="s">
        <v>4613</v>
      </c>
      <c r="I539" s="84" t="s">
        <v>4614</v>
      </c>
      <c r="J539" s="84" t="s">
        <v>4649</v>
      </c>
      <c r="K539" s="84" t="s">
        <v>4616</v>
      </c>
      <c r="L539" s="84"/>
      <c r="M539" s="84"/>
      <c r="N539" s="84"/>
      <c r="O539" s="84"/>
      <c r="P539" s="86">
        <v>1</v>
      </c>
      <c r="Q539" s="84"/>
      <c r="R539" s="84"/>
      <c r="S539" s="84"/>
      <c r="T539" s="84"/>
      <c r="U539" s="84"/>
      <c r="V539" s="84"/>
      <c r="W539" s="84"/>
      <c r="X539" s="84"/>
      <c r="Y539" s="84"/>
      <c r="Z539" s="84" t="s">
        <v>4669</v>
      </c>
      <c r="AA539" s="87">
        <v>10</v>
      </c>
      <c r="AB539" s="87">
        <v>2222</v>
      </c>
      <c r="AC539" s="87">
        <v>1.7</v>
      </c>
      <c r="AD539" s="87"/>
      <c r="AE539" s="87">
        <v>2222</v>
      </c>
      <c r="AF539" s="88" t="s">
        <v>5948</v>
      </c>
    </row>
    <row r="540" spans="1:32">
      <c r="A540" s="82">
        <v>894</v>
      </c>
      <c r="B540" s="84" t="s">
        <v>5949</v>
      </c>
      <c r="C540" s="84" t="s">
        <v>4632</v>
      </c>
      <c r="D540" s="83"/>
      <c r="E540" s="83"/>
      <c r="F540" s="84" t="s">
        <v>4663</v>
      </c>
      <c r="G540" s="84" t="s">
        <v>4598</v>
      </c>
      <c r="H540" s="84" t="s">
        <v>4613</v>
      </c>
      <c r="I540" s="84" t="s">
        <v>4614</v>
      </c>
      <c r="J540" s="84" t="s">
        <v>4615</v>
      </c>
      <c r="K540" s="84" t="s">
        <v>4616</v>
      </c>
      <c r="L540" s="84"/>
      <c r="M540" s="84"/>
      <c r="N540" s="84"/>
      <c r="O540" s="84"/>
      <c r="P540" s="86">
        <v>1</v>
      </c>
      <c r="Q540" s="86">
        <v>1</v>
      </c>
      <c r="R540" s="86">
        <v>1</v>
      </c>
      <c r="S540" s="84"/>
      <c r="T540" s="84"/>
      <c r="U540" s="84"/>
      <c r="V540" s="84"/>
      <c r="W540" s="84"/>
      <c r="X540" s="84"/>
      <c r="Y540" s="84"/>
      <c r="Z540" s="84"/>
      <c r="AA540" s="87"/>
      <c r="AB540" s="87"/>
      <c r="AC540" s="87"/>
      <c r="AD540" s="87"/>
      <c r="AE540" s="87">
        <v>0</v>
      </c>
      <c r="AF540" s="88" t="s">
        <v>5950</v>
      </c>
    </row>
    <row r="541" spans="1:32">
      <c r="A541" s="82">
        <v>895</v>
      </c>
      <c r="B541" s="84" t="s">
        <v>5951</v>
      </c>
      <c r="C541" s="84" t="s">
        <v>4648</v>
      </c>
      <c r="D541" s="85">
        <v>2024</v>
      </c>
      <c r="E541" s="83"/>
      <c r="F541" s="84" t="s">
        <v>4621</v>
      </c>
      <c r="G541" s="84" t="s">
        <v>4598</v>
      </c>
      <c r="H541" s="84" t="s">
        <v>4613</v>
      </c>
      <c r="I541" s="84" t="s">
        <v>4614</v>
      </c>
      <c r="J541" s="84" t="s">
        <v>4622</v>
      </c>
      <c r="K541" s="84" t="s">
        <v>4616</v>
      </c>
      <c r="L541" s="84"/>
      <c r="M541" s="84"/>
      <c r="N541" s="84"/>
      <c r="O541" s="84"/>
      <c r="P541" s="86">
        <v>1</v>
      </c>
      <c r="Q541" s="84"/>
      <c r="R541" s="84"/>
      <c r="S541" s="84"/>
      <c r="T541" s="84"/>
      <c r="U541" s="84"/>
      <c r="V541" s="84"/>
      <c r="W541" s="84"/>
      <c r="X541" s="84"/>
      <c r="Y541" s="84"/>
      <c r="Z541" s="84" t="s">
        <v>5952</v>
      </c>
      <c r="AA541" s="87">
        <v>0.461751578</v>
      </c>
      <c r="AB541" s="87">
        <v>103</v>
      </c>
      <c r="AC541" s="87">
        <v>0.1</v>
      </c>
      <c r="AD541" s="87"/>
      <c r="AE541" s="87">
        <v>103</v>
      </c>
      <c r="AF541" s="88" t="s">
        <v>5953</v>
      </c>
    </row>
    <row r="542" spans="1:32">
      <c r="A542" s="82">
        <v>896</v>
      </c>
      <c r="B542" s="84" t="s">
        <v>5954</v>
      </c>
      <c r="C542" s="84" t="s">
        <v>4677</v>
      </c>
      <c r="D542" s="85">
        <v>2023</v>
      </c>
      <c r="E542" s="83"/>
      <c r="F542" s="84" t="s">
        <v>4621</v>
      </c>
      <c r="G542" s="84" t="s">
        <v>4602</v>
      </c>
      <c r="H542" s="84"/>
      <c r="I542" s="84" t="s">
        <v>4614</v>
      </c>
      <c r="J542" s="84" t="s">
        <v>4715</v>
      </c>
      <c r="K542" s="84" t="s">
        <v>4616</v>
      </c>
      <c r="L542" s="84"/>
      <c r="M542" s="84"/>
      <c r="N542" s="84"/>
      <c r="O542" s="84"/>
      <c r="P542" s="86">
        <v>1</v>
      </c>
      <c r="Q542" s="86">
        <v>1</v>
      </c>
      <c r="R542" s="84"/>
      <c r="S542" s="84"/>
      <c r="T542" s="84"/>
      <c r="U542" s="84"/>
      <c r="V542" s="84"/>
      <c r="W542" s="84"/>
      <c r="X542" s="84"/>
      <c r="Y542" s="84"/>
      <c r="Z542" s="84" t="s">
        <v>5230</v>
      </c>
      <c r="AA542" s="87">
        <v>24</v>
      </c>
      <c r="AB542" s="87">
        <v>4615</v>
      </c>
      <c r="AC542" s="87">
        <v>3.6</v>
      </c>
      <c r="AD542" s="87"/>
      <c r="AE542" s="87">
        <v>4615</v>
      </c>
      <c r="AF542" s="88" t="s">
        <v>5955</v>
      </c>
    </row>
    <row r="543" spans="1:32">
      <c r="A543" s="82">
        <v>898</v>
      </c>
      <c r="B543" s="84" t="s">
        <v>5956</v>
      </c>
      <c r="C543" s="84" t="s">
        <v>4761</v>
      </c>
      <c r="D543" s="85">
        <v>2024</v>
      </c>
      <c r="E543" s="83"/>
      <c r="F543" s="84" t="s">
        <v>4612</v>
      </c>
      <c r="G543" s="84" t="s">
        <v>4598</v>
      </c>
      <c r="H543" s="84" t="s">
        <v>4613</v>
      </c>
      <c r="I543" s="84" t="s">
        <v>4614</v>
      </c>
      <c r="J543" s="84" t="s">
        <v>4683</v>
      </c>
      <c r="K543" s="84" t="s">
        <v>4616</v>
      </c>
      <c r="L543" s="84"/>
      <c r="M543" s="84"/>
      <c r="N543" s="84"/>
      <c r="O543" s="84"/>
      <c r="P543" s="84"/>
      <c r="Q543" s="84"/>
      <c r="R543" s="84"/>
      <c r="S543" s="86">
        <v>1</v>
      </c>
      <c r="T543" s="84"/>
      <c r="U543" s="84"/>
      <c r="V543" s="84"/>
      <c r="W543" s="84"/>
      <c r="X543" s="84"/>
      <c r="Y543" s="84"/>
      <c r="Z543" s="84" t="s">
        <v>5169</v>
      </c>
      <c r="AA543" s="87">
        <v>10</v>
      </c>
      <c r="AB543" s="87">
        <v>2222</v>
      </c>
      <c r="AC543" s="87">
        <v>1.7</v>
      </c>
      <c r="AD543" s="87"/>
      <c r="AE543" s="87">
        <v>2222</v>
      </c>
      <c r="AF543" s="88" t="s">
        <v>5957</v>
      </c>
    </row>
    <row r="544" spans="1:32">
      <c r="A544" s="82">
        <v>899</v>
      </c>
      <c r="B544" s="84" t="s">
        <v>5958</v>
      </c>
      <c r="C544" s="84" t="s">
        <v>4765</v>
      </c>
      <c r="D544" s="85">
        <v>2027</v>
      </c>
      <c r="E544" s="83"/>
      <c r="F544" s="84" t="s">
        <v>4612</v>
      </c>
      <c r="G544" s="84" t="s">
        <v>4598</v>
      </c>
      <c r="H544" s="84" t="s">
        <v>4613</v>
      </c>
      <c r="I544" s="84" t="s">
        <v>4614</v>
      </c>
      <c r="J544" s="84" t="s">
        <v>4622</v>
      </c>
      <c r="K544" s="84" t="s">
        <v>4616</v>
      </c>
      <c r="L544" s="86">
        <v>1</v>
      </c>
      <c r="M544" s="84"/>
      <c r="N544" s="84"/>
      <c r="O544" s="84"/>
      <c r="P544" s="84"/>
      <c r="Q544" s="84"/>
      <c r="R544" s="84"/>
      <c r="S544" s="84"/>
      <c r="T544" s="84"/>
      <c r="U544" s="84"/>
      <c r="V544" s="84"/>
      <c r="W544" s="84"/>
      <c r="X544" s="84"/>
      <c r="Y544" s="84"/>
      <c r="Z544" s="84" t="s">
        <v>5259</v>
      </c>
      <c r="AA544" s="87">
        <v>100</v>
      </c>
      <c r="AB544" s="87">
        <v>22222</v>
      </c>
      <c r="AC544" s="87">
        <v>17.3</v>
      </c>
      <c r="AD544" s="87"/>
      <c r="AE544" s="87">
        <v>22222</v>
      </c>
      <c r="AF544" s="88" t="s">
        <v>5959</v>
      </c>
    </row>
    <row r="545" spans="1:32">
      <c r="A545" s="82">
        <v>900</v>
      </c>
      <c r="B545" s="84" t="s">
        <v>5960</v>
      </c>
      <c r="C545" s="84" t="s">
        <v>4677</v>
      </c>
      <c r="D545" s="85">
        <v>2026</v>
      </c>
      <c r="E545" s="83"/>
      <c r="F545" s="84" t="s">
        <v>4612</v>
      </c>
      <c r="G545" s="84" t="s">
        <v>4598</v>
      </c>
      <c r="H545" s="84" t="s">
        <v>4613</v>
      </c>
      <c r="I545" s="84" t="s">
        <v>4614</v>
      </c>
      <c r="J545" s="84" t="s">
        <v>4622</v>
      </c>
      <c r="K545" s="84" t="s">
        <v>4616</v>
      </c>
      <c r="L545" s="84"/>
      <c r="M545" s="84"/>
      <c r="N545" s="84"/>
      <c r="O545" s="84"/>
      <c r="P545" s="84"/>
      <c r="Q545" s="84"/>
      <c r="R545" s="84"/>
      <c r="S545" s="84"/>
      <c r="T545" s="84"/>
      <c r="U545" s="84"/>
      <c r="V545" s="84"/>
      <c r="W545" s="84"/>
      <c r="X545" s="84"/>
      <c r="Y545" s="84"/>
      <c r="Z545" s="84" t="s">
        <v>5259</v>
      </c>
      <c r="AA545" s="87">
        <v>100</v>
      </c>
      <c r="AB545" s="87">
        <v>22222</v>
      </c>
      <c r="AC545" s="87">
        <v>17.3</v>
      </c>
      <c r="AD545" s="87"/>
      <c r="AE545" s="87">
        <v>22222</v>
      </c>
      <c r="AF545" s="88" t="s">
        <v>5961</v>
      </c>
    </row>
    <row r="546" spans="1:32">
      <c r="A546" s="82">
        <v>902</v>
      </c>
      <c r="B546" s="84" t="s">
        <v>5962</v>
      </c>
      <c r="C546" s="84" t="s">
        <v>4761</v>
      </c>
      <c r="D546" s="85">
        <v>2023</v>
      </c>
      <c r="E546" s="83"/>
      <c r="F546" s="84" t="s">
        <v>4612</v>
      </c>
      <c r="G546" s="84" t="s">
        <v>4598</v>
      </c>
      <c r="H546" s="84" t="s">
        <v>4613</v>
      </c>
      <c r="I546" s="84" t="s">
        <v>4614</v>
      </c>
      <c r="J546" s="84" t="s">
        <v>4649</v>
      </c>
      <c r="K546" s="84" t="s">
        <v>4616</v>
      </c>
      <c r="L546" s="84"/>
      <c r="M546" s="84"/>
      <c r="N546" s="84"/>
      <c r="O546" s="84"/>
      <c r="P546" s="86">
        <v>1</v>
      </c>
      <c r="Q546" s="86">
        <v>1</v>
      </c>
      <c r="R546" s="84"/>
      <c r="S546" s="84"/>
      <c r="T546" s="84"/>
      <c r="U546" s="84"/>
      <c r="V546" s="84"/>
      <c r="W546" s="84"/>
      <c r="X546" s="84"/>
      <c r="Y546" s="84"/>
      <c r="Z546" s="84" t="s">
        <v>5963</v>
      </c>
      <c r="AA546" s="87">
        <v>1.5872710480000001</v>
      </c>
      <c r="AB546" s="87">
        <v>353</v>
      </c>
      <c r="AC546" s="87">
        <v>0.3</v>
      </c>
      <c r="AD546" s="87"/>
      <c r="AE546" s="87">
        <v>353</v>
      </c>
      <c r="AF546" s="88" t="s">
        <v>5964</v>
      </c>
    </row>
    <row r="547" spans="1:32">
      <c r="A547" s="82">
        <v>903</v>
      </c>
      <c r="B547" s="84" t="s">
        <v>5965</v>
      </c>
      <c r="C547" s="84" t="s">
        <v>5660</v>
      </c>
      <c r="D547" s="85">
        <v>2025</v>
      </c>
      <c r="E547" s="83"/>
      <c r="F547" s="84" t="s">
        <v>4626</v>
      </c>
      <c r="G547" s="84" t="s">
        <v>4594</v>
      </c>
      <c r="H547" s="84" t="s">
        <v>5966</v>
      </c>
      <c r="I547" s="84"/>
      <c r="J547" s="84"/>
      <c r="K547" s="84" t="s">
        <v>4616</v>
      </c>
      <c r="L547" s="84"/>
      <c r="M547" s="84"/>
      <c r="N547" s="84"/>
      <c r="O547" s="84"/>
      <c r="P547" s="84"/>
      <c r="Q547" s="86">
        <v>1</v>
      </c>
      <c r="R547" s="84"/>
      <c r="S547" s="84"/>
      <c r="T547" s="84"/>
      <c r="U547" s="84"/>
      <c r="V547" s="84"/>
      <c r="W547" s="84"/>
      <c r="X547" s="84"/>
      <c r="Y547" s="84"/>
      <c r="Z547" s="84" t="s">
        <v>5967</v>
      </c>
      <c r="AA547" s="87"/>
      <c r="AB547" s="87">
        <v>449</v>
      </c>
      <c r="AC547" s="87">
        <v>0.4</v>
      </c>
      <c r="AD547" s="87"/>
      <c r="AE547" s="87">
        <v>0</v>
      </c>
      <c r="AF547" s="88" t="s">
        <v>5968</v>
      </c>
    </row>
    <row r="548" spans="1:32">
      <c r="A548" s="82">
        <v>904</v>
      </c>
      <c r="B548" s="84" t="s">
        <v>5969</v>
      </c>
      <c r="C548" s="84" t="s">
        <v>4750</v>
      </c>
      <c r="D548" s="83"/>
      <c r="E548" s="83"/>
      <c r="F548" s="84" t="s">
        <v>4612</v>
      </c>
      <c r="G548" s="84" t="s">
        <v>4598</v>
      </c>
      <c r="H548" s="84" t="s">
        <v>4613</v>
      </c>
      <c r="I548" s="84" t="s">
        <v>4614</v>
      </c>
      <c r="J548" s="84" t="s">
        <v>4673</v>
      </c>
      <c r="K548" s="84" t="s">
        <v>4616</v>
      </c>
      <c r="L548" s="84"/>
      <c r="M548" s="84"/>
      <c r="N548" s="84"/>
      <c r="O548" s="84"/>
      <c r="P548" s="84"/>
      <c r="Q548" s="84"/>
      <c r="R548" s="84"/>
      <c r="S548" s="84"/>
      <c r="T548" s="84"/>
      <c r="U548" s="84"/>
      <c r="V548" s="84"/>
      <c r="W548" s="84"/>
      <c r="X548" s="84"/>
      <c r="Y548" s="84"/>
      <c r="Z548" s="84"/>
      <c r="AA548" s="87"/>
      <c r="AB548" s="87"/>
      <c r="AC548" s="87"/>
      <c r="AD548" s="87"/>
      <c r="AE548" s="87">
        <v>0</v>
      </c>
      <c r="AF548" s="88" t="s">
        <v>5970</v>
      </c>
    </row>
    <row r="549" spans="1:32">
      <c r="A549" s="82">
        <v>906</v>
      </c>
      <c r="B549" s="84" t="s">
        <v>5971</v>
      </c>
      <c r="C549" s="84" t="s">
        <v>4648</v>
      </c>
      <c r="D549" s="85">
        <v>2025</v>
      </c>
      <c r="E549" s="83"/>
      <c r="F549" s="84" t="s">
        <v>4612</v>
      </c>
      <c r="G549" s="84" t="s">
        <v>4598</v>
      </c>
      <c r="H549" s="84" t="s">
        <v>4613</v>
      </c>
      <c r="I549" s="84" t="s">
        <v>4614</v>
      </c>
      <c r="J549" s="84" t="s">
        <v>4683</v>
      </c>
      <c r="K549" s="84" t="s">
        <v>4616</v>
      </c>
      <c r="L549" s="84"/>
      <c r="M549" s="84"/>
      <c r="N549" s="84"/>
      <c r="O549" s="84"/>
      <c r="P549" s="84"/>
      <c r="Q549" s="84"/>
      <c r="R549" s="84"/>
      <c r="S549" s="84"/>
      <c r="T549" s="84"/>
      <c r="U549" s="84"/>
      <c r="V549" s="84"/>
      <c r="W549" s="84"/>
      <c r="X549" s="84"/>
      <c r="Y549" s="84"/>
      <c r="Z549" s="84" t="s">
        <v>5259</v>
      </c>
      <c r="AA549" s="87">
        <v>100</v>
      </c>
      <c r="AB549" s="87">
        <v>22222</v>
      </c>
      <c r="AC549" s="87">
        <v>17.3</v>
      </c>
      <c r="AD549" s="87"/>
      <c r="AE549" s="87">
        <v>22222</v>
      </c>
      <c r="AF549" s="88" t="s">
        <v>5972</v>
      </c>
    </row>
    <row r="550" spans="1:32">
      <c r="A550" s="82">
        <v>907</v>
      </c>
      <c r="B550" s="84" t="s">
        <v>5973</v>
      </c>
      <c r="C550" s="84" t="s">
        <v>4677</v>
      </c>
      <c r="D550" s="85">
        <v>2021</v>
      </c>
      <c r="E550" s="83"/>
      <c r="F550" s="84" t="s">
        <v>4601</v>
      </c>
      <c r="G550" s="84" t="s">
        <v>4604</v>
      </c>
      <c r="H550" s="84"/>
      <c r="I550" s="84" t="s">
        <v>4641</v>
      </c>
      <c r="J550" s="84" t="s">
        <v>5914</v>
      </c>
      <c r="K550" s="84" t="s">
        <v>4616</v>
      </c>
      <c r="L550" s="84"/>
      <c r="M550" s="84"/>
      <c r="N550" s="84"/>
      <c r="O550" s="84"/>
      <c r="P550" s="84"/>
      <c r="Q550" s="86">
        <v>1</v>
      </c>
      <c r="R550" s="84"/>
      <c r="S550" s="86">
        <v>1</v>
      </c>
      <c r="T550" s="84"/>
      <c r="U550" s="84"/>
      <c r="V550" s="84"/>
      <c r="W550" s="84"/>
      <c r="X550" s="84"/>
      <c r="Y550" s="84"/>
      <c r="Z550" s="84" t="s">
        <v>5629</v>
      </c>
      <c r="AA550" s="87">
        <v>0.5</v>
      </c>
      <c r="AB550" s="87">
        <v>109</v>
      </c>
      <c r="AC550" s="87">
        <v>0.1</v>
      </c>
      <c r="AD550" s="87"/>
      <c r="AE550" s="87">
        <v>109</v>
      </c>
      <c r="AF550" s="88" t="s">
        <v>5974</v>
      </c>
    </row>
    <row r="551" spans="1:32">
      <c r="A551" s="82">
        <v>908</v>
      </c>
      <c r="B551" s="84" t="s">
        <v>5975</v>
      </c>
      <c r="C551" s="84" t="s">
        <v>4648</v>
      </c>
      <c r="D551" s="85">
        <v>2024</v>
      </c>
      <c r="E551" s="83"/>
      <c r="F551" s="84" t="s">
        <v>4612</v>
      </c>
      <c r="G551" s="84" t="s">
        <v>4598</v>
      </c>
      <c r="H551" s="84" t="s">
        <v>4613</v>
      </c>
      <c r="I551" s="84" t="s">
        <v>4614</v>
      </c>
      <c r="J551" s="84" t="s">
        <v>4649</v>
      </c>
      <c r="K551" s="84" t="s">
        <v>4616</v>
      </c>
      <c r="L551" s="84"/>
      <c r="M551" s="84"/>
      <c r="N551" s="84"/>
      <c r="O551" s="84"/>
      <c r="P551" s="84"/>
      <c r="Q551" s="84"/>
      <c r="R551" s="84"/>
      <c r="S551" s="84"/>
      <c r="T551" s="84"/>
      <c r="U551" s="84"/>
      <c r="V551" s="84"/>
      <c r="W551" s="84"/>
      <c r="X551" s="84"/>
      <c r="Y551" s="84"/>
      <c r="Z551" s="84" t="s">
        <v>5842</v>
      </c>
      <c r="AA551" s="87">
        <v>4</v>
      </c>
      <c r="AB551" s="87">
        <v>889</v>
      </c>
      <c r="AC551" s="87">
        <v>0.7</v>
      </c>
      <c r="AD551" s="87"/>
      <c r="AE551" s="87">
        <v>889</v>
      </c>
      <c r="AF551" s="88" t="s">
        <v>5976</v>
      </c>
    </row>
    <row r="552" spans="1:32">
      <c r="A552" s="82">
        <v>909</v>
      </c>
      <c r="B552" s="84" t="s">
        <v>5977</v>
      </c>
      <c r="C552" s="84" t="s">
        <v>4648</v>
      </c>
      <c r="D552" s="85">
        <v>2024</v>
      </c>
      <c r="E552" s="83"/>
      <c r="F552" s="84" t="s">
        <v>4612</v>
      </c>
      <c r="G552" s="84" t="s">
        <v>4598</v>
      </c>
      <c r="H552" s="84" t="s">
        <v>4613</v>
      </c>
      <c r="I552" s="84" t="s">
        <v>4614</v>
      </c>
      <c r="J552" s="84" t="s">
        <v>4649</v>
      </c>
      <c r="K552" s="84" t="s">
        <v>4616</v>
      </c>
      <c r="L552" s="84"/>
      <c r="M552" s="84"/>
      <c r="N552" s="84"/>
      <c r="O552" s="84"/>
      <c r="P552" s="84"/>
      <c r="Q552" s="84"/>
      <c r="R552" s="84"/>
      <c r="S552" s="84"/>
      <c r="T552" s="84"/>
      <c r="U552" s="84"/>
      <c r="V552" s="84"/>
      <c r="W552" s="84"/>
      <c r="X552" s="84"/>
      <c r="Y552" s="84"/>
      <c r="Z552" s="84" t="s">
        <v>5842</v>
      </c>
      <c r="AA552" s="87">
        <v>4</v>
      </c>
      <c r="AB552" s="87">
        <v>889</v>
      </c>
      <c r="AC552" s="87">
        <v>0.7</v>
      </c>
      <c r="AD552" s="87"/>
      <c r="AE552" s="87">
        <v>889</v>
      </c>
      <c r="AF552" s="88" t="s">
        <v>5976</v>
      </c>
    </row>
    <row r="553" spans="1:32">
      <c r="A553" s="82">
        <v>910</v>
      </c>
      <c r="B553" s="84" t="s">
        <v>5978</v>
      </c>
      <c r="C553" s="84" t="s">
        <v>4648</v>
      </c>
      <c r="D553" s="85">
        <v>2024</v>
      </c>
      <c r="E553" s="83"/>
      <c r="F553" s="84" t="s">
        <v>4612</v>
      </c>
      <c r="G553" s="84" t="s">
        <v>4598</v>
      </c>
      <c r="H553" s="84" t="s">
        <v>4613</v>
      </c>
      <c r="I553" s="84" t="s">
        <v>4614</v>
      </c>
      <c r="J553" s="84" t="s">
        <v>4649</v>
      </c>
      <c r="K553" s="84" t="s">
        <v>4616</v>
      </c>
      <c r="L553" s="84"/>
      <c r="M553" s="84"/>
      <c r="N553" s="84"/>
      <c r="O553" s="84"/>
      <c r="P553" s="84"/>
      <c r="Q553" s="84"/>
      <c r="R553" s="84"/>
      <c r="S553" s="84"/>
      <c r="T553" s="84"/>
      <c r="U553" s="84"/>
      <c r="V553" s="84"/>
      <c r="W553" s="84"/>
      <c r="X553" s="84"/>
      <c r="Y553" s="84"/>
      <c r="Z553" s="84" t="s">
        <v>5259</v>
      </c>
      <c r="AA553" s="87">
        <v>100</v>
      </c>
      <c r="AB553" s="87">
        <v>22222</v>
      </c>
      <c r="AC553" s="87">
        <v>17.3</v>
      </c>
      <c r="AD553" s="87"/>
      <c r="AE553" s="87">
        <v>22222</v>
      </c>
      <c r="AF553" s="88" t="s">
        <v>5976</v>
      </c>
    </row>
    <row r="554" spans="1:32">
      <c r="A554" s="82">
        <v>911</v>
      </c>
      <c r="B554" s="84" t="s">
        <v>5979</v>
      </c>
      <c r="C554" s="84" t="s">
        <v>4648</v>
      </c>
      <c r="D554" s="85">
        <v>2024</v>
      </c>
      <c r="E554" s="83"/>
      <c r="F554" s="84" t="s">
        <v>4612</v>
      </c>
      <c r="G554" s="84" t="s">
        <v>4598</v>
      </c>
      <c r="H554" s="84" t="s">
        <v>4613</v>
      </c>
      <c r="I554" s="84" t="s">
        <v>4614</v>
      </c>
      <c r="J554" s="84" t="s">
        <v>4683</v>
      </c>
      <c r="K554" s="84" t="s">
        <v>4616</v>
      </c>
      <c r="L554" s="84"/>
      <c r="M554" s="84"/>
      <c r="N554" s="84"/>
      <c r="O554" s="84"/>
      <c r="P554" s="84"/>
      <c r="Q554" s="84"/>
      <c r="R554" s="84"/>
      <c r="S554" s="84"/>
      <c r="T554" s="84"/>
      <c r="U554" s="84"/>
      <c r="V554" s="84"/>
      <c r="W554" s="84"/>
      <c r="X554" s="84"/>
      <c r="Y554" s="84"/>
      <c r="Z554" s="84" t="s">
        <v>5980</v>
      </c>
      <c r="AA554" s="87">
        <v>7.2</v>
      </c>
      <c r="AB554" s="87">
        <v>1600</v>
      </c>
      <c r="AC554" s="87">
        <v>1.2</v>
      </c>
      <c r="AD554" s="87"/>
      <c r="AE554" s="87">
        <v>1600</v>
      </c>
      <c r="AF554" s="88" t="s">
        <v>5976</v>
      </c>
    </row>
    <row r="555" spans="1:32">
      <c r="A555" s="82">
        <v>912</v>
      </c>
      <c r="B555" s="84" t="s">
        <v>5981</v>
      </c>
      <c r="C555" s="84" t="s">
        <v>4648</v>
      </c>
      <c r="D555" s="85">
        <v>2024</v>
      </c>
      <c r="E555" s="83"/>
      <c r="F555" s="84" t="s">
        <v>4612</v>
      </c>
      <c r="G555" s="84" t="s">
        <v>4598</v>
      </c>
      <c r="H555" s="84" t="s">
        <v>4613</v>
      </c>
      <c r="I555" s="84" t="s">
        <v>4614</v>
      </c>
      <c r="J555" s="84" t="s">
        <v>4649</v>
      </c>
      <c r="K555" s="84" t="s">
        <v>4616</v>
      </c>
      <c r="L555" s="84"/>
      <c r="M555" s="84"/>
      <c r="N555" s="84"/>
      <c r="O555" s="84"/>
      <c r="P555" s="84"/>
      <c r="Q555" s="84"/>
      <c r="R555" s="84"/>
      <c r="S555" s="84"/>
      <c r="T555" s="84"/>
      <c r="U555" s="84"/>
      <c r="V555" s="84"/>
      <c r="W555" s="84"/>
      <c r="X555" s="84"/>
      <c r="Y555" s="84"/>
      <c r="Z555" s="84" t="s">
        <v>4970</v>
      </c>
      <c r="AA555" s="87">
        <v>20</v>
      </c>
      <c r="AB555" s="87">
        <v>4444</v>
      </c>
      <c r="AC555" s="87">
        <v>3.5</v>
      </c>
      <c r="AD555" s="87"/>
      <c r="AE555" s="87">
        <v>4444</v>
      </c>
      <c r="AF555" s="88" t="s">
        <v>5976</v>
      </c>
    </row>
    <row r="556" spans="1:32">
      <c r="A556" s="82">
        <v>913</v>
      </c>
      <c r="B556" s="84" t="s">
        <v>5982</v>
      </c>
      <c r="C556" s="84" t="s">
        <v>4648</v>
      </c>
      <c r="D556" s="85">
        <v>2024</v>
      </c>
      <c r="E556" s="83"/>
      <c r="F556" s="84" t="s">
        <v>4612</v>
      </c>
      <c r="G556" s="84" t="s">
        <v>4598</v>
      </c>
      <c r="H556" s="84" t="s">
        <v>4613</v>
      </c>
      <c r="I556" s="84" t="s">
        <v>4614</v>
      </c>
      <c r="J556" s="84" t="s">
        <v>4622</v>
      </c>
      <c r="K556" s="84" t="s">
        <v>4616</v>
      </c>
      <c r="L556" s="84"/>
      <c r="M556" s="84"/>
      <c r="N556" s="84"/>
      <c r="O556" s="84"/>
      <c r="P556" s="84"/>
      <c r="Q556" s="84"/>
      <c r="R556" s="84"/>
      <c r="S556" s="84"/>
      <c r="T556" s="84"/>
      <c r="U556" s="84"/>
      <c r="V556" s="84"/>
      <c r="W556" s="84"/>
      <c r="X556" s="84"/>
      <c r="Y556" s="84"/>
      <c r="Z556" s="84" t="s">
        <v>5353</v>
      </c>
      <c r="AA556" s="87">
        <v>60</v>
      </c>
      <c r="AB556" s="87">
        <v>13333</v>
      </c>
      <c r="AC556" s="87">
        <v>10.4</v>
      </c>
      <c r="AD556" s="87"/>
      <c r="AE556" s="87">
        <v>13333</v>
      </c>
      <c r="AF556" s="88" t="s">
        <v>5976</v>
      </c>
    </row>
    <row r="557" spans="1:32">
      <c r="A557" s="82">
        <v>914</v>
      </c>
      <c r="B557" s="84" t="s">
        <v>5983</v>
      </c>
      <c r="C557" s="84" t="s">
        <v>4648</v>
      </c>
      <c r="D557" s="85">
        <v>2024</v>
      </c>
      <c r="E557" s="83"/>
      <c r="F557" s="84" t="s">
        <v>4612</v>
      </c>
      <c r="G557" s="84" t="s">
        <v>4598</v>
      </c>
      <c r="H557" s="84" t="s">
        <v>4613</v>
      </c>
      <c r="I557" s="84" t="s">
        <v>4614</v>
      </c>
      <c r="J557" s="84" t="s">
        <v>4649</v>
      </c>
      <c r="K557" s="84" t="s">
        <v>4616</v>
      </c>
      <c r="L557" s="84"/>
      <c r="M557" s="84"/>
      <c r="N557" s="84"/>
      <c r="O557" s="84"/>
      <c r="P557" s="84"/>
      <c r="Q557" s="84"/>
      <c r="R557" s="84"/>
      <c r="S557" s="84"/>
      <c r="T557" s="84"/>
      <c r="U557" s="84"/>
      <c r="V557" s="84"/>
      <c r="W557" s="84"/>
      <c r="X557" s="84"/>
      <c r="Y557" s="84"/>
      <c r="Z557" s="84" t="s">
        <v>4970</v>
      </c>
      <c r="AA557" s="87">
        <v>20</v>
      </c>
      <c r="AB557" s="87">
        <v>4444</v>
      </c>
      <c r="AC557" s="87">
        <v>3.5</v>
      </c>
      <c r="AD557" s="87"/>
      <c r="AE557" s="87">
        <v>4444</v>
      </c>
      <c r="AF557" s="88" t="s">
        <v>5976</v>
      </c>
    </row>
    <row r="558" spans="1:32">
      <c r="A558" s="82">
        <v>915</v>
      </c>
      <c r="B558" s="84" t="s">
        <v>5984</v>
      </c>
      <c r="C558" s="84" t="s">
        <v>4648</v>
      </c>
      <c r="D558" s="85">
        <v>2025</v>
      </c>
      <c r="E558" s="83"/>
      <c r="F558" s="84" t="s">
        <v>4612</v>
      </c>
      <c r="G558" s="84" t="s">
        <v>4598</v>
      </c>
      <c r="H558" s="84" t="s">
        <v>4613</v>
      </c>
      <c r="I558" s="84" t="s">
        <v>4614</v>
      </c>
      <c r="J558" s="84" t="s">
        <v>4649</v>
      </c>
      <c r="K558" s="84" t="s">
        <v>4616</v>
      </c>
      <c r="L558" s="84"/>
      <c r="M558" s="84"/>
      <c r="N558" s="84"/>
      <c r="O558" s="84"/>
      <c r="P558" s="84"/>
      <c r="Q558" s="84"/>
      <c r="R558" s="84"/>
      <c r="S558" s="84"/>
      <c r="T558" s="84"/>
      <c r="U558" s="84"/>
      <c r="V558" s="84"/>
      <c r="W558" s="84"/>
      <c r="X558" s="84"/>
      <c r="Y558" s="84"/>
      <c r="Z558" s="84" t="s">
        <v>4603</v>
      </c>
      <c r="AA558" s="87">
        <v>7</v>
      </c>
      <c r="AB558" s="87">
        <v>1556</v>
      </c>
      <c r="AC558" s="87">
        <v>1.2</v>
      </c>
      <c r="AD558" s="87"/>
      <c r="AE558" s="87">
        <v>1556</v>
      </c>
      <c r="AF558" s="88" t="s">
        <v>5976</v>
      </c>
    </row>
    <row r="559" spans="1:32">
      <c r="A559" s="82">
        <v>916</v>
      </c>
      <c r="B559" s="84" t="s">
        <v>5985</v>
      </c>
      <c r="C559" s="84" t="s">
        <v>4648</v>
      </c>
      <c r="D559" s="85">
        <v>2025</v>
      </c>
      <c r="E559" s="83"/>
      <c r="F559" s="84" t="s">
        <v>4612</v>
      </c>
      <c r="G559" s="84" t="s">
        <v>4598</v>
      </c>
      <c r="H559" s="84" t="s">
        <v>4613</v>
      </c>
      <c r="I559" s="84" t="s">
        <v>4614</v>
      </c>
      <c r="J559" s="84" t="s">
        <v>4622</v>
      </c>
      <c r="K559" s="84" t="s">
        <v>4616</v>
      </c>
      <c r="L559" s="84"/>
      <c r="M559" s="84"/>
      <c r="N559" s="84"/>
      <c r="O559" s="84"/>
      <c r="P559" s="84"/>
      <c r="Q559" s="84"/>
      <c r="R559" s="84"/>
      <c r="S559" s="84"/>
      <c r="T559" s="84"/>
      <c r="U559" s="84"/>
      <c r="V559" s="84"/>
      <c r="W559" s="84"/>
      <c r="X559" s="84"/>
      <c r="Y559" s="84"/>
      <c r="Z559" s="84" t="s">
        <v>5169</v>
      </c>
      <c r="AA559" s="87">
        <v>10</v>
      </c>
      <c r="AB559" s="87">
        <v>2222</v>
      </c>
      <c r="AC559" s="87">
        <v>1.7</v>
      </c>
      <c r="AD559" s="87"/>
      <c r="AE559" s="87">
        <v>2222</v>
      </c>
      <c r="AF559" s="88" t="s">
        <v>5976</v>
      </c>
    </row>
    <row r="560" spans="1:32">
      <c r="A560" s="82">
        <v>917</v>
      </c>
      <c r="B560" s="84" t="s">
        <v>5986</v>
      </c>
      <c r="C560" s="84" t="s">
        <v>4648</v>
      </c>
      <c r="D560" s="85">
        <v>2024</v>
      </c>
      <c r="E560" s="83"/>
      <c r="F560" s="84" t="s">
        <v>4612</v>
      </c>
      <c r="G560" s="84" t="s">
        <v>4598</v>
      </c>
      <c r="H560" s="84" t="s">
        <v>4613</v>
      </c>
      <c r="I560" s="84" t="s">
        <v>4614</v>
      </c>
      <c r="J560" s="84" t="s">
        <v>4649</v>
      </c>
      <c r="K560" s="84" t="s">
        <v>4616</v>
      </c>
      <c r="L560" s="84"/>
      <c r="M560" s="84"/>
      <c r="N560" s="84"/>
      <c r="O560" s="84"/>
      <c r="P560" s="84"/>
      <c r="Q560" s="84"/>
      <c r="R560" s="84"/>
      <c r="S560" s="84"/>
      <c r="T560" s="84"/>
      <c r="U560" s="84"/>
      <c r="V560" s="84"/>
      <c r="W560" s="84"/>
      <c r="X560" s="84"/>
      <c r="Y560" s="84"/>
      <c r="Z560" s="84" t="s">
        <v>5987</v>
      </c>
      <c r="AA560" s="87">
        <v>8</v>
      </c>
      <c r="AB560" s="87">
        <v>1778</v>
      </c>
      <c r="AC560" s="87">
        <v>1.4</v>
      </c>
      <c r="AD560" s="87"/>
      <c r="AE560" s="87">
        <v>1778</v>
      </c>
      <c r="AF560" s="88" t="s">
        <v>5976</v>
      </c>
    </row>
    <row r="561" spans="1:32">
      <c r="A561" s="82">
        <v>918</v>
      </c>
      <c r="B561" s="84" t="s">
        <v>5988</v>
      </c>
      <c r="C561" s="84" t="s">
        <v>4648</v>
      </c>
      <c r="D561" s="83"/>
      <c r="E561" s="83"/>
      <c r="F561" s="84" t="s">
        <v>4612</v>
      </c>
      <c r="G561" s="84" t="s">
        <v>4598</v>
      </c>
      <c r="H561" s="84" t="s">
        <v>4613</v>
      </c>
      <c r="I561" s="84" t="s">
        <v>4614</v>
      </c>
      <c r="J561" s="84" t="s">
        <v>4615</v>
      </c>
      <c r="K561" s="84" t="s">
        <v>4616</v>
      </c>
      <c r="L561" s="84"/>
      <c r="M561" s="84"/>
      <c r="N561" s="84"/>
      <c r="O561" s="84"/>
      <c r="P561" s="86">
        <v>1</v>
      </c>
      <c r="Q561" s="84"/>
      <c r="R561" s="84"/>
      <c r="S561" s="84"/>
      <c r="T561" s="84"/>
      <c r="U561" s="84"/>
      <c r="V561" s="84"/>
      <c r="W561" s="84"/>
      <c r="X561" s="84"/>
      <c r="Y561" s="84"/>
      <c r="Z561" s="84" t="s">
        <v>5400</v>
      </c>
      <c r="AA561" s="87">
        <v>5</v>
      </c>
      <c r="AB561" s="87">
        <v>1111</v>
      </c>
      <c r="AC561" s="87">
        <v>0.9</v>
      </c>
      <c r="AD561" s="87"/>
      <c r="AE561" s="87">
        <v>1111</v>
      </c>
      <c r="AF561" s="88" t="s">
        <v>5989</v>
      </c>
    </row>
    <row r="562" spans="1:32">
      <c r="A562" s="82">
        <v>919</v>
      </c>
      <c r="B562" s="84" t="s">
        <v>5990</v>
      </c>
      <c r="C562" s="84" t="s">
        <v>4648</v>
      </c>
      <c r="D562" s="83"/>
      <c r="E562" s="83"/>
      <c r="F562" s="84" t="s">
        <v>4612</v>
      </c>
      <c r="G562" s="84" t="s">
        <v>4598</v>
      </c>
      <c r="H562" s="84" t="s">
        <v>4613</v>
      </c>
      <c r="I562" s="84" t="s">
        <v>4614</v>
      </c>
      <c r="J562" s="84" t="s">
        <v>4615</v>
      </c>
      <c r="K562" s="84" t="s">
        <v>4616</v>
      </c>
      <c r="L562" s="84"/>
      <c r="M562" s="84"/>
      <c r="N562" s="84"/>
      <c r="O562" s="84"/>
      <c r="P562" s="86">
        <v>1</v>
      </c>
      <c r="Q562" s="84"/>
      <c r="R562" s="84"/>
      <c r="S562" s="84"/>
      <c r="T562" s="84"/>
      <c r="U562" s="84"/>
      <c r="V562" s="84"/>
      <c r="W562" s="84"/>
      <c r="X562" s="84"/>
      <c r="Y562" s="84"/>
      <c r="Z562" s="84" t="s">
        <v>5991</v>
      </c>
      <c r="AA562" s="87">
        <v>100</v>
      </c>
      <c r="AB562" s="87">
        <v>22222</v>
      </c>
      <c r="AC562" s="87">
        <v>17.3</v>
      </c>
      <c r="AD562" s="87"/>
      <c r="AE562" s="87">
        <v>22222</v>
      </c>
      <c r="AF562" s="88" t="s">
        <v>5989</v>
      </c>
    </row>
    <row r="563" spans="1:32">
      <c r="A563" s="82">
        <v>920</v>
      </c>
      <c r="B563" s="84" t="s">
        <v>5992</v>
      </c>
      <c r="C563" s="84" t="s">
        <v>4687</v>
      </c>
      <c r="D563" s="85">
        <v>2030</v>
      </c>
      <c r="E563" s="83"/>
      <c r="F563" s="84" t="s">
        <v>4612</v>
      </c>
      <c r="G563" s="84" t="s">
        <v>4594</v>
      </c>
      <c r="H563" s="84" t="s">
        <v>4863</v>
      </c>
      <c r="I563" s="84"/>
      <c r="J563" s="84"/>
      <c r="K563" s="84" t="s">
        <v>4616</v>
      </c>
      <c r="L563" s="86">
        <v>1</v>
      </c>
      <c r="M563" s="84"/>
      <c r="N563" s="84"/>
      <c r="O563" s="84"/>
      <c r="P563" s="86">
        <v>1</v>
      </c>
      <c r="Q563" s="86">
        <v>1</v>
      </c>
      <c r="R563" s="86">
        <v>1</v>
      </c>
      <c r="S563" s="86">
        <v>1</v>
      </c>
      <c r="T563" s="84"/>
      <c r="U563" s="84"/>
      <c r="V563" s="84"/>
      <c r="W563" s="84"/>
      <c r="X563" s="84"/>
      <c r="Y563" s="84"/>
      <c r="Z563" s="84" t="s">
        <v>5993</v>
      </c>
      <c r="AA563" s="87"/>
      <c r="AB563" s="87">
        <v>1038941</v>
      </c>
      <c r="AC563" s="87">
        <v>810</v>
      </c>
      <c r="AD563" s="87">
        <v>7290000</v>
      </c>
      <c r="AE563" s="87">
        <v>913994</v>
      </c>
      <c r="AF563" s="88" t="s">
        <v>4868</v>
      </c>
    </row>
    <row r="564" spans="1:32">
      <c r="A564" s="82">
        <v>921</v>
      </c>
      <c r="B564" s="84" t="s">
        <v>5994</v>
      </c>
      <c r="C564" s="84" t="s">
        <v>4736</v>
      </c>
      <c r="D564" s="85">
        <v>2024</v>
      </c>
      <c r="E564" s="83"/>
      <c r="F564" s="84" t="s">
        <v>4621</v>
      </c>
      <c r="G564" s="84" t="s">
        <v>4604</v>
      </c>
      <c r="H564" s="84"/>
      <c r="I564" s="84" t="s">
        <v>4641</v>
      </c>
      <c r="J564" s="84"/>
      <c r="K564" s="84" t="s">
        <v>4616</v>
      </c>
      <c r="L564" s="84"/>
      <c r="M564" s="84"/>
      <c r="N564" s="84"/>
      <c r="O564" s="84"/>
      <c r="P564" s="84"/>
      <c r="Q564" s="86">
        <v>1</v>
      </c>
      <c r="R564" s="84"/>
      <c r="S564" s="84"/>
      <c r="T564" s="84"/>
      <c r="U564" s="84"/>
      <c r="V564" s="84"/>
      <c r="W564" s="84"/>
      <c r="X564" s="84"/>
      <c r="Y564" s="84"/>
      <c r="Z564" s="84" t="s">
        <v>5330</v>
      </c>
      <c r="AA564" s="87">
        <v>1</v>
      </c>
      <c r="AB564" s="87">
        <v>217</v>
      </c>
      <c r="AC564" s="87">
        <v>0.2</v>
      </c>
      <c r="AD564" s="87"/>
      <c r="AE564" s="87">
        <v>217</v>
      </c>
      <c r="AF564" s="88" t="s">
        <v>5995</v>
      </c>
    </row>
    <row r="565" spans="1:32">
      <c r="A565" s="82">
        <v>922</v>
      </c>
      <c r="B565" s="84" t="s">
        <v>5996</v>
      </c>
      <c r="C565" s="84" t="s">
        <v>4648</v>
      </c>
      <c r="D565" s="85">
        <v>2026</v>
      </c>
      <c r="E565" s="83"/>
      <c r="F565" s="84" t="s">
        <v>4612</v>
      </c>
      <c r="G565" s="84" t="s">
        <v>4602</v>
      </c>
      <c r="H565" s="84"/>
      <c r="I565" s="84" t="s">
        <v>4614</v>
      </c>
      <c r="J565" s="84" t="s">
        <v>4622</v>
      </c>
      <c r="K565" s="84" t="s">
        <v>4554</v>
      </c>
      <c r="L565" s="84"/>
      <c r="M565" s="84"/>
      <c r="N565" s="84"/>
      <c r="O565" s="84"/>
      <c r="P565" s="84"/>
      <c r="Q565" s="84"/>
      <c r="R565" s="84"/>
      <c r="S565" s="84"/>
      <c r="T565" s="84"/>
      <c r="U565" s="84"/>
      <c r="V565" s="84"/>
      <c r="W565" s="84"/>
      <c r="X565" s="84"/>
      <c r="Y565" s="84"/>
      <c r="Z565" s="84"/>
      <c r="AA565" s="87"/>
      <c r="AB565" s="87"/>
      <c r="AC565" s="87"/>
      <c r="AD565" s="87"/>
      <c r="AE565" s="87"/>
      <c r="AF565" s="88" t="s">
        <v>5997</v>
      </c>
    </row>
    <row r="566" spans="1:32">
      <c r="A566" s="82">
        <v>923</v>
      </c>
      <c r="B566" s="84" t="s">
        <v>5998</v>
      </c>
      <c r="C566" s="84" t="s">
        <v>4761</v>
      </c>
      <c r="D566" s="83"/>
      <c r="E566" s="83"/>
      <c r="F566" s="84" t="s">
        <v>4626</v>
      </c>
      <c r="G566" s="84" t="s">
        <v>4525</v>
      </c>
      <c r="H566" s="84" t="s">
        <v>5724</v>
      </c>
      <c r="I566" s="84"/>
      <c r="J566" s="84"/>
      <c r="K566" s="84" t="s">
        <v>4616</v>
      </c>
      <c r="L566" s="84"/>
      <c r="M566" s="84"/>
      <c r="N566" s="84"/>
      <c r="O566" s="84"/>
      <c r="P566" s="84"/>
      <c r="Q566" s="86">
        <v>1</v>
      </c>
      <c r="R566" s="84"/>
      <c r="S566" s="84"/>
      <c r="T566" s="84"/>
      <c r="U566" s="84"/>
      <c r="V566" s="84"/>
      <c r="W566" s="84"/>
      <c r="X566" s="84"/>
      <c r="Y566" s="84"/>
      <c r="Z566" s="84" t="s">
        <v>5999</v>
      </c>
      <c r="AA566" s="87"/>
      <c r="AB566" s="87">
        <v>93633</v>
      </c>
      <c r="AC566" s="87">
        <v>73</v>
      </c>
      <c r="AD566" s="87"/>
      <c r="AE566" s="87">
        <v>93633</v>
      </c>
      <c r="AF566" s="88" t="s">
        <v>6000</v>
      </c>
    </row>
    <row r="567" spans="1:32">
      <c r="A567" s="82">
        <v>924</v>
      </c>
      <c r="B567" s="84" t="s">
        <v>6001</v>
      </c>
      <c r="C567" s="84" t="s">
        <v>4761</v>
      </c>
      <c r="D567" s="85">
        <v>2023</v>
      </c>
      <c r="E567" s="83"/>
      <c r="F567" s="84" t="s">
        <v>4621</v>
      </c>
      <c r="G567" s="84" t="s">
        <v>4598</v>
      </c>
      <c r="H567" s="84" t="s">
        <v>4613</v>
      </c>
      <c r="I567" s="84" t="s">
        <v>4614</v>
      </c>
      <c r="J567" s="84" t="s">
        <v>4649</v>
      </c>
      <c r="K567" s="84" t="s">
        <v>4616</v>
      </c>
      <c r="L567" s="84"/>
      <c r="M567" s="84"/>
      <c r="N567" s="84"/>
      <c r="O567" s="84"/>
      <c r="P567" s="84"/>
      <c r="Q567" s="86">
        <v>1</v>
      </c>
      <c r="R567" s="86">
        <v>1</v>
      </c>
      <c r="S567" s="84"/>
      <c r="T567" s="84"/>
      <c r="U567" s="84"/>
      <c r="V567" s="84"/>
      <c r="W567" s="84"/>
      <c r="X567" s="84"/>
      <c r="Y567" s="84"/>
      <c r="Z567" s="84" t="s">
        <v>6002</v>
      </c>
      <c r="AA567" s="87">
        <v>0.7</v>
      </c>
      <c r="AB567" s="87">
        <v>156</v>
      </c>
      <c r="AC567" s="87">
        <v>0.1</v>
      </c>
      <c r="AD567" s="87"/>
      <c r="AE567" s="87">
        <v>156</v>
      </c>
      <c r="AF567" s="88" t="s">
        <v>6003</v>
      </c>
    </row>
    <row r="568" spans="1:32">
      <c r="A568" s="82">
        <v>925</v>
      </c>
      <c r="B568" s="84" t="s">
        <v>6004</v>
      </c>
      <c r="C568" s="84" t="s">
        <v>5621</v>
      </c>
      <c r="D568" s="83"/>
      <c r="E568" s="83"/>
      <c r="F568" s="84" t="s">
        <v>4621</v>
      </c>
      <c r="G568" s="84" t="s">
        <v>4598</v>
      </c>
      <c r="H568" s="84" t="s">
        <v>4613</v>
      </c>
      <c r="I568" s="84" t="s">
        <v>4614</v>
      </c>
      <c r="J568" s="84" t="s">
        <v>4622</v>
      </c>
      <c r="K568" s="84" t="s">
        <v>4781</v>
      </c>
      <c r="L568" s="84"/>
      <c r="M568" s="84"/>
      <c r="N568" s="84"/>
      <c r="O568" s="84"/>
      <c r="P568" s="84"/>
      <c r="Q568" s="86">
        <v>1</v>
      </c>
      <c r="R568" s="84"/>
      <c r="S568" s="84"/>
      <c r="T568" s="84"/>
      <c r="U568" s="84"/>
      <c r="V568" s="84"/>
      <c r="W568" s="86">
        <v>1</v>
      </c>
      <c r="X568" s="84"/>
      <c r="Y568" s="84"/>
      <c r="Z568" s="84" t="s">
        <v>6005</v>
      </c>
      <c r="AA568" s="87">
        <v>0</v>
      </c>
      <c r="AB568" s="87">
        <v>0</v>
      </c>
      <c r="AC568" s="87"/>
      <c r="AD568" s="87"/>
      <c r="AE568" s="87">
        <v>0</v>
      </c>
      <c r="AF568" s="88" t="s">
        <v>6006</v>
      </c>
    </row>
    <row r="569" spans="1:32">
      <c r="A569" s="82">
        <v>926</v>
      </c>
      <c r="B569" s="84" t="s">
        <v>6007</v>
      </c>
      <c r="C569" s="84" t="s">
        <v>4640</v>
      </c>
      <c r="D569" s="83"/>
      <c r="E569" s="83"/>
      <c r="F569" s="84" t="s">
        <v>4612</v>
      </c>
      <c r="G569" s="84" t="s">
        <v>4598</v>
      </c>
      <c r="H569" s="84" t="s">
        <v>4613</v>
      </c>
      <c r="I569" s="84" t="s">
        <v>4614</v>
      </c>
      <c r="J569" s="84" t="s">
        <v>4622</v>
      </c>
      <c r="K569" s="84" t="s">
        <v>4616</v>
      </c>
      <c r="L569" s="84"/>
      <c r="M569" s="84"/>
      <c r="N569" s="84"/>
      <c r="O569" s="84"/>
      <c r="P569" s="84"/>
      <c r="Q569" s="84"/>
      <c r="R569" s="84"/>
      <c r="S569" s="84"/>
      <c r="T569" s="84"/>
      <c r="U569" s="84"/>
      <c r="V569" s="86">
        <v>1</v>
      </c>
      <c r="W569" s="84"/>
      <c r="X569" s="84"/>
      <c r="Y569" s="84"/>
      <c r="Z569" s="84" t="s">
        <v>5276</v>
      </c>
      <c r="AA569" s="87">
        <v>50</v>
      </c>
      <c r="AB569" s="87">
        <v>11111</v>
      </c>
      <c r="AC569" s="87">
        <v>8.6999999999999993</v>
      </c>
      <c r="AD569" s="87"/>
      <c r="AE569" s="87">
        <v>11111</v>
      </c>
      <c r="AF569" s="88"/>
    </row>
    <row r="570" spans="1:32">
      <c r="A570" s="82">
        <v>927</v>
      </c>
      <c r="B570" s="84" t="s">
        <v>6008</v>
      </c>
      <c r="C570" s="84" t="s">
        <v>4620</v>
      </c>
      <c r="D570" s="85">
        <v>2026</v>
      </c>
      <c r="E570" s="83"/>
      <c r="F570" s="84" t="s">
        <v>4612</v>
      </c>
      <c r="G570" s="84" t="s">
        <v>4602</v>
      </c>
      <c r="H570" s="84"/>
      <c r="I570" s="84" t="s">
        <v>4614</v>
      </c>
      <c r="J570" s="84" t="s">
        <v>4615</v>
      </c>
      <c r="K570" s="84" t="s">
        <v>4616</v>
      </c>
      <c r="L570" s="84"/>
      <c r="M570" s="84"/>
      <c r="N570" s="84"/>
      <c r="O570" s="84"/>
      <c r="P570" s="84"/>
      <c r="Q570" s="84"/>
      <c r="R570" s="84"/>
      <c r="S570" s="84"/>
      <c r="T570" s="84"/>
      <c r="U570" s="84"/>
      <c r="V570" s="84"/>
      <c r="W570" s="84"/>
      <c r="X570" s="84"/>
      <c r="Y570" s="84"/>
      <c r="Z570" s="84" t="s">
        <v>5259</v>
      </c>
      <c r="AA570" s="87">
        <v>100</v>
      </c>
      <c r="AB570" s="87">
        <v>19231</v>
      </c>
      <c r="AC570" s="87">
        <v>15</v>
      </c>
      <c r="AD570" s="87"/>
      <c r="AE570" s="87">
        <v>19231</v>
      </c>
      <c r="AF570" s="88" t="s">
        <v>6009</v>
      </c>
    </row>
    <row r="571" spans="1:32">
      <c r="A571" s="82">
        <v>928</v>
      </c>
      <c r="B571" s="84" t="s">
        <v>6010</v>
      </c>
      <c r="C571" s="84" t="s">
        <v>4620</v>
      </c>
      <c r="D571" s="85">
        <v>2030</v>
      </c>
      <c r="E571" s="83"/>
      <c r="F571" s="84" t="s">
        <v>4612</v>
      </c>
      <c r="G571" s="84" t="s">
        <v>4598</v>
      </c>
      <c r="H571" s="84" t="s">
        <v>4613</v>
      </c>
      <c r="I571" s="84" t="s">
        <v>4614</v>
      </c>
      <c r="J571" s="84" t="s">
        <v>4615</v>
      </c>
      <c r="K571" s="84" t="s">
        <v>4616</v>
      </c>
      <c r="L571" s="84"/>
      <c r="M571" s="84"/>
      <c r="N571" s="84"/>
      <c r="O571" s="84"/>
      <c r="P571" s="84"/>
      <c r="Q571" s="84"/>
      <c r="R571" s="84"/>
      <c r="S571" s="84"/>
      <c r="T571" s="84"/>
      <c r="U571" s="84"/>
      <c r="V571" s="84"/>
      <c r="W571" s="84"/>
      <c r="X571" s="84"/>
      <c r="Y571" s="84"/>
      <c r="Z571" s="84" t="s">
        <v>5661</v>
      </c>
      <c r="AA571" s="87">
        <v>400</v>
      </c>
      <c r="AB571" s="87">
        <v>88889</v>
      </c>
      <c r="AC571" s="87">
        <v>69.3</v>
      </c>
      <c r="AD571" s="87"/>
      <c r="AE571" s="87">
        <v>88889</v>
      </c>
      <c r="AF571" s="88" t="s">
        <v>6011</v>
      </c>
    </row>
    <row r="572" spans="1:32">
      <c r="A572" s="82">
        <v>929</v>
      </c>
      <c r="B572" s="84" t="s">
        <v>6012</v>
      </c>
      <c r="C572" s="84" t="s">
        <v>4761</v>
      </c>
      <c r="D572" s="85">
        <v>2025</v>
      </c>
      <c r="E572" s="83"/>
      <c r="F572" s="84" t="s">
        <v>4621</v>
      </c>
      <c r="G572" s="84" t="s">
        <v>4604</v>
      </c>
      <c r="H572" s="84"/>
      <c r="I572" s="84" t="s">
        <v>4614</v>
      </c>
      <c r="J572" s="84" t="s">
        <v>4622</v>
      </c>
      <c r="K572" s="84" t="s">
        <v>4616</v>
      </c>
      <c r="L572" s="84"/>
      <c r="M572" s="84"/>
      <c r="N572" s="84"/>
      <c r="O572" s="84"/>
      <c r="P572" s="84"/>
      <c r="Q572" s="84"/>
      <c r="R572" s="84"/>
      <c r="S572" s="86">
        <v>1</v>
      </c>
      <c r="T572" s="84"/>
      <c r="U572" s="84"/>
      <c r="V572" s="84"/>
      <c r="W572" s="84"/>
      <c r="X572" s="84"/>
      <c r="Y572" s="84"/>
      <c r="Z572" s="84" t="s">
        <v>5169</v>
      </c>
      <c r="AA572" s="87">
        <v>10</v>
      </c>
      <c r="AB572" s="87">
        <v>2174</v>
      </c>
      <c r="AC572" s="87">
        <v>1.7</v>
      </c>
      <c r="AD572" s="87"/>
      <c r="AE572" s="87">
        <v>2174</v>
      </c>
      <c r="AF572" s="88" t="s">
        <v>6013</v>
      </c>
    </row>
    <row r="573" spans="1:32">
      <c r="A573" s="82">
        <v>931</v>
      </c>
      <c r="B573" s="84" t="s">
        <v>6014</v>
      </c>
      <c r="C573" s="84" t="s">
        <v>4648</v>
      </c>
      <c r="D573" s="85">
        <v>2026</v>
      </c>
      <c r="E573" s="83"/>
      <c r="F573" s="84" t="s">
        <v>4612</v>
      </c>
      <c r="G573" s="84" t="s">
        <v>4604</v>
      </c>
      <c r="H573" s="84"/>
      <c r="I573" s="84" t="s">
        <v>4614</v>
      </c>
      <c r="J573" s="84" t="s">
        <v>4622</v>
      </c>
      <c r="K573" s="84" t="s">
        <v>4616</v>
      </c>
      <c r="L573" s="84"/>
      <c r="M573" s="84"/>
      <c r="N573" s="84"/>
      <c r="O573" s="84"/>
      <c r="P573" s="86">
        <v>1</v>
      </c>
      <c r="Q573" s="84"/>
      <c r="R573" s="84"/>
      <c r="S573" s="84"/>
      <c r="T573" s="84"/>
      <c r="U573" s="84"/>
      <c r="V573" s="84"/>
      <c r="W573" s="84"/>
      <c r="X573" s="84"/>
      <c r="Y573" s="84"/>
      <c r="Z573" s="84" t="s">
        <v>5259</v>
      </c>
      <c r="AA573" s="87">
        <v>100</v>
      </c>
      <c r="AB573" s="87">
        <v>21739</v>
      </c>
      <c r="AC573" s="87">
        <v>16.899999999999999</v>
      </c>
      <c r="AD573" s="87"/>
      <c r="AE573" s="87">
        <v>21739</v>
      </c>
      <c r="AF573" s="88" t="s">
        <v>6015</v>
      </c>
    </row>
    <row r="574" spans="1:32">
      <c r="A574" s="82">
        <v>932</v>
      </c>
      <c r="B574" s="84" t="s">
        <v>6016</v>
      </c>
      <c r="C574" s="84" t="s">
        <v>4833</v>
      </c>
      <c r="D574" s="85">
        <v>2024</v>
      </c>
      <c r="E574" s="83"/>
      <c r="F574" s="84" t="s">
        <v>4612</v>
      </c>
      <c r="G574" s="84" t="s">
        <v>4598</v>
      </c>
      <c r="H574" s="84" t="s">
        <v>4613</v>
      </c>
      <c r="I574" s="84" t="s">
        <v>4614</v>
      </c>
      <c r="J574" s="84" t="s">
        <v>4622</v>
      </c>
      <c r="K574" s="84" t="s">
        <v>4616</v>
      </c>
      <c r="L574" s="86">
        <v>1</v>
      </c>
      <c r="M574" s="84"/>
      <c r="N574" s="84"/>
      <c r="O574" s="84"/>
      <c r="P574" s="84"/>
      <c r="Q574" s="84"/>
      <c r="R574" s="84"/>
      <c r="S574" s="84"/>
      <c r="T574" s="84"/>
      <c r="U574" s="84"/>
      <c r="V574" s="84"/>
      <c r="W574" s="84"/>
      <c r="X574" s="84"/>
      <c r="Y574" s="84"/>
      <c r="Z574" s="84" t="s">
        <v>4970</v>
      </c>
      <c r="AA574" s="87">
        <v>20</v>
      </c>
      <c r="AB574" s="87">
        <v>4444</v>
      </c>
      <c r="AC574" s="87">
        <v>3.5</v>
      </c>
      <c r="AD574" s="87"/>
      <c r="AE574" s="87">
        <v>4444</v>
      </c>
      <c r="AF574" s="88" t="s">
        <v>6017</v>
      </c>
    </row>
    <row r="575" spans="1:32">
      <c r="A575" s="82">
        <v>933</v>
      </c>
      <c r="B575" s="84" t="s">
        <v>6018</v>
      </c>
      <c r="C575" s="84" t="s">
        <v>4736</v>
      </c>
      <c r="D575" s="85">
        <v>2024</v>
      </c>
      <c r="E575" s="83"/>
      <c r="F575" s="84" t="s">
        <v>4621</v>
      </c>
      <c r="G575" s="84" t="s">
        <v>4598</v>
      </c>
      <c r="H575" s="84" t="s">
        <v>4613</v>
      </c>
      <c r="I575" s="84" t="s">
        <v>4614</v>
      </c>
      <c r="J575" s="84" t="s">
        <v>4622</v>
      </c>
      <c r="K575" s="84" t="s">
        <v>4616</v>
      </c>
      <c r="L575" s="84"/>
      <c r="M575" s="84"/>
      <c r="N575" s="84"/>
      <c r="O575" s="84"/>
      <c r="P575" s="84"/>
      <c r="Q575" s="86">
        <v>1</v>
      </c>
      <c r="R575" s="84"/>
      <c r="S575" s="84"/>
      <c r="T575" s="84"/>
      <c r="U575" s="84"/>
      <c r="V575" s="84"/>
      <c r="W575" s="84"/>
      <c r="X575" s="84"/>
      <c r="Y575" s="84"/>
      <c r="Z575" s="84" t="s">
        <v>6019</v>
      </c>
      <c r="AA575" s="87">
        <v>2.5</v>
      </c>
      <c r="AB575" s="87">
        <v>556</v>
      </c>
      <c r="AC575" s="87">
        <v>0.4</v>
      </c>
      <c r="AD575" s="87"/>
      <c r="AE575" s="87">
        <v>556</v>
      </c>
      <c r="AF575" s="88" t="s">
        <v>6020</v>
      </c>
    </row>
    <row r="576" spans="1:32">
      <c r="A576" s="82">
        <v>934</v>
      </c>
      <c r="B576" s="84" t="s">
        <v>6021</v>
      </c>
      <c r="C576" s="84" t="s">
        <v>4662</v>
      </c>
      <c r="D576" s="85">
        <v>2018</v>
      </c>
      <c r="E576" s="83"/>
      <c r="F576" s="84" t="s">
        <v>4601</v>
      </c>
      <c r="G576" s="84" t="s">
        <v>4602</v>
      </c>
      <c r="H576" s="84"/>
      <c r="I576" s="84" t="s">
        <v>4769</v>
      </c>
      <c r="J576" s="84"/>
      <c r="K576" s="84" t="s">
        <v>4616</v>
      </c>
      <c r="L576" s="84"/>
      <c r="M576" s="84"/>
      <c r="N576" s="84"/>
      <c r="O576" s="84"/>
      <c r="P576" s="84"/>
      <c r="Q576" s="86">
        <v>1</v>
      </c>
      <c r="R576" s="84"/>
      <c r="S576" s="84"/>
      <c r="T576" s="84"/>
      <c r="U576" s="84"/>
      <c r="V576" s="84"/>
      <c r="W576" s="84"/>
      <c r="X576" s="84"/>
      <c r="Y576" s="84"/>
      <c r="Z576" s="84" t="s">
        <v>5199</v>
      </c>
      <c r="AA576" s="87">
        <v>2</v>
      </c>
      <c r="AB576" s="87">
        <v>385</v>
      </c>
      <c r="AC576" s="87">
        <v>0.3</v>
      </c>
      <c r="AD576" s="87"/>
      <c r="AE576" s="87">
        <v>385</v>
      </c>
      <c r="AF576" s="88" t="s">
        <v>6022</v>
      </c>
    </row>
    <row r="577" spans="1:32">
      <c r="A577" s="82">
        <v>936</v>
      </c>
      <c r="B577" s="84" t="s">
        <v>6023</v>
      </c>
      <c r="C577" s="84" t="s">
        <v>4640</v>
      </c>
      <c r="D577" s="85">
        <v>2025</v>
      </c>
      <c r="E577" s="83"/>
      <c r="F577" s="84" t="s">
        <v>4621</v>
      </c>
      <c r="G577" s="84" t="s">
        <v>4604</v>
      </c>
      <c r="H577" s="84"/>
      <c r="I577" s="84" t="s">
        <v>4614</v>
      </c>
      <c r="J577" s="84" t="s">
        <v>4673</v>
      </c>
      <c r="K577" s="84" t="s">
        <v>4616</v>
      </c>
      <c r="L577" s="84"/>
      <c r="M577" s="84"/>
      <c r="N577" s="84"/>
      <c r="O577" s="86">
        <v>1</v>
      </c>
      <c r="P577" s="84"/>
      <c r="Q577" s="84"/>
      <c r="R577" s="84"/>
      <c r="S577" s="84"/>
      <c r="T577" s="84"/>
      <c r="U577" s="84"/>
      <c r="V577" s="84"/>
      <c r="W577" s="84"/>
      <c r="X577" s="84"/>
      <c r="Y577" s="84"/>
      <c r="Z577" s="84" t="s">
        <v>6024</v>
      </c>
      <c r="AA577" s="87">
        <v>800</v>
      </c>
      <c r="AB577" s="87">
        <v>173913</v>
      </c>
      <c r="AC577" s="87">
        <v>135.6</v>
      </c>
      <c r="AD577" s="87"/>
      <c r="AE577" s="87">
        <v>173913</v>
      </c>
      <c r="AF577" s="88" t="s">
        <v>6025</v>
      </c>
    </row>
    <row r="578" spans="1:32">
      <c r="A578" s="82">
        <v>937</v>
      </c>
      <c r="B578" s="84" t="s">
        <v>6026</v>
      </c>
      <c r="C578" s="84" t="s">
        <v>4662</v>
      </c>
      <c r="D578" s="85">
        <v>2024</v>
      </c>
      <c r="E578" s="83"/>
      <c r="F578" s="84" t="s">
        <v>4621</v>
      </c>
      <c r="G578" s="84" t="s">
        <v>4602</v>
      </c>
      <c r="H578" s="84"/>
      <c r="I578" s="84" t="s">
        <v>4614</v>
      </c>
      <c r="J578" s="84" t="s">
        <v>4673</v>
      </c>
      <c r="K578" s="84" t="s">
        <v>4616</v>
      </c>
      <c r="L578" s="84"/>
      <c r="M578" s="84"/>
      <c r="N578" s="84"/>
      <c r="O578" s="84"/>
      <c r="P578" s="84"/>
      <c r="Q578" s="86">
        <v>1</v>
      </c>
      <c r="R578" s="84"/>
      <c r="S578" s="84"/>
      <c r="T578" s="84"/>
      <c r="U578" s="84"/>
      <c r="V578" s="84"/>
      <c r="W578" s="84"/>
      <c r="X578" s="84"/>
      <c r="Y578" s="84"/>
      <c r="Z578" s="84" t="s">
        <v>4897</v>
      </c>
      <c r="AA578" s="87">
        <v>120</v>
      </c>
      <c r="AB578" s="87">
        <v>23077</v>
      </c>
      <c r="AC578" s="87">
        <v>18</v>
      </c>
      <c r="AD578" s="87"/>
      <c r="AE578" s="87">
        <v>23077</v>
      </c>
      <c r="AF578" s="88" t="s">
        <v>6027</v>
      </c>
    </row>
    <row r="579" spans="1:32">
      <c r="A579" s="82">
        <v>938</v>
      </c>
      <c r="B579" s="84" t="s">
        <v>6028</v>
      </c>
      <c r="C579" s="84" t="s">
        <v>4648</v>
      </c>
      <c r="D579" s="85">
        <v>2023</v>
      </c>
      <c r="E579" s="83"/>
      <c r="F579" s="84" t="s">
        <v>4601</v>
      </c>
      <c r="G579" s="84" t="s">
        <v>6029</v>
      </c>
      <c r="H579" s="84"/>
      <c r="I579" s="84" t="s">
        <v>4614</v>
      </c>
      <c r="J579" s="84" t="s">
        <v>4715</v>
      </c>
      <c r="K579" s="84" t="s">
        <v>4616</v>
      </c>
      <c r="L579" s="86">
        <v>1</v>
      </c>
      <c r="M579" s="84"/>
      <c r="N579" s="84"/>
      <c r="O579" s="84"/>
      <c r="P579" s="84"/>
      <c r="Q579" s="86">
        <v>1</v>
      </c>
      <c r="R579" s="84"/>
      <c r="S579" s="84"/>
      <c r="T579" s="84"/>
      <c r="U579" s="84"/>
      <c r="V579" s="84"/>
      <c r="W579" s="84"/>
      <c r="X579" s="84"/>
      <c r="Y579" s="84"/>
      <c r="Z579" s="84" t="s">
        <v>4623</v>
      </c>
      <c r="AA579" s="87">
        <v>2.5</v>
      </c>
      <c r="AB579" s="87">
        <v>543</v>
      </c>
      <c r="AC579" s="87">
        <v>0.4</v>
      </c>
      <c r="AD579" s="87"/>
      <c r="AE579" s="87">
        <v>543</v>
      </c>
      <c r="AF579" s="88" t="s">
        <v>6030</v>
      </c>
    </row>
    <row r="580" spans="1:32">
      <c r="A580" s="76">
        <v>939</v>
      </c>
      <c r="B580" s="77" t="s">
        <v>6031</v>
      </c>
      <c r="C580" s="77" t="s">
        <v>6032</v>
      </c>
      <c r="D580" s="78">
        <v>2030</v>
      </c>
      <c r="E580" s="79"/>
      <c r="F580" s="77" t="s">
        <v>4626</v>
      </c>
      <c r="G580" s="77" t="s">
        <v>4598</v>
      </c>
      <c r="H580" s="77" t="s">
        <v>4613</v>
      </c>
      <c r="I580" s="77" t="s">
        <v>4614</v>
      </c>
      <c r="J580" s="77" t="s">
        <v>4622</v>
      </c>
      <c r="K580" s="77" t="s">
        <v>4616</v>
      </c>
      <c r="L580" s="77"/>
      <c r="M580" s="77"/>
      <c r="N580" s="77"/>
      <c r="O580" s="77"/>
      <c r="P580" s="91">
        <v>1</v>
      </c>
      <c r="Q580" s="91">
        <v>1</v>
      </c>
      <c r="R580" s="77"/>
      <c r="S580" s="91">
        <v>1</v>
      </c>
      <c r="T580" s="77"/>
      <c r="U580" s="77"/>
      <c r="V580" s="77"/>
      <c r="W580" s="77"/>
      <c r="X580" s="77"/>
      <c r="Y580" s="77"/>
      <c r="Z580" s="77" t="s">
        <v>6033</v>
      </c>
      <c r="AA580" s="80"/>
      <c r="AB580" s="80">
        <v>0</v>
      </c>
      <c r="AC580" s="80">
        <v>0</v>
      </c>
      <c r="AD580" s="80"/>
      <c r="AE580" s="80">
        <v>0</v>
      </c>
      <c r="AF580" s="81" t="s">
        <v>6034</v>
      </c>
    </row>
    <row r="581" spans="1:32">
      <c r="A581" s="82">
        <v>940</v>
      </c>
      <c r="B581" s="84" t="s">
        <v>6035</v>
      </c>
      <c r="C581" s="84" t="s">
        <v>6036</v>
      </c>
      <c r="D581" s="85">
        <v>2025</v>
      </c>
      <c r="E581" s="83"/>
      <c r="F581" s="84" t="s">
        <v>4612</v>
      </c>
      <c r="G581" s="84" t="s">
        <v>4594</v>
      </c>
      <c r="H581" s="84" t="s">
        <v>5966</v>
      </c>
      <c r="I581" s="84"/>
      <c r="J581" s="84"/>
      <c r="K581" s="84" t="s">
        <v>4616</v>
      </c>
      <c r="L581" s="84"/>
      <c r="M581" s="84"/>
      <c r="N581" s="84"/>
      <c r="O581" s="84"/>
      <c r="P581" s="84"/>
      <c r="Q581" s="84"/>
      <c r="R581" s="84"/>
      <c r="S581" s="84"/>
      <c r="T581" s="84"/>
      <c r="U581" s="84"/>
      <c r="V581" s="84"/>
      <c r="W581" s="84"/>
      <c r="X581" s="84"/>
      <c r="Y581" s="84"/>
      <c r="Z581" s="84" t="s">
        <v>6037</v>
      </c>
      <c r="AA581" s="87"/>
      <c r="AB581" s="87">
        <v>320661</v>
      </c>
      <c r="AC581" s="87">
        <v>250</v>
      </c>
      <c r="AD581" s="87">
        <v>150000</v>
      </c>
      <c r="AE581" s="87">
        <v>18806</v>
      </c>
      <c r="AF581" s="88" t="s">
        <v>6038</v>
      </c>
    </row>
    <row r="582" spans="1:32">
      <c r="A582" s="82">
        <v>941</v>
      </c>
      <c r="B582" s="84" t="s">
        <v>6039</v>
      </c>
      <c r="C582" s="84" t="s">
        <v>4662</v>
      </c>
      <c r="D582" s="85">
        <v>2023</v>
      </c>
      <c r="E582" s="83"/>
      <c r="F582" s="84" t="s">
        <v>4621</v>
      </c>
      <c r="G582" s="84" t="s">
        <v>4602</v>
      </c>
      <c r="H582" s="84"/>
      <c r="I582" s="84" t="s">
        <v>4614</v>
      </c>
      <c r="J582" s="84" t="s">
        <v>4649</v>
      </c>
      <c r="K582" s="84" t="s">
        <v>4616</v>
      </c>
      <c r="L582" s="84"/>
      <c r="M582" s="84"/>
      <c r="N582" s="84"/>
      <c r="O582" s="84"/>
      <c r="P582" s="84"/>
      <c r="Q582" s="84"/>
      <c r="R582" s="86">
        <v>1</v>
      </c>
      <c r="S582" s="84"/>
      <c r="T582" s="84"/>
      <c r="U582" s="84"/>
      <c r="V582" s="84"/>
      <c r="W582" s="84"/>
      <c r="X582" s="84"/>
      <c r="Y582" s="84"/>
      <c r="Z582" s="84" t="s">
        <v>5162</v>
      </c>
      <c r="AA582" s="87">
        <v>25</v>
      </c>
      <c r="AB582" s="87">
        <v>4808</v>
      </c>
      <c r="AC582" s="87">
        <v>3.7</v>
      </c>
      <c r="AD582" s="87"/>
      <c r="AE582" s="87">
        <v>4808</v>
      </c>
      <c r="AF582" s="88" t="s">
        <v>6040</v>
      </c>
    </row>
    <row r="583" spans="1:32">
      <c r="A583" s="82">
        <v>942</v>
      </c>
      <c r="B583" s="84" t="s">
        <v>6041</v>
      </c>
      <c r="C583" s="84" t="s">
        <v>4677</v>
      </c>
      <c r="D583" s="85">
        <v>2025</v>
      </c>
      <c r="E583" s="83"/>
      <c r="F583" s="84" t="s">
        <v>4612</v>
      </c>
      <c r="G583" s="84" t="s">
        <v>4602</v>
      </c>
      <c r="H583" s="84"/>
      <c r="I583" s="84" t="s">
        <v>4641</v>
      </c>
      <c r="J583" s="84"/>
      <c r="K583" s="84" t="s">
        <v>4616</v>
      </c>
      <c r="L583" s="86">
        <v>1</v>
      </c>
      <c r="M583" s="84"/>
      <c r="N583" s="84"/>
      <c r="O583" s="84"/>
      <c r="P583" s="84"/>
      <c r="Q583" s="84"/>
      <c r="R583" s="84"/>
      <c r="S583" s="84"/>
      <c r="T583" s="84"/>
      <c r="U583" s="84"/>
      <c r="V583" s="84"/>
      <c r="W583" s="84"/>
      <c r="X583" s="84"/>
      <c r="Y583" s="84"/>
      <c r="Z583" s="84" t="s">
        <v>5259</v>
      </c>
      <c r="AA583" s="87">
        <v>90</v>
      </c>
      <c r="AB583" s="87">
        <v>17308</v>
      </c>
      <c r="AC583" s="87">
        <v>13.5</v>
      </c>
      <c r="AD583" s="87"/>
      <c r="AE583" s="87">
        <v>17308</v>
      </c>
      <c r="AF583" s="88" t="s">
        <v>6042</v>
      </c>
    </row>
    <row r="584" spans="1:32">
      <c r="A584" s="82">
        <v>943</v>
      </c>
      <c r="B584" s="84" t="s">
        <v>6043</v>
      </c>
      <c r="C584" s="84" t="s">
        <v>4648</v>
      </c>
      <c r="D584" s="85">
        <v>2022</v>
      </c>
      <c r="E584" s="83"/>
      <c r="F584" s="84" t="s">
        <v>4601</v>
      </c>
      <c r="G584" s="84" t="s">
        <v>4602</v>
      </c>
      <c r="H584" s="84"/>
      <c r="I584" s="84" t="s">
        <v>4614</v>
      </c>
      <c r="J584" s="84" t="s">
        <v>4649</v>
      </c>
      <c r="K584" s="84" t="s">
        <v>4616</v>
      </c>
      <c r="L584" s="84"/>
      <c r="M584" s="84"/>
      <c r="N584" s="84"/>
      <c r="O584" s="84"/>
      <c r="P584" s="84"/>
      <c r="Q584" s="86">
        <v>1</v>
      </c>
      <c r="R584" s="84"/>
      <c r="S584" s="84"/>
      <c r="T584" s="84"/>
      <c r="U584" s="84"/>
      <c r="V584" s="84"/>
      <c r="W584" s="84"/>
      <c r="X584" s="84"/>
      <c r="Y584" s="84"/>
      <c r="Z584" s="84" t="s">
        <v>6044</v>
      </c>
      <c r="AA584" s="87">
        <v>1.3339490000000001E-2</v>
      </c>
      <c r="AB584" s="87">
        <v>3</v>
      </c>
      <c r="AC584" s="87">
        <v>0</v>
      </c>
      <c r="AD584" s="87"/>
      <c r="AE584" s="87">
        <v>3</v>
      </c>
      <c r="AF584" s="88" t="s">
        <v>6045</v>
      </c>
    </row>
    <row r="585" spans="1:32">
      <c r="A585" s="82">
        <v>944</v>
      </c>
      <c r="B585" s="84" t="s">
        <v>6046</v>
      </c>
      <c r="C585" s="84" t="s">
        <v>6036</v>
      </c>
      <c r="D585" s="85">
        <v>2023</v>
      </c>
      <c r="E585" s="83"/>
      <c r="F585" s="84" t="s">
        <v>4621</v>
      </c>
      <c r="G585" s="84" t="s">
        <v>4633</v>
      </c>
      <c r="H585" s="84"/>
      <c r="I585" s="84" t="s">
        <v>4614</v>
      </c>
      <c r="J585" s="84" t="s">
        <v>4649</v>
      </c>
      <c r="K585" s="84" t="s">
        <v>4616</v>
      </c>
      <c r="L585" s="84"/>
      <c r="M585" s="84"/>
      <c r="N585" s="84"/>
      <c r="O585" s="84"/>
      <c r="P585" s="84"/>
      <c r="Q585" s="84"/>
      <c r="R585" s="86">
        <v>1</v>
      </c>
      <c r="S585" s="84"/>
      <c r="T585" s="84"/>
      <c r="U585" s="84"/>
      <c r="V585" s="84"/>
      <c r="W585" s="84"/>
      <c r="X585" s="84"/>
      <c r="Y585" s="84"/>
      <c r="Z585" s="84"/>
      <c r="AA585" s="87"/>
      <c r="AB585" s="87"/>
      <c r="AC585" s="87"/>
      <c r="AD585" s="87"/>
      <c r="AE585" s="87">
        <v>0</v>
      </c>
      <c r="AF585" s="88" t="s">
        <v>6047</v>
      </c>
    </row>
    <row r="586" spans="1:32">
      <c r="A586" s="82">
        <v>945</v>
      </c>
      <c r="B586" s="84" t="s">
        <v>6048</v>
      </c>
      <c r="C586" s="84" t="s">
        <v>4677</v>
      </c>
      <c r="D586" s="85">
        <v>2025</v>
      </c>
      <c r="E586" s="83"/>
      <c r="F586" s="84" t="s">
        <v>4612</v>
      </c>
      <c r="G586" s="84" t="s">
        <v>4598</v>
      </c>
      <c r="H586" s="84" t="s">
        <v>4613</v>
      </c>
      <c r="I586" s="84" t="s">
        <v>4614</v>
      </c>
      <c r="J586" s="84" t="s">
        <v>4715</v>
      </c>
      <c r="K586" s="84" t="s">
        <v>4616</v>
      </c>
      <c r="L586" s="84"/>
      <c r="M586" s="84"/>
      <c r="N586" s="84"/>
      <c r="O586" s="86">
        <v>1</v>
      </c>
      <c r="P586" s="84"/>
      <c r="Q586" s="84"/>
      <c r="R586" s="84"/>
      <c r="S586" s="84"/>
      <c r="T586" s="84"/>
      <c r="U586" s="84"/>
      <c r="V586" s="84"/>
      <c r="W586" s="84"/>
      <c r="X586" s="84"/>
      <c r="Y586" s="84"/>
      <c r="Z586" s="84" t="s">
        <v>6049</v>
      </c>
      <c r="AA586" s="87">
        <v>70</v>
      </c>
      <c r="AB586" s="87">
        <v>15556</v>
      </c>
      <c r="AC586" s="87">
        <v>12.1</v>
      </c>
      <c r="AD586" s="87"/>
      <c r="AE586" s="87">
        <v>15556</v>
      </c>
      <c r="AF586" s="88" t="s">
        <v>6050</v>
      </c>
    </row>
    <row r="587" spans="1:32">
      <c r="A587" s="82">
        <v>946</v>
      </c>
      <c r="B587" s="84" t="s">
        <v>6051</v>
      </c>
      <c r="C587" s="84" t="s">
        <v>4714</v>
      </c>
      <c r="D587" s="85">
        <v>2022</v>
      </c>
      <c r="E587" s="83"/>
      <c r="F587" s="84" t="s">
        <v>4601</v>
      </c>
      <c r="G587" s="84" t="s">
        <v>5755</v>
      </c>
      <c r="H587" s="84"/>
      <c r="I587" s="84" t="s">
        <v>5914</v>
      </c>
      <c r="J587" s="84" t="s">
        <v>5914</v>
      </c>
      <c r="K587" s="84" t="s">
        <v>4616</v>
      </c>
      <c r="L587" s="84"/>
      <c r="M587" s="86">
        <v>1</v>
      </c>
      <c r="N587" s="84"/>
      <c r="O587" s="84"/>
      <c r="P587" s="84"/>
      <c r="Q587" s="84"/>
      <c r="R587" s="84"/>
      <c r="S587" s="84"/>
      <c r="T587" s="84"/>
      <c r="U587" s="84"/>
      <c r="V587" s="84"/>
      <c r="W587" s="84"/>
      <c r="X587" s="84"/>
      <c r="Y587" s="84"/>
      <c r="Z587" s="84" t="s">
        <v>6052</v>
      </c>
      <c r="AA587" s="87"/>
      <c r="AB587" s="87"/>
      <c r="AC587" s="87"/>
      <c r="AD587" s="87">
        <v>1000000</v>
      </c>
      <c r="AE587" s="87">
        <v>59845</v>
      </c>
      <c r="AF587" s="88" t="s">
        <v>6053</v>
      </c>
    </row>
    <row r="588" spans="1:32">
      <c r="A588" s="82">
        <v>947</v>
      </c>
      <c r="B588" s="84" t="s">
        <v>6054</v>
      </c>
      <c r="C588" s="84" t="s">
        <v>4714</v>
      </c>
      <c r="D588" s="85">
        <v>2015</v>
      </c>
      <c r="E588" s="83"/>
      <c r="F588" s="84" t="s">
        <v>4601</v>
      </c>
      <c r="G588" s="84" t="s">
        <v>5564</v>
      </c>
      <c r="H588" s="84"/>
      <c r="I588" s="84" t="s">
        <v>5914</v>
      </c>
      <c r="J588" s="84" t="s">
        <v>5914</v>
      </c>
      <c r="K588" s="84" t="s">
        <v>4658</v>
      </c>
      <c r="L588" s="84"/>
      <c r="M588" s="84"/>
      <c r="N588" s="86">
        <v>1</v>
      </c>
      <c r="O588" s="84"/>
      <c r="P588" s="84"/>
      <c r="Q588" s="84"/>
      <c r="R588" s="84"/>
      <c r="S588" s="84"/>
      <c r="T588" s="84"/>
      <c r="U588" s="84"/>
      <c r="V588" s="84"/>
      <c r="W588" s="84"/>
      <c r="X588" s="84"/>
      <c r="Y588" s="84"/>
      <c r="Z588" s="84" t="s">
        <v>6055</v>
      </c>
      <c r="AA588" s="87"/>
      <c r="AB588" s="87"/>
      <c r="AC588" s="87"/>
      <c r="AD588" s="87">
        <v>100000</v>
      </c>
      <c r="AE588" s="87">
        <v>5985</v>
      </c>
      <c r="AF588" s="88" t="s">
        <v>6056</v>
      </c>
    </row>
    <row r="589" spans="1:32">
      <c r="A589" s="82">
        <v>948</v>
      </c>
      <c r="B589" s="84" t="s">
        <v>6057</v>
      </c>
      <c r="C589" s="84" t="s">
        <v>4662</v>
      </c>
      <c r="D589" s="85">
        <v>2000</v>
      </c>
      <c r="E589" s="85">
        <v>2025</v>
      </c>
      <c r="F589" s="84" t="s">
        <v>4601</v>
      </c>
      <c r="G589" s="84" t="s">
        <v>5755</v>
      </c>
      <c r="H589" s="84" t="s">
        <v>5565</v>
      </c>
      <c r="I589" s="84" t="s">
        <v>5914</v>
      </c>
      <c r="J589" s="84" t="s">
        <v>5914</v>
      </c>
      <c r="K589" s="84" t="s">
        <v>4722</v>
      </c>
      <c r="L589" s="84"/>
      <c r="M589" s="84"/>
      <c r="N589" s="84"/>
      <c r="O589" s="84"/>
      <c r="P589" s="84"/>
      <c r="Q589" s="84"/>
      <c r="R589" s="84"/>
      <c r="S589" s="84"/>
      <c r="T589" s="84"/>
      <c r="U589" s="84"/>
      <c r="V589" s="84"/>
      <c r="W589" s="84"/>
      <c r="X589" s="86">
        <v>1</v>
      </c>
      <c r="Y589" s="84"/>
      <c r="Z589" s="84" t="s">
        <v>6058</v>
      </c>
      <c r="AA589" s="87"/>
      <c r="AB589" s="87"/>
      <c r="AC589" s="87"/>
      <c r="AD589" s="87">
        <v>3000000</v>
      </c>
      <c r="AE589" s="87">
        <v>179536</v>
      </c>
      <c r="AF589" s="88" t="s">
        <v>6059</v>
      </c>
    </row>
    <row r="590" spans="1:32">
      <c r="A590" s="82">
        <v>949</v>
      </c>
      <c r="B590" s="84" t="s">
        <v>6060</v>
      </c>
      <c r="C590" s="84" t="s">
        <v>5621</v>
      </c>
      <c r="D590" s="85">
        <v>2016</v>
      </c>
      <c r="E590" s="83"/>
      <c r="F590" s="84" t="s">
        <v>4601</v>
      </c>
      <c r="G590" s="84" t="s">
        <v>4594</v>
      </c>
      <c r="H590" s="84" t="s">
        <v>5966</v>
      </c>
      <c r="I590" s="84" t="s">
        <v>5914</v>
      </c>
      <c r="J590" s="84" t="s">
        <v>5914</v>
      </c>
      <c r="K590" s="84" t="s">
        <v>4616</v>
      </c>
      <c r="L590" s="84"/>
      <c r="M590" s="84"/>
      <c r="N590" s="84"/>
      <c r="O590" s="86">
        <v>1</v>
      </c>
      <c r="P590" s="84"/>
      <c r="Q590" s="84"/>
      <c r="R590" s="84"/>
      <c r="S590" s="84"/>
      <c r="T590" s="84"/>
      <c r="U590" s="84"/>
      <c r="V590" s="84"/>
      <c r="W590" s="84"/>
      <c r="X590" s="84"/>
      <c r="Y590" s="84"/>
      <c r="Z590" s="84" t="s">
        <v>6061</v>
      </c>
      <c r="AA590" s="87"/>
      <c r="AB590" s="87"/>
      <c r="AC590" s="87"/>
      <c r="AD590" s="87">
        <v>800000</v>
      </c>
      <c r="AE590" s="87">
        <v>100301</v>
      </c>
      <c r="AF590" s="88" t="s">
        <v>6062</v>
      </c>
    </row>
    <row r="591" spans="1:32">
      <c r="A591" s="82">
        <v>950</v>
      </c>
      <c r="B591" s="84" t="s">
        <v>6063</v>
      </c>
      <c r="C591" s="84" t="s">
        <v>4687</v>
      </c>
      <c r="D591" s="85">
        <v>2025</v>
      </c>
      <c r="E591" s="83"/>
      <c r="F591" s="84" t="s">
        <v>4612</v>
      </c>
      <c r="G591" s="84" t="s">
        <v>4602</v>
      </c>
      <c r="H591" s="84"/>
      <c r="I591" s="84" t="s">
        <v>4769</v>
      </c>
      <c r="J591" s="84"/>
      <c r="K591" s="84" t="s">
        <v>4616</v>
      </c>
      <c r="L591" s="84"/>
      <c r="M591" s="84"/>
      <c r="N591" s="84"/>
      <c r="O591" s="84"/>
      <c r="P591" s="84"/>
      <c r="Q591" s="86">
        <v>1</v>
      </c>
      <c r="R591" s="84"/>
      <c r="S591" s="84"/>
      <c r="T591" s="84"/>
      <c r="U591" s="84"/>
      <c r="V591" s="84"/>
      <c r="W591" s="84"/>
      <c r="X591" s="84"/>
      <c r="Y591" s="84"/>
      <c r="Z591" s="84"/>
      <c r="AA591" s="87"/>
      <c r="AB591" s="87"/>
      <c r="AC591" s="87"/>
      <c r="AD591" s="87"/>
      <c r="AE591" s="87">
        <v>0</v>
      </c>
      <c r="AF591" s="88" t="s">
        <v>6064</v>
      </c>
    </row>
    <row r="592" spans="1:32">
      <c r="A592" s="82">
        <v>951</v>
      </c>
      <c r="B592" s="84" t="s">
        <v>6065</v>
      </c>
      <c r="C592" s="84" t="s">
        <v>4662</v>
      </c>
      <c r="D592" s="83"/>
      <c r="E592" s="83"/>
      <c r="F592" s="84" t="s">
        <v>4626</v>
      </c>
      <c r="G592" s="84" t="s">
        <v>4598</v>
      </c>
      <c r="H592" s="84" t="s">
        <v>4613</v>
      </c>
      <c r="I592" s="84" t="s">
        <v>4614</v>
      </c>
      <c r="J592" s="84" t="s">
        <v>4622</v>
      </c>
      <c r="K592" s="84" t="s">
        <v>4722</v>
      </c>
      <c r="L592" s="84"/>
      <c r="M592" s="84"/>
      <c r="N592" s="84"/>
      <c r="O592" s="84"/>
      <c r="P592" s="84"/>
      <c r="Q592" s="84"/>
      <c r="R592" s="84"/>
      <c r="S592" s="84"/>
      <c r="T592" s="84"/>
      <c r="U592" s="84"/>
      <c r="V592" s="84"/>
      <c r="W592" s="84"/>
      <c r="X592" s="86">
        <v>1</v>
      </c>
      <c r="Y592" s="84"/>
      <c r="Z592" s="84" t="s">
        <v>6066</v>
      </c>
      <c r="AA592" s="87">
        <v>10</v>
      </c>
      <c r="AB592" s="87">
        <v>2222</v>
      </c>
      <c r="AC592" s="87">
        <v>1.7</v>
      </c>
      <c r="AD592" s="87"/>
      <c r="AE592" s="87">
        <v>2222</v>
      </c>
      <c r="AF592" s="88" t="s">
        <v>6067</v>
      </c>
    </row>
    <row r="593" spans="1:32">
      <c r="A593" s="82">
        <v>952</v>
      </c>
      <c r="B593" s="84" t="s">
        <v>6068</v>
      </c>
      <c r="C593" s="84" t="s">
        <v>4662</v>
      </c>
      <c r="D593" s="83"/>
      <c r="E593" s="83"/>
      <c r="F593" s="84" t="s">
        <v>4626</v>
      </c>
      <c r="G593" s="84" t="s">
        <v>4598</v>
      </c>
      <c r="H593" s="84" t="s">
        <v>4613</v>
      </c>
      <c r="I593" s="84" t="s">
        <v>4614</v>
      </c>
      <c r="J593" s="84" t="s">
        <v>4622</v>
      </c>
      <c r="K593" s="84" t="s">
        <v>4616</v>
      </c>
      <c r="L593" s="84"/>
      <c r="M593" s="84"/>
      <c r="N593" s="84"/>
      <c r="O593" s="84"/>
      <c r="P593" s="84"/>
      <c r="Q593" s="84"/>
      <c r="R593" s="84"/>
      <c r="S593" s="86">
        <v>1</v>
      </c>
      <c r="T593" s="84"/>
      <c r="U593" s="84"/>
      <c r="V593" s="84"/>
      <c r="W593" s="84"/>
      <c r="X593" s="84"/>
      <c r="Y593" s="84"/>
      <c r="Z593" s="84"/>
      <c r="AA593" s="87"/>
      <c r="AB593" s="87"/>
      <c r="AC593" s="87"/>
      <c r="AD593" s="87"/>
      <c r="AE593" s="87">
        <v>0</v>
      </c>
      <c r="AF593" s="88" t="s">
        <v>6069</v>
      </c>
    </row>
    <row r="594" spans="1:32">
      <c r="A594" s="82">
        <v>953</v>
      </c>
      <c r="B594" s="84" t="s">
        <v>6070</v>
      </c>
      <c r="C594" s="84" t="s">
        <v>4662</v>
      </c>
      <c r="D594" s="85">
        <v>2021</v>
      </c>
      <c r="E594" s="83"/>
      <c r="F594" s="84" t="s">
        <v>4601</v>
      </c>
      <c r="G594" s="84" t="s">
        <v>4598</v>
      </c>
      <c r="H594" s="84" t="s">
        <v>4613</v>
      </c>
      <c r="I594" s="84" t="s">
        <v>4769</v>
      </c>
      <c r="J594" s="84"/>
      <c r="K594" s="84" t="s">
        <v>4616</v>
      </c>
      <c r="L594" s="84"/>
      <c r="M594" s="84"/>
      <c r="N594" s="84"/>
      <c r="O594" s="84"/>
      <c r="P594" s="84"/>
      <c r="Q594" s="84"/>
      <c r="R594" s="84"/>
      <c r="S594" s="86">
        <v>1</v>
      </c>
      <c r="T594" s="84"/>
      <c r="U594" s="84"/>
      <c r="V594" s="84"/>
      <c r="W594" s="84"/>
      <c r="X594" s="84"/>
      <c r="Y594" s="84"/>
      <c r="Z594" s="84" t="s">
        <v>6071</v>
      </c>
      <c r="AA594" s="87">
        <v>0.17499999999999999</v>
      </c>
      <c r="AB594" s="87">
        <v>39</v>
      </c>
      <c r="AC594" s="87">
        <v>0</v>
      </c>
      <c r="AD594" s="87"/>
      <c r="AE594" s="87">
        <v>39</v>
      </c>
      <c r="AF594" s="88" t="s">
        <v>6072</v>
      </c>
    </row>
    <row r="595" spans="1:32">
      <c r="A595" s="82">
        <v>954</v>
      </c>
      <c r="B595" s="84" t="s">
        <v>6073</v>
      </c>
      <c r="C595" s="84" t="s">
        <v>4771</v>
      </c>
      <c r="D595" s="85">
        <v>2025</v>
      </c>
      <c r="E595" s="83"/>
      <c r="F595" s="84" t="s">
        <v>4621</v>
      </c>
      <c r="G595" s="84" t="s">
        <v>4598</v>
      </c>
      <c r="H595" s="84" t="s">
        <v>4613</v>
      </c>
      <c r="I595" s="84" t="s">
        <v>4614</v>
      </c>
      <c r="J595" s="84" t="s">
        <v>4683</v>
      </c>
      <c r="K595" s="84" t="s">
        <v>4722</v>
      </c>
      <c r="L595" s="84"/>
      <c r="M595" s="84"/>
      <c r="N595" s="84"/>
      <c r="O595" s="84"/>
      <c r="P595" s="84"/>
      <c r="Q595" s="84"/>
      <c r="R595" s="84"/>
      <c r="S595" s="84"/>
      <c r="T595" s="84"/>
      <c r="U595" s="84"/>
      <c r="V595" s="84"/>
      <c r="W595" s="84"/>
      <c r="X595" s="86">
        <v>1</v>
      </c>
      <c r="Y595" s="84"/>
      <c r="Z595" s="84" t="s">
        <v>4970</v>
      </c>
      <c r="AA595" s="87">
        <v>20</v>
      </c>
      <c r="AB595" s="87">
        <v>4444</v>
      </c>
      <c r="AC595" s="87">
        <v>3.5</v>
      </c>
      <c r="AD595" s="87"/>
      <c r="AE595" s="87">
        <v>4444</v>
      </c>
      <c r="AF595" s="88" t="s">
        <v>6074</v>
      </c>
    </row>
    <row r="596" spans="1:32">
      <c r="A596" s="82">
        <v>955</v>
      </c>
      <c r="B596" s="84" t="s">
        <v>6075</v>
      </c>
      <c r="C596" s="84" t="s">
        <v>4890</v>
      </c>
      <c r="D596" s="85">
        <v>2025</v>
      </c>
      <c r="E596" s="83"/>
      <c r="F596" s="84" t="s">
        <v>4612</v>
      </c>
      <c r="G596" s="84" t="s">
        <v>4598</v>
      </c>
      <c r="H596" s="84" t="s">
        <v>4613</v>
      </c>
      <c r="I596" s="84" t="s">
        <v>5320</v>
      </c>
      <c r="J596" s="84" t="s">
        <v>4622</v>
      </c>
      <c r="K596" s="84" t="s">
        <v>4554</v>
      </c>
      <c r="L596" s="84"/>
      <c r="M596" s="86">
        <v>1</v>
      </c>
      <c r="N596" s="84"/>
      <c r="O596" s="84"/>
      <c r="P596" s="84"/>
      <c r="Q596" s="84"/>
      <c r="R596" s="84"/>
      <c r="S596" s="84"/>
      <c r="T596" s="84"/>
      <c r="U596" s="84"/>
      <c r="V596" s="84"/>
      <c r="W596" s="84"/>
      <c r="X596" s="84"/>
      <c r="Y596" s="84"/>
      <c r="Z596" s="84" t="s">
        <v>6076</v>
      </c>
      <c r="AA596" s="87">
        <v>412.2781943</v>
      </c>
      <c r="AB596" s="87">
        <v>91617</v>
      </c>
      <c r="AC596" s="87">
        <v>71.400000000000006</v>
      </c>
      <c r="AD596" s="87"/>
      <c r="AE596" s="87">
        <v>91617</v>
      </c>
      <c r="AF596" s="88" t="s">
        <v>6077</v>
      </c>
    </row>
    <row r="597" spans="1:32">
      <c r="A597" s="82">
        <v>958</v>
      </c>
      <c r="B597" s="84" t="s">
        <v>6078</v>
      </c>
      <c r="C597" s="84" t="s">
        <v>4714</v>
      </c>
      <c r="D597" s="85">
        <v>2020</v>
      </c>
      <c r="E597" s="83"/>
      <c r="F597" s="84" t="s">
        <v>4663</v>
      </c>
      <c r="G597" s="84" t="s">
        <v>4598</v>
      </c>
      <c r="H597" s="84" t="s">
        <v>4613</v>
      </c>
      <c r="I597" s="84" t="s">
        <v>4614</v>
      </c>
      <c r="J597" s="84" t="s">
        <v>4683</v>
      </c>
      <c r="K597" s="84" t="s">
        <v>4616</v>
      </c>
      <c r="L597" s="84"/>
      <c r="M597" s="84"/>
      <c r="N597" s="84"/>
      <c r="O597" s="84"/>
      <c r="P597" s="84"/>
      <c r="Q597" s="84"/>
      <c r="R597" s="84"/>
      <c r="S597" s="84"/>
      <c r="T597" s="84"/>
      <c r="U597" s="84"/>
      <c r="V597" s="84"/>
      <c r="W597" s="84"/>
      <c r="X597" s="84"/>
      <c r="Y597" s="84"/>
      <c r="Z597" s="84"/>
      <c r="AA597" s="87"/>
      <c r="AB597" s="87"/>
      <c r="AC597" s="87"/>
      <c r="AD597" s="87"/>
      <c r="AE597" s="87"/>
      <c r="AF597" s="88" t="s">
        <v>6079</v>
      </c>
    </row>
    <row r="598" spans="1:32">
      <c r="A598" s="82">
        <v>959</v>
      </c>
      <c r="B598" s="84" t="s">
        <v>6080</v>
      </c>
      <c r="C598" s="84" t="s">
        <v>4714</v>
      </c>
      <c r="D598" s="85">
        <v>2020</v>
      </c>
      <c r="E598" s="83"/>
      <c r="F598" s="84" t="s">
        <v>4663</v>
      </c>
      <c r="G598" s="84" t="s">
        <v>4598</v>
      </c>
      <c r="H598" s="84" t="s">
        <v>4613</v>
      </c>
      <c r="I598" s="84" t="s">
        <v>6081</v>
      </c>
      <c r="J598" s="84" t="s">
        <v>5914</v>
      </c>
      <c r="K598" s="84" t="s">
        <v>4616</v>
      </c>
      <c r="L598" s="84"/>
      <c r="M598" s="84"/>
      <c r="N598" s="84"/>
      <c r="O598" s="86">
        <v>1</v>
      </c>
      <c r="P598" s="84"/>
      <c r="Q598" s="84"/>
      <c r="R598" s="84"/>
      <c r="S598" s="84"/>
      <c r="T598" s="84"/>
      <c r="U598" s="84"/>
      <c r="V598" s="84"/>
      <c r="W598" s="84"/>
      <c r="X598" s="84"/>
      <c r="Y598" s="84"/>
      <c r="Z598" s="84" t="s">
        <v>6082</v>
      </c>
      <c r="AA598" s="87">
        <v>4.4999999999999999E-4</v>
      </c>
      <c r="AB598" s="87">
        <v>0</v>
      </c>
      <c r="AC598" s="87">
        <v>0</v>
      </c>
      <c r="AD598" s="87"/>
      <c r="AE598" s="87">
        <v>0</v>
      </c>
      <c r="AF598" s="88" t="s">
        <v>6083</v>
      </c>
    </row>
    <row r="599" spans="1:32">
      <c r="A599" s="82">
        <v>960</v>
      </c>
      <c r="B599" s="84" t="s">
        <v>6084</v>
      </c>
      <c r="C599" s="84" t="s">
        <v>4714</v>
      </c>
      <c r="D599" s="83"/>
      <c r="E599" s="83"/>
      <c r="F599" s="84" t="s">
        <v>4626</v>
      </c>
      <c r="G599" s="84" t="s">
        <v>4598</v>
      </c>
      <c r="H599" s="84" t="s">
        <v>4613</v>
      </c>
      <c r="I599" s="84" t="s">
        <v>6081</v>
      </c>
      <c r="J599" s="84" t="s">
        <v>5914</v>
      </c>
      <c r="K599" s="84" t="s">
        <v>4616</v>
      </c>
      <c r="L599" s="84"/>
      <c r="M599" s="84"/>
      <c r="N599" s="84"/>
      <c r="O599" s="86">
        <v>1</v>
      </c>
      <c r="P599" s="84"/>
      <c r="Q599" s="84"/>
      <c r="R599" s="84"/>
      <c r="S599" s="84"/>
      <c r="T599" s="84"/>
      <c r="U599" s="84"/>
      <c r="V599" s="84"/>
      <c r="W599" s="84"/>
      <c r="X599" s="84"/>
      <c r="Y599" s="84"/>
      <c r="Z599" s="84" t="s">
        <v>6085</v>
      </c>
      <c r="AA599" s="87">
        <v>225</v>
      </c>
      <c r="AB599" s="87">
        <v>50000</v>
      </c>
      <c r="AC599" s="87">
        <v>39</v>
      </c>
      <c r="AD599" s="87"/>
      <c r="AE599" s="87">
        <v>50000</v>
      </c>
      <c r="AF599" s="88" t="s">
        <v>6083</v>
      </c>
    </row>
    <row r="600" spans="1:32">
      <c r="A600" s="82">
        <v>961</v>
      </c>
      <c r="B600" s="84" t="s">
        <v>6086</v>
      </c>
      <c r="C600" s="84" t="s">
        <v>4714</v>
      </c>
      <c r="D600" s="85">
        <v>2025</v>
      </c>
      <c r="E600" s="83"/>
      <c r="F600" s="84" t="s">
        <v>4621</v>
      </c>
      <c r="G600" s="84" t="s">
        <v>4598</v>
      </c>
      <c r="H600" s="84" t="s">
        <v>4613</v>
      </c>
      <c r="I600" s="84" t="s">
        <v>4614</v>
      </c>
      <c r="J600" s="84" t="s">
        <v>4649</v>
      </c>
      <c r="K600" s="84" t="s">
        <v>4616</v>
      </c>
      <c r="L600" s="84"/>
      <c r="M600" s="84"/>
      <c r="N600" s="84"/>
      <c r="O600" s="84"/>
      <c r="P600" s="84"/>
      <c r="Q600" s="84"/>
      <c r="R600" s="84"/>
      <c r="S600" s="84"/>
      <c r="T600" s="84"/>
      <c r="U600" s="84"/>
      <c r="V600" s="84"/>
      <c r="W600" s="84"/>
      <c r="X600" s="84"/>
      <c r="Y600" s="84"/>
      <c r="Z600" s="84" t="s">
        <v>5169</v>
      </c>
      <c r="AA600" s="87">
        <v>10</v>
      </c>
      <c r="AB600" s="87">
        <v>2222</v>
      </c>
      <c r="AC600" s="87">
        <v>1.7</v>
      </c>
      <c r="AD600" s="87"/>
      <c r="AE600" s="87">
        <v>2222</v>
      </c>
      <c r="AF600" s="88" t="s">
        <v>6087</v>
      </c>
    </row>
    <row r="601" spans="1:32">
      <c r="A601" s="82">
        <v>962</v>
      </c>
      <c r="B601" s="84" t="s">
        <v>6088</v>
      </c>
      <c r="C601" s="84" t="s">
        <v>4761</v>
      </c>
      <c r="D601" s="85">
        <v>2024</v>
      </c>
      <c r="E601" s="83"/>
      <c r="F601" s="84" t="s">
        <v>4612</v>
      </c>
      <c r="G601" s="84" t="s">
        <v>4598</v>
      </c>
      <c r="H601" s="84" t="s">
        <v>4613</v>
      </c>
      <c r="I601" s="84" t="s">
        <v>4614</v>
      </c>
      <c r="J601" s="84" t="s">
        <v>4649</v>
      </c>
      <c r="K601" s="84" t="s">
        <v>4616</v>
      </c>
      <c r="L601" s="84"/>
      <c r="M601" s="84"/>
      <c r="N601" s="84"/>
      <c r="O601" s="84"/>
      <c r="P601" s="84"/>
      <c r="Q601" s="84"/>
      <c r="R601" s="84"/>
      <c r="S601" s="84"/>
      <c r="T601" s="84"/>
      <c r="U601" s="84"/>
      <c r="V601" s="84"/>
      <c r="W601" s="84"/>
      <c r="X601" s="84"/>
      <c r="Y601" s="84"/>
      <c r="Z601" s="84" t="s">
        <v>6089</v>
      </c>
      <c r="AA601" s="87">
        <v>200</v>
      </c>
      <c r="AB601" s="87">
        <v>44444</v>
      </c>
      <c r="AC601" s="87">
        <v>34.700000000000003</v>
      </c>
      <c r="AD601" s="87"/>
      <c r="AE601" s="87">
        <v>44444</v>
      </c>
      <c r="AF601" s="88" t="s">
        <v>6090</v>
      </c>
    </row>
    <row r="602" spans="1:32">
      <c r="A602" s="82">
        <v>963</v>
      </c>
      <c r="B602" s="84" t="s">
        <v>6091</v>
      </c>
      <c r="C602" s="84" t="s">
        <v>4662</v>
      </c>
      <c r="D602" s="85">
        <v>2022</v>
      </c>
      <c r="E602" s="83"/>
      <c r="F602" s="84" t="s">
        <v>4621</v>
      </c>
      <c r="G602" s="84" t="s">
        <v>4598</v>
      </c>
      <c r="H602" s="84" t="s">
        <v>4613</v>
      </c>
      <c r="I602" s="84" t="s">
        <v>4614</v>
      </c>
      <c r="J602" s="84" t="s">
        <v>4715</v>
      </c>
      <c r="K602" s="84" t="s">
        <v>4616</v>
      </c>
      <c r="L602" s="84"/>
      <c r="M602" s="84"/>
      <c r="N602" s="84"/>
      <c r="O602" s="84"/>
      <c r="P602" s="84"/>
      <c r="Q602" s="86">
        <v>1</v>
      </c>
      <c r="R602" s="86">
        <v>1</v>
      </c>
      <c r="S602" s="86">
        <v>1</v>
      </c>
      <c r="T602" s="84"/>
      <c r="U602" s="84"/>
      <c r="V602" s="84"/>
      <c r="W602" s="84"/>
      <c r="X602" s="84"/>
      <c r="Y602" s="84"/>
      <c r="Z602" s="84"/>
      <c r="AA602" s="87"/>
      <c r="AB602" s="87"/>
      <c r="AC602" s="87"/>
      <c r="AD602" s="87"/>
      <c r="AE602" s="87">
        <v>0</v>
      </c>
      <c r="AF602" s="88" t="s">
        <v>6092</v>
      </c>
    </row>
    <row r="603" spans="1:32">
      <c r="A603" s="82">
        <v>964</v>
      </c>
      <c r="B603" s="84" t="s">
        <v>6093</v>
      </c>
      <c r="C603" s="84" t="s">
        <v>4648</v>
      </c>
      <c r="D603" s="85">
        <v>2024</v>
      </c>
      <c r="E603" s="83"/>
      <c r="F603" s="84" t="s">
        <v>4626</v>
      </c>
      <c r="G603" s="84" t="s">
        <v>4598</v>
      </c>
      <c r="H603" s="84" t="s">
        <v>4613</v>
      </c>
      <c r="I603" s="84" t="s">
        <v>4614</v>
      </c>
      <c r="J603" s="84" t="s">
        <v>4715</v>
      </c>
      <c r="K603" s="84" t="s">
        <v>4616</v>
      </c>
      <c r="L603" s="84"/>
      <c r="M603" s="84"/>
      <c r="N603" s="84"/>
      <c r="O603" s="84"/>
      <c r="P603" s="84"/>
      <c r="Q603" s="84"/>
      <c r="R603" s="84"/>
      <c r="S603" s="84"/>
      <c r="T603" s="84"/>
      <c r="U603" s="84"/>
      <c r="V603" s="84"/>
      <c r="W603" s="84"/>
      <c r="X603" s="84"/>
      <c r="Y603" s="84"/>
      <c r="Z603" s="84" t="s">
        <v>4665</v>
      </c>
      <c r="AA603" s="87">
        <v>1</v>
      </c>
      <c r="AB603" s="87">
        <v>222</v>
      </c>
      <c r="AC603" s="87">
        <v>0.2</v>
      </c>
      <c r="AD603" s="87"/>
      <c r="AE603" s="87">
        <v>222</v>
      </c>
      <c r="AF603" s="88" t="s">
        <v>6094</v>
      </c>
    </row>
    <row r="604" spans="1:32">
      <c r="A604" s="82">
        <v>965</v>
      </c>
      <c r="B604" s="84" t="s">
        <v>6095</v>
      </c>
      <c r="C604" s="84" t="s">
        <v>4833</v>
      </c>
      <c r="D604" s="83"/>
      <c r="E604" s="83"/>
      <c r="F604" s="84" t="s">
        <v>4612</v>
      </c>
      <c r="G604" s="84" t="s">
        <v>4598</v>
      </c>
      <c r="H604" s="84" t="s">
        <v>4613</v>
      </c>
      <c r="I604" s="84" t="s">
        <v>4769</v>
      </c>
      <c r="J604" s="84"/>
      <c r="K604" s="84" t="s">
        <v>4616</v>
      </c>
      <c r="L604" s="84"/>
      <c r="M604" s="84"/>
      <c r="N604" s="84"/>
      <c r="O604" s="84"/>
      <c r="P604" s="86">
        <v>1</v>
      </c>
      <c r="Q604" s="84"/>
      <c r="R604" s="84"/>
      <c r="S604" s="86">
        <v>1</v>
      </c>
      <c r="T604" s="84"/>
      <c r="U604" s="84"/>
      <c r="V604" s="84"/>
      <c r="W604" s="84"/>
      <c r="X604" s="84"/>
      <c r="Y604" s="84"/>
      <c r="Z604" s="84" t="s">
        <v>6096</v>
      </c>
      <c r="AA604" s="87">
        <v>160</v>
      </c>
      <c r="AB604" s="87">
        <v>35556</v>
      </c>
      <c r="AC604" s="87">
        <v>27.7</v>
      </c>
      <c r="AD604" s="87"/>
      <c r="AE604" s="87">
        <v>35556</v>
      </c>
      <c r="AF604" s="88" t="s">
        <v>6097</v>
      </c>
    </row>
    <row r="605" spans="1:32">
      <c r="A605" s="82">
        <v>966</v>
      </c>
      <c r="B605" s="84" t="s">
        <v>6098</v>
      </c>
      <c r="C605" s="84" t="s">
        <v>6099</v>
      </c>
      <c r="D605" s="83"/>
      <c r="E605" s="83"/>
      <c r="F605" s="84" t="s">
        <v>4626</v>
      </c>
      <c r="G605" s="84" t="s">
        <v>4598</v>
      </c>
      <c r="H605" s="84" t="s">
        <v>4613</v>
      </c>
      <c r="I605" s="84" t="s">
        <v>4769</v>
      </c>
      <c r="J605" s="84"/>
      <c r="K605" s="84" t="s">
        <v>4616</v>
      </c>
      <c r="L605" s="84"/>
      <c r="M605" s="84"/>
      <c r="N605" s="84"/>
      <c r="O605" s="84"/>
      <c r="P605" s="84"/>
      <c r="Q605" s="84"/>
      <c r="R605" s="84"/>
      <c r="S605" s="84"/>
      <c r="T605" s="84"/>
      <c r="U605" s="84"/>
      <c r="V605" s="84"/>
      <c r="W605" s="84"/>
      <c r="X605" s="84"/>
      <c r="Y605" s="84"/>
      <c r="Z605" s="84"/>
      <c r="AA605" s="87"/>
      <c r="AB605" s="87"/>
      <c r="AC605" s="87"/>
      <c r="AD605" s="87"/>
      <c r="AE605" s="87">
        <v>0</v>
      </c>
      <c r="AF605" s="88" t="s">
        <v>6100</v>
      </c>
    </row>
    <row r="606" spans="1:32">
      <c r="A606" s="82">
        <v>967</v>
      </c>
      <c r="B606" s="84" t="s">
        <v>6098</v>
      </c>
      <c r="C606" s="84" t="s">
        <v>6101</v>
      </c>
      <c r="D606" s="83"/>
      <c r="E606" s="83"/>
      <c r="F606" s="84" t="s">
        <v>4626</v>
      </c>
      <c r="G606" s="84" t="s">
        <v>4598</v>
      </c>
      <c r="H606" s="84" t="s">
        <v>4613</v>
      </c>
      <c r="I606" s="84" t="s">
        <v>4769</v>
      </c>
      <c r="J606" s="84"/>
      <c r="K606" s="84" t="s">
        <v>4616</v>
      </c>
      <c r="L606" s="84"/>
      <c r="M606" s="84"/>
      <c r="N606" s="84"/>
      <c r="O606" s="84"/>
      <c r="P606" s="84"/>
      <c r="Q606" s="84"/>
      <c r="R606" s="84"/>
      <c r="S606" s="84"/>
      <c r="T606" s="84"/>
      <c r="U606" s="84"/>
      <c r="V606" s="84"/>
      <c r="W606" s="84"/>
      <c r="X606" s="84"/>
      <c r="Y606" s="84"/>
      <c r="Z606" s="84"/>
      <c r="AA606" s="87"/>
      <c r="AB606" s="87"/>
      <c r="AC606" s="87"/>
      <c r="AD606" s="87"/>
      <c r="AE606" s="87">
        <v>0</v>
      </c>
      <c r="AF606" s="88" t="s">
        <v>6100</v>
      </c>
    </row>
    <row r="607" spans="1:32">
      <c r="A607" s="82">
        <v>968</v>
      </c>
      <c r="B607" s="84" t="s">
        <v>6102</v>
      </c>
      <c r="C607" s="84" t="s">
        <v>4761</v>
      </c>
      <c r="D607" s="83"/>
      <c r="E607" s="83"/>
      <c r="F607" s="84" t="s">
        <v>4621</v>
      </c>
      <c r="G607" s="84" t="s">
        <v>4602</v>
      </c>
      <c r="H607" s="84"/>
      <c r="I607" s="84" t="s">
        <v>4769</v>
      </c>
      <c r="J607" s="84"/>
      <c r="K607" s="84" t="s">
        <v>4616</v>
      </c>
      <c r="L607" s="84"/>
      <c r="M607" s="84"/>
      <c r="N607" s="84"/>
      <c r="O607" s="84"/>
      <c r="P607" s="84"/>
      <c r="Q607" s="84"/>
      <c r="R607" s="86">
        <v>1</v>
      </c>
      <c r="S607" s="84"/>
      <c r="T607" s="84"/>
      <c r="U607" s="84"/>
      <c r="V607" s="84"/>
      <c r="W607" s="84"/>
      <c r="X607" s="84"/>
      <c r="Y607" s="84"/>
      <c r="Z607" s="84" t="s">
        <v>6002</v>
      </c>
      <c r="AA607" s="87">
        <v>0.7</v>
      </c>
      <c r="AB607" s="87">
        <v>135</v>
      </c>
      <c r="AC607" s="87">
        <v>0.1</v>
      </c>
      <c r="AD607" s="87"/>
      <c r="AE607" s="87">
        <v>135</v>
      </c>
      <c r="AF607" s="88" t="s">
        <v>6103</v>
      </c>
    </row>
    <row r="608" spans="1:32">
      <c r="A608" s="82">
        <v>970</v>
      </c>
      <c r="B608" s="84" t="s">
        <v>6104</v>
      </c>
      <c r="C608" s="84" t="s">
        <v>4687</v>
      </c>
      <c r="D608" s="83"/>
      <c r="E608" s="83"/>
      <c r="F608" s="84" t="s">
        <v>4626</v>
      </c>
      <c r="G608" s="84" t="s">
        <v>4602</v>
      </c>
      <c r="H608" s="84"/>
      <c r="I608" s="84" t="s">
        <v>4769</v>
      </c>
      <c r="J608" s="84"/>
      <c r="K608" s="84" t="s">
        <v>4616</v>
      </c>
      <c r="L608" s="84"/>
      <c r="M608" s="84"/>
      <c r="N608" s="84"/>
      <c r="O608" s="84"/>
      <c r="P608" s="86">
        <v>1</v>
      </c>
      <c r="Q608" s="84"/>
      <c r="R608" s="84"/>
      <c r="S608" s="84"/>
      <c r="T608" s="84"/>
      <c r="U608" s="84"/>
      <c r="V608" s="84"/>
      <c r="W608" s="84"/>
      <c r="X608" s="84"/>
      <c r="Y608" s="84"/>
      <c r="Z608" s="84" t="s">
        <v>4617</v>
      </c>
      <c r="AA608" s="87">
        <v>1000</v>
      </c>
      <c r="AB608" s="87">
        <v>192308</v>
      </c>
      <c r="AC608" s="87">
        <v>149.9</v>
      </c>
      <c r="AD608" s="87"/>
      <c r="AE608" s="87">
        <v>192308</v>
      </c>
      <c r="AF608" s="88" t="s">
        <v>6105</v>
      </c>
    </row>
    <row r="609" spans="1:32">
      <c r="A609" s="82">
        <v>971</v>
      </c>
      <c r="B609" s="84" t="s">
        <v>6106</v>
      </c>
      <c r="C609" s="84" t="s">
        <v>4687</v>
      </c>
      <c r="D609" s="85">
        <v>2019</v>
      </c>
      <c r="E609" s="85">
        <v>2022</v>
      </c>
      <c r="F609" s="84" t="s">
        <v>4699</v>
      </c>
      <c r="G609" s="84" t="s">
        <v>4602</v>
      </c>
      <c r="H609" s="84"/>
      <c r="I609" s="84" t="s">
        <v>4641</v>
      </c>
      <c r="J609" s="84" t="s">
        <v>5914</v>
      </c>
      <c r="K609" s="84" t="s">
        <v>4616</v>
      </c>
      <c r="L609" s="84"/>
      <c r="M609" s="84"/>
      <c r="N609" s="84"/>
      <c r="O609" s="84"/>
      <c r="P609" s="84"/>
      <c r="Q609" s="86">
        <v>1</v>
      </c>
      <c r="R609" s="84"/>
      <c r="S609" s="84"/>
      <c r="T609" s="84"/>
      <c r="U609" s="84"/>
      <c r="V609" s="84"/>
      <c r="W609" s="84"/>
      <c r="X609" s="84"/>
      <c r="Y609" s="84"/>
      <c r="Z609" s="84"/>
      <c r="AA609" s="87"/>
      <c r="AB609" s="87"/>
      <c r="AC609" s="87"/>
      <c r="AD609" s="87"/>
      <c r="AE609" s="87">
        <v>0</v>
      </c>
      <c r="AF609" s="88" t="s">
        <v>6107</v>
      </c>
    </row>
    <row r="610" spans="1:32">
      <c r="A610" s="82">
        <v>972</v>
      </c>
      <c r="B610" s="84" t="s">
        <v>6108</v>
      </c>
      <c r="C610" s="84" t="s">
        <v>4761</v>
      </c>
      <c r="D610" s="85">
        <v>2018</v>
      </c>
      <c r="E610" s="83"/>
      <c r="F610" s="84" t="s">
        <v>4601</v>
      </c>
      <c r="G610" s="84" t="s">
        <v>4602</v>
      </c>
      <c r="H610" s="84"/>
      <c r="I610" s="84" t="s">
        <v>4769</v>
      </c>
      <c r="J610" s="84"/>
      <c r="K610" s="84" t="s">
        <v>4616</v>
      </c>
      <c r="L610" s="84"/>
      <c r="M610" s="84"/>
      <c r="N610" s="84"/>
      <c r="O610" s="84"/>
      <c r="P610" s="84"/>
      <c r="Q610" s="84"/>
      <c r="R610" s="84"/>
      <c r="S610" s="84"/>
      <c r="T610" s="84"/>
      <c r="U610" s="84"/>
      <c r="V610" s="84"/>
      <c r="W610" s="84"/>
      <c r="X610" s="84"/>
      <c r="Y610" s="84"/>
      <c r="Z610" s="84" t="s">
        <v>6109</v>
      </c>
      <c r="AA610" s="87">
        <v>0.75</v>
      </c>
      <c r="AB610" s="87">
        <v>144</v>
      </c>
      <c r="AC610" s="87">
        <v>0.1</v>
      </c>
      <c r="AD610" s="87"/>
      <c r="AE610" s="87">
        <v>144</v>
      </c>
      <c r="AF610" s="88" t="s">
        <v>6110</v>
      </c>
    </row>
    <row r="611" spans="1:32">
      <c r="A611" s="82">
        <v>973</v>
      </c>
      <c r="B611" s="84" t="s">
        <v>6111</v>
      </c>
      <c r="C611" s="84" t="s">
        <v>4687</v>
      </c>
      <c r="D611" s="85">
        <v>2018</v>
      </c>
      <c r="E611" s="83"/>
      <c r="F611" s="84" t="s">
        <v>4601</v>
      </c>
      <c r="G611" s="84" t="s">
        <v>4602</v>
      </c>
      <c r="H611" s="84"/>
      <c r="I611" s="84" t="s">
        <v>4641</v>
      </c>
      <c r="J611" s="84" t="s">
        <v>5914</v>
      </c>
      <c r="K611" s="84" t="s">
        <v>4616</v>
      </c>
      <c r="L611" s="84"/>
      <c r="M611" s="84"/>
      <c r="N611" s="84"/>
      <c r="O611" s="84"/>
      <c r="P611" s="84"/>
      <c r="Q611" s="86">
        <v>1</v>
      </c>
      <c r="R611" s="84"/>
      <c r="S611" s="84"/>
      <c r="T611" s="84"/>
      <c r="U611" s="84"/>
      <c r="V611" s="84"/>
      <c r="W611" s="84"/>
      <c r="X611" s="84"/>
      <c r="Y611" s="84"/>
      <c r="Z611" s="84"/>
      <c r="AA611" s="87"/>
      <c r="AB611" s="87"/>
      <c r="AC611" s="87"/>
      <c r="AD611" s="87"/>
      <c r="AE611" s="87">
        <v>0</v>
      </c>
      <c r="AF611" s="88" t="s">
        <v>6112</v>
      </c>
    </row>
    <row r="612" spans="1:32">
      <c r="A612" s="82">
        <v>974</v>
      </c>
      <c r="B612" s="84" t="s">
        <v>6113</v>
      </c>
      <c r="C612" s="84" t="s">
        <v>4687</v>
      </c>
      <c r="D612" s="85">
        <v>2018</v>
      </c>
      <c r="E612" s="85">
        <v>2022</v>
      </c>
      <c r="F612" s="84" t="s">
        <v>4699</v>
      </c>
      <c r="G612" s="84" t="s">
        <v>4602</v>
      </c>
      <c r="H612" s="84"/>
      <c r="I612" s="84" t="s">
        <v>4641</v>
      </c>
      <c r="J612" s="84" t="s">
        <v>5914</v>
      </c>
      <c r="K612" s="84" t="s">
        <v>4616</v>
      </c>
      <c r="L612" s="84"/>
      <c r="M612" s="84"/>
      <c r="N612" s="84"/>
      <c r="O612" s="84"/>
      <c r="P612" s="84"/>
      <c r="Q612" s="86">
        <v>1</v>
      </c>
      <c r="R612" s="84"/>
      <c r="S612" s="84"/>
      <c r="T612" s="84"/>
      <c r="U612" s="84"/>
      <c r="V612" s="84"/>
      <c r="W612" s="84"/>
      <c r="X612" s="84"/>
      <c r="Y612" s="84"/>
      <c r="Z612" s="84"/>
      <c r="AA612" s="87"/>
      <c r="AB612" s="87"/>
      <c r="AC612" s="87"/>
      <c r="AD612" s="87"/>
      <c r="AE612" s="87">
        <v>0</v>
      </c>
      <c r="AF612" s="88" t="s">
        <v>6114</v>
      </c>
    </row>
    <row r="613" spans="1:32">
      <c r="A613" s="82">
        <v>975</v>
      </c>
      <c r="B613" s="84" t="s">
        <v>6115</v>
      </c>
      <c r="C613" s="84" t="s">
        <v>4761</v>
      </c>
      <c r="D613" s="83"/>
      <c r="E613" s="83"/>
      <c r="F613" s="84" t="s">
        <v>4626</v>
      </c>
      <c r="G613" s="84" t="s">
        <v>4598</v>
      </c>
      <c r="H613" s="84" t="s">
        <v>4613</v>
      </c>
      <c r="I613" s="84" t="s">
        <v>4614</v>
      </c>
      <c r="J613" s="84" t="s">
        <v>4649</v>
      </c>
      <c r="K613" s="84" t="s">
        <v>4616</v>
      </c>
      <c r="L613" s="86">
        <v>1</v>
      </c>
      <c r="M613" s="84"/>
      <c r="N613" s="84"/>
      <c r="O613" s="84"/>
      <c r="P613" s="84"/>
      <c r="Q613" s="84"/>
      <c r="R613" s="84"/>
      <c r="S613" s="84"/>
      <c r="T613" s="84"/>
      <c r="U613" s="84"/>
      <c r="V613" s="84"/>
      <c r="W613" s="84"/>
      <c r="X613" s="84"/>
      <c r="Y613" s="84"/>
      <c r="Z613" s="84"/>
      <c r="AA613" s="87"/>
      <c r="AB613" s="87"/>
      <c r="AC613" s="87"/>
      <c r="AD613" s="87"/>
      <c r="AE613" s="87">
        <v>0</v>
      </c>
      <c r="AF613" s="88" t="s">
        <v>6116</v>
      </c>
    </row>
    <row r="614" spans="1:32">
      <c r="A614" s="82">
        <v>976</v>
      </c>
      <c r="B614" s="84" t="s">
        <v>6117</v>
      </c>
      <c r="C614" s="84" t="s">
        <v>4632</v>
      </c>
      <c r="D614" s="83"/>
      <c r="E614" s="83"/>
      <c r="F614" s="84" t="s">
        <v>4621</v>
      </c>
      <c r="G614" s="84" t="s">
        <v>4598</v>
      </c>
      <c r="H614" s="84" t="s">
        <v>4613</v>
      </c>
      <c r="I614" s="84" t="s">
        <v>4614</v>
      </c>
      <c r="J614" s="84" t="s">
        <v>4715</v>
      </c>
      <c r="K614" s="84" t="s">
        <v>4616</v>
      </c>
      <c r="L614" s="84"/>
      <c r="M614" s="84"/>
      <c r="N614" s="84"/>
      <c r="O614" s="84"/>
      <c r="P614" s="84"/>
      <c r="Q614" s="86">
        <v>1</v>
      </c>
      <c r="R614" s="84"/>
      <c r="S614" s="84"/>
      <c r="T614" s="84"/>
      <c r="U614" s="84"/>
      <c r="V614" s="84"/>
      <c r="W614" s="84"/>
      <c r="X614" s="84"/>
      <c r="Y614" s="84"/>
      <c r="Z614" s="84" t="s">
        <v>4650</v>
      </c>
      <c r="AA614" s="87">
        <v>20</v>
      </c>
      <c r="AB614" s="87">
        <v>4444</v>
      </c>
      <c r="AC614" s="87">
        <v>3.5</v>
      </c>
      <c r="AD614" s="87"/>
      <c r="AE614" s="87">
        <v>4444</v>
      </c>
      <c r="AF614" s="88" t="s">
        <v>6118</v>
      </c>
    </row>
    <row r="615" spans="1:32">
      <c r="A615" s="82">
        <v>977</v>
      </c>
      <c r="B615" s="84" t="s">
        <v>6119</v>
      </c>
      <c r="C615" s="84" t="s">
        <v>4620</v>
      </c>
      <c r="D615" s="85">
        <v>2027</v>
      </c>
      <c r="E615" s="83"/>
      <c r="F615" s="84" t="s">
        <v>4612</v>
      </c>
      <c r="G615" s="84" t="s">
        <v>4598</v>
      </c>
      <c r="H615" s="84" t="s">
        <v>4613</v>
      </c>
      <c r="I615" s="84" t="s">
        <v>4614</v>
      </c>
      <c r="J615" s="84" t="s">
        <v>4715</v>
      </c>
      <c r="K615" s="84" t="s">
        <v>4563</v>
      </c>
      <c r="L615" s="84"/>
      <c r="M615" s="84"/>
      <c r="N615" s="84"/>
      <c r="O615" s="84"/>
      <c r="P615" s="84"/>
      <c r="Q615" s="84"/>
      <c r="R615" s="84"/>
      <c r="S615" s="84"/>
      <c r="T615" s="84"/>
      <c r="U615" s="84"/>
      <c r="V615" s="84"/>
      <c r="W615" s="86">
        <v>1</v>
      </c>
      <c r="X615" s="84"/>
      <c r="Y615" s="84"/>
      <c r="Z615" s="84" t="s">
        <v>5259</v>
      </c>
      <c r="AA615" s="87">
        <v>100</v>
      </c>
      <c r="AB615" s="87">
        <v>22222</v>
      </c>
      <c r="AC615" s="87">
        <v>17.3</v>
      </c>
      <c r="AD615" s="87"/>
      <c r="AE615" s="87">
        <v>22222</v>
      </c>
      <c r="AF615" s="88" t="s">
        <v>6120</v>
      </c>
    </row>
    <row r="616" spans="1:32">
      <c r="A616" s="82">
        <v>978</v>
      </c>
      <c r="B616" s="84" t="s">
        <v>6121</v>
      </c>
      <c r="C616" s="84" t="s">
        <v>4620</v>
      </c>
      <c r="D616" s="83"/>
      <c r="E616" s="83"/>
      <c r="F616" s="84" t="s">
        <v>4626</v>
      </c>
      <c r="G616" s="84" t="s">
        <v>4598</v>
      </c>
      <c r="H616" s="84" t="s">
        <v>4613</v>
      </c>
      <c r="I616" s="84" t="s">
        <v>4769</v>
      </c>
      <c r="J616" s="84"/>
      <c r="K616" s="84" t="s">
        <v>4563</v>
      </c>
      <c r="L616" s="84"/>
      <c r="M616" s="84"/>
      <c r="N616" s="84"/>
      <c r="O616" s="84"/>
      <c r="P616" s="84"/>
      <c r="Q616" s="84"/>
      <c r="R616" s="84"/>
      <c r="S616" s="84"/>
      <c r="T616" s="84"/>
      <c r="U616" s="84"/>
      <c r="V616" s="84"/>
      <c r="W616" s="86">
        <v>1</v>
      </c>
      <c r="X616" s="84"/>
      <c r="Y616" s="84"/>
      <c r="Z616" s="84"/>
      <c r="AA616" s="87"/>
      <c r="AB616" s="87"/>
      <c r="AC616" s="87"/>
      <c r="AD616" s="87"/>
      <c r="AE616" s="87">
        <v>0</v>
      </c>
      <c r="AF616" s="88" t="s">
        <v>6122</v>
      </c>
    </row>
    <row r="617" spans="1:32">
      <c r="A617" s="82">
        <v>979</v>
      </c>
      <c r="B617" s="84" t="s">
        <v>6123</v>
      </c>
      <c r="C617" s="84" t="s">
        <v>4687</v>
      </c>
      <c r="D617" s="85">
        <v>2028</v>
      </c>
      <c r="E617" s="83"/>
      <c r="F617" s="84" t="s">
        <v>4612</v>
      </c>
      <c r="G617" s="84" t="s">
        <v>4594</v>
      </c>
      <c r="H617" s="84" t="s">
        <v>5966</v>
      </c>
      <c r="I617" s="84"/>
      <c r="J617" s="84"/>
      <c r="K617" s="84" t="s">
        <v>4616</v>
      </c>
      <c r="L617" s="84"/>
      <c r="M617" s="84"/>
      <c r="N617" s="84"/>
      <c r="O617" s="84"/>
      <c r="P617" s="86">
        <v>1</v>
      </c>
      <c r="Q617" s="84"/>
      <c r="R617" s="84"/>
      <c r="S617" s="84"/>
      <c r="T617" s="86">
        <v>1</v>
      </c>
      <c r="U617" s="84"/>
      <c r="V617" s="84"/>
      <c r="W617" s="84"/>
      <c r="X617" s="84"/>
      <c r="Y617" s="84"/>
      <c r="Z617" s="84" t="s">
        <v>6124</v>
      </c>
      <c r="AA617" s="87"/>
      <c r="AB617" s="87">
        <v>192135</v>
      </c>
      <c r="AC617" s="87">
        <v>149.80000000000001</v>
      </c>
      <c r="AD617" s="87">
        <v>1000000</v>
      </c>
      <c r="AE617" s="87">
        <v>125376</v>
      </c>
      <c r="AF617" s="88" t="s">
        <v>6125</v>
      </c>
    </row>
    <row r="618" spans="1:32">
      <c r="A618" s="82">
        <v>980</v>
      </c>
      <c r="B618" s="84" t="s">
        <v>6126</v>
      </c>
      <c r="C618" s="84" t="s">
        <v>4687</v>
      </c>
      <c r="D618" s="85">
        <v>2030</v>
      </c>
      <c r="E618" s="83"/>
      <c r="F618" s="84" t="s">
        <v>4612</v>
      </c>
      <c r="G618" s="84" t="s">
        <v>4594</v>
      </c>
      <c r="H618" s="84" t="s">
        <v>5966</v>
      </c>
      <c r="I618" s="84"/>
      <c r="J618" s="84"/>
      <c r="K618" s="84" t="s">
        <v>4616</v>
      </c>
      <c r="L618" s="84"/>
      <c r="M618" s="84"/>
      <c r="N618" s="84"/>
      <c r="O618" s="84"/>
      <c r="P618" s="84"/>
      <c r="Q618" s="84"/>
      <c r="R618" s="84"/>
      <c r="S618" s="84"/>
      <c r="T618" s="84"/>
      <c r="U618" s="84"/>
      <c r="V618" s="84"/>
      <c r="W618" s="84"/>
      <c r="X618" s="84"/>
      <c r="Y618" s="84"/>
      <c r="Z618" s="84" t="s">
        <v>6127</v>
      </c>
      <c r="AA618" s="87"/>
      <c r="AB618" s="87">
        <v>192135</v>
      </c>
      <c r="AC618" s="87">
        <v>149.80000000000001</v>
      </c>
      <c r="AD618" s="87">
        <v>1000000</v>
      </c>
      <c r="AE618" s="87">
        <v>125376</v>
      </c>
      <c r="AF618" s="88" t="s">
        <v>6125</v>
      </c>
    </row>
    <row r="619" spans="1:32">
      <c r="A619" s="82">
        <v>981</v>
      </c>
      <c r="B619" s="84" t="s">
        <v>6128</v>
      </c>
      <c r="C619" s="84" t="s">
        <v>4668</v>
      </c>
      <c r="D619" s="85">
        <v>2023</v>
      </c>
      <c r="E619" s="83"/>
      <c r="F619" s="84" t="s">
        <v>4621</v>
      </c>
      <c r="G619" s="84" t="s">
        <v>4602</v>
      </c>
      <c r="H619" s="84"/>
      <c r="I619" s="84" t="s">
        <v>4769</v>
      </c>
      <c r="J619" s="84"/>
      <c r="K619" s="84" t="s">
        <v>4616</v>
      </c>
      <c r="L619" s="84"/>
      <c r="M619" s="84"/>
      <c r="N619" s="84"/>
      <c r="O619" s="84"/>
      <c r="P619" s="84"/>
      <c r="Q619" s="84"/>
      <c r="R619" s="84"/>
      <c r="S619" s="84"/>
      <c r="T619" s="84"/>
      <c r="U619" s="84"/>
      <c r="V619" s="84"/>
      <c r="W619" s="84"/>
      <c r="X619" s="84"/>
      <c r="Y619" s="84"/>
      <c r="Z619" s="84" t="s">
        <v>6129</v>
      </c>
      <c r="AA619" s="87">
        <v>1.4</v>
      </c>
      <c r="AB619" s="87">
        <v>269</v>
      </c>
      <c r="AC619" s="87">
        <v>0.2</v>
      </c>
      <c r="AD619" s="87"/>
      <c r="AE619" s="87">
        <v>269</v>
      </c>
      <c r="AF619" s="88" t="s">
        <v>6130</v>
      </c>
    </row>
    <row r="620" spans="1:32">
      <c r="A620" s="82">
        <v>982</v>
      </c>
      <c r="B620" s="84" t="s">
        <v>6131</v>
      </c>
      <c r="C620" s="84" t="s">
        <v>6132</v>
      </c>
      <c r="D620" s="85">
        <v>2028</v>
      </c>
      <c r="E620" s="83"/>
      <c r="F620" s="84" t="s">
        <v>4612</v>
      </c>
      <c r="G620" s="84" t="s">
        <v>4594</v>
      </c>
      <c r="H620" s="84" t="s">
        <v>5966</v>
      </c>
      <c r="I620" s="84"/>
      <c r="J620" s="84"/>
      <c r="K620" s="84" t="s">
        <v>4554</v>
      </c>
      <c r="L620" s="84"/>
      <c r="M620" s="86">
        <v>1</v>
      </c>
      <c r="N620" s="84"/>
      <c r="O620" s="84"/>
      <c r="P620" s="84"/>
      <c r="Q620" s="84"/>
      <c r="R620" s="84"/>
      <c r="S620" s="84"/>
      <c r="T620" s="84"/>
      <c r="U620" s="84"/>
      <c r="V620" s="84"/>
      <c r="W620" s="84"/>
      <c r="X620" s="84"/>
      <c r="Y620" s="84"/>
      <c r="Z620" s="84" t="s">
        <v>6133</v>
      </c>
      <c r="AA620" s="87"/>
      <c r="AB620" s="87">
        <v>161678</v>
      </c>
      <c r="AC620" s="87">
        <v>126.1</v>
      </c>
      <c r="AD620" s="87">
        <v>950000</v>
      </c>
      <c r="AE620" s="87">
        <v>119108</v>
      </c>
      <c r="AF620" s="88" t="s">
        <v>6134</v>
      </c>
    </row>
    <row r="621" spans="1:32">
      <c r="A621" s="82">
        <v>984</v>
      </c>
      <c r="B621" s="84" t="s">
        <v>6135</v>
      </c>
      <c r="C621" s="84" t="s">
        <v>4632</v>
      </c>
      <c r="D621" s="85">
        <v>2025</v>
      </c>
      <c r="E621" s="83"/>
      <c r="F621" s="84" t="s">
        <v>4612</v>
      </c>
      <c r="G621" s="84" t="s">
        <v>4594</v>
      </c>
      <c r="H621" s="84" t="s">
        <v>4863</v>
      </c>
      <c r="I621" s="84"/>
      <c r="J621" s="84"/>
      <c r="K621" s="84" t="s">
        <v>4554</v>
      </c>
      <c r="L621" s="84"/>
      <c r="M621" s="86">
        <v>1</v>
      </c>
      <c r="N621" s="84"/>
      <c r="O621" s="84"/>
      <c r="P621" s="84"/>
      <c r="Q621" s="84"/>
      <c r="R621" s="84"/>
      <c r="S621" s="84"/>
      <c r="T621" s="84"/>
      <c r="U621" s="84"/>
      <c r="V621" s="84"/>
      <c r="W621" s="84"/>
      <c r="X621" s="84"/>
      <c r="Y621" s="84"/>
      <c r="Z621" s="84" t="s">
        <v>6136</v>
      </c>
      <c r="AA621" s="87"/>
      <c r="AB621" s="87">
        <v>230968</v>
      </c>
      <c r="AC621" s="87">
        <v>180.1</v>
      </c>
      <c r="AD621" s="87">
        <v>2000000</v>
      </c>
      <c r="AE621" s="87">
        <v>250753</v>
      </c>
      <c r="AF621" s="88" t="s">
        <v>6137</v>
      </c>
    </row>
    <row r="622" spans="1:32">
      <c r="A622" s="82">
        <v>985</v>
      </c>
      <c r="B622" s="84" t="s">
        <v>6138</v>
      </c>
      <c r="C622" s="84" t="s">
        <v>4648</v>
      </c>
      <c r="D622" s="83"/>
      <c r="E622" s="83"/>
      <c r="F622" s="84" t="s">
        <v>4626</v>
      </c>
      <c r="G622" s="84" t="s">
        <v>4598</v>
      </c>
      <c r="H622" s="84" t="s">
        <v>4613</v>
      </c>
      <c r="I622" s="84" t="s">
        <v>4614</v>
      </c>
      <c r="J622" s="84" t="s">
        <v>4622</v>
      </c>
      <c r="K622" s="84" t="s">
        <v>4616</v>
      </c>
      <c r="L622" s="84"/>
      <c r="M622" s="84"/>
      <c r="N622" s="84"/>
      <c r="O622" s="84"/>
      <c r="P622" s="86">
        <v>1</v>
      </c>
      <c r="Q622" s="86">
        <v>1</v>
      </c>
      <c r="R622" s="84"/>
      <c r="S622" s="84"/>
      <c r="T622" s="84"/>
      <c r="U622" s="84"/>
      <c r="V622" s="84"/>
      <c r="W622" s="84"/>
      <c r="X622" s="84"/>
      <c r="Y622" s="84"/>
      <c r="Z622" s="84" t="s">
        <v>5698</v>
      </c>
      <c r="AA622" s="87">
        <v>160</v>
      </c>
      <c r="AB622" s="87">
        <v>35556</v>
      </c>
      <c r="AC622" s="87">
        <v>27.7</v>
      </c>
      <c r="AD622" s="87"/>
      <c r="AE622" s="87">
        <v>35556</v>
      </c>
      <c r="AF622" s="88" t="s">
        <v>5343</v>
      </c>
    </row>
    <row r="623" spans="1:32">
      <c r="A623" s="82">
        <v>986</v>
      </c>
      <c r="B623" s="84" t="s">
        <v>6139</v>
      </c>
      <c r="C623" s="84" t="s">
        <v>6140</v>
      </c>
      <c r="D623" s="85">
        <v>2024</v>
      </c>
      <c r="E623" s="83"/>
      <c r="F623" s="84" t="s">
        <v>4612</v>
      </c>
      <c r="G623" s="84" t="s">
        <v>4602</v>
      </c>
      <c r="H623" s="84"/>
      <c r="I623" s="84" t="s">
        <v>4614</v>
      </c>
      <c r="J623" s="84" t="s">
        <v>4649</v>
      </c>
      <c r="K623" s="84" t="s">
        <v>4616</v>
      </c>
      <c r="L623" s="84"/>
      <c r="M623" s="84"/>
      <c r="N623" s="84"/>
      <c r="O623" s="84"/>
      <c r="P623" s="84"/>
      <c r="Q623" s="84"/>
      <c r="R623" s="86">
        <v>1</v>
      </c>
      <c r="S623" s="84"/>
      <c r="T623" s="84"/>
      <c r="U623" s="84"/>
      <c r="V623" s="84"/>
      <c r="W623" s="84"/>
      <c r="X623" s="84"/>
      <c r="Y623" s="84"/>
      <c r="Z623" s="84" t="s">
        <v>5382</v>
      </c>
      <c r="AA623" s="87">
        <v>15</v>
      </c>
      <c r="AB623" s="87">
        <v>2885</v>
      </c>
      <c r="AC623" s="87">
        <v>2.2000000000000002</v>
      </c>
      <c r="AD623" s="87"/>
      <c r="AE623" s="87">
        <v>2885</v>
      </c>
      <c r="AF623" s="88" t="s">
        <v>6141</v>
      </c>
    </row>
    <row r="624" spans="1:32">
      <c r="A624" s="82">
        <v>987</v>
      </c>
      <c r="B624" s="84" t="s">
        <v>6142</v>
      </c>
      <c r="C624" s="84" t="s">
        <v>4736</v>
      </c>
      <c r="D624" s="85">
        <v>2024</v>
      </c>
      <c r="E624" s="83"/>
      <c r="F624" s="84" t="s">
        <v>4621</v>
      </c>
      <c r="G624" s="84" t="s">
        <v>4604</v>
      </c>
      <c r="H624" s="84"/>
      <c r="I624" s="84" t="s">
        <v>4614</v>
      </c>
      <c r="J624" s="84" t="s">
        <v>4649</v>
      </c>
      <c r="K624" s="84" t="s">
        <v>4616</v>
      </c>
      <c r="L624" s="84"/>
      <c r="M624" s="84"/>
      <c r="N624" s="84"/>
      <c r="O624" s="84"/>
      <c r="P624" s="84"/>
      <c r="Q624" s="84"/>
      <c r="R624" s="86">
        <v>1</v>
      </c>
      <c r="S624" s="84"/>
      <c r="T624" s="84"/>
      <c r="U624" s="84"/>
      <c r="V624" s="84"/>
      <c r="W624" s="84"/>
      <c r="X624" s="84"/>
      <c r="Y624" s="84"/>
      <c r="Z624" s="84" t="s">
        <v>5842</v>
      </c>
      <c r="AA624" s="87">
        <v>4</v>
      </c>
      <c r="AB624" s="87">
        <v>870</v>
      </c>
      <c r="AC624" s="87">
        <v>0.7</v>
      </c>
      <c r="AD624" s="87"/>
      <c r="AE624" s="87">
        <v>870</v>
      </c>
      <c r="AF624" s="88" t="s">
        <v>6143</v>
      </c>
    </row>
    <row r="625" spans="1:32">
      <c r="A625" s="82">
        <v>988</v>
      </c>
      <c r="B625" s="84" t="s">
        <v>6144</v>
      </c>
      <c r="C625" s="84" t="s">
        <v>6145</v>
      </c>
      <c r="D625" s="85">
        <v>2024</v>
      </c>
      <c r="E625" s="83"/>
      <c r="F625" s="84" t="s">
        <v>4612</v>
      </c>
      <c r="G625" s="84" t="s">
        <v>4598</v>
      </c>
      <c r="H625" s="84" t="s">
        <v>4613</v>
      </c>
      <c r="I625" s="84" t="s">
        <v>5320</v>
      </c>
      <c r="J625" s="84" t="s">
        <v>4715</v>
      </c>
      <c r="K625" s="84" t="s">
        <v>4554</v>
      </c>
      <c r="L625" s="84"/>
      <c r="M625" s="86">
        <v>1</v>
      </c>
      <c r="N625" s="84"/>
      <c r="O625" s="84"/>
      <c r="P625" s="84"/>
      <c r="Q625" s="84"/>
      <c r="R625" s="84"/>
      <c r="S625" s="84"/>
      <c r="T625" s="84"/>
      <c r="U625" s="84"/>
      <c r="V625" s="84"/>
      <c r="W625" s="84"/>
      <c r="X625" s="84"/>
      <c r="Y625" s="84"/>
      <c r="Z625" s="84" t="s">
        <v>6146</v>
      </c>
      <c r="AA625" s="87">
        <v>170</v>
      </c>
      <c r="AB625" s="87">
        <v>37778</v>
      </c>
      <c r="AC625" s="87">
        <v>29.5</v>
      </c>
      <c r="AD625" s="87"/>
      <c r="AE625" s="87">
        <v>37778</v>
      </c>
      <c r="AF625" s="88" t="s">
        <v>6147</v>
      </c>
    </row>
    <row r="626" spans="1:32">
      <c r="A626" s="82">
        <v>989</v>
      </c>
      <c r="B626" s="84" t="s">
        <v>6148</v>
      </c>
      <c r="C626" s="84" t="s">
        <v>4719</v>
      </c>
      <c r="D626" s="85">
        <v>2025</v>
      </c>
      <c r="E626" s="83"/>
      <c r="F626" s="84" t="s">
        <v>4612</v>
      </c>
      <c r="G626" s="84" t="s">
        <v>4594</v>
      </c>
      <c r="H626" s="84" t="s">
        <v>5966</v>
      </c>
      <c r="I626" s="84"/>
      <c r="J626" s="84"/>
      <c r="K626" s="84" t="s">
        <v>4658</v>
      </c>
      <c r="L626" s="84"/>
      <c r="M626" s="84"/>
      <c r="N626" s="86">
        <v>1</v>
      </c>
      <c r="O626" s="84"/>
      <c r="P626" s="84"/>
      <c r="Q626" s="84"/>
      <c r="R626" s="84"/>
      <c r="S626" s="84"/>
      <c r="T626" s="84"/>
      <c r="U626" s="84"/>
      <c r="V626" s="84"/>
      <c r="W626" s="84"/>
      <c r="X626" s="84"/>
      <c r="Y626" s="84"/>
      <c r="Z626" s="84" t="s">
        <v>6149</v>
      </c>
      <c r="AA626" s="87"/>
      <c r="AB626" s="87">
        <v>556248</v>
      </c>
      <c r="AC626" s="87">
        <v>433.7</v>
      </c>
      <c r="AD626" s="87">
        <v>900000</v>
      </c>
      <c r="AE626" s="87">
        <v>112839</v>
      </c>
      <c r="AF626" s="88" t="s">
        <v>6150</v>
      </c>
    </row>
    <row r="627" spans="1:32">
      <c r="A627" s="82">
        <v>990</v>
      </c>
      <c r="B627" s="84" t="s">
        <v>6151</v>
      </c>
      <c r="C627" s="84" t="s">
        <v>4719</v>
      </c>
      <c r="D627" s="83"/>
      <c r="E627" s="83"/>
      <c r="F627" s="84" t="s">
        <v>4621</v>
      </c>
      <c r="G627" s="84" t="s">
        <v>4598</v>
      </c>
      <c r="H627" s="84" t="s">
        <v>4613</v>
      </c>
      <c r="I627" s="84" t="s">
        <v>4614</v>
      </c>
      <c r="J627" s="84" t="s">
        <v>4673</v>
      </c>
      <c r="K627" s="84" t="s">
        <v>4616</v>
      </c>
      <c r="L627" s="84"/>
      <c r="M627" s="84"/>
      <c r="N627" s="84"/>
      <c r="O627" s="84"/>
      <c r="P627" s="84"/>
      <c r="Q627" s="84"/>
      <c r="R627" s="84"/>
      <c r="S627" s="86">
        <v>1</v>
      </c>
      <c r="T627" s="84"/>
      <c r="U627" s="84"/>
      <c r="V627" s="84"/>
      <c r="W627" s="84"/>
      <c r="X627" s="84"/>
      <c r="Y627" s="84"/>
      <c r="Z627" s="84" t="s">
        <v>4970</v>
      </c>
      <c r="AA627" s="87">
        <v>20</v>
      </c>
      <c r="AB627" s="87">
        <v>4444</v>
      </c>
      <c r="AC627" s="87">
        <v>3.5</v>
      </c>
      <c r="AD627" s="87"/>
      <c r="AE627" s="87">
        <v>4444</v>
      </c>
      <c r="AF627" s="88" t="s">
        <v>6152</v>
      </c>
    </row>
    <row r="628" spans="1:32">
      <c r="A628" s="82">
        <v>991</v>
      </c>
      <c r="B628" s="84" t="s">
        <v>6153</v>
      </c>
      <c r="C628" s="84" t="s">
        <v>6154</v>
      </c>
      <c r="D628" s="85">
        <v>2020</v>
      </c>
      <c r="E628" s="83"/>
      <c r="F628" s="84" t="s">
        <v>4663</v>
      </c>
      <c r="G628" s="84" t="s">
        <v>4524</v>
      </c>
      <c r="H628" s="84"/>
      <c r="I628" s="84"/>
      <c r="J628" s="84"/>
      <c r="K628" s="84" t="s">
        <v>4616</v>
      </c>
      <c r="L628" s="84"/>
      <c r="M628" s="84"/>
      <c r="N628" s="84"/>
      <c r="O628" s="84"/>
      <c r="P628" s="84"/>
      <c r="Q628" s="84"/>
      <c r="R628" s="84"/>
      <c r="S628" s="84"/>
      <c r="T628" s="84"/>
      <c r="U628" s="84"/>
      <c r="V628" s="84"/>
      <c r="W628" s="84"/>
      <c r="X628" s="84"/>
      <c r="Y628" s="84"/>
      <c r="Z628" s="84"/>
      <c r="AA628" s="87"/>
      <c r="AB628" s="87"/>
      <c r="AC628" s="87"/>
      <c r="AD628" s="87"/>
      <c r="AE628" s="87">
        <v>0</v>
      </c>
      <c r="AF628" s="88" t="s">
        <v>6155</v>
      </c>
    </row>
    <row r="629" spans="1:32">
      <c r="A629" s="82">
        <v>992</v>
      </c>
      <c r="B629" s="84" t="s">
        <v>6156</v>
      </c>
      <c r="C629" s="84" t="s">
        <v>6157</v>
      </c>
      <c r="D629" s="85">
        <v>2025</v>
      </c>
      <c r="E629" s="83"/>
      <c r="F629" s="84" t="s">
        <v>4612</v>
      </c>
      <c r="G629" s="84" t="s">
        <v>4598</v>
      </c>
      <c r="H629" s="84" t="s">
        <v>4613</v>
      </c>
      <c r="I629" s="84" t="s">
        <v>4614</v>
      </c>
      <c r="J629" s="84" t="s">
        <v>4673</v>
      </c>
      <c r="K629" s="84" t="s">
        <v>4616</v>
      </c>
      <c r="L629" s="84"/>
      <c r="M629" s="84"/>
      <c r="N629" s="84"/>
      <c r="O629" s="84"/>
      <c r="P629" s="84"/>
      <c r="Q629" s="84"/>
      <c r="R629" s="84"/>
      <c r="S629" s="84"/>
      <c r="T629" s="84"/>
      <c r="U629" s="84"/>
      <c r="V629" s="84"/>
      <c r="W629" s="84"/>
      <c r="X629" s="84"/>
      <c r="Y629" s="84"/>
      <c r="Z629" s="84" t="s">
        <v>6158</v>
      </c>
      <c r="AA629" s="87">
        <v>4329</v>
      </c>
      <c r="AB629" s="87">
        <v>961982</v>
      </c>
      <c r="AC629" s="87">
        <v>750</v>
      </c>
      <c r="AD629" s="87"/>
      <c r="AE629" s="87">
        <v>961982</v>
      </c>
      <c r="AF629" s="88" t="s">
        <v>6159</v>
      </c>
    </row>
    <row r="630" spans="1:32">
      <c r="A630" s="82">
        <v>993</v>
      </c>
      <c r="B630" s="84" t="s">
        <v>6160</v>
      </c>
      <c r="C630" s="84" t="s">
        <v>6161</v>
      </c>
      <c r="D630" s="85">
        <v>2023</v>
      </c>
      <c r="E630" s="83"/>
      <c r="F630" s="84" t="s">
        <v>4601</v>
      </c>
      <c r="G630" s="84" t="s">
        <v>4602</v>
      </c>
      <c r="H630" s="84"/>
      <c r="I630" s="84" t="s">
        <v>4614</v>
      </c>
      <c r="J630" s="84" t="s">
        <v>4622</v>
      </c>
      <c r="K630" s="84" t="s">
        <v>4616</v>
      </c>
      <c r="L630" s="84"/>
      <c r="M630" s="84"/>
      <c r="N630" s="84"/>
      <c r="O630" s="84"/>
      <c r="P630" s="84"/>
      <c r="Q630" s="84"/>
      <c r="R630" s="86">
        <v>1</v>
      </c>
      <c r="S630" s="84"/>
      <c r="T630" s="84"/>
      <c r="U630" s="84"/>
      <c r="V630" s="84"/>
      <c r="W630" s="84"/>
      <c r="X630" s="84"/>
      <c r="Y630" s="84"/>
      <c r="Z630" s="84" t="s">
        <v>5199</v>
      </c>
      <c r="AA630" s="87">
        <v>2</v>
      </c>
      <c r="AB630" s="87">
        <v>385</v>
      </c>
      <c r="AC630" s="87">
        <v>0.3</v>
      </c>
      <c r="AD630" s="87"/>
      <c r="AE630" s="87">
        <v>385</v>
      </c>
      <c r="AF630" s="88" t="s">
        <v>6162</v>
      </c>
    </row>
    <row r="631" spans="1:32">
      <c r="A631" s="82">
        <v>995</v>
      </c>
      <c r="B631" s="84" t="s">
        <v>6163</v>
      </c>
      <c r="C631" s="84" t="s">
        <v>4677</v>
      </c>
      <c r="D631" s="85">
        <v>2024</v>
      </c>
      <c r="E631" s="83"/>
      <c r="F631" s="84" t="s">
        <v>4621</v>
      </c>
      <c r="G631" s="84" t="s">
        <v>4598</v>
      </c>
      <c r="H631" s="84" t="s">
        <v>4613</v>
      </c>
      <c r="I631" s="84" t="s">
        <v>4769</v>
      </c>
      <c r="J631" s="84"/>
      <c r="K631" s="84" t="s">
        <v>4616</v>
      </c>
      <c r="L631" s="84"/>
      <c r="M631" s="84"/>
      <c r="N631" s="84"/>
      <c r="O631" s="84"/>
      <c r="P631" s="84"/>
      <c r="Q631" s="84"/>
      <c r="R631" s="84"/>
      <c r="S631" s="84"/>
      <c r="T631" s="84"/>
      <c r="U631" s="84"/>
      <c r="V631" s="84"/>
      <c r="W631" s="84"/>
      <c r="X631" s="84"/>
      <c r="Y631" s="84"/>
      <c r="Z631" s="84" t="s">
        <v>6164</v>
      </c>
      <c r="AA631" s="87">
        <v>17</v>
      </c>
      <c r="AB631" s="87">
        <v>3778</v>
      </c>
      <c r="AC631" s="87">
        <v>2.9</v>
      </c>
      <c r="AD631" s="87"/>
      <c r="AE631" s="87">
        <v>3778</v>
      </c>
      <c r="AF631" s="88" t="s">
        <v>6165</v>
      </c>
    </row>
    <row r="632" spans="1:32">
      <c r="A632" s="82">
        <v>1000</v>
      </c>
      <c r="B632" s="84" t="s">
        <v>6166</v>
      </c>
      <c r="C632" s="84" t="s">
        <v>4719</v>
      </c>
      <c r="D632" s="85">
        <v>2023</v>
      </c>
      <c r="E632" s="83"/>
      <c r="F632" s="84" t="s">
        <v>4621</v>
      </c>
      <c r="G632" s="84" t="s">
        <v>4598</v>
      </c>
      <c r="H632" s="84" t="s">
        <v>4613</v>
      </c>
      <c r="I632" s="84" t="s">
        <v>4614</v>
      </c>
      <c r="J632" s="84" t="s">
        <v>4622</v>
      </c>
      <c r="K632" s="84" t="s">
        <v>4616</v>
      </c>
      <c r="L632" s="86">
        <v>1</v>
      </c>
      <c r="M632" s="84"/>
      <c r="N632" s="84"/>
      <c r="O632" s="84"/>
      <c r="P632" s="84"/>
      <c r="Q632" s="84"/>
      <c r="R632" s="84"/>
      <c r="S632" s="84"/>
      <c r="T632" s="84"/>
      <c r="U632" s="84"/>
      <c r="V632" s="86">
        <v>1</v>
      </c>
      <c r="W632" s="84"/>
      <c r="X632" s="84"/>
      <c r="Y632" s="84"/>
      <c r="Z632" s="84" t="s">
        <v>6167</v>
      </c>
      <c r="AA632" s="87">
        <v>53.0625</v>
      </c>
      <c r="AB632" s="87">
        <v>11792</v>
      </c>
      <c r="AC632" s="87">
        <v>9.1999999999999993</v>
      </c>
      <c r="AD632" s="87"/>
      <c r="AE632" s="87">
        <v>11792</v>
      </c>
      <c r="AF632" s="88" t="s">
        <v>6168</v>
      </c>
    </row>
    <row r="633" spans="1:32">
      <c r="A633" s="82">
        <v>1001</v>
      </c>
      <c r="B633" s="84" t="s">
        <v>6169</v>
      </c>
      <c r="C633" s="84" t="s">
        <v>6170</v>
      </c>
      <c r="D633" s="85">
        <v>2021</v>
      </c>
      <c r="E633" s="83"/>
      <c r="F633" s="84" t="s">
        <v>4601</v>
      </c>
      <c r="G633" s="84" t="s">
        <v>4598</v>
      </c>
      <c r="H633" s="84" t="s">
        <v>4613</v>
      </c>
      <c r="I633" s="84" t="s">
        <v>4769</v>
      </c>
      <c r="J633" s="84"/>
      <c r="K633" s="84" t="s">
        <v>4616</v>
      </c>
      <c r="L633" s="84"/>
      <c r="M633" s="84"/>
      <c r="N633" s="84"/>
      <c r="O633" s="84"/>
      <c r="P633" s="86">
        <v>1</v>
      </c>
      <c r="Q633" s="84"/>
      <c r="R633" s="84"/>
      <c r="S633" s="84"/>
      <c r="T633" s="84"/>
      <c r="U633" s="84"/>
      <c r="V633" s="84"/>
      <c r="W633" s="84"/>
      <c r="X633" s="84"/>
      <c r="Y633" s="84"/>
      <c r="Z633" s="84" t="s">
        <v>5162</v>
      </c>
      <c r="AA633" s="87">
        <v>25</v>
      </c>
      <c r="AB633" s="87">
        <v>5556</v>
      </c>
      <c r="AC633" s="87">
        <v>4.3</v>
      </c>
      <c r="AD633" s="87"/>
      <c r="AE633" s="87">
        <v>5556</v>
      </c>
      <c r="AF633" s="88" t="s">
        <v>6171</v>
      </c>
    </row>
    <row r="634" spans="1:32">
      <c r="A634" s="76">
        <v>1002</v>
      </c>
      <c r="B634" s="77" t="s">
        <v>6172</v>
      </c>
      <c r="C634" s="77" t="s">
        <v>4620</v>
      </c>
      <c r="D634" s="78">
        <v>2030</v>
      </c>
      <c r="E634" s="79"/>
      <c r="F634" s="77" t="s">
        <v>4612</v>
      </c>
      <c r="G634" s="77" t="s">
        <v>4598</v>
      </c>
      <c r="H634" s="77" t="s">
        <v>4613</v>
      </c>
      <c r="I634" s="77" t="s">
        <v>4614</v>
      </c>
      <c r="J634" s="77" t="s">
        <v>4615</v>
      </c>
      <c r="K634" s="77" t="s">
        <v>4616</v>
      </c>
      <c r="L634" s="91">
        <v>1</v>
      </c>
      <c r="M634" s="91">
        <v>1</v>
      </c>
      <c r="N634" s="91">
        <v>1</v>
      </c>
      <c r="O634" s="91">
        <v>1</v>
      </c>
      <c r="P634" s="91">
        <v>1</v>
      </c>
      <c r="Q634" s="77"/>
      <c r="R634" s="77"/>
      <c r="S634" s="77"/>
      <c r="T634" s="77"/>
      <c r="U634" s="77"/>
      <c r="V634" s="77"/>
      <c r="W634" s="77"/>
      <c r="X634" s="77"/>
      <c r="Y634" s="77"/>
      <c r="Z634" s="77" t="s">
        <v>4617</v>
      </c>
      <c r="AA634" s="80"/>
      <c r="AB634" s="80">
        <v>0</v>
      </c>
      <c r="AC634" s="80">
        <v>0</v>
      </c>
      <c r="AD634" s="80"/>
      <c r="AE634" s="80">
        <v>0</v>
      </c>
      <c r="AF634" s="81" t="s">
        <v>6173</v>
      </c>
    </row>
    <row r="635" spans="1:32">
      <c r="A635" s="82">
        <v>1003</v>
      </c>
      <c r="B635" s="84" t="s">
        <v>6174</v>
      </c>
      <c r="C635" s="84" t="s">
        <v>4677</v>
      </c>
      <c r="D635" s="85">
        <v>2022</v>
      </c>
      <c r="E635" s="83"/>
      <c r="F635" s="84" t="s">
        <v>4601</v>
      </c>
      <c r="G635" s="84" t="s">
        <v>4602</v>
      </c>
      <c r="H635" s="84"/>
      <c r="I635" s="84" t="s">
        <v>4769</v>
      </c>
      <c r="J635" s="84"/>
      <c r="K635" s="84" t="s">
        <v>4616</v>
      </c>
      <c r="L635" s="84"/>
      <c r="M635" s="84"/>
      <c r="N635" s="84"/>
      <c r="O635" s="84"/>
      <c r="P635" s="84"/>
      <c r="Q635" s="86">
        <v>1</v>
      </c>
      <c r="R635" s="84"/>
      <c r="S635" s="84"/>
      <c r="T635" s="84"/>
      <c r="U635" s="84"/>
      <c r="V635" s="84"/>
      <c r="W635" s="84"/>
      <c r="X635" s="84"/>
      <c r="Y635" s="84"/>
      <c r="Z635" s="84" t="s">
        <v>6175</v>
      </c>
      <c r="AA635" s="87">
        <v>3.8951310860000001</v>
      </c>
      <c r="AB635" s="87">
        <v>749</v>
      </c>
      <c r="AC635" s="87">
        <v>0.6</v>
      </c>
      <c r="AD635" s="87"/>
      <c r="AE635" s="87">
        <v>749</v>
      </c>
      <c r="AF635" s="88" t="s">
        <v>6176</v>
      </c>
    </row>
    <row r="636" spans="1:32">
      <c r="A636" s="82">
        <v>1004</v>
      </c>
      <c r="B636" s="84" t="s">
        <v>6177</v>
      </c>
      <c r="C636" s="84" t="s">
        <v>4677</v>
      </c>
      <c r="D636" s="85">
        <v>2024</v>
      </c>
      <c r="E636" s="83"/>
      <c r="F636" s="84" t="s">
        <v>4621</v>
      </c>
      <c r="G636" s="84" t="s">
        <v>4598</v>
      </c>
      <c r="H636" s="84" t="s">
        <v>4613</v>
      </c>
      <c r="I636" s="84" t="s">
        <v>4769</v>
      </c>
      <c r="J636" s="84"/>
      <c r="K636" s="84" t="s">
        <v>4616</v>
      </c>
      <c r="L636" s="84"/>
      <c r="M636" s="84"/>
      <c r="N636" s="84"/>
      <c r="O636" s="86">
        <v>1</v>
      </c>
      <c r="P636" s="84"/>
      <c r="Q636" s="84"/>
      <c r="R636" s="84"/>
      <c r="S636" s="84"/>
      <c r="T636" s="84"/>
      <c r="U636" s="84"/>
      <c r="V636" s="84"/>
      <c r="W636" s="84"/>
      <c r="X636" s="84"/>
      <c r="Y636" s="84"/>
      <c r="Z636" s="84" t="s">
        <v>4669</v>
      </c>
      <c r="AA636" s="87">
        <v>10</v>
      </c>
      <c r="AB636" s="87">
        <v>2222</v>
      </c>
      <c r="AC636" s="87">
        <v>1.7</v>
      </c>
      <c r="AD636" s="87"/>
      <c r="AE636" s="87">
        <v>2222</v>
      </c>
      <c r="AF636" s="88" t="s">
        <v>6178</v>
      </c>
    </row>
    <row r="637" spans="1:32">
      <c r="A637" s="82">
        <v>1005</v>
      </c>
      <c r="B637" s="84" t="s">
        <v>6179</v>
      </c>
      <c r="C637" s="84" t="s">
        <v>4648</v>
      </c>
      <c r="D637" s="85">
        <v>2023</v>
      </c>
      <c r="E637" s="83"/>
      <c r="F637" s="84" t="s">
        <v>4612</v>
      </c>
      <c r="G637" s="84" t="s">
        <v>4598</v>
      </c>
      <c r="H637" s="84" t="s">
        <v>4613</v>
      </c>
      <c r="I637" s="84" t="s">
        <v>4614</v>
      </c>
      <c r="J637" s="84" t="s">
        <v>4649</v>
      </c>
      <c r="K637" s="84" t="s">
        <v>4616</v>
      </c>
      <c r="L637" s="84"/>
      <c r="M637" s="84"/>
      <c r="N637" s="84"/>
      <c r="O637" s="84"/>
      <c r="P637" s="86">
        <v>1</v>
      </c>
      <c r="Q637" s="86">
        <v>1</v>
      </c>
      <c r="R637" s="84"/>
      <c r="S637" s="84"/>
      <c r="T637" s="84"/>
      <c r="U637" s="84"/>
      <c r="V637" s="84"/>
      <c r="W637" s="84"/>
      <c r="X637" s="84"/>
      <c r="Y637" s="84"/>
      <c r="Z637" s="84"/>
      <c r="AA637" s="87"/>
      <c r="AB637" s="87"/>
      <c r="AC637" s="87"/>
      <c r="AD637" s="87"/>
      <c r="AE637" s="87">
        <v>0</v>
      </c>
      <c r="AF637" s="88" t="s">
        <v>6180</v>
      </c>
    </row>
    <row r="638" spans="1:32">
      <c r="A638" s="82">
        <v>1006</v>
      </c>
      <c r="B638" s="84" t="s">
        <v>6181</v>
      </c>
      <c r="C638" s="84" t="s">
        <v>4662</v>
      </c>
      <c r="D638" s="85">
        <v>2025</v>
      </c>
      <c r="E638" s="83"/>
      <c r="F638" s="84" t="s">
        <v>4612</v>
      </c>
      <c r="G638" s="84" t="s">
        <v>4604</v>
      </c>
      <c r="H638" s="84"/>
      <c r="I638" s="84" t="s">
        <v>4769</v>
      </c>
      <c r="J638" s="84"/>
      <c r="K638" s="84" t="s">
        <v>4616</v>
      </c>
      <c r="L638" s="84"/>
      <c r="M638" s="84"/>
      <c r="N638" s="84"/>
      <c r="O638" s="84"/>
      <c r="P638" s="84"/>
      <c r="Q638" s="84"/>
      <c r="R638" s="84"/>
      <c r="S638" s="84"/>
      <c r="T638" s="84"/>
      <c r="U638" s="84"/>
      <c r="V638" s="84"/>
      <c r="W638" s="84"/>
      <c r="X638" s="84"/>
      <c r="Y638" s="84"/>
      <c r="Z638" s="84" t="s">
        <v>6182</v>
      </c>
      <c r="AA638" s="87">
        <v>839</v>
      </c>
      <c r="AB638" s="87">
        <v>182391</v>
      </c>
      <c r="AC638" s="87">
        <v>142.19999999999999</v>
      </c>
      <c r="AD638" s="87"/>
      <c r="AE638" s="87">
        <v>182391</v>
      </c>
      <c r="AF638" s="88" t="s">
        <v>6183</v>
      </c>
    </row>
    <row r="639" spans="1:32">
      <c r="A639" s="82">
        <v>1007</v>
      </c>
      <c r="B639" s="84" t="s">
        <v>6184</v>
      </c>
      <c r="C639" s="84" t="s">
        <v>6185</v>
      </c>
      <c r="D639" s="85">
        <v>2024</v>
      </c>
      <c r="E639" s="83"/>
      <c r="F639" s="84" t="s">
        <v>4612</v>
      </c>
      <c r="G639" s="84" t="s">
        <v>4602</v>
      </c>
      <c r="H639" s="84"/>
      <c r="I639" s="84" t="s">
        <v>4614</v>
      </c>
      <c r="J639" s="84" t="s">
        <v>4649</v>
      </c>
      <c r="K639" s="84" t="s">
        <v>4616</v>
      </c>
      <c r="L639" s="84"/>
      <c r="M639" s="84"/>
      <c r="N639" s="84"/>
      <c r="O639" s="84"/>
      <c r="P639" s="84"/>
      <c r="Q639" s="84"/>
      <c r="R639" s="86">
        <v>1</v>
      </c>
      <c r="S639" s="84"/>
      <c r="T639" s="84"/>
      <c r="U639" s="84"/>
      <c r="V639" s="84"/>
      <c r="W639" s="84"/>
      <c r="X639" s="84"/>
      <c r="Y639" s="84"/>
      <c r="Z639" s="84" t="s">
        <v>5162</v>
      </c>
      <c r="AA639" s="87">
        <v>25</v>
      </c>
      <c r="AB639" s="87">
        <v>4808</v>
      </c>
      <c r="AC639" s="87">
        <v>3.7</v>
      </c>
      <c r="AD639" s="87"/>
      <c r="AE639" s="87">
        <v>4808</v>
      </c>
      <c r="AF639" s="88" t="s">
        <v>6186</v>
      </c>
    </row>
    <row r="640" spans="1:32">
      <c r="A640" s="82">
        <v>1008</v>
      </c>
      <c r="B640" s="84" t="s">
        <v>6187</v>
      </c>
      <c r="C640" s="84" t="s">
        <v>6188</v>
      </c>
      <c r="D640" s="83"/>
      <c r="E640" s="83"/>
      <c r="F640" s="84" t="s">
        <v>4612</v>
      </c>
      <c r="G640" s="84" t="s">
        <v>4598</v>
      </c>
      <c r="H640" s="84" t="s">
        <v>4613</v>
      </c>
      <c r="I640" s="84" t="s">
        <v>4614</v>
      </c>
      <c r="J640" s="84" t="s">
        <v>4615</v>
      </c>
      <c r="K640" s="84" t="s">
        <v>4616</v>
      </c>
      <c r="L640" s="84"/>
      <c r="M640" s="84"/>
      <c r="N640" s="84"/>
      <c r="O640" s="84"/>
      <c r="P640" s="84"/>
      <c r="Q640" s="84"/>
      <c r="R640" s="84"/>
      <c r="S640" s="84"/>
      <c r="T640" s="84"/>
      <c r="U640" s="84"/>
      <c r="V640" s="84"/>
      <c r="W640" s="84"/>
      <c r="X640" s="84"/>
      <c r="Y640" s="84"/>
      <c r="Z640" s="84"/>
      <c r="AA640" s="87"/>
      <c r="AB640" s="87"/>
      <c r="AC640" s="87"/>
      <c r="AD640" s="87"/>
      <c r="AE640" s="87">
        <v>0</v>
      </c>
      <c r="AF640" s="88" t="s">
        <v>6189</v>
      </c>
    </row>
    <row r="641" spans="1:32">
      <c r="A641" s="82">
        <v>1009</v>
      </c>
      <c r="B641" s="84" t="s">
        <v>6190</v>
      </c>
      <c r="C641" s="84" t="s">
        <v>4719</v>
      </c>
      <c r="D641" s="83"/>
      <c r="E641" s="83"/>
      <c r="F641" s="84" t="s">
        <v>4621</v>
      </c>
      <c r="G641" s="84" t="s">
        <v>4598</v>
      </c>
      <c r="H641" s="84" t="s">
        <v>4613</v>
      </c>
      <c r="I641" s="84" t="s">
        <v>4614</v>
      </c>
      <c r="J641" s="84" t="s">
        <v>4622</v>
      </c>
      <c r="K641" s="84" t="s">
        <v>4616</v>
      </c>
      <c r="L641" s="84"/>
      <c r="M641" s="84"/>
      <c r="N641" s="84"/>
      <c r="O641" s="84"/>
      <c r="P641" s="84"/>
      <c r="Q641" s="84"/>
      <c r="R641" s="84"/>
      <c r="S641" s="86">
        <v>1</v>
      </c>
      <c r="T641" s="84"/>
      <c r="U641" s="84"/>
      <c r="V641" s="84"/>
      <c r="W641" s="84"/>
      <c r="X641" s="84"/>
      <c r="Y641" s="84"/>
      <c r="Z641" s="84"/>
      <c r="AA641" s="87"/>
      <c r="AB641" s="87"/>
      <c r="AC641" s="87"/>
      <c r="AD641" s="87"/>
      <c r="AE641" s="87">
        <v>0</v>
      </c>
      <c r="AF641" s="88" t="s">
        <v>6191</v>
      </c>
    </row>
    <row r="642" spans="1:32">
      <c r="A642" s="82">
        <v>1011</v>
      </c>
      <c r="B642" s="84" t="s">
        <v>6192</v>
      </c>
      <c r="C642" s="84" t="s">
        <v>4677</v>
      </c>
      <c r="D642" s="85">
        <v>2024</v>
      </c>
      <c r="E642" s="83"/>
      <c r="F642" s="84" t="s">
        <v>4612</v>
      </c>
      <c r="G642" s="84" t="s">
        <v>4602</v>
      </c>
      <c r="H642" s="84"/>
      <c r="I642" s="84" t="s">
        <v>4614</v>
      </c>
      <c r="J642" s="84" t="s">
        <v>4683</v>
      </c>
      <c r="K642" s="84" t="s">
        <v>4616</v>
      </c>
      <c r="L642" s="84"/>
      <c r="M642" s="84"/>
      <c r="N642" s="86">
        <v>1</v>
      </c>
      <c r="O642" s="84"/>
      <c r="P642" s="86">
        <v>1</v>
      </c>
      <c r="Q642" s="86">
        <v>1</v>
      </c>
      <c r="R642" s="84"/>
      <c r="S642" s="84"/>
      <c r="T642" s="84"/>
      <c r="U642" s="84"/>
      <c r="V642" s="84"/>
      <c r="W642" s="84"/>
      <c r="X642" s="84"/>
      <c r="Y642" s="84"/>
      <c r="Z642" s="84" t="s">
        <v>6193</v>
      </c>
      <c r="AA642" s="87">
        <v>20</v>
      </c>
      <c r="AB642" s="87">
        <v>3846</v>
      </c>
      <c r="AC642" s="87">
        <v>3</v>
      </c>
      <c r="AD642" s="87"/>
      <c r="AE642" s="87">
        <v>3846</v>
      </c>
      <c r="AF642" s="88" t="s">
        <v>6194</v>
      </c>
    </row>
    <row r="643" spans="1:32">
      <c r="A643" s="82">
        <v>1012</v>
      </c>
      <c r="B643" s="84" t="s">
        <v>6195</v>
      </c>
      <c r="C643" s="84" t="s">
        <v>4714</v>
      </c>
      <c r="D643" s="85">
        <v>2023</v>
      </c>
      <c r="E643" s="83"/>
      <c r="F643" s="84" t="s">
        <v>4601</v>
      </c>
      <c r="G643" s="84" t="s">
        <v>4602</v>
      </c>
      <c r="H643" s="84"/>
      <c r="I643" s="84" t="s">
        <v>4614</v>
      </c>
      <c r="J643" s="84" t="s">
        <v>4715</v>
      </c>
      <c r="K643" s="84" t="s">
        <v>4616</v>
      </c>
      <c r="L643" s="84"/>
      <c r="M643" s="84"/>
      <c r="N643" s="84"/>
      <c r="O643" s="84"/>
      <c r="P643" s="84"/>
      <c r="Q643" s="86">
        <v>1</v>
      </c>
      <c r="R643" s="84"/>
      <c r="S643" s="84"/>
      <c r="T643" s="84"/>
      <c r="U643" s="84"/>
      <c r="V643" s="84"/>
      <c r="W643" s="84"/>
      <c r="X643" s="84"/>
      <c r="Y643" s="84"/>
      <c r="Z643" s="84" t="s">
        <v>6196</v>
      </c>
      <c r="AA643" s="87">
        <v>6.8164794009999996</v>
      </c>
      <c r="AB643" s="87">
        <v>1311</v>
      </c>
      <c r="AC643" s="87">
        <v>1</v>
      </c>
      <c r="AD643" s="87"/>
      <c r="AE643" s="87">
        <v>1311</v>
      </c>
      <c r="AF643" s="88" t="s">
        <v>6197</v>
      </c>
    </row>
    <row r="644" spans="1:32">
      <c r="A644" s="82">
        <v>1013</v>
      </c>
      <c r="B644" s="84" t="s">
        <v>6198</v>
      </c>
      <c r="C644" s="84" t="s">
        <v>4714</v>
      </c>
      <c r="D644" s="83"/>
      <c r="E644" s="83"/>
      <c r="F644" s="84" t="s">
        <v>4626</v>
      </c>
      <c r="G644" s="84" t="s">
        <v>4598</v>
      </c>
      <c r="H644" s="84" t="s">
        <v>4613</v>
      </c>
      <c r="I644" s="84" t="s">
        <v>4769</v>
      </c>
      <c r="J644" s="84"/>
      <c r="K644" s="84" t="s">
        <v>4616</v>
      </c>
      <c r="L644" s="84"/>
      <c r="M644" s="84"/>
      <c r="N644" s="84"/>
      <c r="O644" s="84"/>
      <c r="P644" s="84"/>
      <c r="Q644" s="84"/>
      <c r="R644" s="84"/>
      <c r="S644" s="84"/>
      <c r="T644" s="84"/>
      <c r="U644" s="84"/>
      <c r="V644" s="84"/>
      <c r="W644" s="84"/>
      <c r="X644" s="84"/>
      <c r="Y644" s="84"/>
      <c r="Z644" s="84"/>
      <c r="AA644" s="87"/>
      <c r="AB644" s="87"/>
      <c r="AC644" s="87"/>
      <c r="AD644" s="87"/>
      <c r="AE644" s="87">
        <v>0</v>
      </c>
      <c r="AF644" s="88" t="s">
        <v>5826</v>
      </c>
    </row>
    <row r="645" spans="1:32">
      <c r="A645" s="82">
        <v>1015</v>
      </c>
      <c r="B645" s="84" t="s">
        <v>6199</v>
      </c>
      <c r="C645" s="84" t="s">
        <v>4714</v>
      </c>
      <c r="D645" s="85">
        <v>2026</v>
      </c>
      <c r="E645" s="83"/>
      <c r="F645" s="84" t="s">
        <v>4626</v>
      </c>
      <c r="G645" s="84" t="s">
        <v>4598</v>
      </c>
      <c r="H645" s="84" t="s">
        <v>4613</v>
      </c>
      <c r="I645" s="84" t="s">
        <v>4614</v>
      </c>
      <c r="J645" s="84" t="s">
        <v>4683</v>
      </c>
      <c r="K645" s="84" t="s">
        <v>4616</v>
      </c>
      <c r="L645" s="84"/>
      <c r="M645" s="84"/>
      <c r="N645" s="84"/>
      <c r="O645" s="84"/>
      <c r="P645" s="84"/>
      <c r="Q645" s="86">
        <v>1</v>
      </c>
      <c r="R645" s="84"/>
      <c r="S645" s="84"/>
      <c r="T645" s="84"/>
      <c r="U645" s="86">
        <v>1</v>
      </c>
      <c r="V645" s="84"/>
      <c r="W645" s="84"/>
      <c r="X645" s="84"/>
      <c r="Y645" s="84"/>
      <c r="Z645" s="84"/>
      <c r="AA645" s="87"/>
      <c r="AB645" s="87"/>
      <c r="AC645" s="87"/>
      <c r="AD645" s="87"/>
      <c r="AE645" s="87">
        <v>0</v>
      </c>
      <c r="AF645" s="88" t="s">
        <v>5826</v>
      </c>
    </row>
    <row r="646" spans="1:32">
      <c r="A646" s="82">
        <v>1016</v>
      </c>
      <c r="B646" s="84" t="s">
        <v>6200</v>
      </c>
      <c r="C646" s="84" t="s">
        <v>4714</v>
      </c>
      <c r="D646" s="85">
        <v>2024</v>
      </c>
      <c r="E646" s="83"/>
      <c r="F646" s="84" t="s">
        <v>4626</v>
      </c>
      <c r="G646" s="84" t="s">
        <v>4598</v>
      </c>
      <c r="H646" s="84" t="s">
        <v>4613</v>
      </c>
      <c r="I646" s="84" t="s">
        <v>4614</v>
      </c>
      <c r="J646" s="84" t="s">
        <v>4622</v>
      </c>
      <c r="K646" s="84" t="s">
        <v>4616</v>
      </c>
      <c r="L646" s="84"/>
      <c r="M646" s="84"/>
      <c r="N646" s="84"/>
      <c r="O646" s="84"/>
      <c r="P646" s="84"/>
      <c r="Q646" s="84"/>
      <c r="R646" s="84"/>
      <c r="S646" s="84"/>
      <c r="T646" s="84"/>
      <c r="U646" s="84"/>
      <c r="V646" s="84"/>
      <c r="W646" s="84"/>
      <c r="X646" s="84"/>
      <c r="Y646" s="84"/>
      <c r="Z646" s="84"/>
      <c r="AA646" s="87"/>
      <c r="AB646" s="87"/>
      <c r="AC646" s="87"/>
      <c r="AD646" s="87"/>
      <c r="AE646" s="87">
        <v>0</v>
      </c>
      <c r="AF646" s="88" t="s">
        <v>5826</v>
      </c>
    </row>
    <row r="647" spans="1:32">
      <c r="A647" s="82">
        <v>1017</v>
      </c>
      <c r="B647" s="84" t="s">
        <v>6201</v>
      </c>
      <c r="C647" s="84" t="s">
        <v>4714</v>
      </c>
      <c r="D647" s="85">
        <v>2023</v>
      </c>
      <c r="E647" s="83"/>
      <c r="F647" s="84" t="s">
        <v>4663</v>
      </c>
      <c r="G647" s="84" t="s">
        <v>4598</v>
      </c>
      <c r="H647" s="84" t="s">
        <v>4613</v>
      </c>
      <c r="I647" s="84" t="s">
        <v>6081</v>
      </c>
      <c r="J647" s="84" t="s">
        <v>5914</v>
      </c>
      <c r="K647" s="84" t="s">
        <v>4616</v>
      </c>
      <c r="L647" s="84"/>
      <c r="M647" s="84"/>
      <c r="N647" s="84"/>
      <c r="O647" s="84"/>
      <c r="P647" s="84"/>
      <c r="Q647" s="84"/>
      <c r="R647" s="84"/>
      <c r="S647" s="84"/>
      <c r="T647" s="84"/>
      <c r="U647" s="84"/>
      <c r="V647" s="84"/>
      <c r="W647" s="84"/>
      <c r="X647" s="84"/>
      <c r="Y647" s="84"/>
      <c r="Z647" s="84" t="s">
        <v>6202</v>
      </c>
      <c r="AA647" s="87">
        <v>0.22500000000000001</v>
      </c>
      <c r="AB647" s="87">
        <v>50</v>
      </c>
      <c r="AC647" s="87">
        <v>0</v>
      </c>
      <c r="AD647" s="87"/>
      <c r="AE647" s="87">
        <v>50</v>
      </c>
      <c r="AF647" s="88" t="s">
        <v>6203</v>
      </c>
    </row>
    <row r="648" spans="1:32">
      <c r="A648" s="82">
        <v>1018</v>
      </c>
      <c r="B648" s="84" t="s">
        <v>6204</v>
      </c>
      <c r="C648" s="84" t="s">
        <v>4714</v>
      </c>
      <c r="D648" s="83"/>
      <c r="E648" s="83"/>
      <c r="F648" s="84" t="s">
        <v>4626</v>
      </c>
      <c r="G648" s="84" t="s">
        <v>4598</v>
      </c>
      <c r="H648" s="84" t="s">
        <v>4613</v>
      </c>
      <c r="I648" s="84" t="s">
        <v>4614</v>
      </c>
      <c r="J648" s="84" t="s">
        <v>4649</v>
      </c>
      <c r="K648" s="84" t="s">
        <v>4616</v>
      </c>
      <c r="L648" s="84"/>
      <c r="M648" s="84"/>
      <c r="N648" s="84"/>
      <c r="O648" s="84"/>
      <c r="P648" s="84"/>
      <c r="Q648" s="84"/>
      <c r="R648" s="84"/>
      <c r="S648" s="84"/>
      <c r="T648" s="84"/>
      <c r="U648" s="84"/>
      <c r="V648" s="84"/>
      <c r="W648" s="84"/>
      <c r="X648" s="84"/>
      <c r="Y648" s="84"/>
      <c r="Z648" s="84" t="s">
        <v>5276</v>
      </c>
      <c r="AA648" s="87">
        <v>50</v>
      </c>
      <c r="AB648" s="87">
        <v>11111</v>
      </c>
      <c r="AC648" s="87">
        <v>8.6999999999999993</v>
      </c>
      <c r="AD648" s="87"/>
      <c r="AE648" s="87">
        <v>11111</v>
      </c>
      <c r="AF648" s="88" t="s">
        <v>6205</v>
      </c>
    </row>
    <row r="649" spans="1:32">
      <c r="A649" s="82">
        <v>1019</v>
      </c>
      <c r="B649" s="84" t="s">
        <v>6206</v>
      </c>
      <c r="C649" s="84" t="s">
        <v>4714</v>
      </c>
      <c r="D649" s="83"/>
      <c r="E649" s="83"/>
      <c r="F649" s="84" t="s">
        <v>4626</v>
      </c>
      <c r="G649" s="84" t="s">
        <v>4598</v>
      </c>
      <c r="H649" s="84" t="s">
        <v>4613</v>
      </c>
      <c r="I649" s="84" t="s">
        <v>4614</v>
      </c>
      <c r="J649" s="84" t="s">
        <v>4649</v>
      </c>
      <c r="K649" s="84" t="s">
        <v>4616</v>
      </c>
      <c r="L649" s="84"/>
      <c r="M649" s="84"/>
      <c r="N649" s="84"/>
      <c r="O649" s="84"/>
      <c r="P649" s="84"/>
      <c r="Q649" s="84"/>
      <c r="R649" s="84"/>
      <c r="S649" s="84"/>
      <c r="T649" s="84"/>
      <c r="U649" s="84"/>
      <c r="V649" s="84"/>
      <c r="W649" s="84"/>
      <c r="X649" s="84"/>
      <c r="Y649" s="84"/>
      <c r="Z649" s="84" t="s">
        <v>5276</v>
      </c>
      <c r="AA649" s="87">
        <v>50</v>
      </c>
      <c r="AB649" s="87">
        <v>11111</v>
      </c>
      <c r="AC649" s="87">
        <v>8.6999999999999993</v>
      </c>
      <c r="AD649" s="87"/>
      <c r="AE649" s="87">
        <v>11111</v>
      </c>
      <c r="AF649" s="88" t="s">
        <v>6205</v>
      </c>
    </row>
    <row r="650" spans="1:32">
      <c r="A650" s="82">
        <v>1020</v>
      </c>
      <c r="B650" s="84" t="s">
        <v>6207</v>
      </c>
      <c r="C650" s="84" t="s">
        <v>4714</v>
      </c>
      <c r="D650" s="83"/>
      <c r="E650" s="83"/>
      <c r="F650" s="84" t="s">
        <v>4626</v>
      </c>
      <c r="G650" s="84" t="s">
        <v>4604</v>
      </c>
      <c r="H650" s="84"/>
      <c r="I650" s="84" t="s">
        <v>4614</v>
      </c>
      <c r="J650" s="84" t="s">
        <v>4683</v>
      </c>
      <c r="K650" s="84" t="s">
        <v>4616</v>
      </c>
      <c r="L650" s="84"/>
      <c r="M650" s="84"/>
      <c r="N650" s="84"/>
      <c r="O650" s="84"/>
      <c r="P650" s="84"/>
      <c r="Q650" s="84"/>
      <c r="R650" s="84"/>
      <c r="S650" s="84"/>
      <c r="T650" s="84"/>
      <c r="U650" s="84"/>
      <c r="V650" s="84"/>
      <c r="W650" s="84"/>
      <c r="X650" s="84"/>
      <c r="Y650" s="84"/>
      <c r="Z650" s="84" t="s">
        <v>5169</v>
      </c>
      <c r="AA650" s="87">
        <v>10</v>
      </c>
      <c r="AB650" s="87">
        <v>2174</v>
      </c>
      <c r="AC650" s="87">
        <v>1.7</v>
      </c>
      <c r="AD650" s="87"/>
      <c r="AE650" s="87">
        <v>2174</v>
      </c>
      <c r="AF650" s="88" t="s">
        <v>6208</v>
      </c>
    </row>
    <row r="651" spans="1:32">
      <c r="A651" s="82">
        <v>1021</v>
      </c>
      <c r="B651" s="84" t="s">
        <v>6209</v>
      </c>
      <c r="C651" s="84" t="s">
        <v>4714</v>
      </c>
      <c r="D651" s="85">
        <v>2025</v>
      </c>
      <c r="E651" s="83"/>
      <c r="F651" s="84" t="s">
        <v>4621</v>
      </c>
      <c r="G651" s="84" t="s">
        <v>4598</v>
      </c>
      <c r="H651" s="84" t="s">
        <v>4613</v>
      </c>
      <c r="I651" s="84" t="s">
        <v>4614</v>
      </c>
      <c r="J651" s="84" t="s">
        <v>4649</v>
      </c>
      <c r="K651" s="84" t="s">
        <v>4616</v>
      </c>
      <c r="L651" s="84"/>
      <c r="M651" s="84"/>
      <c r="N651" s="84"/>
      <c r="O651" s="84"/>
      <c r="P651" s="84"/>
      <c r="Q651" s="84"/>
      <c r="R651" s="84"/>
      <c r="S651" s="84"/>
      <c r="T651" s="84"/>
      <c r="U651" s="84"/>
      <c r="V651" s="84"/>
      <c r="W651" s="84"/>
      <c r="X651" s="84"/>
      <c r="Y651" s="84"/>
      <c r="Z651" s="84" t="s">
        <v>5276</v>
      </c>
      <c r="AA651" s="87">
        <v>40</v>
      </c>
      <c r="AB651" s="87">
        <v>8889</v>
      </c>
      <c r="AC651" s="87">
        <v>6.9</v>
      </c>
      <c r="AD651" s="87"/>
      <c r="AE651" s="87">
        <v>8889</v>
      </c>
      <c r="AF651" s="88" t="s">
        <v>6087</v>
      </c>
    </row>
    <row r="652" spans="1:32">
      <c r="A652" s="82">
        <v>1022</v>
      </c>
      <c r="B652" s="84" t="s">
        <v>6210</v>
      </c>
      <c r="C652" s="84" t="s">
        <v>4710</v>
      </c>
      <c r="D652" s="85">
        <v>2023</v>
      </c>
      <c r="E652" s="83"/>
      <c r="F652" s="84" t="s">
        <v>4621</v>
      </c>
      <c r="G652" s="84" t="s">
        <v>4602</v>
      </c>
      <c r="H652" s="84"/>
      <c r="I652" s="84" t="s">
        <v>4614</v>
      </c>
      <c r="J652" s="84" t="s">
        <v>4622</v>
      </c>
      <c r="K652" s="84" t="s">
        <v>4616</v>
      </c>
      <c r="L652" s="84"/>
      <c r="M652" s="84"/>
      <c r="N652" s="84"/>
      <c r="O652" s="84"/>
      <c r="P652" s="86">
        <v>1</v>
      </c>
      <c r="Q652" s="84"/>
      <c r="R652" s="84"/>
      <c r="S652" s="84"/>
      <c r="T652" s="84"/>
      <c r="U652" s="84"/>
      <c r="V652" s="84"/>
      <c r="W652" s="84"/>
      <c r="X652" s="84"/>
      <c r="Y652" s="84"/>
      <c r="Z652" s="84" t="s">
        <v>5199</v>
      </c>
      <c r="AA652" s="87">
        <v>2</v>
      </c>
      <c r="AB652" s="87">
        <v>385</v>
      </c>
      <c r="AC652" s="87">
        <v>0.3</v>
      </c>
      <c r="AD652" s="87"/>
      <c r="AE652" s="87">
        <v>385</v>
      </c>
      <c r="AF652" s="88" t="s">
        <v>6211</v>
      </c>
    </row>
    <row r="653" spans="1:32">
      <c r="A653" s="82">
        <v>1023</v>
      </c>
      <c r="B653" s="84" t="s">
        <v>6212</v>
      </c>
      <c r="C653" s="84" t="s">
        <v>4710</v>
      </c>
      <c r="D653" s="85">
        <v>2025</v>
      </c>
      <c r="E653" s="83"/>
      <c r="F653" s="84" t="s">
        <v>4621</v>
      </c>
      <c r="G653" s="84" t="s">
        <v>4598</v>
      </c>
      <c r="H653" s="84" t="s">
        <v>6213</v>
      </c>
      <c r="I653" s="84" t="s">
        <v>4614</v>
      </c>
      <c r="J653" s="84" t="s">
        <v>4622</v>
      </c>
      <c r="K653" s="84" t="s">
        <v>4616</v>
      </c>
      <c r="L653" s="84"/>
      <c r="M653" s="84"/>
      <c r="N653" s="84"/>
      <c r="O653" s="84"/>
      <c r="P653" s="84"/>
      <c r="Q653" s="86">
        <v>1</v>
      </c>
      <c r="R653" s="86">
        <v>1</v>
      </c>
      <c r="S653" s="86">
        <v>1</v>
      </c>
      <c r="T653" s="84"/>
      <c r="U653" s="84"/>
      <c r="V653" s="84"/>
      <c r="W653" s="84"/>
      <c r="X653" s="84"/>
      <c r="Y653" s="84"/>
      <c r="Z653" s="84" t="s">
        <v>6214</v>
      </c>
      <c r="AA653" s="87">
        <v>21.06741573</v>
      </c>
      <c r="AB653" s="87">
        <v>4682</v>
      </c>
      <c r="AC653" s="87">
        <v>3.7</v>
      </c>
      <c r="AD653" s="87"/>
      <c r="AE653" s="87">
        <v>4682</v>
      </c>
      <c r="AF653" s="88" t="s">
        <v>6215</v>
      </c>
    </row>
    <row r="654" spans="1:32">
      <c r="A654" s="82">
        <v>1026</v>
      </c>
      <c r="B654" s="84" t="s">
        <v>6216</v>
      </c>
      <c r="C654" s="84" t="s">
        <v>6161</v>
      </c>
      <c r="D654" s="83"/>
      <c r="E654" s="83"/>
      <c r="F654" s="84" t="s">
        <v>4626</v>
      </c>
      <c r="G654" s="84" t="s">
        <v>4598</v>
      </c>
      <c r="H654" s="84" t="s">
        <v>4613</v>
      </c>
      <c r="I654" s="84" t="s">
        <v>4614</v>
      </c>
      <c r="J654" s="84" t="s">
        <v>4715</v>
      </c>
      <c r="K654" s="84" t="s">
        <v>4616</v>
      </c>
      <c r="L654" s="84"/>
      <c r="M654" s="84"/>
      <c r="N654" s="84"/>
      <c r="O654" s="84"/>
      <c r="P654" s="84"/>
      <c r="Q654" s="84"/>
      <c r="R654" s="84"/>
      <c r="S654" s="84"/>
      <c r="T654" s="84"/>
      <c r="U654" s="84"/>
      <c r="V654" s="84"/>
      <c r="W654" s="84"/>
      <c r="X654" s="84"/>
      <c r="Y654" s="84"/>
      <c r="Z654" s="84"/>
      <c r="AA654" s="87"/>
      <c r="AB654" s="87"/>
      <c r="AC654" s="87"/>
      <c r="AD654" s="87"/>
      <c r="AE654" s="87"/>
      <c r="AF654" s="88" t="s">
        <v>6217</v>
      </c>
    </row>
    <row r="655" spans="1:32">
      <c r="A655" s="82">
        <v>1027</v>
      </c>
      <c r="B655" s="84" t="s">
        <v>6218</v>
      </c>
      <c r="C655" s="84" t="s">
        <v>4765</v>
      </c>
      <c r="D655" s="85">
        <v>2024</v>
      </c>
      <c r="E655" s="83"/>
      <c r="F655" s="84" t="s">
        <v>4621</v>
      </c>
      <c r="G655" s="84" t="s">
        <v>4602</v>
      </c>
      <c r="H655" s="84"/>
      <c r="I655" s="84" t="s">
        <v>4614</v>
      </c>
      <c r="J655" s="84" t="s">
        <v>4622</v>
      </c>
      <c r="K655" s="84" t="s">
        <v>4616</v>
      </c>
      <c r="L655" s="84"/>
      <c r="M655" s="84"/>
      <c r="N655" s="84"/>
      <c r="O655" s="84"/>
      <c r="P655" s="84"/>
      <c r="Q655" s="86">
        <v>1</v>
      </c>
      <c r="R655" s="84"/>
      <c r="S655" s="84"/>
      <c r="T655" s="84"/>
      <c r="U655" s="84"/>
      <c r="V655" s="84"/>
      <c r="W655" s="84"/>
      <c r="X655" s="84"/>
      <c r="Y655" s="84"/>
      <c r="Z655" s="84" t="s">
        <v>4623</v>
      </c>
      <c r="AA655" s="87">
        <v>2.5</v>
      </c>
      <c r="AB655" s="87">
        <v>481</v>
      </c>
      <c r="AC655" s="87">
        <v>0.4</v>
      </c>
      <c r="AD655" s="87"/>
      <c r="AE655" s="87">
        <v>481</v>
      </c>
      <c r="AF655" s="88" t="s">
        <v>6219</v>
      </c>
    </row>
    <row r="656" spans="1:32">
      <c r="A656" s="82">
        <v>1028</v>
      </c>
      <c r="B656" s="84" t="s">
        <v>6220</v>
      </c>
      <c r="C656" s="84" t="s">
        <v>4640</v>
      </c>
      <c r="D656" s="85">
        <v>2025</v>
      </c>
      <c r="E656" s="83"/>
      <c r="F656" s="84" t="s">
        <v>4612</v>
      </c>
      <c r="G656" s="84" t="s">
        <v>4604</v>
      </c>
      <c r="H656" s="84"/>
      <c r="I656" s="84" t="s">
        <v>4614</v>
      </c>
      <c r="J656" s="84" t="s">
        <v>4683</v>
      </c>
      <c r="K656" s="84" t="s">
        <v>4658</v>
      </c>
      <c r="L656" s="84"/>
      <c r="M656" s="84"/>
      <c r="N656" s="86">
        <v>1</v>
      </c>
      <c r="O656" s="84"/>
      <c r="P656" s="84"/>
      <c r="Q656" s="84"/>
      <c r="R656" s="84"/>
      <c r="S656" s="84"/>
      <c r="T656" s="84"/>
      <c r="U656" s="84"/>
      <c r="V656" s="84"/>
      <c r="W656" s="84"/>
      <c r="X656" s="84"/>
      <c r="Y656" s="84"/>
      <c r="Z656" s="84" t="s">
        <v>6221</v>
      </c>
      <c r="AA656" s="87">
        <v>25</v>
      </c>
      <c r="AB656" s="87">
        <v>5435</v>
      </c>
      <c r="AC656" s="87">
        <v>4.2</v>
      </c>
      <c r="AD656" s="87"/>
      <c r="AE656" s="87">
        <v>5435</v>
      </c>
      <c r="AF656" s="88" t="s">
        <v>6222</v>
      </c>
    </row>
    <row r="657" spans="1:32">
      <c r="A657" s="82">
        <v>1029</v>
      </c>
      <c r="B657" s="84" t="s">
        <v>6223</v>
      </c>
      <c r="C657" s="84" t="s">
        <v>4672</v>
      </c>
      <c r="D657" s="85">
        <v>2023</v>
      </c>
      <c r="E657" s="83"/>
      <c r="F657" s="84" t="s">
        <v>4621</v>
      </c>
      <c r="G657" s="84" t="s">
        <v>4598</v>
      </c>
      <c r="H657" s="84" t="s">
        <v>4613</v>
      </c>
      <c r="I657" s="84" t="s">
        <v>4614</v>
      </c>
      <c r="J657" s="84" t="s">
        <v>4673</v>
      </c>
      <c r="K657" s="84" t="s">
        <v>4616</v>
      </c>
      <c r="L657" s="84"/>
      <c r="M657" s="84"/>
      <c r="N657" s="84"/>
      <c r="O657" s="84"/>
      <c r="P657" s="84"/>
      <c r="Q657" s="86">
        <v>1</v>
      </c>
      <c r="R657" s="84"/>
      <c r="S657" s="84"/>
      <c r="T657" s="84"/>
      <c r="U657" s="84"/>
      <c r="V657" s="84"/>
      <c r="W657" s="84"/>
      <c r="X657" s="84"/>
      <c r="Y657" s="84"/>
      <c r="Z657" s="84" t="s">
        <v>4623</v>
      </c>
      <c r="AA657" s="87">
        <v>2.5</v>
      </c>
      <c r="AB657" s="87">
        <v>556</v>
      </c>
      <c r="AC657" s="87">
        <v>0.4</v>
      </c>
      <c r="AD657" s="87"/>
      <c r="AE657" s="87">
        <v>556</v>
      </c>
      <c r="AF657" s="88" t="s">
        <v>6224</v>
      </c>
    </row>
    <row r="658" spans="1:32">
      <c r="A658" s="82">
        <v>1030</v>
      </c>
      <c r="B658" s="84" t="s">
        <v>6225</v>
      </c>
      <c r="C658" s="84" t="s">
        <v>6226</v>
      </c>
      <c r="D658" s="85">
        <v>2021</v>
      </c>
      <c r="E658" s="83"/>
      <c r="F658" s="84" t="s">
        <v>4601</v>
      </c>
      <c r="G658" s="84" t="s">
        <v>4598</v>
      </c>
      <c r="H658" s="84" t="s">
        <v>4613</v>
      </c>
      <c r="I658" s="84" t="s">
        <v>4614</v>
      </c>
      <c r="J658" s="84" t="s">
        <v>4649</v>
      </c>
      <c r="K658" s="84" t="s">
        <v>4616</v>
      </c>
      <c r="L658" s="84"/>
      <c r="M658" s="84"/>
      <c r="N658" s="84"/>
      <c r="O658" s="84"/>
      <c r="P658" s="86">
        <v>1</v>
      </c>
      <c r="Q658" s="84"/>
      <c r="R658" s="84"/>
      <c r="S658" s="84"/>
      <c r="T658" s="84"/>
      <c r="U658" s="84"/>
      <c r="V658" s="84"/>
      <c r="W658" s="84"/>
      <c r="X658" s="84"/>
      <c r="Y658" s="84"/>
      <c r="Z658" s="84" t="s">
        <v>4762</v>
      </c>
      <c r="AA658" s="87">
        <v>0.15</v>
      </c>
      <c r="AB658" s="87">
        <v>33</v>
      </c>
      <c r="AC658" s="87">
        <v>0</v>
      </c>
      <c r="AD658" s="87"/>
      <c r="AE658" s="87">
        <v>33</v>
      </c>
      <c r="AF658" s="88" t="s">
        <v>6227</v>
      </c>
    </row>
    <row r="659" spans="1:32">
      <c r="A659" s="82">
        <v>1032</v>
      </c>
      <c r="B659" s="84" t="s">
        <v>6228</v>
      </c>
      <c r="C659" s="84" t="s">
        <v>6229</v>
      </c>
      <c r="D659" s="83"/>
      <c r="E659" s="83"/>
      <c r="F659" s="84" t="s">
        <v>4626</v>
      </c>
      <c r="G659" s="84" t="s">
        <v>4598</v>
      </c>
      <c r="H659" s="84" t="s">
        <v>4613</v>
      </c>
      <c r="I659" s="84" t="s">
        <v>4641</v>
      </c>
      <c r="J659" s="84" t="s">
        <v>5914</v>
      </c>
      <c r="K659" s="84" t="s">
        <v>4616</v>
      </c>
      <c r="L659" s="84"/>
      <c r="M659" s="84"/>
      <c r="N659" s="84"/>
      <c r="O659" s="84"/>
      <c r="P659" s="84"/>
      <c r="Q659" s="84"/>
      <c r="R659" s="84"/>
      <c r="S659" s="84"/>
      <c r="T659" s="84"/>
      <c r="U659" s="84"/>
      <c r="V659" s="84"/>
      <c r="W659" s="84"/>
      <c r="X659" s="84"/>
      <c r="Y659" s="84"/>
      <c r="Z659" s="84"/>
      <c r="AA659" s="87"/>
      <c r="AB659" s="87"/>
      <c r="AC659" s="87"/>
      <c r="AD659" s="87"/>
      <c r="AE659" s="87">
        <v>0</v>
      </c>
      <c r="AF659" s="88" t="s">
        <v>6230</v>
      </c>
    </row>
    <row r="660" spans="1:32">
      <c r="A660" s="82">
        <v>1033</v>
      </c>
      <c r="B660" s="84" t="s">
        <v>6231</v>
      </c>
      <c r="C660" s="84" t="s">
        <v>6229</v>
      </c>
      <c r="D660" s="85">
        <v>2023</v>
      </c>
      <c r="E660" s="83"/>
      <c r="F660" s="84" t="s">
        <v>4612</v>
      </c>
      <c r="G660" s="84" t="s">
        <v>4598</v>
      </c>
      <c r="H660" s="84" t="s">
        <v>4613</v>
      </c>
      <c r="I660" s="84" t="s">
        <v>4614</v>
      </c>
      <c r="J660" s="84" t="s">
        <v>4715</v>
      </c>
      <c r="K660" s="84" t="s">
        <v>4722</v>
      </c>
      <c r="L660" s="84"/>
      <c r="M660" s="84"/>
      <c r="N660" s="84"/>
      <c r="O660" s="84"/>
      <c r="P660" s="84"/>
      <c r="Q660" s="84"/>
      <c r="R660" s="84"/>
      <c r="S660" s="84"/>
      <c r="T660" s="84"/>
      <c r="U660" s="84"/>
      <c r="V660" s="84"/>
      <c r="W660" s="84"/>
      <c r="X660" s="84"/>
      <c r="Y660" s="84"/>
      <c r="Z660" s="84" t="s">
        <v>6232</v>
      </c>
      <c r="AA660" s="87">
        <v>0.45</v>
      </c>
      <c r="AB660" s="87">
        <v>100</v>
      </c>
      <c r="AC660" s="87">
        <v>0.1</v>
      </c>
      <c r="AD660" s="87"/>
      <c r="AE660" s="87">
        <v>100</v>
      </c>
      <c r="AF660" s="88" t="s">
        <v>6233</v>
      </c>
    </row>
    <row r="661" spans="1:32">
      <c r="A661" s="82">
        <v>1034</v>
      </c>
      <c r="B661" s="84" t="s">
        <v>6234</v>
      </c>
      <c r="C661" s="84" t="s">
        <v>4677</v>
      </c>
      <c r="D661" s="83"/>
      <c r="E661" s="83"/>
      <c r="F661" s="84" t="s">
        <v>4626</v>
      </c>
      <c r="G661" s="84" t="s">
        <v>4598</v>
      </c>
      <c r="H661" s="84" t="s">
        <v>4613</v>
      </c>
      <c r="I661" s="84" t="s">
        <v>4769</v>
      </c>
      <c r="J661" s="84"/>
      <c r="K661" s="84" t="s">
        <v>4616</v>
      </c>
      <c r="L661" s="86">
        <v>1</v>
      </c>
      <c r="M661" s="84"/>
      <c r="N661" s="84"/>
      <c r="O661" s="84"/>
      <c r="P661" s="84"/>
      <c r="Q661" s="84"/>
      <c r="R661" s="84"/>
      <c r="S661" s="84"/>
      <c r="T661" s="84"/>
      <c r="U661" s="84"/>
      <c r="V661" s="84"/>
      <c r="W661" s="86">
        <v>1</v>
      </c>
      <c r="X661" s="84"/>
      <c r="Y661" s="84"/>
      <c r="Z661" s="84" t="s">
        <v>5661</v>
      </c>
      <c r="AA661" s="87">
        <v>400</v>
      </c>
      <c r="AB661" s="87">
        <v>88889</v>
      </c>
      <c r="AC661" s="87">
        <v>69.3</v>
      </c>
      <c r="AD661" s="87"/>
      <c r="AE661" s="87">
        <v>88889</v>
      </c>
      <c r="AF661" s="88" t="s">
        <v>6235</v>
      </c>
    </row>
    <row r="662" spans="1:32">
      <c r="A662" s="82">
        <v>1035</v>
      </c>
      <c r="B662" s="84" t="s">
        <v>6236</v>
      </c>
      <c r="C662" s="84" t="s">
        <v>4677</v>
      </c>
      <c r="D662" s="85">
        <v>2024</v>
      </c>
      <c r="E662" s="83"/>
      <c r="F662" s="84" t="s">
        <v>4612</v>
      </c>
      <c r="G662" s="84" t="s">
        <v>4598</v>
      </c>
      <c r="H662" s="84" t="s">
        <v>4613</v>
      </c>
      <c r="I662" s="84" t="s">
        <v>4614</v>
      </c>
      <c r="J662" s="84" t="s">
        <v>4622</v>
      </c>
      <c r="K662" s="84" t="s">
        <v>4616</v>
      </c>
      <c r="L662" s="84"/>
      <c r="M662" s="84"/>
      <c r="N662" s="84"/>
      <c r="O662" s="84"/>
      <c r="P662" s="84"/>
      <c r="Q662" s="86">
        <v>1</v>
      </c>
      <c r="R662" s="84"/>
      <c r="S662" s="84"/>
      <c r="T662" s="84"/>
      <c r="U662" s="84"/>
      <c r="V662" s="84"/>
      <c r="W662" s="84"/>
      <c r="X662" s="84"/>
      <c r="Y662" s="84"/>
      <c r="Z662" s="84" t="s">
        <v>5342</v>
      </c>
      <c r="AA662" s="87">
        <v>40</v>
      </c>
      <c r="AB662" s="87">
        <v>8889</v>
      </c>
      <c r="AC662" s="87">
        <v>6.9</v>
      </c>
      <c r="AD662" s="87"/>
      <c r="AE662" s="87">
        <v>8889</v>
      </c>
      <c r="AF662" s="88" t="s">
        <v>6237</v>
      </c>
    </row>
    <row r="663" spans="1:32">
      <c r="A663" s="82">
        <v>1036</v>
      </c>
      <c r="B663" s="84" t="s">
        <v>6238</v>
      </c>
      <c r="C663" s="84" t="s">
        <v>4677</v>
      </c>
      <c r="D663" s="83"/>
      <c r="E663" s="83"/>
      <c r="F663" s="84" t="s">
        <v>4612</v>
      </c>
      <c r="G663" s="84" t="s">
        <v>4598</v>
      </c>
      <c r="H663" s="84" t="s">
        <v>4613</v>
      </c>
      <c r="I663" s="84" t="s">
        <v>4614</v>
      </c>
      <c r="J663" s="84" t="s">
        <v>4622</v>
      </c>
      <c r="K663" s="84" t="s">
        <v>4616</v>
      </c>
      <c r="L663" s="84"/>
      <c r="M663" s="84"/>
      <c r="N663" s="84"/>
      <c r="O663" s="84"/>
      <c r="P663" s="86">
        <v>1</v>
      </c>
      <c r="Q663" s="84"/>
      <c r="R663" s="84"/>
      <c r="S663" s="84"/>
      <c r="T663" s="84"/>
      <c r="U663" s="84"/>
      <c r="V663" s="84"/>
      <c r="W663" s="84"/>
      <c r="X663" s="84"/>
      <c r="Y663" s="84"/>
      <c r="Z663" s="84" t="s">
        <v>5162</v>
      </c>
      <c r="AA663" s="87">
        <v>25</v>
      </c>
      <c r="AB663" s="87">
        <v>5556</v>
      </c>
      <c r="AC663" s="87">
        <v>4.3</v>
      </c>
      <c r="AD663" s="87"/>
      <c r="AE663" s="87">
        <v>5556</v>
      </c>
      <c r="AF663" s="88" t="s">
        <v>6237</v>
      </c>
    </row>
    <row r="664" spans="1:32">
      <c r="A664" s="82">
        <v>1037</v>
      </c>
      <c r="B664" s="84" t="s">
        <v>6239</v>
      </c>
      <c r="C664" s="84" t="s">
        <v>4677</v>
      </c>
      <c r="D664" s="83"/>
      <c r="E664" s="83"/>
      <c r="F664" s="84" t="s">
        <v>4612</v>
      </c>
      <c r="G664" s="84" t="s">
        <v>4598</v>
      </c>
      <c r="H664" s="84" t="s">
        <v>4613</v>
      </c>
      <c r="I664" s="84" t="s">
        <v>4614</v>
      </c>
      <c r="J664" s="84" t="s">
        <v>4622</v>
      </c>
      <c r="K664" s="84" t="s">
        <v>4616</v>
      </c>
      <c r="L664" s="84"/>
      <c r="M664" s="84"/>
      <c r="N664" s="84"/>
      <c r="O664" s="84"/>
      <c r="P664" s="84"/>
      <c r="Q664" s="86">
        <v>1</v>
      </c>
      <c r="R664" s="84"/>
      <c r="S664" s="86">
        <v>1</v>
      </c>
      <c r="T664" s="84"/>
      <c r="U664" s="84"/>
      <c r="V664" s="84"/>
      <c r="W664" s="84"/>
      <c r="X664" s="84"/>
      <c r="Y664" s="84"/>
      <c r="Z664" s="84" t="s">
        <v>5199</v>
      </c>
      <c r="AA664" s="87">
        <v>2</v>
      </c>
      <c r="AB664" s="87">
        <v>444</v>
      </c>
      <c r="AC664" s="87">
        <v>0.3</v>
      </c>
      <c r="AD664" s="87"/>
      <c r="AE664" s="87">
        <v>444</v>
      </c>
      <c r="AF664" s="88" t="s">
        <v>6237</v>
      </c>
    </row>
    <row r="665" spans="1:32">
      <c r="A665" s="82">
        <v>1038</v>
      </c>
      <c r="B665" s="84" t="s">
        <v>6240</v>
      </c>
      <c r="C665" s="84" t="s">
        <v>4677</v>
      </c>
      <c r="D665" s="83"/>
      <c r="E665" s="83"/>
      <c r="F665" s="84" t="s">
        <v>4612</v>
      </c>
      <c r="G665" s="84" t="s">
        <v>4598</v>
      </c>
      <c r="H665" s="84" t="s">
        <v>4613</v>
      </c>
      <c r="I665" s="84" t="s">
        <v>4614</v>
      </c>
      <c r="J665" s="84" t="s">
        <v>4622</v>
      </c>
      <c r="K665" s="84" t="s">
        <v>4658</v>
      </c>
      <c r="L665" s="84"/>
      <c r="M665" s="84"/>
      <c r="N665" s="86">
        <v>1</v>
      </c>
      <c r="O665" s="84"/>
      <c r="P665" s="84"/>
      <c r="Q665" s="84"/>
      <c r="R665" s="84"/>
      <c r="S665" s="84"/>
      <c r="T665" s="84"/>
      <c r="U665" s="84"/>
      <c r="V665" s="84"/>
      <c r="W665" s="84"/>
      <c r="X665" s="84"/>
      <c r="Y665" s="84"/>
      <c r="Z665" s="84" t="s">
        <v>4970</v>
      </c>
      <c r="AA665" s="87">
        <v>20</v>
      </c>
      <c r="AB665" s="87">
        <v>4444</v>
      </c>
      <c r="AC665" s="87">
        <v>3.5</v>
      </c>
      <c r="AD665" s="87"/>
      <c r="AE665" s="87">
        <v>4444</v>
      </c>
      <c r="AF665" s="88" t="s">
        <v>6237</v>
      </c>
    </row>
    <row r="666" spans="1:32">
      <c r="A666" s="82">
        <v>1039</v>
      </c>
      <c r="B666" s="84" t="s">
        <v>6241</v>
      </c>
      <c r="C666" s="84" t="s">
        <v>4677</v>
      </c>
      <c r="D666" s="83"/>
      <c r="E666" s="83"/>
      <c r="F666" s="84" t="s">
        <v>4612</v>
      </c>
      <c r="G666" s="84" t="s">
        <v>4598</v>
      </c>
      <c r="H666" s="84" t="s">
        <v>4613</v>
      </c>
      <c r="I666" s="84" t="s">
        <v>4614</v>
      </c>
      <c r="J666" s="84" t="s">
        <v>4622</v>
      </c>
      <c r="K666" s="84" t="s">
        <v>4616</v>
      </c>
      <c r="L666" s="84"/>
      <c r="M666" s="84"/>
      <c r="N666" s="84"/>
      <c r="O666" s="84"/>
      <c r="P666" s="84"/>
      <c r="Q666" s="86">
        <v>1</v>
      </c>
      <c r="R666" s="86">
        <v>1</v>
      </c>
      <c r="S666" s="84"/>
      <c r="T666" s="84"/>
      <c r="U666" s="86">
        <v>1</v>
      </c>
      <c r="V666" s="84"/>
      <c r="W666" s="84"/>
      <c r="X666" s="84"/>
      <c r="Y666" s="84"/>
      <c r="Z666" s="84"/>
      <c r="AA666" s="87"/>
      <c r="AB666" s="87"/>
      <c r="AC666" s="87"/>
      <c r="AD666" s="87"/>
      <c r="AE666" s="87">
        <v>0</v>
      </c>
      <c r="AF666" s="88" t="s">
        <v>6237</v>
      </c>
    </row>
    <row r="667" spans="1:32">
      <c r="A667" s="82">
        <v>1041</v>
      </c>
      <c r="B667" s="84" t="s">
        <v>6242</v>
      </c>
      <c r="C667" s="84" t="s">
        <v>6226</v>
      </c>
      <c r="D667" s="83"/>
      <c r="E667" s="83"/>
      <c r="F667" s="84" t="s">
        <v>4626</v>
      </c>
      <c r="G667" s="84" t="s">
        <v>4598</v>
      </c>
      <c r="H667" s="84" t="s">
        <v>4613</v>
      </c>
      <c r="I667" s="84" t="s">
        <v>4614</v>
      </c>
      <c r="J667" s="84" t="s">
        <v>4715</v>
      </c>
      <c r="K667" s="84" t="s">
        <v>4722</v>
      </c>
      <c r="L667" s="84"/>
      <c r="M667" s="84"/>
      <c r="N667" s="84"/>
      <c r="O667" s="84"/>
      <c r="P667" s="84"/>
      <c r="Q667" s="84"/>
      <c r="R667" s="84"/>
      <c r="S667" s="84"/>
      <c r="T667" s="84"/>
      <c r="U667" s="84"/>
      <c r="V667" s="84"/>
      <c r="W667" s="84"/>
      <c r="X667" s="86">
        <v>1</v>
      </c>
      <c r="Y667" s="84"/>
      <c r="Z667" s="84"/>
      <c r="AA667" s="87"/>
      <c r="AB667" s="87"/>
      <c r="AC667" s="87"/>
      <c r="AD667" s="87"/>
      <c r="AE667" s="87">
        <v>0</v>
      </c>
      <c r="AF667" s="88" t="s">
        <v>6243</v>
      </c>
    </row>
    <row r="668" spans="1:32">
      <c r="A668" s="82">
        <v>1042</v>
      </c>
      <c r="B668" s="84" t="s">
        <v>6244</v>
      </c>
      <c r="C668" s="84" t="s">
        <v>6226</v>
      </c>
      <c r="D668" s="85">
        <v>2000</v>
      </c>
      <c r="E668" s="83"/>
      <c r="F668" s="84" t="s">
        <v>4601</v>
      </c>
      <c r="G668" s="84" t="s">
        <v>4598</v>
      </c>
      <c r="H668" s="84" t="s">
        <v>4613</v>
      </c>
      <c r="I668" s="84" t="s">
        <v>4769</v>
      </c>
      <c r="J668" s="84"/>
      <c r="K668" s="84" t="s">
        <v>4616</v>
      </c>
      <c r="L668" s="84"/>
      <c r="M668" s="84"/>
      <c r="N668" s="84"/>
      <c r="O668" s="84"/>
      <c r="P668" s="84"/>
      <c r="Q668" s="84"/>
      <c r="R668" s="84"/>
      <c r="S668" s="84"/>
      <c r="T668" s="84"/>
      <c r="U668" s="84"/>
      <c r="V668" s="84"/>
      <c r="W668" s="84"/>
      <c r="X668" s="84"/>
      <c r="Y668" s="84"/>
      <c r="Z668" s="84" t="s">
        <v>5008</v>
      </c>
      <c r="AA668" s="87">
        <v>0.1</v>
      </c>
      <c r="AB668" s="87">
        <v>22</v>
      </c>
      <c r="AC668" s="87">
        <v>0</v>
      </c>
      <c r="AD668" s="87"/>
      <c r="AE668" s="87">
        <v>22</v>
      </c>
      <c r="AF668" s="88"/>
    </row>
    <row r="669" spans="1:32">
      <c r="A669" s="82">
        <v>1043</v>
      </c>
      <c r="B669" s="84" t="s">
        <v>6245</v>
      </c>
      <c r="C669" s="84" t="s">
        <v>6226</v>
      </c>
      <c r="D669" s="85">
        <v>2000</v>
      </c>
      <c r="E669" s="83"/>
      <c r="F669" s="84" t="s">
        <v>4601</v>
      </c>
      <c r="G669" s="84" t="s">
        <v>4598</v>
      </c>
      <c r="H669" s="84" t="s">
        <v>4613</v>
      </c>
      <c r="I669" s="84" t="s">
        <v>4769</v>
      </c>
      <c r="J669" s="84"/>
      <c r="K669" s="84" t="s">
        <v>4616</v>
      </c>
      <c r="L669" s="84"/>
      <c r="M669" s="84"/>
      <c r="N669" s="84"/>
      <c r="O669" s="84"/>
      <c r="P669" s="84"/>
      <c r="Q669" s="84"/>
      <c r="R669" s="84"/>
      <c r="S669" s="84"/>
      <c r="T669" s="84"/>
      <c r="U669" s="84"/>
      <c r="V669" s="84"/>
      <c r="W669" s="84"/>
      <c r="X669" s="84"/>
      <c r="Y669" s="84"/>
      <c r="Z669" s="84" t="s">
        <v>6246</v>
      </c>
      <c r="AA669" s="87">
        <v>0.35</v>
      </c>
      <c r="AB669" s="87">
        <v>78</v>
      </c>
      <c r="AC669" s="87">
        <v>0.1</v>
      </c>
      <c r="AD669" s="87"/>
      <c r="AE669" s="87">
        <v>78</v>
      </c>
      <c r="AF669" s="88"/>
    </row>
    <row r="670" spans="1:32">
      <c r="A670" s="82">
        <v>1045</v>
      </c>
      <c r="B670" s="84" t="s">
        <v>6247</v>
      </c>
      <c r="C670" s="84" t="s">
        <v>4687</v>
      </c>
      <c r="D670" s="85">
        <v>2024</v>
      </c>
      <c r="E670" s="83"/>
      <c r="F670" s="84" t="s">
        <v>4612</v>
      </c>
      <c r="G670" s="84" t="s">
        <v>4598</v>
      </c>
      <c r="H670" s="84" t="s">
        <v>4613</v>
      </c>
      <c r="I670" s="84" t="s">
        <v>4614</v>
      </c>
      <c r="J670" s="84" t="s">
        <v>4615</v>
      </c>
      <c r="K670" s="84" t="s">
        <v>4616</v>
      </c>
      <c r="L670" s="84"/>
      <c r="M670" s="84"/>
      <c r="N670" s="84"/>
      <c r="O670" s="84"/>
      <c r="P670" s="84"/>
      <c r="Q670" s="84"/>
      <c r="R670" s="84"/>
      <c r="S670" s="84"/>
      <c r="T670" s="84"/>
      <c r="U670" s="84"/>
      <c r="V670" s="84"/>
      <c r="W670" s="84"/>
      <c r="X670" s="84"/>
      <c r="Y670" s="84"/>
      <c r="Z670" s="84" t="s">
        <v>5199</v>
      </c>
      <c r="AA670" s="87">
        <v>2</v>
      </c>
      <c r="AB670" s="87">
        <v>444</v>
      </c>
      <c r="AC670" s="87">
        <v>0.3</v>
      </c>
      <c r="AD670" s="87"/>
      <c r="AE670" s="87">
        <v>444</v>
      </c>
      <c r="AF670" s="88" t="s">
        <v>6248</v>
      </c>
    </row>
    <row r="671" spans="1:32">
      <c r="A671" s="82">
        <v>1046</v>
      </c>
      <c r="B671" s="84" t="s">
        <v>6249</v>
      </c>
      <c r="C671" s="84" t="s">
        <v>4687</v>
      </c>
      <c r="D671" s="85">
        <v>2026</v>
      </c>
      <c r="E671" s="83"/>
      <c r="F671" s="84" t="s">
        <v>4612</v>
      </c>
      <c r="G671" s="84" t="s">
        <v>4598</v>
      </c>
      <c r="H671" s="84" t="s">
        <v>4613</v>
      </c>
      <c r="I671" s="84" t="s">
        <v>4614</v>
      </c>
      <c r="J671" s="84" t="s">
        <v>4615</v>
      </c>
      <c r="K671" s="84" t="s">
        <v>4616</v>
      </c>
      <c r="L671" s="84"/>
      <c r="M671" s="84"/>
      <c r="N671" s="84"/>
      <c r="O671" s="84"/>
      <c r="P671" s="84"/>
      <c r="Q671" s="84"/>
      <c r="R671" s="84"/>
      <c r="S671" s="84"/>
      <c r="T671" s="84"/>
      <c r="U671" s="84"/>
      <c r="V671" s="84"/>
      <c r="W671" s="84"/>
      <c r="X671" s="84"/>
      <c r="Y671" s="84"/>
      <c r="Z671" s="84" t="s">
        <v>5169</v>
      </c>
      <c r="AA671" s="87">
        <v>10</v>
      </c>
      <c r="AB671" s="87">
        <v>2222</v>
      </c>
      <c r="AC671" s="87">
        <v>1.7</v>
      </c>
      <c r="AD671" s="87"/>
      <c r="AE671" s="87">
        <v>2222</v>
      </c>
      <c r="AF671" s="88" t="s">
        <v>6248</v>
      </c>
    </row>
    <row r="672" spans="1:32">
      <c r="A672" s="82">
        <v>1047</v>
      </c>
      <c r="B672" s="84" t="s">
        <v>6250</v>
      </c>
      <c r="C672" s="84" t="s">
        <v>4687</v>
      </c>
      <c r="D672" s="83"/>
      <c r="E672" s="83"/>
      <c r="F672" s="84" t="s">
        <v>4769</v>
      </c>
      <c r="G672" s="84" t="s">
        <v>4598</v>
      </c>
      <c r="H672" s="84" t="s">
        <v>4613</v>
      </c>
      <c r="I672" s="84" t="s">
        <v>4614</v>
      </c>
      <c r="J672" s="84" t="s">
        <v>4622</v>
      </c>
      <c r="K672" s="84" t="s">
        <v>4616</v>
      </c>
      <c r="L672" s="84"/>
      <c r="M672" s="84"/>
      <c r="N672" s="84"/>
      <c r="O672" s="84"/>
      <c r="P672" s="84"/>
      <c r="Q672" s="84"/>
      <c r="R672" s="84"/>
      <c r="S672" s="86">
        <v>1</v>
      </c>
      <c r="T672" s="84"/>
      <c r="U672" s="84"/>
      <c r="V672" s="84"/>
      <c r="W672" s="84"/>
      <c r="X672" s="84"/>
      <c r="Y672" s="84"/>
      <c r="Z672" s="84" t="s">
        <v>4894</v>
      </c>
      <c r="AA672" s="87">
        <v>1.25</v>
      </c>
      <c r="AB672" s="87">
        <v>278</v>
      </c>
      <c r="AC672" s="87">
        <v>0.2</v>
      </c>
      <c r="AD672" s="87"/>
      <c r="AE672" s="87">
        <v>278</v>
      </c>
      <c r="AF672" s="88" t="s">
        <v>6251</v>
      </c>
    </row>
    <row r="673" spans="1:32">
      <c r="A673" s="82">
        <v>1048</v>
      </c>
      <c r="B673" s="84" t="s">
        <v>6252</v>
      </c>
      <c r="C673" s="84" t="s">
        <v>4687</v>
      </c>
      <c r="D673" s="85">
        <v>2025</v>
      </c>
      <c r="E673" s="83"/>
      <c r="F673" s="84" t="s">
        <v>4612</v>
      </c>
      <c r="G673" s="84" t="s">
        <v>4598</v>
      </c>
      <c r="H673" s="84" t="s">
        <v>4613</v>
      </c>
      <c r="I673" s="84" t="s">
        <v>4614</v>
      </c>
      <c r="J673" s="84" t="s">
        <v>4615</v>
      </c>
      <c r="K673" s="84" t="s">
        <v>4616</v>
      </c>
      <c r="L673" s="84"/>
      <c r="M673" s="84"/>
      <c r="N673" s="84"/>
      <c r="O673" s="84"/>
      <c r="P673" s="84"/>
      <c r="Q673" s="84"/>
      <c r="R673" s="84"/>
      <c r="S673" s="84"/>
      <c r="T673" s="84"/>
      <c r="U673" s="84"/>
      <c r="V673" s="84"/>
      <c r="W673" s="84"/>
      <c r="X673" s="84"/>
      <c r="Y673" s="84"/>
      <c r="Z673" s="84" t="s">
        <v>5178</v>
      </c>
      <c r="AA673" s="87">
        <v>100</v>
      </c>
      <c r="AB673" s="87">
        <v>22222</v>
      </c>
      <c r="AC673" s="87">
        <v>17.3</v>
      </c>
      <c r="AD673" s="87"/>
      <c r="AE673" s="87">
        <v>22222</v>
      </c>
      <c r="AF673" s="88" t="s">
        <v>6253</v>
      </c>
    </row>
    <row r="674" spans="1:32">
      <c r="A674" s="82">
        <v>1049</v>
      </c>
      <c r="B674" s="84" t="s">
        <v>6254</v>
      </c>
      <c r="C674" s="84" t="s">
        <v>4620</v>
      </c>
      <c r="D674" s="85">
        <v>2032</v>
      </c>
      <c r="E674" s="83"/>
      <c r="F674" s="84" t="s">
        <v>4626</v>
      </c>
      <c r="G674" s="84" t="s">
        <v>4598</v>
      </c>
      <c r="H674" s="84" t="s">
        <v>4613</v>
      </c>
      <c r="I674" s="84" t="s">
        <v>4614</v>
      </c>
      <c r="J674" s="84" t="s">
        <v>4615</v>
      </c>
      <c r="K674" s="84" t="s">
        <v>4616</v>
      </c>
      <c r="L674" s="84"/>
      <c r="M674" s="84"/>
      <c r="N674" s="84"/>
      <c r="O674" s="84"/>
      <c r="P674" s="84"/>
      <c r="Q674" s="84"/>
      <c r="R674" s="84"/>
      <c r="S674" s="84"/>
      <c r="T674" s="84"/>
      <c r="U674" s="84"/>
      <c r="V674" s="84"/>
      <c r="W674" s="84"/>
      <c r="X674" s="84"/>
      <c r="Y674" s="84"/>
      <c r="Z674" s="84" t="s">
        <v>6255</v>
      </c>
      <c r="AA674" s="87">
        <v>1897.965381</v>
      </c>
      <c r="AB674" s="87">
        <v>421770</v>
      </c>
      <c r="AC674" s="87">
        <v>328.8</v>
      </c>
      <c r="AD674" s="87"/>
      <c r="AE674" s="87">
        <v>421770</v>
      </c>
      <c r="AF674" s="88" t="s">
        <v>6256</v>
      </c>
    </row>
    <row r="675" spans="1:32">
      <c r="A675" s="82">
        <v>1050</v>
      </c>
      <c r="B675" s="84" t="s">
        <v>6257</v>
      </c>
      <c r="C675" s="84" t="s">
        <v>6258</v>
      </c>
      <c r="D675" s="85">
        <v>2024</v>
      </c>
      <c r="E675" s="83"/>
      <c r="F675" s="84" t="s">
        <v>4612</v>
      </c>
      <c r="G675" s="84" t="s">
        <v>4598</v>
      </c>
      <c r="H675" s="84" t="s">
        <v>4613</v>
      </c>
      <c r="I675" s="84" t="s">
        <v>4614</v>
      </c>
      <c r="J675" s="84" t="s">
        <v>4715</v>
      </c>
      <c r="K675" s="84" t="s">
        <v>4616</v>
      </c>
      <c r="L675" s="84"/>
      <c r="M675" s="84"/>
      <c r="N675" s="84"/>
      <c r="O675" s="84"/>
      <c r="P675" s="84"/>
      <c r="Q675" s="84"/>
      <c r="R675" s="84"/>
      <c r="S675" s="86">
        <v>1</v>
      </c>
      <c r="T675" s="84"/>
      <c r="U675" s="84"/>
      <c r="V675" s="84"/>
      <c r="W675" s="84"/>
      <c r="X675" s="84"/>
      <c r="Y675" s="84"/>
      <c r="Z675" s="84" t="s">
        <v>4607</v>
      </c>
      <c r="AA675" s="87">
        <v>78</v>
      </c>
      <c r="AB675" s="87">
        <v>17333</v>
      </c>
      <c r="AC675" s="87">
        <v>13.5</v>
      </c>
      <c r="AD675" s="87"/>
      <c r="AE675" s="87">
        <v>17333</v>
      </c>
      <c r="AF675" s="88" t="s">
        <v>6256</v>
      </c>
    </row>
    <row r="676" spans="1:32">
      <c r="A676" s="82">
        <v>1051</v>
      </c>
      <c r="B676" s="84" t="s">
        <v>6259</v>
      </c>
      <c r="C676" s="84" t="s">
        <v>4677</v>
      </c>
      <c r="D676" s="85">
        <v>2024</v>
      </c>
      <c r="E676" s="83"/>
      <c r="F676" s="84" t="s">
        <v>4612</v>
      </c>
      <c r="G676" s="84" t="s">
        <v>4604</v>
      </c>
      <c r="H676" s="84"/>
      <c r="I676" s="84" t="s">
        <v>4614</v>
      </c>
      <c r="J676" s="84" t="s">
        <v>4622</v>
      </c>
      <c r="K676" s="84" t="s">
        <v>4722</v>
      </c>
      <c r="L676" s="84"/>
      <c r="M676" s="84"/>
      <c r="N676" s="84"/>
      <c r="O676" s="84"/>
      <c r="P676" s="84"/>
      <c r="Q676" s="84"/>
      <c r="R676" s="84"/>
      <c r="S676" s="84"/>
      <c r="T676" s="84"/>
      <c r="U676" s="84"/>
      <c r="V676" s="84"/>
      <c r="W676" s="84"/>
      <c r="X676" s="84"/>
      <c r="Y676" s="84"/>
      <c r="Z676" s="84" t="s">
        <v>6260</v>
      </c>
      <c r="AA676" s="87">
        <v>139.69025199999999</v>
      </c>
      <c r="AB676" s="87">
        <v>30367</v>
      </c>
      <c r="AC676" s="87">
        <v>23.7</v>
      </c>
      <c r="AD676" s="87"/>
      <c r="AE676" s="87">
        <v>30367</v>
      </c>
      <c r="AF676" s="88" t="s">
        <v>6261</v>
      </c>
    </row>
    <row r="677" spans="1:32">
      <c r="A677" s="82">
        <v>1052</v>
      </c>
      <c r="B677" s="84" t="s">
        <v>6262</v>
      </c>
      <c r="C677" s="84" t="s">
        <v>4677</v>
      </c>
      <c r="D677" s="85">
        <v>2028</v>
      </c>
      <c r="E677" s="83"/>
      <c r="F677" s="84" t="s">
        <v>4612</v>
      </c>
      <c r="G677" s="84" t="s">
        <v>4604</v>
      </c>
      <c r="H677" s="84"/>
      <c r="I677" s="84" t="s">
        <v>4614</v>
      </c>
      <c r="J677" s="84" t="s">
        <v>4622</v>
      </c>
      <c r="K677" s="84" t="s">
        <v>4722</v>
      </c>
      <c r="L677" s="84"/>
      <c r="M677" s="84"/>
      <c r="N677" s="84"/>
      <c r="O677" s="84"/>
      <c r="P677" s="84"/>
      <c r="Q677" s="84"/>
      <c r="R677" s="84"/>
      <c r="S677" s="84"/>
      <c r="T677" s="84"/>
      <c r="U677" s="84"/>
      <c r="V677" s="84"/>
      <c r="W677" s="84"/>
      <c r="X677" s="84"/>
      <c r="Y677" s="84"/>
      <c r="Z677" s="84" t="s">
        <v>6263</v>
      </c>
      <c r="AA677" s="87">
        <v>232.8170867</v>
      </c>
      <c r="AB677" s="87">
        <v>50612</v>
      </c>
      <c r="AC677" s="87">
        <v>39.5</v>
      </c>
      <c r="AD677" s="87"/>
      <c r="AE677" s="87">
        <v>50612</v>
      </c>
      <c r="AF677" s="88" t="s">
        <v>6261</v>
      </c>
    </row>
    <row r="678" spans="1:32">
      <c r="A678" s="76">
        <v>1053</v>
      </c>
      <c r="B678" s="77" t="s">
        <v>6264</v>
      </c>
      <c r="C678" s="77" t="s">
        <v>6265</v>
      </c>
      <c r="D678" s="78">
        <v>2027</v>
      </c>
      <c r="E678" s="79"/>
      <c r="F678" s="77" t="s">
        <v>4626</v>
      </c>
      <c r="G678" s="77" t="s">
        <v>4598</v>
      </c>
      <c r="H678" s="77" t="s">
        <v>4613</v>
      </c>
      <c r="I678" s="77" t="s">
        <v>4769</v>
      </c>
      <c r="J678" s="77"/>
      <c r="K678" s="77" t="s">
        <v>4616</v>
      </c>
      <c r="L678" s="77"/>
      <c r="M678" s="77"/>
      <c r="N678" s="77"/>
      <c r="O678" s="77"/>
      <c r="P678" s="77"/>
      <c r="Q678" s="77"/>
      <c r="R678" s="77"/>
      <c r="S678" s="77"/>
      <c r="T678" s="77"/>
      <c r="U678" s="77"/>
      <c r="V678" s="77"/>
      <c r="W678" s="77"/>
      <c r="X678" s="77"/>
      <c r="Y678" s="77"/>
      <c r="Z678" s="77" t="s">
        <v>5671</v>
      </c>
      <c r="AA678" s="80"/>
      <c r="AB678" s="80">
        <v>0</v>
      </c>
      <c r="AC678" s="80">
        <v>0</v>
      </c>
      <c r="AD678" s="80"/>
      <c r="AE678" s="80">
        <v>0</v>
      </c>
      <c r="AF678" s="81" t="s">
        <v>6256</v>
      </c>
    </row>
    <row r="679" spans="1:32">
      <c r="A679" s="76">
        <v>1054</v>
      </c>
      <c r="B679" s="77" t="s">
        <v>6266</v>
      </c>
      <c r="C679" s="77" t="s">
        <v>6265</v>
      </c>
      <c r="D679" s="78">
        <v>2031</v>
      </c>
      <c r="E679" s="79"/>
      <c r="F679" s="77" t="s">
        <v>4626</v>
      </c>
      <c r="G679" s="77" t="s">
        <v>4598</v>
      </c>
      <c r="H679" s="77" t="s">
        <v>4613</v>
      </c>
      <c r="I679" s="77" t="s">
        <v>4769</v>
      </c>
      <c r="J679" s="77"/>
      <c r="K679" s="77" t="s">
        <v>4616</v>
      </c>
      <c r="L679" s="77"/>
      <c r="M679" s="77"/>
      <c r="N679" s="77"/>
      <c r="O679" s="77"/>
      <c r="P679" s="77"/>
      <c r="Q679" s="77"/>
      <c r="R679" s="77"/>
      <c r="S679" s="77"/>
      <c r="T679" s="77"/>
      <c r="U679" s="77"/>
      <c r="V679" s="77"/>
      <c r="W679" s="77"/>
      <c r="X679" s="77"/>
      <c r="Y679" s="77"/>
      <c r="Z679" s="77" t="s">
        <v>4617</v>
      </c>
      <c r="AA679" s="80"/>
      <c r="AB679" s="80">
        <v>0</v>
      </c>
      <c r="AC679" s="80">
        <v>0</v>
      </c>
      <c r="AD679" s="80"/>
      <c r="AE679" s="80">
        <v>0</v>
      </c>
      <c r="AF679" s="81" t="s">
        <v>6256</v>
      </c>
    </row>
    <row r="680" spans="1:32">
      <c r="A680" s="82">
        <v>1056</v>
      </c>
      <c r="B680" s="84" t="s">
        <v>6267</v>
      </c>
      <c r="C680" s="84" t="s">
        <v>4736</v>
      </c>
      <c r="D680" s="85">
        <v>2024</v>
      </c>
      <c r="E680" s="83"/>
      <c r="F680" s="84" t="s">
        <v>4626</v>
      </c>
      <c r="G680" s="84" t="s">
        <v>4598</v>
      </c>
      <c r="H680" s="84" t="s">
        <v>4613</v>
      </c>
      <c r="I680" s="84" t="s">
        <v>4641</v>
      </c>
      <c r="J680" s="84"/>
      <c r="K680" s="84" t="s">
        <v>4616</v>
      </c>
      <c r="L680" s="84"/>
      <c r="M680" s="84"/>
      <c r="N680" s="84"/>
      <c r="O680" s="84"/>
      <c r="P680" s="84"/>
      <c r="Q680" s="84"/>
      <c r="R680" s="84"/>
      <c r="S680" s="86">
        <v>1</v>
      </c>
      <c r="T680" s="84"/>
      <c r="U680" s="84"/>
      <c r="V680" s="84"/>
      <c r="W680" s="84"/>
      <c r="X680" s="84"/>
      <c r="Y680" s="84"/>
      <c r="Z680" s="84"/>
      <c r="AA680" s="87"/>
      <c r="AB680" s="87"/>
      <c r="AC680" s="87"/>
      <c r="AD680" s="87"/>
      <c r="AE680" s="87"/>
      <c r="AF680" s="88" t="s">
        <v>6256</v>
      </c>
    </row>
    <row r="681" spans="1:32">
      <c r="A681" s="82">
        <v>1057</v>
      </c>
      <c r="B681" s="84" t="s">
        <v>6268</v>
      </c>
      <c r="C681" s="84" t="s">
        <v>4833</v>
      </c>
      <c r="D681" s="85">
        <v>2024</v>
      </c>
      <c r="E681" s="83"/>
      <c r="F681" s="84" t="s">
        <v>4612</v>
      </c>
      <c r="G681" s="84" t="s">
        <v>4598</v>
      </c>
      <c r="H681" s="84" t="s">
        <v>4613</v>
      </c>
      <c r="I681" s="84" t="s">
        <v>4614</v>
      </c>
      <c r="J681" s="84" t="s">
        <v>4715</v>
      </c>
      <c r="K681" s="84" t="s">
        <v>4722</v>
      </c>
      <c r="L681" s="84"/>
      <c r="M681" s="84"/>
      <c r="N681" s="84"/>
      <c r="O681" s="84"/>
      <c r="P681" s="84"/>
      <c r="Q681" s="84"/>
      <c r="R681" s="84"/>
      <c r="S681" s="84"/>
      <c r="T681" s="84"/>
      <c r="U681" s="84"/>
      <c r="V681" s="84"/>
      <c r="W681" s="84"/>
      <c r="X681" s="86">
        <v>1</v>
      </c>
      <c r="Y681" s="84"/>
      <c r="Z681" s="84" t="s">
        <v>6269</v>
      </c>
      <c r="AA681" s="87">
        <v>23</v>
      </c>
      <c r="AB681" s="87">
        <v>5111</v>
      </c>
      <c r="AC681" s="87">
        <v>4</v>
      </c>
      <c r="AD681" s="87"/>
      <c r="AE681" s="87">
        <v>5111</v>
      </c>
      <c r="AF681" s="88" t="s">
        <v>6270</v>
      </c>
    </row>
    <row r="682" spans="1:32">
      <c r="A682" s="82">
        <v>1058</v>
      </c>
      <c r="B682" s="84" t="s">
        <v>6271</v>
      </c>
      <c r="C682" s="84" t="s">
        <v>4833</v>
      </c>
      <c r="D682" s="85">
        <v>2026</v>
      </c>
      <c r="E682" s="83"/>
      <c r="F682" s="84" t="s">
        <v>4626</v>
      </c>
      <c r="G682" s="84" t="s">
        <v>4598</v>
      </c>
      <c r="H682" s="84" t="s">
        <v>4613</v>
      </c>
      <c r="I682" s="84" t="s">
        <v>4641</v>
      </c>
      <c r="J682" s="84"/>
      <c r="K682" s="84" t="s">
        <v>4722</v>
      </c>
      <c r="L682" s="84"/>
      <c r="M682" s="84"/>
      <c r="N682" s="84"/>
      <c r="O682" s="84"/>
      <c r="P682" s="84"/>
      <c r="Q682" s="84"/>
      <c r="R682" s="84"/>
      <c r="S682" s="84"/>
      <c r="T682" s="84"/>
      <c r="U682" s="84"/>
      <c r="V682" s="84"/>
      <c r="W682" s="84"/>
      <c r="X682" s="86">
        <v>1</v>
      </c>
      <c r="Y682" s="84"/>
      <c r="Z682" s="84" t="s">
        <v>6272</v>
      </c>
      <c r="AA682" s="87">
        <v>90</v>
      </c>
      <c r="AB682" s="87">
        <v>20000</v>
      </c>
      <c r="AC682" s="87">
        <v>15.6</v>
      </c>
      <c r="AD682" s="87"/>
      <c r="AE682" s="87">
        <v>20000</v>
      </c>
      <c r="AF682" s="88" t="s">
        <v>6273</v>
      </c>
    </row>
    <row r="683" spans="1:32">
      <c r="A683" s="82">
        <v>1059</v>
      </c>
      <c r="B683" s="84" t="s">
        <v>6274</v>
      </c>
      <c r="C683" s="84" t="s">
        <v>6275</v>
      </c>
      <c r="D683" s="85">
        <v>2024</v>
      </c>
      <c r="E683" s="83"/>
      <c r="F683" s="84" t="s">
        <v>4663</v>
      </c>
      <c r="G683" s="84" t="s">
        <v>4598</v>
      </c>
      <c r="H683" s="84" t="s">
        <v>4613</v>
      </c>
      <c r="I683" s="84" t="s">
        <v>4769</v>
      </c>
      <c r="J683" s="84"/>
      <c r="K683" s="84" t="s">
        <v>4616</v>
      </c>
      <c r="L683" s="84"/>
      <c r="M683" s="84"/>
      <c r="N683" s="84"/>
      <c r="O683" s="84"/>
      <c r="P683" s="84"/>
      <c r="Q683" s="84"/>
      <c r="R683" s="84"/>
      <c r="S683" s="86">
        <v>1</v>
      </c>
      <c r="T683" s="84"/>
      <c r="U683" s="84"/>
      <c r="V683" s="84"/>
      <c r="W683" s="84"/>
      <c r="X683" s="84"/>
      <c r="Y683" s="84"/>
      <c r="Z683" s="84" t="s">
        <v>5330</v>
      </c>
      <c r="AA683" s="87">
        <v>1</v>
      </c>
      <c r="AB683" s="87">
        <v>222</v>
      </c>
      <c r="AC683" s="87">
        <v>0.2</v>
      </c>
      <c r="AD683" s="87"/>
      <c r="AE683" s="87">
        <v>222</v>
      </c>
      <c r="AF683" s="88" t="s">
        <v>6276</v>
      </c>
    </row>
    <row r="684" spans="1:32">
      <c r="A684" s="82">
        <v>1060</v>
      </c>
      <c r="B684" s="84" t="s">
        <v>6277</v>
      </c>
      <c r="C684" s="84" t="s">
        <v>6278</v>
      </c>
      <c r="D684" s="85">
        <v>2030</v>
      </c>
      <c r="E684" s="83"/>
      <c r="F684" s="84" t="s">
        <v>4626</v>
      </c>
      <c r="G684" s="84" t="s">
        <v>4598</v>
      </c>
      <c r="H684" s="84" t="s">
        <v>4613</v>
      </c>
      <c r="I684" s="84" t="s">
        <v>4641</v>
      </c>
      <c r="J684" s="84" t="s">
        <v>5914</v>
      </c>
      <c r="K684" s="84" t="s">
        <v>4616</v>
      </c>
      <c r="L684" s="84"/>
      <c r="M684" s="84"/>
      <c r="N684" s="84"/>
      <c r="O684" s="84"/>
      <c r="P684" s="84"/>
      <c r="Q684" s="84"/>
      <c r="R684" s="84"/>
      <c r="S684" s="84"/>
      <c r="T684" s="84"/>
      <c r="U684" s="84"/>
      <c r="V684" s="84"/>
      <c r="W684" s="84"/>
      <c r="X684" s="84"/>
      <c r="Y684" s="84"/>
      <c r="Z684" s="84"/>
      <c r="AA684" s="87"/>
      <c r="AB684" s="87"/>
      <c r="AC684" s="87"/>
      <c r="AD684" s="87"/>
      <c r="AE684" s="87">
        <v>0</v>
      </c>
      <c r="AF684" s="88" t="s">
        <v>6256</v>
      </c>
    </row>
    <row r="685" spans="1:32">
      <c r="A685" s="82">
        <v>1061</v>
      </c>
      <c r="B685" s="84" t="s">
        <v>6279</v>
      </c>
      <c r="C685" s="84" t="s">
        <v>6258</v>
      </c>
      <c r="D685" s="85">
        <v>2025</v>
      </c>
      <c r="E685" s="83"/>
      <c r="F685" s="84" t="s">
        <v>4612</v>
      </c>
      <c r="G685" s="84" t="s">
        <v>4598</v>
      </c>
      <c r="H685" s="84" t="s">
        <v>4613</v>
      </c>
      <c r="I685" s="84" t="s">
        <v>4614</v>
      </c>
      <c r="J685" s="84" t="s">
        <v>4715</v>
      </c>
      <c r="K685" s="84" t="s">
        <v>4616</v>
      </c>
      <c r="L685" s="84"/>
      <c r="M685" s="84"/>
      <c r="N685" s="84"/>
      <c r="O685" s="84"/>
      <c r="P685" s="84"/>
      <c r="Q685" s="84"/>
      <c r="R685" s="84"/>
      <c r="S685" s="86">
        <v>1</v>
      </c>
      <c r="T685" s="84"/>
      <c r="U685" s="84"/>
      <c r="V685" s="84"/>
      <c r="W685" s="84"/>
      <c r="X685" s="84"/>
      <c r="Y685" s="84"/>
      <c r="Z685" s="84" t="s">
        <v>6280</v>
      </c>
      <c r="AA685" s="87">
        <v>84</v>
      </c>
      <c r="AB685" s="87">
        <v>18667</v>
      </c>
      <c r="AC685" s="87">
        <v>14.6</v>
      </c>
      <c r="AD685" s="87"/>
      <c r="AE685" s="87">
        <v>18667</v>
      </c>
      <c r="AF685" s="88" t="s">
        <v>6256</v>
      </c>
    </row>
    <row r="686" spans="1:32">
      <c r="A686" s="82">
        <v>1062</v>
      </c>
      <c r="B686" s="84" t="s">
        <v>6281</v>
      </c>
      <c r="C686" s="84" t="s">
        <v>6258</v>
      </c>
      <c r="D686" s="85">
        <v>2035</v>
      </c>
      <c r="E686" s="83"/>
      <c r="F686" s="84" t="s">
        <v>4626</v>
      </c>
      <c r="G686" s="84" t="s">
        <v>4598</v>
      </c>
      <c r="H686" s="84" t="s">
        <v>4613</v>
      </c>
      <c r="I686" s="84" t="s">
        <v>4614</v>
      </c>
      <c r="J686" s="84" t="s">
        <v>4715</v>
      </c>
      <c r="K686" s="84" t="s">
        <v>4616</v>
      </c>
      <c r="L686" s="84"/>
      <c r="M686" s="84"/>
      <c r="N686" s="84"/>
      <c r="O686" s="84"/>
      <c r="P686" s="84"/>
      <c r="Q686" s="84"/>
      <c r="R686" s="84"/>
      <c r="S686" s="86">
        <v>1</v>
      </c>
      <c r="T686" s="84"/>
      <c r="U686" s="84"/>
      <c r="V686" s="84"/>
      <c r="W686" s="84"/>
      <c r="X686" s="84"/>
      <c r="Y686" s="84"/>
      <c r="Z686" s="84" t="s">
        <v>6282</v>
      </c>
      <c r="AA686" s="87">
        <v>248</v>
      </c>
      <c r="AB686" s="87">
        <v>55111</v>
      </c>
      <c r="AC686" s="87">
        <v>43</v>
      </c>
      <c r="AD686" s="87"/>
      <c r="AE686" s="87">
        <v>55111</v>
      </c>
      <c r="AF686" s="88" t="s">
        <v>6256</v>
      </c>
    </row>
    <row r="687" spans="1:32">
      <c r="A687" s="82">
        <v>1063</v>
      </c>
      <c r="B687" s="84" t="s">
        <v>6283</v>
      </c>
      <c r="C687" s="84" t="s">
        <v>4677</v>
      </c>
      <c r="D687" s="83"/>
      <c r="E687" s="83"/>
      <c r="F687" s="84" t="s">
        <v>4621</v>
      </c>
      <c r="G687" s="84" t="s">
        <v>4602</v>
      </c>
      <c r="H687" s="84"/>
      <c r="I687" s="84" t="s">
        <v>4614</v>
      </c>
      <c r="J687" s="84" t="s">
        <v>4622</v>
      </c>
      <c r="K687" s="84" t="s">
        <v>4616</v>
      </c>
      <c r="L687" s="84"/>
      <c r="M687" s="84"/>
      <c r="N687" s="84"/>
      <c r="O687" s="84"/>
      <c r="P687" s="84"/>
      <c r="Q687" s="86">
        <v>1</v>
      </c>
      <c r="R687" s="84"/>
      <c r="S687" s="84"/>
      <c r="T687" s="84"/>
      <c r="U687" s="84"/>
      <c r="V687" s="84"/>
      <c r="W687" s="84"/>
      <c r="X687" s="84"/>
      <c r="Y687" s="84"/>
      <c r="Z687" s="84" t="s">
        <v>6284</v>
      </c>
      <c r="AA687" s="87">
        <v>2.9346878049999998</v>
      </c>
      <c r="AB687" s="87">
        <v>564</v>
      </c>
      <c r="AC687" s="87">
        <v>0.4</v>
      </c>
      <c r="AD687" s="87"/>
      <c r="AE687" s="87">
        <v>564</v>
      </c>
      <c r="AF687" s="88" t="s">
        <v>6285</v>
      </c>
    </row>
    <row r="688" spans="1:32">
      <c r="A688" s="82">
        <v>1064</v>
      </c>
      <c r="B688" s="84" t="s">
        <v>6286</v>
      </c>
      <c r="C688" s="84" t="s">
        <v>4736</v>
      </c>
      <c r="D688" s="85">
        <v>2023</v>
      </c>
      <c r="E688" s="83"/>
      <c r="F688" s="84" t="s">
        <v>4601</v>
      </c>
      <c r="G688" s="84" t="s">
        <v>4598</v>
      </c>
      <c r="H688" s="84" t="s">
        <v>4613</v>
      </c>
      <c r="I688" s="84" t="s">
        <v>4614</v>
      </c>
      <c r="J688" s="84" t="s">
        <v>4615</v>
      </c>
      <c r="K688" s="84" t="s">
        <v>4616</v>
      </c>
      <c r="L688" s="84"/>
      <c r="M688" s="84"/>
      <c r="N688" s="84"/>
      <c r="O688" s="84"/>
      <c r="P688" s="84"/>
      <c r="Q688" s="86">
        <v>1</v>
      </c>
      <c r="R688" s="84"/>
      <c r="S688" s="84"/>
      <c r="T688" s="84"/>
      <c r="U688" s="84"/>
      <c r="V688" s="84"/>
      <c r="W688" s="84"/>
      <c r="X688" s="84"/>
      <c r="Y688" s="84"/>
      <c r="Z688" s="84" t="s">
        <v>4807</v>
      </c>
      <c r="AA688" s="87">
        <v>1.5</v>
      </c>
      <c r="AB688" s="87">
        <v>333</v>
      </c>
      <c r="AC688" s="87">
        <v>0.3</v>
      </c>
      <c r="AD688" s="87"/>
      <c r="AE688" s="87">
        <v>333</v>
      </c>
      <c r="AF688" s="88" t="s">
        <v>6287</v>
      </c>
    </row>
    <row r="689" spans="1:32">
      <c r="A689" s="82">
        <v>1065</v>
      </c>
      <c r="B689" s="84" t="s">
        <v>6288</v>
      </c>
      <c r="C689" s="84" t="s">
        <v>4736</v>
      </c>
      <c r="D689" s="85">
        <v>2024</v>
      </c>
      <c r="E689" s="83"/>
      <c r="F689" s="84" t="s">
        <v>4621</v>
      </c>
      <c r="G689" s="84" t="s">
        <v>4598</v>
      </c>
      <c r="H689" s="84" t="s">
        <v>4613</v>
      </c>
      <c r="I689" s="84" t="s">
        <v>4614</v>
      </c>
      <c r="J689" s="84" t="s">
        <v>4715</v>
      </c>
      <c r="K689" s="84" t="s">
        <v>4616</v>
      </c>
      <c r="L689" s="84"/>
      <c r="M689" s="84"/>
      <c r="N689" s="84"/>
      <c r="O689" s="84"/>
      <c r="P689" s="84"/>
      <c r="Q689" s="86">
        <v>1</v>
      </c>
      <c r="R689" s="84"/>
      <c r="S689" s="84"/>
      <c r="T689" s="84"/>
      <c r="U689" s="84"/>
      <c r="V689" s="84"/>
      <c r="W689" s="84"/>
      <c r="X689" s="84"/>
      <c r="Y689" s="84"/>
      <c r="Z689" s="84" t="s">
        <v>4737</v>
      </c>
      <c r="AA689" s="87">
        <v>0.5</v>
      </c>
      <c r="AB689" s="87">
        <v>111</v>
      </c>
      <c r="AC689" s="87">
        <v>0.1</v>
      </c>
      <c r="AD689" s="87"/>
      <c r="AE689" s="87">
        <v>111</v>
      </c>
      <c r="AF689" s="88" t="s">
        <v>5658</v>
      </c>
    </row>
    <row r="690" spans="1:32">
      <c r="A690" s="76">
        <v>1066</v>
      </c>
      <c r="B690" s="77" t="s">
        <v>6289</v>
      </c>
      <c r="C690" s="77" t="s">
        <v>4736</v>
      </c>
      <c r="D690" s="78">
        <v>2027</v>
      </c>
      <c r="E690" s="79"/>
      <c r="F690" s="77"/>
      <c r="G690" s="77" t="s">
        <v>4598</v>
      </c>
      <c r="H690" s="77" t="s">
        <v>4613</v>
      </c>
      <c r="I690" s="77" t="s">
        <v>4614</v>
      </c>
      <c r="J690" s="77" t="s">
        <v>4622</v>
      </c>
      <c r="K690" s="77"/>
      <c r="L690" s="77"/>
      <c r="M690" s="77"/>
      <c r="N690" s="77"/>
      <c r="O690" s="77"/>
      <c r="P690" s="77"/>
      <c r="Q690" s="91">
        <v>1</v>
      </c>
      <c r="R690" s="77"/>
      <c r="S690" s="77"/>
      <c r="T690" s="77"/>
      <c r="U690" s="77"/>
      <c r="V690" s="77"/>
      <c r="W690" s="77"/>
      <c r="X690" s="77"/>
      <c r="Y690" s="77"/>
      <c r="Z690" s="77" t="s">
        <v>5353</v>
      </c>
      <c r="AA690" s="80"/>
      <c r="AB690" s="80">
        <v>0</v>
      </c>
      <c r="AC690" s="80">
        <v>0</v>
      </c>
      <c r="AD690" s="80"/>
      <c r="AE690" s="80">
        <v>0</v>
      </c>
      <c r="AF690" s="81"/>
    </row>
    <row r="691" spans="1:32">
      <c r="A691" s="82">
        <v>1067</v>
      </c>
      <c r="B691" s="84" t="s">
        <v>6290</v>
      </c>
      <c r="C691" s="84" t="s">
        <v>4662</v>
      </c>
      <c r="D691" s="83"/>
      <c r="E691" s="83"/>
      <c r="F691" s="84" t="s">
        <v>4612</v>
      </c>
      <c r="G691" s="84" t="s">
        <v>4598</v>
      </c>
      <c r="H691" s="84" t="s">
        <v>4613</v>
      </c>
      <c r="I691" s="84" t="s">
        <v>4769</v>
      </c>
      <c r="J691" s="84"/>
      <c r="K691" s="84" t="s">
        <v>4616</v>
      </c>
      <c r="L691" s="84"/>
      <c r="M691" s="84"/>
      <c r="N691" s="84"/>
      <c r="O691" s="84"/>
      <c r="P691" s="84"/>
      <c r="Q691" s="84"/>
      <c r="R691" s="84"/>
      <c r="S691" s="86">
        <v>1</v>
      </c>
      <c r="T691" s="84"/>
      <c r="U691" s="84"/>
      <c r="V691" s="84"/>
      <c r="W691" s="84"/>
      <c r="X691" s="84"/>
      <c r="Y691" s="84"/>
      <c r="Z691" s="84" t="s">
        <v>5276</v>
      </c>
      <c r="AA691" s="87">
        <v>50</v>
      </c>
      <c r="AB691" s="87">
        <v>11111</v>
      </c>
      <c r="AC691" s="87">
        <v>8.6999999999999993</v>
      </c>
      <c r="AD691" s="87"/>
      <c r="AE691" s="87">
        <v>11111</v>
      </c>
      <c r="AF691" s="88" t="s">
        <v>6291</v>
      </c>
    </row>
    <row r="692" spans="1:32">
      <c r="A692" s="82">
        <v>1068</v>
      </c>
      <c r="B692" s="84" t="s">
        <v>6292</v>
      </c>
      <c r="C692" s="84" t="s">
        <v>4890</v>
      </c>
      <c r="D692" s="85">
        <v>2025</v>
      </c>
      <c r="E692" s="83"/>
      <c r="F692" s="84" t="s">
        <v>4626</v>
      </c>
      <c r="G692" s="84" t="s">
        <v>4598</v>
      </c>
      <c r="H692" s="84" t="s">
        <v>4613</v>
      </c>
      <c r="I692" s="84" t="s">
        <v>4614</v>
      </c>
      <c r="J692" s="84" t="s">
        <v>4622</v>
      </c>
      <c r="K692" s="84" t="s">
        <v>4554</v>
      </c>
      <c r="L692" s="84"/>
      <c r="M692" s="86">
        <v>1</v>
      </c>
      <c r="N692" s="84"/>
      <c r="O692" s="84"/>
      <c r="P692" s="84"/>
      <c r="Q692" s="84"/>
      <c r="R692" s="84"/>
      <c r="S692" s="84"/>
      <c r="T692" s="84"/>
      <c r="U692" s="84"/>
      <c r="V692" s="84"/>
      <c r="W692" s="84"/>
      <c r="X692" s="84"/>
      <c r="Y692" s="84"/>
      <c r="Z692" s="84" t="s">
        <v>6293</v>
      </c>
      <c r="AA692" s="87">
        <v>2738.7640449999999</v>
      </c>
      <c r="AB692" s="87">
        <v>608614</v>
      </c>
      <c r="AC692" s="87">
        <v>474.5</v>
      </c>
      <c r="AD692" s="87"/>
      <c r="AE692" s="87">
        <v>608614</v>
      </c>
      <c r="AF692" s="88" t="s">
        <v>6294</v>
      </c>
    </row>
    <row r="693" spans="1:32">
      <c r="A693" s="82">
        <v>1069</v>
      </c>
      <c r="B693" s="84" t="s">
        <v>6295</v>
      </c>
      <c r="C693" s="84" t="s">
        <v>4677</v>
      </c>
      <c r="D693" s="85">
        <v>2025</v>
      </c>
      <c r="E693" s="83"/>
      <c r="F693" s="84" t="s">
        <v>4621</v>
      </c>
      <c r="G693" s="84" t="s">
        <v>4602</v>
      </c>
      <c r="H693" s="84"/>
      <c r="I693" s="84" t="s">
        <v>4614</v>
      </c>
      <c r="J693" s="84" t="s">
        <v>4715</v>
      </c>
      <c r="K693" s="84" t="s">
        <v>4616</v>
      </c>
      <c r="L693" s="84"/>
      <c r="M693" s="84"/>
      <c r="N693" s="84"/>
      <c r="O693" s="84"/>
      <c r="P693" s="84"/>
      <c r="Q693" s="86">
        <v>1</v>
      </c>
      <c r="R693" s="84"/>
      <c r="S693" s="84"/>
      <c r="T693" s="84"/>
      <c r="U693" s="84"/>
      <c r="V693" s="84"/>
      <c r="W693" s="84"/>
      <c r="X693" s="84"/>
      <c r="Y693" s="84"/>
      <c r="Z693" s="84" t="s">
        <v>6296</v>
      </c>
      <c r="AA693" s="87">
        <v>2.872659176</v>
      </c>
      <c r="AB693" s="87">
        <v>552</v>
      </c>
      <c r="AC693" s="87">
        <v>0.4</v>
      </c>
      <c r="AD693" s="87"/>
      <c r="AE693" s="87">
        <v>552</v>
      </c>
      <c r="AF693" s="88" t="s">
        <v>6297</v>
      </c>
    </row>
    <row r="694" spans="1:32">
      <c r="A694" s="82">
        <v>1070</v>
      </c>
      <c r="B694" s="84" t="s">
        <v>6298</v>
      </c>
      <c r="C694" s="84" t="s">
        <v>4677</v>
      </c>
      <c r="D694" s="85">
        <v>2024</v>
      </c>
      <c r="E694" s="83"/>
      <c r="F694" s="84" t="s">
        <v>4626</v>
      </c>
      <c r="G694" s="84" t="s">
        <v>4602</v>
      </c>
      <c r="H694" s="84"/>
      <c r="I694" s="84" t="s">
        <v>4641</v>
      </c>
      <c r="J694" s="84" t="s">
        <v>5914</v>
      </c>
      <c r="K694" s="84" t="s">
        <v>4616</v>
      </c>
      <c r="L694" s="84"/>
      <c r="M694" s="84"/>
      <c r="N694" s="84"/>
      <c r="O694" s="86">
        <v>1</v>
      </c>
      <c r="P694" s="84"/>
      <c r="Q694" s="86">
        <v>1</v>
      </c>
      <c r="R694" s="84"/>
      <c r="S694" s="84"/>
      <c r="T694" s="84"/>
      <c r="U694" s="84"/>
      <c r="V694" s="84"/>
      <c r="W694" s="84"/>
      <c r="X694" s="84"/>
      <c r="Y694" s="84"/>
      <c r="Z694" s="84" t="s">
        <v>6299</v>
      </c>
      <c r="AA694" s="87">
        <v>5.3033707870000004</v>
      </c>
      <c r="AB694" s="87">
        <v>1020</v>
      </c>
      <c r="AC694" s="87">
        <v>0.8</v>
      </c>
      <c r="AD694" s="87"/>
      <c r="AE694" s="87">
        <v>1020</v>
      </c>
      <c r="AF694" s="88" t="s">
        <v>6300</v>
      </c>
    </row>
    <row r="695" spans="1:32">
      <c r="A695" s="82">
        <v>1071</v>
      </c>
      <c r="B695" s="84" t="s">
        <v>6301</v>
      </c>
      <c r="C695" s="84" t="s">
        <v>4677</v>
      </c>
      <c r="D695" s="85">
        <v>2026</v>
      </c>
      <c r="E695" s="83"/>
      <c r="F695" s="84" t="s">
        <v>4612</v>
      </c>
      <c r="G695" s="84" t="s">
        <v>4602</v>
      </c>
      <c r="H695" s="84"/>
      <c r="I695" s="84" t="s">
        <v>4614</v>
      </c>
      <c r="J695" s="84" t="s">
        <v>4715</v>
      </c>
      <c r="K695" s="84" t="s">
        <v>4616</v>
      </c>
      <c r="L695" s="86">
        <v>1</v>
      </c>
      <c r="M695" s="86">
        <v>1</v>
      </c>
      <c r="N695" s="84"/>
      <c r="O695" s="84"/>
      <c r="P695" s="86">
        <v>1</v>
      </c>
      <c r="Q695" s="86">
        <v>1</v>
      </c>
      <c r="R695" s="84"/>
      <c r="S695" s="84"/>
      <c r="T695" s="84"/>
      <c r="U695" s="84"/>
      <c r="V695" s="84"/>
      <c r="W695" s="84"/>
      <c r="X695" s="84"/>
      <c r="Y695" s="84"/>
      <c r="Z695" s="84" t="s">
        <v>6302</v>
      </c>
      <c r="AA695" s="87">
        <v>48.689138579999998</v>
      </c>
      <c r="AB695" s="87">
        <v>9363</v>
      </c>
      <c r="AC695" s="87">
        <v>7.3</v>
      </c>
      <c r="AD695" s="87"/>
      <c r="AE695" s="87">
        <v>9363</v>
      </c>
      <c r="AF695" s="88"/>
    </row>
    <row r="696" spans="1:32">
      <c r="A696" s="82">
        <v>1072</v>
      </c>
      <c r="B696" s="84" t="s">
        <v>6303</v>
      </c>
      <c r="C696" s="84" t="s">
        <v>4890</v>
      </c>
      <c r="D696" s="85">
        <v>2025</v>
      </c>
      <c r="E696" s="83"/>
      <c r="F696" s="84" t="s">
        <v>4612</v>
      </c>
      <c r="G696" s="84" t="s">
        <v>4602</v>
      </c>
      <c r="H696" s="84"/>
      <c r="I696" s="84" t="s">
        <v>4614</v>
      </c>
      <c r="J696" s="84" t="s">
        <v>4622</v>
      </c>
      <c r="K696" s="84" t="s">
        <v>4781</v>
      </c>
      <c r="L696" s="84"/>
      <c r="M696" s="84"/>
      <c r="N696" s="84"/>
      <c r="O696" s="84"/>
      <c r="P696" s="84"/>
      <c r="Q696" s="84"/>
      <c r="R696" s="84"/>
      <c r="S696" s="84"/>
      <c r="T696" s="84"/>
      <c r="U696" s="84"/>
      <c r="V696" s="84"/>
      <c r="W696" s="84"/>
      <c r="X696" s="84"/>
      <c r="Y696" s="84"/>
      <c r="Z696" s="84" t="s">
        <v>6304</v>
      </c>
      <c r="AA696" s="87">
        <v>412.6904725</v>
      </c>
      <c r="AB696" s="87">
        <v>79364</v>
      </c>
      <c r="AC696" s="87">
        <v>61.9</v>
      </c>
      <c r="AD696" s="87"/>
      <c r="AE696" s="87">
        <v>79364</v>
      </c>
      <c r="AF696" s="88" t="s">
        <v>6305</v>
      </c>
    </row>
    <row r="697" spans="1:32">
      <c r="A697" s="82">
        <v>1073</v>
      </c>
      <c r="B697" s="84" t="s">
        <v>6306</v>
      </c>
      <c r="C697" s="84" t="s">
        <v>4890</v>
      </c>
      <c r="D697" s="83"/>
      <c r="E697" s="83"/>
      <c r="F697" s="84" t="s">
        <v>4626</v>
      </c>
      <c r="G697" s="84" t="s">
        <v>4598</v>
      </c>
      <c r="H697" s="84" t="s">
        <v>4613</v>
      </c>
      <c r="I697" s="84" t="s">
        <v>4614</v>
      </c>
      <c r="J697" s="84" t="s">
        <v>4622</v>
      </c>
      <c r="K697" s="84" t="s">
        <v>4781</v>
      </c>
      <c r="L697" s="84"/>
      <c r="M697" s="84"/>
      <c r="N697" s="84"/>
      <c r="O697" s="84"/>
      <c r="P697" s="84"/>
      <c r="Q697" s="84"/>
      <c r="R697" s="84"/>
      <c r="S697" s="84"/>
      <c r="T697" s="84"/>
      <c r="U697" s="84"/>
      <c r="V697" s="84"/>
      <c r="W697" s="84"/>
      <c r="X697" s="84"/>
      <c r="Y697" s="84"/>
      <c r="Z697" s="84" t="s">
        <v>6307</v>
      </c>
      <c r="AA697" s="87">
        <v>2000</v>
      </c>
      <c r="AB697" s="87">
        <v>444444</v>
      </c>
      <c r="AC697" s="87">
        <v>346.5</v>
      </c>
      <c r="AD697" s="87"/>
      <c r="AE697" s="87">
        <v>444444</v>
      </c>
      <c r="AF697" s="88" t="s">
        <v>6308</v>
      </c>
    </row>
    <row r="698" spans="1:32">
      <c r="A698" s="82">
        <v>1074</v>
      </c>
      <c r="B698" s="84" t="s">
        <v>6309</v>
      </c>
      <c r="C698" s="84" t="s">
        <v>4761</v>
      </c>
      <c r="D698" s="85">
        <v>2023</v>
      </c>
      <c r="E698" s="83"/>
      <c r="F698" s="84" t="s">
        <v>4621</v>
      </c>
      <c r="G698" s="84" t="s">
        <v>4604</v>
      </c>
      <c r="H698" s="84"/>
      <c r="I698" s="84" t="s">
        <v>4769</v>
      </c>
      <c r="J698" s="84"/>
      <c r="K698" s="84" t="s">
        <v>4616</v>
      </c>
      <c r="L698" s="84"/>
      <c r="M698" s="84"/>
      <c r="N698" s="84"/>
      <c r="O698" s="84"/>
      <c r="P698" s="84"/>
      <c r="Q698" s="86">
        <v>1</v>
      </c>
      <c r="R698" s="84"/>
      <c r="S698" s="84"/>
      <c r="T698" s="84"/>
      <c r="U698" s="84"/>
      <c r="V698" s="84"/>
      <c r="W698" s="84"/>
      <c r="X698" s="84"/>
      <c r="Y698" s="84"/>
      <c r="Z698" s="84" t="s">
        <v>6310</v>
      </c>
      <c r="AA698" s="87">
        <v>0.19382022500000001</v>
      </c>
      <c r="AB698" s="87">
        <v>42</v>
      </c>
      <c r="AC698" s="87">
        <v>0</v>
      </c>
      <c r="AD698" s="87"/>
      <c r="AE698" s="87">
        <v>42</v>
      </c>
      <c r="AF698" s="88" t="s">
        <v>6311</v>
      </c>
    </row>
    <row r="699" spans="1:32">
      <c r="A699" s="82">
        <v>1076</v>
      </c>
      <c r="B699" s="84" t="s">
        <v>6312</v>
      </c>
      <c r="C699" s="84" t="s">
        <v>6132</v>
      </c>
      <c r="D699" s="85">
        <v>2023</v>
      </c>
      <c r="E699" s="83"/>
      <c r="F699" s="84" t="s">
        <v>4621</v>
      </c>
      <c r="G699" s="84" t="s">
        <v>4598</v>
      </c>
      <c r="H699" s="84" t="s">
        <v>4613</v>
      </c>
      <c r="I699" s="84" t="s">
        <v>4614</v>
      </c>
      <c r="J699" s="84" t="s">
        <v>4622</v>
      </c>
      <c r="K699" s="84" t="s">
        <v>4616</v>
      </c>
      <c r="L699" s="86">
        <v>1</v>
      </c>
      <c r="M699" s="84"/>
      <c r="N699" s="84"/>
      <c r="O699" s="84"/>
      <c r="P699" s="84"/>
      <c r="Q699" s="84"/>
      <c r="R699" s="84"/>
      <c r="S699" s="84"/>
      <c r="T699" s="84"/>
      <c r="U699" s="84"/>
      <c r="V699" s="86">
        <v>1</v>
      </c>
      <c r="W699" s="84"/>
      <c r="X699" s="84"/>
      <c r="Y699" s="84"/>
      <c r="Z699" s="84" t="s">
        <v>6313</v>
      </c>
      <c r="AA699" s="87">
        <v>0.21</v>
      </c>
      <c r="AB699" s="87">
        <v>47</v>
      </c>
      <c r="AC699" s="87">
        <v>0</v>
      </c>
      <c r="AD699" s="87"/>
      <c r="AE699" s="87">
        <v>47</v>
      </c>
      <c r="AF699" s="88" t="s">
        <v>6314</v>
      </c>
    </row>
    <row r="700" spans="1:32">
      <c r="A700" s="82">
        <v>1077</v>
      </c>
      <c r="B700" s="84" t="s">
        <v>6315</v>
      </c>
      <c r="C700" s="84" t="s">
        <v>4771</v>
      </c>
      <c r="D700" s="85">
        <v>2024</v>
      </c>
      <c r="E700" s="83"/>
      <c r="F700" s="84" t="s">
        <v>4621</v>
      </c>
      <c r="G700" s="84" t="s">
        <v>4604</v>
      </c>
      <c r="H700" s="84"/>
      <c r="I700" s="84" t="s">
        <v>4614</v>
      </c>
      <c r="J700" s="84" t="s">
        <v>4715</v>
      </c>
      <c r="K700" s="84" t="s">
        <v>4616</v>
      </c>
      <c r="L700" s="84"/>
      <c r="M700" s="84"/>
      <c r="N700" s="84"/>
      <c r="O700" s="84"/>
      <c r="P700" s="84"/>
      <c r="Q700" s="84"/>
      <c r="R700" s="84"/>
      <c r="S700" s="84"/>
      <c r="T700" s="84"/>
      <c r="U700" s="84"/>
      <c r="V700" s="84"/>
      <c r="W700" s="84"/>
      <c r="X700" s="86">
        <v>1</v>
      </c>
      <c r="Y700" s="84"/>
      <c r="Z700" s="84" t="s">
        <v>4970</v>
      </c>
      <c r="AA700" s="87">
        <v>20</v>
      </c>
      <c r="AB700" s="87">
        <v>4348</v>
      </c>
      <c r="AC700" s="87">
        <v>3.4</v>
      </c>
      <c r="AD700" s="87"/>
      <c r="AE700" s="87">
        <v>4348</v>
      </c>
      <c r="AF700" s="88" t="s">
        <v>6316</v>
      </c>
    </row>
    <row r="701" spans="1:32">
      <c r="A701" s="82">
        <v>1078</v>
      </c>
      <c r="B701" s="84" t="s">
        <v>6317</v>
      </c>
      <c r="C701" s="84" t="s">
        <v>4648</v>
      </c>
      <c r="D701" s="85">
        <v>2024</v>
      </c>
      <c r="E701" s="83"/>
      <c r="F701" s="84" t="s">
        <v>4621</v>
      </c>
      <c r="G701" s="84" t="s">
        <v>4604</v>
      </c>
      <c r="H701" s="84"/>
      <c r="I701" s="84" t="s">
        <v>4614</v>
      </c>
      <c r="J701" s="84" t="s">
        <v>4715</v>
      </c>
      <c r="K701" s="84" t="s">
        <v>4616</v>
      </c>
      <c r="L701" s="84"/>
      <c r="M701" s="86">
        <v>1</v>
      </c>
      <c r="N701" s="84"/>
      <c r="O701" s="84"/>
      <c r="P701" s="84"/>
      <c r="Q701" s="84"/>
      <c r="R701" s="84"/>
      <c r="S701" s="84"/>
      <c r="T701" s="84"/>
      <c r="U701" s="84"/>
      <c r="V701" s="84"/>
      <c r="W701" s="84"/>
      <c r="X701" s="84"/>
      <c r="Y701" s="84"/>
      <c r="Z701" s="84" t="s">
        <v>6318</v>
      </c>
      <c r="AA701" s="87">
        <v>0.9</v>
      </c>
      <c r="AB701" s="87">
        <v>196</v>
      </c>
      <c r="AC701" s="87">
        <v>0.2</v>
      </c>
      <c r="AD701" s="87"/>
      <c r="AE701" s="87">
        <v>196</v>
      </c>
      <c r="AF701" s="88" t="s">
        <v>6319</v>
      </c>
    </row>
    <row r="702" spans="1:32">
      <c r="A702" s="82">
        <v>1079</v>
      </c>
      <c r="B702" s="84" t="s">
        <v>6320</v>
      </c>
      <c r="C702" s="84" t="s">
        <v>4662</v>
      </c>
      <c r="D702" s="85">
        <v>2024</v>
      </c>
      <c r="E702" s="83"/>
      <c r="F702" s="84" t="s">
        <v>4621</v>
      </c>
      <c r="G702" s="84" t="s">
        <v>4524</v>
      </c>
      <c r="H702" s="84" t="s">
        <v>6321</v>
      </c>
      <c r="I702" s="84"/>
      <c r="J702" s="84"/>
      <c r="K702" s="84" t="s">
        <v>4616</v>
      </c>
      <c r="L702" s="84"/>
      <c r="M702" s="84"/>
      <c r="N702" s="84"/>
      <c r="O702" s="84"/>
      <c r="P702" s="84"/>
      <c r="Q702" s="84"/>
      <c r="R702" s="84"/>
      <c r="S702" s="84"/>
      <c r="T702" s="84"/>
      <c r="U702" s="84"/>
      <c r="V702" s="84"/>
      <c r="W702" s="84"/>
      <c r="X702" s="84"/>
      <c r="Y702" s="84"/>
      <c r="Z702" s="84" t="s">
        <v>5725</v>
      </c>
      <c r="AA702" s="87"/>
      <c r="AB702" s="87">
        <v>6413</v>
      </c>
      <c r="AC702" s="87">
        <v>5</v>
      </c>
      <c r="AD702" s="87"/>
      <c r="AE702" s="87">
        <v>6413</v>
      </c>
      <c r="AF702" s="88" t="s">
        <v>6322</v>
      </c>
    </row>
    <row r="703" spans="1:32">
      <c r="A703" s="82">
        <v>1081</v>
      </c>
      <c r="B703" s="84" t="s">
        <v>6323</v>
      </c>
      <c r="C703" s="84" t="s">
        <v>4833</v>
      </c>
      <c r="D703" s="85">
        <v>2016</v>
      </c>
      <c r="E703" s="83"/>
      <c r="F703" s="84" t="s">
        <v>4601</v>
      </c>
      <c r="G703" s="84" t="s">
        <v>4594</v>
      </c>
      <c r="H703" s="84" t="s">
        <v>5492</v>
      </c>
      <c r="I703" s="84"/>
      <c r="J703" s="84"/>
      <c r="K703" s="84" t="s">
        <v>4616</v>
      </c>
      <c r="L703" s="84"/>
      <c r="M703" s="84"/>
      <c r="N703" s="84"/>
      <c r="O703" s="84"/>
      <c r="P703" s="84"/>
      <c r="Q703" s="84"/>
      <c r="R703" s="84"/>
      <c r="S703" s="84"/>
      <c r="T703" s="84"/>
      <c r="U703" s="84"/>
      <c r="V703" s="84"/>
      <c r="W703" s="84"/>
      <c r="X703" s="84"/>
      <c r="Y703" s="84"/>
      <c r="Z703" s="84" t="s">
        <v>6324</v>
      </c>
      <c r="AA703" s="87"/>
      <c r="AB703" s="87">
        <v>1500</v>
      </c>
      <c r="AC703" s="87">
        <v>1.2</v>
      </c>
      <c r="AD703" s="87"/>
      <c r="AE703" s="87">
        <v>0</v>
      </c>
      <c r="AF703" s="88"/>
    </row>
    <row r="704" spans="1:32">
      <c r="A704" s="82">
        <v>1082</v>
      </c>
      <c r="B704" s="84" t="s">
        <v>6325</v>
      </c>
      <c r="C704" s="84" t="s">
        <v>4771</v>
      </c>
      <c r="D704" s="85">
        <v>2014</v>
      </c>
      <c r="E704" s="83"/>
      <c r="F704" s="84" t="s">
        <v>4601</v>
      </c>
      <c r="G704" s="84" t="s">
        <v>4604</v>
      </c>
      <c r="H704" s="84"/>
      <c r="I704" s="84" t="s">
        <v>4664</v>
      </c>
      <c r="J704" s="84"/>
      <c r="K704" s="84" t="s">
        <v>4616</v>
      </c>
      <c r="L704" s="84"/>
      <c r="M704" s="84"/>
      <c r="N704" s="84"/>
      <c r="O704" s="84"/>
      <c r="P704" s="84"/>
      <c r="Q704" s="84"/>
      <c r="R704" s="84"/>
      <c r="S704" s="84"/>
      <c r="T704" s="84"/>
      <c r="U704" s="84"/>
      <c r="V704" s="84"/>
      <c r="W704" s="84"/>
      <c r="X704" s="84"/>
      <c r="Y704" s="84"/>
      <c r="Z704" s="84" t="s">
        <v>6326</v>
      </c>
      <c r="AA704" s="87">
        <v>9</v>
      </c>
      <c r="AB704" s="87">
        <v>1957</v>
      </c>
      <c r="AC704" s="87">
        <v>1.5</v>
      </c>
      <c r="AD704" s="87"/>
      <c r="AE704" s="87">
        <v>1957</v>
      </c>
      <c r="AF704" s="88" t="s">
        <v>6327</v>
      </c>
    </row>
    <row r="705" spans="1:32">
      <c r="A705" s="82">
        <v>1083</v>
      </c>
      <c r="B705" s="84" t="s">
        <v>6328</v>
      </c>
      <c r="C705" s="84" t="s">
        <v>4761</v>
      </c>
      <c r="D705" s="85">
        <v>2030</v>
      </c>
      <c r="E705" s="83"/>
      <c r="F705" s="84" t="s">
        <v>4612</v>
      </c>
      <c r="G705" s="84" t="s">
        <v>4598</v>
      </c>
      <c r="H705" s="84" t="s">
        <v>4613</v>
      </c>
      <c r="I705" s="84" t="s">
        <v>4614</v>
      </c>
      <c r="J705" s="84" t="s">
        <v>4622</v>
      </c>
      <c r="K705" s="84" t="s">
        <v>4616</v>
      </c>
      <c r="L705" s="84"/>
      <c r="M705" s="84"/>
      <c r="N705" s="84"/>
      <c r="O705" s="84"/>
      <c r="P705" s="84"/>
      <c r="Q705" s="84"/>
      <c r="R705" s="84"/>
      <c r="S705" s="84"/>
      <c r="T705" s="84"/>
      <c r="U705" s="84"/>
      <c r="V705" s="84"/>
      <c r="W705" s="84"/>
      <c r="X705" s="84"/>
      <c r="Y705" s="84"/>
      <c r="Z705" s="84" t="s">
        <v>6329</v>
      </c>
      <c r="AA705" s="87">
        <v>8000</v>
      </c>
      <c r="AB705" s="87">
        <v>1777778</v>
      </c>
      <c r="AC705" s="87">
        <v>1386</v>
      </c>
      <c r="AD705" s="87"/>
      <c r="AE705" s="87">
        <v>1777778</v>
      </c>
      <c r="AF705" s="88" t="s">
        <v>6330</v>
      </c>
    </row>
    <row r="706" spans="1:32">
      <c r="A706" s="82">
        <v>1084</v>
      </c>
      <c r="B706" s="84" t="s">
        <v>6331</v>
      </c>
      <c r="C706" s="84" t="s">
        <v>4714</v>
      </c>
      <c r="D706" s="83"/>
      <c r="E706" s="83"/>
      <c r="F706" s="84" t="s">
        <v>4626</v>
      </c>
      <c r="G706" s="84" t="s">
        <v>4598</v>
      </c>
      <c r="H706" s="84" t="s">
        <v>4613</v>
      </c>
      <c r="I706" s="84" t="s">
        <v>4614</v>
      </c>
      <c r="J706" s="84" t="s">
        <v>4622</v>
      </c>
      <c r="K706" s="84" t="s">
        <v>4616</v>
      </c>
      <c r="L706" s="84"/>
      <c r="M706" s="84"/>
      <c r="N706" s="84"/>
      <c r="O706" s="84"/>
      <c r="P706" s="84"/>
      <c r="Q706" s="84"/>
      <c r="R706" s="84"/>
      <c r="S706" s="84"/>
      <c r="T706" s="84"/>
      <c r="U706" s="84"/>
      <c r="V706" s="84"/>
      <c r="W706" s="84"/>
      <c r="X706" s="84"/>
      <c r="Y706" s="84"/>
      <c r="Z706" s="84" t="s">
        <v>5323</v>
      </c>
      <c r="AA706" s="87">
        <v>2000</v>
      </c>
      <c r="AB706" s="87">
        <v>444444</v>
      </c>
      <c r="AC706" s="87">
        <v>346.5</v>
      </c>
      <c r="AD706" s="87"/>
      <c r="AE706" s="87">
        <v>444444</v>
      </c>
      <c r="AF706" s="88" t="s">
        <v>6332</v>
      </c>
    </row>
    <row r="707" spans="1:32">
      <c r="A707" s="82">
        <v>1085</v>
      </c>
      <c r="B707" s="84" t="s">
        <v>6333</v>
      </c>
      <c r="C707" s="84" t="s">
        <v>4890</v>
      </c>
      <c r="D707" s="85">
        <v>2026</v>
      </c>
      <c r="E707" s="83"/>
      <c r="F707" s="84" t="s">
        <v>4612</v>
      </c>
      <c r="G707" s="84" t="s">
        <v>4598</v>
      </c>
      <c r="H707" s="84" t="s">
        <v>4613</v>
      </c>
      <c r="I707" s="84" t="s">
        <v>4614</v>
      </c>
      <c r="J707" s="84" t="s">
        <v>4683</v>
      </c>
      <c r="K707" s="84" t="s">
        <v>4554</v>
      </c>
      <c r="L707" s="84"/>
      <c r="M707" s="86">
        <v>1</v>
      </c>
      <c r="N707" s="84"/>
      <c r="O707" s="84"/>
      <c r="P707" s="84"/>
      <c r="Q707" s="84"/>
      <c r="R707" s="84"/>
      <c r="S707" s="84"/>
      <c r="T707" s="84"/>
      <c r="U707" s="84"/>
      <c r="V707" s="84"/>
      <c r="W707" s="84"/>
      <c r="X707" s="84"/>
      <c r="Y707" s="84"/>
      <c r="Z707" s="84" t="s">
        <v>6334</v>
      </c>
      <c r="AA707" s="87">
        <v>1300</v>
      </c>
      <c r="AB707" s="87">
        <v>288889</v>
      </c>
      <c r="AC707" s="87">
        <v>225.2</v>
      </c>
      <c r="AD707" s="87"/>
      <c r="AE707" s="87">
        <v>288889</v>
      </c>
      <c r="AF707" s="88" t="s">
        <v>6335</v>
      </c>
    </row>
    <row r="708" spans="1:32">
      <c r="A708" s="82">
        <v>1086</v>
      </c>
      <c r="B708" s="84" t="s">
        <v>6336</v>
      </c>
      <c r="C708" s="84" t="s">
        <v>4677</v>
      </c>
      <c r="D708" s="85">
        <v>2026</v>
      </c>
      <c r="E708" s="83"/>
      <c r="F708" s="84" t="s">
        <v>4612</v>
      </c>
      <c r="G708" s="84" t="s">
        <v>4598</v>
      </c>
      <c r="H708" s="84" t="s">
        <v>4613</v>
      </c>
      <c r="I708" s="84" t="s">
        <v>4641</v>
      </c>
      <c r="J708" s="84"/>
      <c r="K708" s="84" t="s">
        <v>4616</v>
      </c>
      <c r="L708" s="84"/>
      <c r="M708" s="84"/>
      <c r="N708" s="84"/>
      <c r="O708" s="84"/>
      <c r="P708" s="84"/>
      <c r="Q708" s="84"/>
      <c r="R708" s="84"/>
      <c r="S708" s="84"/>
      <c r="T708" s="84"/>
      <c r="U708" s="84"/>
      <c r="V708" s="84"/>
      <c r="W708" s="84"/>
      <c r="X708" s="84"/>
      <c r="Y708" s="84"/>
      <c r="Z708" s="84" t="s">
        <v>5259</v>
      </c>
      <c r="AA708" s="87">
        <v>100</v>
      </c>
      <c r="AB708" s="87">
        <v>22222</v>
      </c>
      <c r="AC708" s="87">
        <v>17.3</v>
      </c>
      <c r="AD708" s="87"/>
      <c r="AE708" s="87">
        <v>22222</v>
      </c>
      <c r="AF708" s="88" t="s">
        <v>6337</v>
      </c>
    </row>
    <row r="709" spans="1:32">
      <c r="A709" s="82">
        <v>1087</v>
      </c>
      <c r="B709" s="84" t="s">
        <v>6338</v>
      </c>
      <c r="C709" s="84" t="s">
        <v>4833</v>
      </c>
      <c r="D709" s="83"/>
      <c r="E709" s="83"/>
      <c r="F709" s="84" t="s">
        <v>4626</v>
      </c>
      <c r="G709" s="84" t="s">
        <v>4598</v>
      </c>
      <c r="H709" s="84" t="s">
        <v>4613</v>
      </c>
      <c r="I709" s="84" t="s">
        <v>4614</v>
      </c>
      <c r="J709" s="84" t="s">
        <v>4715</v>
      </c>
      <c r="K709" s="84" t="s">
        <v>4722</v>
      </c>
      <c r="L709" s="84"/>
      <c r="M709" s="84"/>
      <c r="N709" s="84"/>
      <c r="O709" s="84"/>
      <c r="P709" s="84"/>
      <c r="Q709" s="84"/>
      <c r="R709" s="84"/>
      <c r="S709" s="84"/>
      <c r="T709" s="84"/>
      <c r="U709" s="84"/>
      <c r="V709" s="84"/>
      <c r="W709" s="84"/>
      <c r="X709" s="86">
        <v>1</v>
      </c>
      <c r="Y709" s="84"/>
      <c r="Z709" s="84"/>
      <c r="AA709" s="87"/>
      <c r="AB709" s="87"/>
      <c r="AC709" s="87"/>
      <c r="AD709" s="87"/>
      <c r="AE709" s="87">
        <v>0</v>
      </c>
      <c r="AF709" s="88" t="s">
        <v>6339</v>
      </c>
    </row>
    <row r="710" spans="1:32">
      <c r="A710" s="82">
        <v>1088</v>
      </c>
      <c r="B710" s="84" t="s">
        <v>6340</v>
      </c>
      <c r="C710" s="84" t="s">
        <v>4632</v>
      </c>
      <c r="D710" s="85">
        <v>2026</v>
      </c>
      <c r="E710" s="83"/>
      <c r="F710" s="84" t="s">
        <v>4612</v>
      </c>
      <c r="G710" s="84" t="s">
        <v>4598</v>
      </c>
      <c r="H710" s="84" t="s">
        <v>4613</v>
      </c>
      <c r="I710" s="84" t="s">
        <v>4614</v>
      </c>
      <c r="J710" s="84" t="s">
        <v>4673</v>
      </c>
      <c r="K710" s="84" t="s">
        <v>4616</v>
      </c>
      <c r="L710" s="84"/>
      <c r="M710" s="84"/>
      <c r="N710" s="84"/>
      <c r="O710" s="84"/>
      <c r="P710" s="84"/>
      <c r="Q710" s="84"/>
      <c r="R710" s="84"/>
      <c r="S710" s="84"/>
      <c r="T710" s="84"/>
      <c r="U710" s="84"/>
      <c r="V710" s="84"/>
      <c r="W710" s="84"/>
      <c r="X710" s="84"/>
      <c r="Y710" s="84"/>
      <c r="Z710" s="84" t="s">
        <v>5169</v>
      </c>
      <c r="AA710" s="87">
        <v>10</v>
      </c>
      <c r="AB710" s="87">
        <v>2222</v>
      </c>
      <c r="AC710" s="87">
        <v>1.7</v>
      </c>
      <c r="AD710" s="87"/>
      <c r="AE710" s="87">
        <v>2222</v>
      </c>
      <c r="AF710" s="88" t="s">
        <v>6341</v>
      </c>
    </row>
    <row r="711" spans="1:32">
      <c r="A711" s="82">
        <v>1089</v>
      </c>
      <c r="B711" s="84" t="s">
        <v>6342</v>
      </c>
      <c r="C711" s="84" t="s">
        <v>4632</v>
      </c>
      <c r="D711" s="83"/>
      <c r="E711" s="83"/>
      <c r="F711" s="84" t="s">
        <v>4626</v>
      </c>
      <c r="G711" s="84" t="s">
        <v>4598</v>
      </c>
      <c r="H711" s="84" t="s">
        <v>4613</v>
      </c>
      <c r="I711" s="84" t="s">
        <v>4614</v>
      </c>
      <c r="J711" s="84" t="s">
        <v>4673</v>
      </c>
      <c r="K711" s="84" t="s">
        <v>4616</v>
      </c>
      <c r="L711" s="84"/>
      <c r="M711" s="84"/>
      <c r="N711" s="84"/>
      <c r="O711" s="84"/>
      <c r="P711" s="84"/>
      <c r="Q711" s="84"/>
      <c r="R711" s="84"/>
      <c r="S711" s="84"/>
      <c r="T711" s="84"/>
      <c r="U711" s="84"/>
      <c r="V711" s="84"/>
      <c r="W711" s="84"/>
      <c r="X711" s="84"/>
      <c r="Y711" s="84"/>
      <c r="Z711" s="84" t="s">
        <v>5671</v>
      </c>
      <c r="AA711" s="87">
        <v>290</v>
      </c>
      <c r="AB711" s="87">
        <v>64444</v>
      </c>
      <c r="AC711" s="87">
        <v>50.2</v>
      </c>
      <c r="AD711" s="87"/>
      <c r="AE711" s="87">
        <v>64444</v>
      </c>
      <c r="AF711" s="88" t="s">
        <v>6341</v>
      </c>
    </row>
    <row r="712" spans="1:32">
      <c r="A712" s="82">
        <v>1090</v>
      </c>
      <c r="B712" s="84" t="s">
        <v>6343</v>
      </c>
      <c r="C712" s="84" t="s">
        <v>4648</v>
      </c>
      <c r="D712" s="85">
        <v>2026</v>
      </c>
      <c r="E712" s="83"/>
      <c r="F712" s="84" t="s">
        <v>4612</v>
      </c>
      <c r="G712" s="84" t="s">
        <v>4598</v>
      </c>
      <c r="H712" s="84" t="s">
        <v>4613</v>
      </c>
      <c r="I712" s="84" t="s">
        <v>4614</v>
      </c>
      <c r="J712" s="84" t="s">
        <v>4649</v>
      </c>
      <c r="K712" s="84" t="s">
        <v>4616</v>
      </c>
      <c r="L712" s="86">
        <v>1</v>
      </c>
      <c r="M712" s="84"/>
      <c r="N712" s="84"/>
      <c r="O712" s="84"/>
      <c r="P712" s="84"/>
      <c r="Q712" s="84"/>
      <c r="R712" s="84"/>
      <c r="S712" s="84"/>
      <c r="T712" s="84"/>
      <c r="U712" s="84"/>
      <c r="V712" s="84"/>
      <c r="W712" s="84"/>
      <c r="X712" s="84"/>
      <c r="Y712" s="84"/>
      <c r="Z712" s="84" t="s">
        <v>5162</v>
      </c>
      <c r="AA712" s="87">
        <v>25</v>
      </c>
      <c r="AB712" s="87">
        <v>5556</v>
      </c>
      <c r="AC712" s="87">
        <v>4.3</v>
      </c>
      <c r="AD712" s="87"/>
      <c r="AE712" s="87">
        <v>5556</v>
      </c>
      <c r="AF712" s="88" t="s">
        <v>6344</v>
      </c>
    </row>
    <row r="713" spans="1:32">
      <c r="A713" s="82">
        <v>1091</v>
      </c>
      <c r="B713" s="84" t="s">
        <v>6345</v>
      </c>
      <c r="C713" s="84" t="s">
        <v>4677</v>
      </c>
      <c r="D713" s="85">
        <v>2023</v>
      </c>
      <c r="E713" s="83"/>
      <c r="F713" s="84" t="s">
        <v>4621</v>
      </c>
      <c r="G713" s="84" t="s">
        <v>4602</v>
      </c>
      <c r="H713" s="84"/>
      <c r="I713" s="84" t="s">
        <v>4769</v>
      </c>
      <c r="J713" s="84"/>
      <c r="K713" s="84" t="s">
        <v>4616</v>
      </c>
      <c r="L713" s="84"/>
      <c r="M713" s="84"/>
      <c r="N713" s="84"/>
      <c r="O713" s="84"/>
      <c r="P713" s="84"/>
      <c r="Q713" s="84"/>
      <c r="R713" s="84"/>
      <c r="S713" s="84"/>
      <c r="T713" s="84"/>
      <c r="U713" s="84"/>
      <c r="V713" s="84"/>
      <c r="W713" s="84"/>
      <c r="X713" s="84"/>
      <c r="Y713" s="84"/>
      <c r="Z713" s="84" t="s">
        <v>5330</v>
      </c>
      <c r="AA713" s="87">
        <v>1</v>
      </c>
      <c r="AB713" s="87">
        <v>192</v>
      </c>
      <c r="AC713" s="87">
        <v>0.1</v>
      </c>
      <c r="AD713" s="87"/>
      <c r="AE713" s="87">
        <v>192</v>
      </c>
      <c r="AF713" s="88" t="s">
        <v>6346</v>
      </c>
    </row>
    <row r="714" spans="1:32">
      <c r="A714" s="82">
        <v>1093</v>
      </c>
      <c r="B714" s="84" t="s">
        <v>6347</v>
      </c>
      <c r="C714" s="84" t="s">
        <v>4648</v>
      </c>
      <c r="D714" s="83"/>
      <c r="E714" s="83"/>
      <c r="F714" s="84" t="s">
        <v>4612</v>
      </c>
      <c r="G714" s="84" t="s">
        <v>4598</v>
      </c>
      <c r="H714" s="84" t="s">
        <v>4613</v>
      </c>
      <c r="I714" s="84" t="s">
        <v>4614</v>
      </c>
      <c r="J714" s="84" t="s">
        <v>4715</v>
      </c>
      <c r="K714" s="84" t="s">
        <v>4616</v>
      </c>
      <c r="L714" s="84"/>
      <c r="M714" s="84"/>
      <c r="N714" s="84"/>
      <c r="O714" s="84"/>
      <c r="P714" s="86">
        <v>1</v>
      </c>
      <c r="Q714" s="86">
        <v>1</v>
      </c>
      <c r="R714" s="86">
        <v>1</v>
      </c>
      <c r="S714" s="84"/>
      <c r="T714" s="84"/>
      <c r="U714" s="84"/>
      <c r="V714" s="84"/>
      <c r="W714" s="84"/>
      <c r="X714" s="84"/>
      <c r="Y714" s="84"/>
      <c r="Z714" s="84" t="s">
        <v>6348</v>
      </c>
      <c r="AA714" s="87">
        <v>5.7718947209999998</v>
      </c>
      <c r="AB714" s="87">
        <v>1283</v>
      </c>
      <c r="AC714" s="87">
        <v>1</v>
      </c>
      <c r="AD714" s="87"/>
      <c r="AE714" s="87">
        <v>1283</v>
      </c>
      <c r="AF714" s="88" t="s">
        <v>6349</v>
      </c>
    </row>
    <row r="715" spans="1:32">
      <c r="A715" s="82">
        <v>1094</v>
      </c>
      <c r="B715" s="84" t="s">
        <v>6350</v>
      </c>
      <c r="C715" s="84" t="s">
        <v>4648</v>
      </c>
      <c r="D715" s="83"/>
      <c r="E715" s="83"/>
      <c r="F715" s="84" t="s">
        <v>4626</v>
      </c>
      <c r="G715" s="84" t="s">
        <v>4598</v>
      </c>
      <c r="H715" s="84" t="s">
        <v>4613</v>
      </c>
      <c r="I715" s="84" t="s">
        <v>4614</v>
      </c>
      <c r="J715" s="84" t="s">
        <v>4715</v>
      </c>
      <c r="K715" s="84" t="s">
        <v>4616</v>
      </c>
      <c r="L715" s="84"/>
      <c r="M715" s="84"/>
      <c r="N715" s="84"/>
      <c r="O715" s="84"/>
      <c r="P715" s="86">
        <v>1</v>
      </c>
      <c r="Q715" s="86">
        <v>1</v>
      </c>
      <c r="R715" s="86">
        <v>1</v>
      </c>
      <c r="S715" s="84"/>
      <c r="T715" s="84"/>
      <c r="U715" s="84"/>
      <c r="V715" s="84"/>
      <c r="W715" s="84"/>
      <c r="X715" s="84"/>
      <c r="Y715" s="84"/>
      <c r="Z715" s="84"/>
      <c r="AA715" s="87"/>
      <c r="AB715" s="87"/>
      <c r="AC715" s="87"/>
      <c r="AD715" s="87"/>
      <c r="AE715" s="87">
        <v>0</v>
      </c>
      <c r="AF715" s="88" t="s">
        <v>6349</v>
      </c>
    </row>
    <row r="716" spans="1:32">
      <c r="A716" s="82">
        <v>1095</v>
      </c>
      <c r="B716" s="84" t="s">
        <v>6351</v>
      </c>
      <c r="C716" s="84" t="s">
        <v>4719</v>
      </c>
      <c r="D716" s="85">
        <v>2028</v>
      </c>
      <c r="E716" s="83"/>
      <c r="F716" s="84" t="s">
        <v>4626</v>
      </c>
      <c r="G716" s="84" t="s">
        <v>4594</v>
      </c>
      <c r="H716" s="84" t="s">
        <v>5966</v>
      </c>
      <c r="I716" s="84"/>
      <c r="J716" s="84"/>
      <c r="K716" s="84" t="s">
        <v>4616</v>
      </c>
      <c r="L716" s="86">
        <v>1</v>
      </c>
      <c r="M716" s="84"/>
      <c r="N716" s="84"/>
      <c r="O716" s="84"/>
      <c r="P716" s="84"/>
      <c r="Q716" s="84"/>
      <c r="R716" s="86">
        <v>1</v>
      </c>
      <c r="S716" s="84"/>
      <c r="T716" s="84"/>
      <c r="U716" s="84"/>
      <c r="V716" s="84"/>
      <c r="W716" s="84"/>
      <c r="X716" s="84"/>
      <c r="Y716" s="84"/>
      <c r="Z716" s="84" t="s">
        <v>6352</v>
      </c>
      <c r="AA716" s="87"/>
      <c r="AB716" s="87">
        <v>384793</v>
      </c>
      <c r="AC716" s="87">
        <v>300</v>
      </c>
      <c r="AD716" s="87">
        <v>2000000</v>
      </c>
      <c r="AE716" s="87">
        <v>250753</v>
      </c>
      <c r="AF716" s="88" t="s">
        <v>6353</v>
      </c>
    </row>
    <row r="717" spans="1:32">
      <c r="A717" s="82">
        <v>1096</v>
      </c>
      <c r="B717" s="84" t="s">
        <v>6354</v>
      </c>
      <c r="C717" s="84" t="s">
        <v>6036</v>
      </c>
      <c r="D717" s="85">
        <v>2024</v>
      </c>
      <c r="E717" s="83"/>
      <c r="F717" s="84" t="s">
        <v>4612</v>
      </c>
      <c r="G717" s="84" t="s">
        <v>4598</v>
      </c>
      <c r="H717" s="84" t="s">
        <v>4613</v>
      </c>
      <c r="I717" s="84" t="s">
        <v>4614</v>
      </c>
      <c r="J717" s="84" t="s">
        <v>4615</v>
      </c>
      <c r="K717" s="84" t="s">
        <v>4616</v>
      </c>
      <c r="L717" s="84"/>
      <c r="M717" s="84"/>
      <c r="N717" s="84"/>
      <c r="O717" s="84"/>
      <c r="P717" s="84"/>
      <c r="Q717" s="86">
        <v>1</v>
      </c>
      <c r="R717" s="84"/>
      <c r="S717" s="84"/>
      <c r="T717" s="84"/>
      <c r="U717" s="84"/>
      <c r="V717" s="84"/>
      <c r="W717" s="84"/>
      <c r="X717" s="84"/>
      <c r="Y717" s="84"/>
      <c r="Z717" s="84" t="s">
        <v>5259</v>
      </c>
      <c r="AA717" s="87">
        <v>100</v>
      </c>
      <c r="AB717" s="87">
        <v>22222</v>
      </c>
      <c r="AC717" s="87">
        <v>17.3</v>
      </c>
      <c r="AD717" s="87"/>
      <c r="AE717" s="87">
        <v>22222</v>
      </c>
      <c r="AF717" s="88" t="s">
        <v>6355</v>
      </c>
    </row>
    <row r="718" spans="1:32">
      <c r="A718" s="82">
        <v>1097</v>
      </c>
      <c r="B718" s="84" t="s">
        <v>6356</v>
      </c>
      <c r="C718" s="84" t="s">
        <v>4761</v>
      </c>
      <c r="D718" s="83"/>
      <c r="E718" s="83"/>
      <c r="F718" s="84" t="s">
        <v>4612</v>
      </c>
      <c r="G718" s="84" t="s">
        <v>4525</v>
      </c>
      <c r="H718" s="84" t="s">
        <v>5724</v>
      </c>
      <c r="I718" s="84"/>
      <c r="J718" s="84"/>
      <c r="K718" s="84" t="s">
        <v>4616</v>
      </c>
      <c r="L718" s="84"/>
      <c r="M718" s="84"/>
      <c r="N718" s="84"/>
      <c r="O718" s="84"/>
      <c r="P718" s="86">
        <v>1</v>
      </c>
      <c r="Q718" s="86">
        <v>1</v>
      </c>
      <c r="R718" s="84"/>
      <c r="S718" s="84"/>
      <c r="T718" s="84"/>
      <c r="U718" s="84"/>
      <c r="V718" s="84"/>
      <c r="W718" s="84"/>
      <c r="X718" s="84"/>
      <c r="Y718" s="84"/>
      <c r="Z718" s="84" t="s">
        <v>6357</v>
      </c>
      <c r="AA718" s="87"/>
      <c r="AB718" s="87">
        <v>1872659</v>
      </c>
      <c r="AC718" s="87">
        <v>1460</v>
      </c>
      <c r="AD718" s="87"/>
      <c r="AE718" s="87">
        <v>1872659</v>
      </c>
      <c r="AF718" s="88" t="s">
        <v>6358</v>
      </c>
    </row>
    <row r="719" spans="1:32">
      <c r="A719" s="82">
        <v>1098</v>
      </c>
      <c r="B719" s="84" t="s">
        <v>6359</v>
      </c>
      <c r="C719" s="84" t="s">
        <v>4761</v>
      </c>
      <c r="D719" s="83"/>
      <c r="E719" s="83"/>
      <c r="F719" s="84" t="s">
        <v>4626</v>
      </c>
      <c r="G719" s="84" t="s">
        <v>4525</v>
      </c>
      <c r="H719" s="84" t="s">
        <v>5724</v>
      </c>
      <c r="I719" s="84"/>
      <c r="J719" s="84"/>
      <c r="K719" s="84" t="s">
        <v>4616</v>
      </c>
      <c r="L719" s="84"/>
      <c r="M719" s="84"/>
      <c r="N719" s="84"/>
      <c r="O719" s="84"/>
      <c r="P719" s="84"/>
      <c r="Q719" s="86">
        <v>1</v>
      </c>
      <c r="R719" s="84"/>
      <c r="S719" s="84"/>
      <c r="T719" s="84"/>
      <c r="U719" s="84"/>
      <c r="V719" s="84"/>
      <c r="W719" s="84"/>
      <c r="X719" s="84"/>
      <c r="Y719" s="84"/>
      <c r="Z719" s="84"/>
      <c r="AA719" s="87"/>
      <c r="AB719" s="87"/>
      <c r="AC719" s="87"/>
      <c r="AD719" s="87"/>
      <c r="AE719" s="87">
        <v>0</v>
      </c>
      <c r="AF719" s="88" t="s">
        <v>6360</v>
      </c>
    </row>
    <row r="720" spans="1:32">
      <c r="A720" s="82">
        <v>1099</v>
      </c>
      <c r="B720" s="84" t="s">
        <v>6361</v>
      </c>
      <c r="C720" s="84" t="s">
        <v>4761</v>
      </c>
      <c r="D720" s="83"/>
      <c r="E720" s="83"/>
      <c r="F720" s="84" t="s">
        <v>4626</v>
      </c>
      <c r="G720" s="84" t="s">
        <v>4525</v>
      </c>
      <c r="H720" s="84" t="s">
        <v>5724</v>
      </c>
      <c r="I720" s="84"/>
      <c r="J720" s="84"/>
      <c r="K720" s="84" t="s">
        <v>4616</v>
      </c>
      <c r="L720" s="84"/>
      <c r="M720" s="84"/>
      <c r="N720" s="84"/>
      <c r="O720" s="84"/>
      <c r="P720" s="84"/>
      <c r="Q720" s="86">
        <v>1</v>
      </c>
      <c r="R720" s="84"/>
      <c r="S720" s="84"/>
      <c r="T720" s="84"/>
      <c r="U720" s="84"/>
      <c r="V720" s="84"/>
      <c r="W720" s="84"/>
      <c r="X720" s="84"/>
      <c r="Y720" s="84"/>
      <c r="Z720" s="84"/>
      <c r="AA720" s="87"/>
      <c r="AB720" s="87"/>
      <c r="AC720" s="87"/>
      <c r="AD720" s="87"/>
      <c r="AE720" s="87">
        <v>0</v>
      </c>
      <c r="AF720" s="88" t="s">
        <v>6360</v>
      </c>
    </row>
    <row r="721" spans="1:32">
      <c r="A721" s="82">
        <v>1100</v>
      </c>
      <c r="B721" s="84" t="s">
        <v>6362</v>
      </c>
      <c r="C721" s="84" t="s">
        <v>4662</v>
      </c>
      <c r="D721" s="85">
        <v>2023</v>
      </c>
      <c r="E721" s="83"/>
      <c r="F721" s="84" t="s">
        <v>4621</v>
      </c>
      <c r="G721" s="84" t="s">
        <v>4594</v>
      </c>
      <c r="H721" s="84" t="s">
        <v>5966</v>
      </c>
      <c r="I721" s="84"/>
      <c r="J721" s="84"/>
      <c r="K721" s="84" t="s">
        <v>4616</v>
      </c>
      <c r="L721" s="84"/>
      <c r="M721" s="84"/>
      <c r="N721" s="84"/>
      <c r="O721" s="84"/>
      <c r="P721" s="84"/>
      <c r="Q721" s="84"/>
      <c r="R721" s="84"/>
      <c r="S721" s="84"/>
      <c r="T721" s="84"/>
      <c r="U721" s="84"/>
      <c r="V721" s="84"/>
      <c r="W721" s="84"/>
      <c r="X721" s="84"/>
      <c r="Y721" s="84"/>
      <c r="Z721" s="84" t="s">
        <v>6363</v>
      </c>
      <c r="AA721" s="87"/>
      <c r="AB721" s="87">
        <v>449</v>
      </c>
      <c r="AC721" s="87">
        <v>0.4</v>
      </c>
      <c r="AD721" s="87"/>
      <c r="AE721" s="87">
        <v>0</v>
      </c>
      <c r="AF721" s="88" t="s">
        <v>6364</v>
      </c>
    </row>
    <row r="722" spans="1:32">
      <c r="A722" s="82">
        <v>1102</v>
      </c>
      <c r="B722" s="84" t="s">
        <v>6365</v>
      </c>
      <c r="C722" s="84" t="s">
        <v>4833</v>
      </c>
      <c r="D722" s="85">
        <v>2024</v>
      </c>
      <c r="E722" s="83"/>
      <c r="F722" s="84" t="s">
        <v>4612</v>
      </c>
      <c r="G722" s="84" t="s">
        <v>4604</v>
      </c>
      <c r="H722" s="84"/>
      <c r="I722" s="84" t="s">
        <v>4614</v>
      </c>
      <c r="J722" s="84" t="s">
        <v>4683</v>
      </c>
      <c r="K722" s="84" t="s">
        <v>4616</v>
      </c>
      <c r="L722" s="84"/>
      <c r="M722" s="84"/>
      <c r="N722" s="84"/>
      <c r="O722" s="84"/>
      <c r="P722" s="84"/>
      <c r="Q722" s="86">
        <v>1</v>
      </c>
      <c r="R722" s="84"/>
      <c r="S722" s="84"/>
      <c r="T722" s="84"/>
      <c r="U722" s="84"/>
      <c r="V722" s="84"/>
      <c r="W722" s="84"/>
      <c r="X722" s="84"/>
      <c r="Y722" s="84"/>
      <c r="Z722" s="84" t="s">
        <v>5842</v>
      </c>
      <c r="AA722" s="87">
        <v>4</v>
      </c>
      <c r="AB722" s="87">
        <v>870</v>
      </c>
      <c r="AC722" s="87">
        <v>0.7</v>
      </c>
      <c r="AD722" s="87"/>
      <c r="AE722" s="87">
        <v>870</v>
      </c>
      <c r="AF722" s="88"/>
    </row>
    <row r="723" spans="1:32">
      <c r="A723" s="82">
        <v>1103</v>
      </c>
      <c r="B723" s="84" t="s">
        <v>6366</v>
      </c>
      <c r="C723" s="84" t="s">
        <v>4833</v>
      </c>
      <c r="D723" s="85">
        <v>2024</v>
      </c>
      <c r="E723" s="83"/>
      <c r="F723" s="84" t="s">
        <v>4612</v>
      </c>
      <c r="G723" s="84" t="s">
        <v>4604</v>
      </c>
      <c r="H723" s="84"/>
      <c r="I723" s="84" t="s">
        <v>4614</v>
      </c>
      <c r="J723" s="84" t="s">
        <v>4673</v>
      </c>
      <c r="K723" s="84" t="s">
        <v>4616</v>
      </c>
      <c r="L723" s="84"/>
      <c r="M723" s="84"/>
      <c r="N723" s="84"/>
      <c r="O723" s="84"/>
      <c r="P723" s="84"/>
      <c r="Q723" s="86">
        <v>1</v>
      </c>
      <c r="R723" s="84"/>
      <c r="S723" s="84"/>
      <c r="T723" s="84"/>
      <c r="U723" s="84"/>
      <c r="V723" s="84"/>
      <c r="W723" s="84"/>
      <c r="X723" s="84"/>
      <c r="Y723" s="84"/>
      <c r="Z723" s="84" t="s">
        <v>5199</v>
      </c>
      <c r="AA723" s="87">
        <v>2</v>
      </c>
      <c r="AB723" s="87">
        <v>435</v>
      </c>
      <c r="AC723" s="87">
        <v>0.3</v>
      </c>
      <c r="AD723" s="87"/>
      <c r="AE723" s="87">
        <v>435</v>
      </c>
      <c r="AF723" s="88"/>
    </row>
    <row r="724" spans="1:32">
      <c r="A724" s="82">
        <v>1104</v>
      </c>
      <c r="B724" s="84" t="s">
        <v>6367</v>
      </c>
      <c r="C724" s="84" t="s">
        <v>4833</v>
      </c>
      <c r="D724" s="85">
        <v>2024</v>
      </c>
      <c r="E724" s="83"/>
      <c r="F724" s="84" t="s">
        <v>4612</v>
      </c>
      <c r="G724" s="84" t="s">
        <v>4598</v>
      </c>
      <c r="H724" s="84" t="s">
        <v>4613</v>
      </c>
      <c r="I724" s="84" t="s">
        <v>4614</v>
      </c>
      <c r="J724" s="84" t="s">
        <v>4649</v>
      </c>
      <c r="K724" s="84" t="s">
        <v>4616</v>
      </c>
      <c r="L724" s="84"/>
      <c r="M724" s="84"/>
      <c r="N724" s="84"/>
      <c r="O724" s="86">
        <v>1</v>
      </c>
      <c r="P724" s="84"/>
      <c r="Q724" s="84"/>
      <c r="R724" s="84"/>
      <c r="S724" s="84"/>
      <c r="T724" s="84"/>
      <c r="U724" s="84"/>
      <c r="V724" s="84"/>
      <c r="W724" s="84"/>
      <c r="X724" s="84"/>
      <c r="Y724" s="84"/>
      <c r="Z724" s="84" t="s">
        <v>4603</v>
      </c>
      <c r="AA724" s="87">
        <v>7</v>
      </c>
      <c r="AB724" s="87">
        <v>1556</v>
      </c>
      <c r="AC724" s="87">
        <v>1.2</v>
      </c>
      <c r="AD724" s="87"/>
      <c r="AE724" s="87">
        <v>1556</v>
      </c>
      <c r="AF724" s="88"/>
    </row>
    <row r="725" spans="1:32">
      <c r="A725" s="82">
        <v>1105</v>
      </c>
      <c r="B725" s="84" t="s">
        <v>6368</v>
      </c>
      <c r="C725" s="84" t="s">
        <v>4833</v>
      </c>
      <c r="D725" s="85">
        <v>2024</v>
      </c>
      <c r="E725" s="83"/>
      <c r="F725" s="84" t="s">
        <v>4626</v>
      </c>
      <c r="G725" s="84" t="s">
        <v>4598</v>
      </c>
      <c r="H725" s="84" t="s">
        <v>4613</v>
      </c>
      <c r="I725" s="84" t="s">
        <v>4614</v>
      </c>
      <c r="J725" s="84" t="s">
        <v>4649</v>
      </c>
      <c r="K725" s="84" t="s">
        <v>4616</v>
      </c>
      <c r="L725" s="84"/>
      <c r="M725" s="84"/>
      <c r="N725" s="84"/>
      <c r="O725" s="84"/>
      <c r="P725" s="86">
        <v>1</v>
      </c>
      <c r="Q725" s="84"/>
      <c r="R725" s="84"/>
      <c r="S725" s="84"/>
      <c r="T725" s="84"/>
      <c r="U725" s="84"/>
      <c r="V725" s="84"/>
      <c r="W725" s="84"/>
      <c r="X725" s="84"/>
      <c r="Y725" s="84"/>
      <c r="Z725" s="84" t="s">
        <v>5199</v>
      </c>
      <c r="AA725" s="87">
        <v>2</v>
      </c>
      <c r="AB725" s="87">
        <v>444</v>
      </c>
      <c r="AC725" s="87">
        <v>0.3</v>
      </c>
      <c r="AD725" s="87"/>
      <c r="AE725" s="87">
        <v>444</v>
      </c>
      <c r="AF725" s="88"/>
    </row>
    <row r="726" spans="1:32">
      <c r="A726" s="82">
        <v>1106</v>
      </c>
      <c r="B726" s="84" t="s">
        <v>6369</v>
      </c>
      <c r="C726" s="84" t="s">
        <v>4833</v>
      </c>
      <c r="D726" s="85">
        <v>2024</v>
      </c>
      <c r="E726" s="83"/>
      <c r="F726" s="84" t="s">
        <v>4626</v>
      </c>
      <c r="G726" s="84" t="s">
        <v>4598</v>
      </c>
      <c r="H726" s="84" t="s">
        <v>4613</v>
      </c>
      <c r="I726" s="84" t="s">
        <v>4614</v>
      </c>
      <c r="J726" s="84" t="s">
        <v>4649</v>
      </c>
      <c r="K726" s="84" t="s">
        <v>4616</v>
      </c>
      <c r="L726" s="84"/>
      <c r="M726" s="84"/>
      <c r="N726" s="84"/>
      <c r="O726" s="84"/>
      <c r="P726" s="86">
        <v>1</v>
      </c>
      <c r="Q726" s="84"/>
      <c r="R726" s="84"/>
      <c r="S726" s="84"/>
      <c r="T726" s="84"/>
      <c r="U726" s="84"/>
      <c r="V726" s="84"/>
      <c r="W726" s="84"/>
      <c r="X726" s="84"/>
      <c r="Y726" s="84"/>
      <c r="Z726" s="84" t="s">
        <v>5169</v>
      </c>
      <c r="AA726" s="87">
        <v>10</v>
      </c>
      <c r="AB726" s="87">
        <v>2222</v>
      </c>
      <c r="AC726" s="87">
        <v>1.7</v>
      </c>
      <c r="AD726" s="87"/>
      <c r="AE726" s="87">
        <v>2222</v>
      </c>
      <c r="AF726" s="88"/>
    </row>
    <row r="727" spans="1:32">
      <c r="A727" s="82">
        <v>1107</v>
      </c>
      <c r="B727" s="84" t="s">
        <v>6370</v>
      </c>
      <c r="C727" s="84" t="s">
        <v>4833</v>
      </c>
      <c r="D727" s="85">
        <v>2024</v>
      </c>
      <c r="E727" s="83"/>
      <c r="F727" s="84" t="s">
        <v>4626</v>
      </c>
      <c r="G727" s="84" t="s">
        <v>4598</v>
      </c>
      <c r="H727" s="84" t="s">
        <v>4613</v>
      </c>
      <c r="I727" s="84" t="s">
        <v>4614</v>
      </c>
      <c r="J727" s="84" t="s">
        <v>4649</v>
      </c>
      <c r="K727" s="84" t="s">
        <v>4616</v>
      </c>
      <c r="L727" s="84"/>
      <c r="M727" s="84"/>
      <c r="N727" s="84"/>
      <c r="O727" s="84"/>
      <c r="P727" s="84"/>
      <c r="Q727" s="86">
        <v>1</v>
      </c>
      <c r="R727" s="84"/>
      <c r="S727" s="84"/>
      <c r="T727" s="84"/>
      <c r="U727" s="84"/>
      <c r="V727" s="84"/>
      <c r="W727" s="84"/>
      <c r="X727" s="84"/>
      <c r="Y727" s="84"/>
      <c r="Z727" s="84" t="s">
        <v>5199</v>
      </c>
      <c r="AA727" s="87">
        <v>2</v>
      </c>
      <c r="AB727" s="87">
        <v>444</v>
      </c>
      <c r="AC727" s="87">
        <v>0.3</v>
      </c>
      <c r="AD727" s="87"/>
      <c r="AE727" s="87">
        <v>444</v>
      </c>
      <c r="AF727" s="88"/>
    </row>
    <row r="728" spans="1:32">
      <c r="A728" s="82">
        <v>1108</v>
      </c>
      <c r="B728" s="84" t="s">
        <v>6371</v>
      </c>
      <c r="C728" s="84" t="s">
        <v>4662</v>
      </c>
      <c r="D728" s="85">
        <v>2024</v>
      </c>
      <c r="E728" s="83"/>
      <c r="F728" s="84" t="s">
        <v>4612</v>
      </c>
      <c r="G728" s="84" t="s">
        <v>4604</v>
      </c>
      <c r="H728" s="84"/>
      <c r="I728" s="84" t="s">
        <v>4614</v>
      </c>
      <c r="J728" s="84" t="s">
        <v>4649</v>
      </c>
      <c r="K728" s="84" t="s">
        <v>4616</v>
      </c>
      <c r="L728" s="84"/>
      <c r="M728" s="84"/>
      <c r="N728" s="84"/>
      <c r="O728" s="84"/>
      <c r="P728" s="84"/>
      <c r="Q728" s="84"/>
      <c r="R728" s="84"/>
      <c r="S728" s="84"/>
      <c r="T728" s="84"/>
      <c r="U728" s="84"/>
      <c r="V728" s="86">
        <v>1</v>
      </c>
      <c r="W728" s="84"/>
      <c r="X728" s="84"/>
      <c r="Y728" s="84"/>
      <c r="Z728" s="84" t="s">
        <v>4970</v>
      </c>
      <c r="AA728" s="87">
        <v>20</v>
      </c>
      <c r="AB728" s="87">
        <v>4348</v>
      </c>
      <c r="AC728" s="87">
        <v>3.4</v>
      </c>
      <c r="AD728" s="87"/>
      <c r="AE728" s="87">
        <v>4348</v>
      </c>
      <c r="AF728" s="88"/>
    </row>
    <row r="729" spans="1:32">
      <c r="A729" s="82">
        <v>1109</v>
      </c>
      <c r="B729" s="84" t="s">
        <v>6372</v>
      </c>
      <c r="C729" s="84" t="s">
        <v>5660</v>
      </c>
      <c r="D729" s="85">
        <v>2028</v>
      </c>
      <c r="E729" s="83"/>
      <c r="F729" s="84" t="s">
        <v>4612</v>
      </c>
      <c r="G729" s="84" t="s">
        <v>4598</v>
      </c>
      <c r="H729" s="84" t="s">
        <v>4613</v>
      </c>
      <c r="I729" s="84" t="s">
        <v>4614</v>
      </c>
      <c r="J729" s="84" t="s">
        <v>4622</v>
      </c>
      <c r="K729" s="84" t="s">
        <v>4554</v>
      </c>
      <c r="L729" s="84"/>
      <c r="M729" s="84"/>
      <c r="N729" s="84"/>
      <c r="O729" s="84"/>
      <c r="P729" s="84"/>
      <c r="Q729" s="84"/>
      <c r="R729" s="84"/>
      <c r="S729" s="84"/>
      <c r="T729" s="84"/>
      <c r="U729" s="84"/>
      <c r="V729" s="84"/>
      <c r="W729" s="84"/>
      <c r="X729" s="84"/>
      <c r="Y729" s="84"/>
      <c r="Z729" s="84" t="s">
        <v>6373</v>
      </c>
      <c r="AA729" s="87">
        <v>1732</v>
      </c>
      <c r="AB729" s="87">
        <v>384793</v>
      </c>
      <c r="AC729" s="87">
        <v>300</v>
      </c>
      <c r="AD729" s="87"/>
      <c r="AE729" s="87">
        <v>384793</v>
      </c>
      <c r="AF729" s="88" t="s">
        <v>6374</v>
      </c>
    </row>
    <row r="730" spans="1:32">
      <c r="A730" s="82">
        <v>1110</v>
      </c>
      <c r="B730" s="84" t="s">
        <v>6375</v>
      </c>
      <c r="C730" s="84" t="s">
        <v>4662</v>
      </c>
      <c r="D730" s="85">
        <v>2024</v>
      </c>
      <c r="E730" s="83"/>
      <c r="F730" s="84" t="s">
        <v>4621</v>
      </c>
      <c r="G730" s="84" t="s">
        <v>4602</v>
      </c>
      <c r="H730" s="84"/>
      <c r="I730" s="84" t="s">
        <v>4614</v>
      </c>
      <c r="J730" s="84" t="s">
        <v>4683</v>
      </c>
      <c r="K730" s="84" t="s">
        <v>4616</v>
      </c>
      <c r="L730" s="84"/>
      <c r="M730" s="84"/>
      <c r="N730" s="84"/>
      <c r="O730" s="84"/>
      <c r="P730" s="84"/>
      <c r="Q730" s="84"/>
      <c r="R730" s="84"/>
      <c r="S730" s="84"/>
      <c r="T730" s="84"/>
      <c r="U730" s="84"/>
      <c r="V730" s="84"/>
      <c r="W730" s="84"/>
      <c r="X730" s="84"/>
      <c r="Y730" s="84"/>
      <c r="Z730" s="84" t="s">
        <v>6376</v>
      </c>
      <c r="AA730" s="87">
        <v>273.87640449999998</v>
      </c>
      <c r="AB730" s="87">
        <v>52669</v>
      </c>
      <c r="AC730" s="87">
        <v>41.1</v>
      </c>
      <c r="AD730" s="87"/>
      <c r="AE730" s="87">
        <v>52669</v>
      </c>
      <c r="AF730" s="88" t="s">
        <v>6377</v>
      </c>
    </row>
    <row r="731" spans="1:32">
      <c r="A731" s="76">
        <v>1113</v>
      </c>
      <c r="B731" s="77" t="s">
        <v>6378</v>
      </c>
      <c r="C731" s="77" t="s">
        <v>4662</v>
      </c>
      <c r="D731" s="79"/>
      <c r="E731" s="79"/>
      <c r="F731" s="77" t="s">
        <v>4612</v>
      </c>
      <c r="G731" s="77" t="s">
        <v>4598</v>
      </c>
      <c r="H731" s="77" t="s">
        <v>4613</v>
      </c>
      <c r="I731" s="77" t="s">
        <v>4614</v>
      </c>
      <c r="J731" s="77" t="s">
        <v>4622</v>
      </c>
      <c r="K731" s="77" t="s">
        <v>4616</v>
      </c>
      <c r="L731" s="77"/>
      <c r="M731" s="77"/>
      <c r="N731" s="77"/>
      <c r="O731" s="77"/>
      <c r="P731" s="77"/>
      <c r="Q731" s="77"/>
      <c r="R731" s="77"/>
      <c r="S731" s="77"/>
      <c r="T731" s="77"/>
      <c r="U731" s="77"/>
      <c r="V731" s="77"/>
      <c r="W731" s="77"/>
      <c r="X731" s="77"/>
      <c r="Y731" s="77"/>
      <c r="Z731" s="77"/>
      <c r="AA731" s="80"/>
      <c r="AB731" s="80"/>
      <c r="AC731" s="80"/>
      <c r="AD731" s="80"/>
      <c r="AE731" s="80">
        <v>0</v>
      </c>
      <c r="AF731" s="81" t="s">
        <v>6379</v>
      </c>
    </row>
    <row r="732" spans="1:32">
      <c r="A732" s="82">
        <v>1114</v>
      </c>
      <c r="B732" s="84" t="s">
        <v>6380</v>
      </c>
      <c r="C732" s="84" t="s">
        <v>4620</v>
      </c>
      <c r="D732" s="85">
        <v>2024</v>
      </c>
      <c r="E732" s="83"/>
      <c r="F732" s="84" t="s">
        <v>4612</v>
      </c>
      <c r="G732" s="84" t="s">
        <v>4598</v>
      </c>
      <c r="H732" s="84" t="s">
        <v>4613</v>
      </c>
      <c r="I732" s="84" t="s">
        <v>4614</v>
      </c>
      <c r="J732" s="84" t="s">
        <v>4622</v>
      </c>
      <c r="K732" s="84" t="s">
        <v>4616</v>
      </c>
      <c r="L732" s="84"/>
      <c r="M732" s="84"/>
      <c r="N732" s="84"/>
      <c r="O732" s="84"/>
      <c r="P732" s="86">
        <v>1</v>
      </c>
      <c r="Q732" s="86">
        <v>1</v>
      </c>
      <c r="R732" s="84"/>
      <c r="S732" s="84"/>
      <c r="T732" s="84"/>
      <c r="U732" s="84"/>
      <c r="V732" s="84"/>
      <c r="W732" s="84"/>
      <c r="X732" s="84"/>
      <c r="Y732" s="84"/>
      <c r="Z732" s="84" t="s">
        <v>5169</v>
      </c>
      <c r="AA732" s="87">
        <v>10</v>
      </c>
      <c r="AB732" s="87">
        <v>2222</v>
      </c>
      <c r="AC732" s="87">
        <v>1.7</v>
      </c>
      <c r="AD732" s="87"/>
      <c r="AE732" s="87">
        <v>2222</v>
      </c>
      <c r="AF732" s="88" t="s">
        <v>6381</v>
      </c>
    </row>
    <row r="733" spans="1:32">
      <c r="A733" s="82">
        <v>1115</v>
      </c>
      <c r="B733" s="84" t="s">
        <v>6382</v>
      </c>
      <c r="C733" s="84" t="s">
        <v>4620</v>
      </c>
      <c r="D733" s="85">
        <v>2027</v>
      </c>
      <c r="E733" s="83"/>
      <c r="F733" s="84" t="s">
        <v>4612</v>
      </c>
      <c r="G733" s="84" t="s">
        <v>4598</v>
      </c>
      <c r="H733" s="84" t="s">
        <v>4613</v>
      </c>
      <c r="I733" s="84" t="s">
        <v>4614</v>
      </c>
      <c r="J733" s="84" t="s">
        <v>4622</v>
      </c>
      <c r="K733" s="84" t="s">
        <v>4616</v>
      </c>
      <c r="L733" s="84"/>
      <c r="M733" s="84"/>
      <c r="N733" s="84"/>
      <c r="O733" s="84"/>
      <c r="P733" s="86">
        <v>1</v>
      </c>
      <c r="Q733" s="86">
        <v>1</v>
      </c>
      <c r="R733" s="84"/>
      <c r="S733" s="84"/>
      <c r="T733" s="84"/>
      <c r="U733" s="84"/>
      <c r="V733" s="84"/>
      <c r="W733" s="84"/>
      <c r="X733" s="84"/>
      <c r="Y733" s="84"/>
      <c r="Z733" s="84" t="s">
        <v>5259</v>
      </c>
      <c r="AA733" s="87">
        <v>100</v>
      </c>
      <c r="AB733" s="87">
        <v>22222</v>
      </c>
      <c r="AC733" s="87">
        <v>17.3</v>
      </c>
      <c r="AD733" s="87"/>
      <c r="AE733" s="87">
        <v>22222</v>
      </c>
      <c r="AF733" s="88" t="s">
        <v>6381</v>
      </c>
    </row>
    <row r="734" spans="1:32">
      <c r="A734" s="82">
        <v>1116</v>
      </c>
      <c r="B734" s="84" t="s">
        <v>6383</v>
      </c>
      <c r="C734" s="84" t="s">
        <v>4620</v>
      </c>
      <c r="D734" s="85">
        <v>2026</v>
      </c>
      <c r="E734" s="83"/>
      <c r="F734" s="84" t="s">
        <v>4612</v>
      </c>
      <c r="G734" s="84" t="s">
        <v>4598</v>
      </c>
      <c r="H734" s="84" t="s">
        <v>4613</v>
      </c>
      <c r="I734" s="84" t="s">
        <v>4614</v>
      </c>
      <c r="J734" s="84" t="s">
        <v>4715</v>
      </c>
      <c r="K734" s="84" t="s">
        <v>4616</v>
      </c>
      <c r="L734" s="84"/>
      <c r="M734" s="84"/>
      <c r="N734" s="84"/>
      <c r="O734" s="84"/>
      <c r="P734" s="86">
        <v>1</v>
      </c>
      <c r="Q734" s="86">
        <v>1</v>
      </c>
      <c r="R734" s="84"/>
      <c r="S734" s="84"/>
      <c r="T734" s="84"/>
      <c r="U734" s="84"/>
      <c r="V734" s="84"/>
      <c r="W734" s="84"/>
      <c r="X734" s="84"/>
      <c r="Y734" s="84"/>
      <c r="Z734" s="84" t="s">
        <v>5698</v>
      </c>
      <c r="AA734" s="87">
        <v>200</v>
      </c>
      <c r="AB734" s="87">
        <v>44444</v>
      </c>
      <c r="AC734" s="87">
        <v>34.700000000000003</v>
      </c>
      <c r="AD734" s="87"/>
      <c r="AE734" s="87">
        <v>44444</v>
      </c>
      <c r="AF734" s="88" t="s">
        <v>6384</v>
      </c>
    </row>
    <row r="735" spans="1:32">
      <c r="A735" s="82">
        <v>1117</v>
      </c>
      <c r="B735" s="84" t="s">
        <v>6385</v>
      </c>
      <c r="C735" s="84" t="s">
        <v>4761</v>
      </c>
      <c r="D735" s="85">
        <v>2028</v>
      </c>
      <c r="E735" s="83"/>
      <c r="F735" s="84" t="s">
        <v>4612</v>
      </c>
      <c r="G735" s="84" t="s">
        <v>4598</v>
      </c>
      <c r="H735" s="84" t="s">
        <v>4613</v>
      </c>
      <c r="I735" s="84" t="s">
        <v>4614</v>
      </c>
      <c r="J735" s="84" t="s">
        <v>4649</v>
      </c>
      <c r="K735" s="84" t="s">
        <v>4616</v>
      </c>
      <c r="L735" s="84"/>
      <c r="M735" s="84"/>
      <c r="N735" s="84"/>
      <c r="O735" s="84"/>
      <c r="P735" s="86">
        <v>1</v>
      </c>
      <c r="Q735" s="84"/>
      <c r="R735" s="84"/>
      <c r="S735" s="84"/>
      <c r="T735" s="84"/>
      <c r="U735" s="84"/>
      <c r="V735" s="84"/>
      <c r="W735" s="84"/>
      <c r="X735" s="84"/>
      <c r="Y735" s="84"/>
      <c r="Z735" s="84" t="s">
        <v>6386</v>
      </c>
      <c r="AA735" s="87">
        <v>1404.4943820000001</v>
      </c>
      <c r="AB735" s="87">
        <v>312110</v>
      </c>
      <c r="AC735" s="87">
        <v>243.3</v>
      </c>
      <c r="AD735" s="87"/>
      <c r="AE735" s="87">
        <v>312110</v>
      </c>
      <c r="AF735" s="88" t="s">
        <v>6387</v>
      </c>
    </row>
    <row r="736" spans="1:32">
      <c r="A736" s="82">
        <v>1118</v>
      </c>
      <c r="B736" s="84" t="s">
        <v>6388</v>
      </c>
      <c r="C736" s="84" t="s">
        <v>4620</v>
      </c>
      <c r="D736" s="85">
        <v>2026</v>
      </c>
      <c r="E736" s="83"/>
      <c r="F736" s="84" t="s">
        <v>4612</v>
      </c>
      <c r="G736" s="84" t="s">
        <v>4598</v>
      </c>
      <c r="H736" s="84" t="s">
        <v>4613</v>
      </c>
      <c r="I736" s="84" t="s">
        <v>4614</v>
      </c>
      <c r="J736" s="84" t="s">
        <v>4715</v>
      </c>
      <c r="K736" s="84" t="s">
        <v>4616</v>
      </c>
      <c r="L736" s="86">
        <v>1</v>
      </c>
      <c r="M736" s="84"/>
      <c r="N736" s="84"/>
      <c r="O736" s="84"/>
      <c r="P736" s="84"/>
      <c r="Q736" s="84"/>
      <c r="R736" s="84"/>
      <c r="S736" s="84"/>
      <c r="T736" s="84"/>
      <c r="U736" s="84"/>
      <c r="V736" s="84"/>
      <c r="W736" s="84"/>
      <c r="X736" s="84"/>
      <c r="Y736" s="84"/>
      <c r="Z736" s="84" t="s">
        <v>5350</v>
      </c>
      <c r="AA736" s="87">
        <v>150</v>
      </c>
      <c r="AB736" s="87">
        <v>33333</v>
      </c>
      <c r="AC736" s="87">
        <v>26</v>
      </c>
      <c r="AD736" s="87"/>
      <c r="AE736" s="87">
        <v>33333</v>
      </c>
      <c r="AF736" s="88" t="s">
        <v>6389</v>
      </c>
    </row>
    <row r="737" spans="1:32">
      <c r="A737" s="82">
        <v>1119</v>
      </c>
      <c r="B737" s="84" t="s">
        <v>6390</v>
      </c>
      <c r="C737" s="84" t="s">
        <v>4620</v>
      </c>
      <c r="D737" s="85">
        <v>2025</v>
      </c>
      <c r="E737" s="83"/>
      <c r="F737" s="84" t="s">
        <v>4612</v>
      </c>
      <c r="G737" s="84" t="s">
        <v>4524</v>
      </c>
      <c r="H737" s="84"/>
      <c r="I737" s="84"/>
      <c r="J737" s="84"/>
      <c r="K737" s="84" t="s">
        <v>4616</v>
      </c>
      <c r="L737" s="84"/>
      <c r="M737" s="84"/>
      <c r="N737" s="84"/>
      <c r="O737" s="84"/>
      <c r="P737" s="84"/>
      <c r="Q737" s="84"/>
      <c r="R737" s="84"/>
      <c r="S737" s="84"/>
      <c r="T737" s="84"/>
      <c r="U737" s="84"/>
      <c r="V737" s="84"/>
      <c r="W737" s="84"/>
      <c r="X737" s="84"/>
      <c r="Y737" s="84"/>
      <c r="Z737" s="84" t="s">
        <v>6391</v>
      </c>
      <c r="AA737" s="87"/>
      <c r="AB737" s="87">
        <v>69263</v>
      </c>
      <c r="AC737" s="87">
        <v>54</v>
      </c>
      <c r="AD737" s="87"/>
      <c r="AE737" s="87">
        <v>69263</v>
      </c>
      <c r="AF737" s="88" t="s">
        <v>6389</v>
      </c>
    </row>
    <row r="738" spans="1:32">
      <c r="A738" s="82">
        <v>1120</v>
      </c>
      <c r="B738" s="84" t="s">
        <v>6392</v>
      </c>
      <c r="C738" s="84" t="s">
        <v>4620</v>
      </c>
      <c r="D738" s="85">
        <v>2025</v>
      </c>
      <c r="E738" s="83"/>
      <c r="F738" s="84" t="s">
        <v>4612</v>
      </c>
      <c r="G738" s="84" t="s">
        <v>4524</v>
      </c>
      <c r="H738" s="84"/>
      <c r="I738" s="84"/>
      <c r="J738" s="84"/>
      <c r="K738" s="84" t="s">
        <v>4616</v>
      </c>
      <c r="L738" s="84"/>
      <c r="M738" s="84"/>
      <c r="N738" s="84"/>
      <c r="O738" s="84"/>
      <c r="P738" s="84"/>
      <c r="Q738" s="84"/>
      <c r="R738" s="84"/>
      <c r="S738" s="84"/>
      <c r="T738" s="84"/>
      <c r="U738" s="84"/>
      <c r="V738" s="84"/>
      <c r="W738" s="84"/>
      <c r="X738" s="84"/>
      <c r="Y738" s="84"/>
      <c r="Z738" s="84" t="s">
        <v>6393</v>
      </c>
      <c r="AA738" s="87"/>
      <c r="AB738" s="87">
        <v>16854</v>
      </c>
      <c r="AC738" s="87">
        <v>13.1</v>
      </c>
      <c r="AD738" s="87"/>
      <c r="AE738" s="87">
        <v>16854</v>
      </c>
      <c r="AF738" s="88" t="s">
        <v>6381</v>
      </c>
    </row>
    <row r="739" spans="1:32">
      <c r="A739" s="82">
        <v>1121</v>
      </c>
      <c r="B739" s="84" t="s">
        <v>6394</v>
      </c>
      <c r="C739" s="84" t="s">
        <v>4620</v>
      </c>
      <c r="D739" s="85">
        <v>2023</v>
      </c>
      <c r="E739" s="83"/>
      <c r="F739" s="84" t="s">
        <v>4621</v>
      </c>
      <c r="G739" s="84" t="s">
        <v>4598</v>
      </c>
      <c r="H739" s="84" t="s">
        <v>4613</v>
      </c>
      <c r="I739" s="84" t="s">
        <v>4614</v>
      </c>
      <c r="J739" s="84" t="s">
        <v>4683</v>
      </c>
      <c r="K739" s="84" t="s">
        <v>4616</v>
      </c>
      <c r="L739" s="84"/>
      <c r="M739" s="84"/>
      <c r="N739" s="84"/>
      <c r="O739" s="84"/>
      <c r="P739" s="84"/>
      <c r="Q739" s="84"/>
      <c r="R739" s="84"/>
      <c r="S739" s="84"/>
      <c r="T739" s="84"/>
      <c r="U739" s="84"/>
      <c r="V739" s="84"/>
      <c r="W739" s="84"/>
      <c r="X739" s="84"/>
      <c r="Y739" s="84"/>
      <c r="Z739" s="84" t="s">
        <v>6395</v>
      </c>
      <c r="AA739" s="87">
        <v>2.2999999999999998</v>
      </c>
      <c r="AB739" s="87">
        <v>511</v>
      </c>
      <c r="AC739" s="87">
        <v>0.4</v>
      </c>
      <c r="AD739" s="87"/>
      <c r="AE739" s="87">
        <v>511</v>
      </c>
      <c r="AF739" s="88" t="s">
        <v>6381</v>
      </c>
    </row>
    <row r="740" spans="1:32">
      <c r="A740" s="82">
        <v>1122</v>
      </c>
      <c r="B740" s="84" t="s">
        <v>6396</v>
      </c>
      <c r="C740" s="84" t="s">
        <v>4620</v>
      </c>
      <c r="D740" s="85">
        <v>2027</v>
      </c>
      <c r="E740" s="83"/>
      <c r="F740" s="84" t="s">
        <v>4612</v>
      </c>
      <c r="G740" s="84" t="s">
        <v>4594</v>
      </c>
      <c r="H740" s="84" t="s">
        <v>6397</v>
      </c>
      <c r="I740" s="84"/>
      <c r="J740" s="84"/>
      <c r="K740" s="84" t="s">
        <v>4616</v>
      </c>
      <c r="L740" s="84"/>
      <c r="M740" s="84"/>
      <c r="N740" s="84"/>
      <c r="O740" s="84"/>
      <c r="P740" s="84"/>
      <c r="Q740" s="84"/>
      <c r="R740" s="84"/>
      <c r="S740" s="84"/>
      <c r="T740" s="84"/>
      <c r="U740" s="84"/>
      <c r="V740" s="84"/>
      <c r="W740" s="84"/>
      <c r="X740" s="84"/>
      <c r="Y740" s="84"/>
      <c r="Z740" s="84" t="s">
        <v>6398</v>
      </c>
      <c r="AA740" s="87"/>
      <c r="AB740" s="87">
        <v>257</v>
      </c>
      <c r="AC740" s="87">
        <v>0.2</v>
      </c>
      <c r="AD740" s="87"/>
      <c r="AE740" s="87">
        <v>0</v>
      </c>
      <c r="AF740" s="88" t="s">
        <v>6381</v>
      </c>
    </row>
    <row r="741" spans="1:32">
      <c r="A741" s="82">
        <v>1123</v>
      </c>
      <c r="B741" s="84" t="s">
        <v>6399</v>
      </c>
      <c r="C741" s="84" t="s">
        <v>4714</v>
      </c>
      <c r="D741" s="85">
        <v>2024</v>
      </c>
      <c r="E741" s="83"/>
      <c r="F741" s="84" t="s">
        <v>4621</v>
      </c>
      <c r="G741" s="84" t="s">
        <v>4598</v>
      </c>
      <c r="H741" s="84" t="s">
        <v>4613</v>
      </c>
      <c r="I741" s="84" t="s">
        <v>4614</v>
      </c>
      <c r="J741" s="84" t="s">
        <v>4622</v>
      </c>
      <c r="K741" s="84" t="s">
        <v>4616</v>
      </c>
      <c r="L741" s="84"/>
      <c r="M741" s="84"/>
      <c r="N741" s="84"/>
      <c r="O741" s="84"/>
      <c r="P741" s="86">
        <v>1</v>
      </c>
      <c r="Q741" s="84"/>
      <c r="R741" s="84"/>
      <c r="S741" s="84"/>
      <c r="T741" s="84"/>
      <c r="U741" s="84"/>
      <c r="V741" s="84"/>
      <c r="W741" s="84"/>
      <c r="X741" s="84"/>
      <c r="Y741" s="84"/>
      <c r="Z741" s="84" t="s">
        <v>6400</v>
      </c>
      <c r="AA741" s="87">
        <v>346.31368320000001</v>
      </c>
      <c r="AB741" s="87">
        <v>76959</v>
      </c>
      <c r="AC741" s="87">
        <v>60</v>
      </c>
      <c r="AD741" s="87"/>
      <c r="AE741" s="87">
        <v>76959</v>
      </c>
      <c r="AF741" s="88" t="s">
        <v>6401</v>
      </c>
    </row>
    <row r="742" spans="1:32">
      <c r="A742" s="82">
        <v>1124</v>
      </c>
      <c r="B742" s="84" t="s">
        <v>6402</v>
      </c>
      <c r="C742" s="84" t="s">
        <v>4714</v>
      </c>
      <c r="D742" s="85">
        <v>2023</v>
      </c>
      <c r="E742" s="83"/>
      <c r="F742" s="84" t="s">
        <v>4601</v>
      </c>
      <c r="G742" s="84" t="s">
        <v>4604</v>
      </c>
      <c r="H742" s="84"/>
      <c r="I742" s="84" t="s">
        <v>4614</v>
      </c>
      <c r="J742" s="84" t="s">
        <v>4649</v>
      </c>
      <c r="K742" s="84" t="s">
        <v>4616</v>
      </c>
      <c r="L742" s="86">
        <v>1</v>
      </c>
      <c r="M742" s="84"/>
      <c r="N742" s="84"/>
      <c r="O742" s="84"/>
      <c r="P742" s="84"/>
      <c r="Q742" s="84"/>
      <c r="R742" s="84"/>
      <c r="S742" s="84"/>
      <c r="T742" s="84"/>
      <c r="U742" s="84"/>
      <c r="V742" s="84"/>
      <c r="W742" s="84"/>
      <c r="X742" s="84"/>
      <c r="Y742" s="84"/>
      <c r="Z742" s="84" t="s">
        <v>6403</v>
      </c>
      <c r="AA742" s="87">
        <v>260</v>
      </c>
      <c r="AB742" s="87">
        <v>56522</v>
      </c>
      <c r="AC742" s="87">
        <v>44.1</v>
      </c>
      <c r="AD742" s="87"/>
      <c r="AE742" s="87">
        <v>56522</v>
      </c>
      <c r="AF742" s="88" t="s">
        <v>6404</v>
      </c>
    </row>
    <row r="743" spans="1:32">
      <c r="A743" s="82">
        <v>1125</v>
      </c>
      <c r="B743" s="84" t="s">
        <v>6405</v>
      </c>
      <c r="C743" s="84" t="s">
        <v>4662</v>
      </c>
      <c r="D743" s="83"/>
      <c r="E743" s="83"/>
      <c r="F743" s="84" t="s">
        <v>4626</v>
      </c>
      <c r="G743" s="84" t="s">
        <v>4594</v>
      </c>
      <c r="H743" s="84" t="s">
        <v>5966</v>
      </c>
      <c r="I743" s="84" t="s">
        <v>5914</v>
      </c>
      <c r="J743" s="84" t="s">
        <v>5914</v>
      </c>
      <c r="K743" s="84" t="s">
        <v>4616</v>
      </c>
      <c r="L743" s="86">
        <v>1</v>
      </c>
      <c r="M743" s="84"/>
      <c r="N743" s="84"/>
      <c r="O743" s="84"/>
      <c r="P743" s="84"/>
      <c r="Q743" s="84"/>
      <c r="R743" s="84"/>
      <c r="S743" s="84"/>
      <c r="T743" s="84"/>
      <c r="U743" s="84"/>
      <c r="V743" s="84"/>
      <c r="W743" s="84"/>
      <c r="X743" s="84"/>
      <c r="Y743" s="84"/>
      <c r="Z743" s="84"/>
      <c r="AA743" s="87"/>
      <c r="AB743" s="87"/>
      <c r="AC743" s="87"/>
      <c r="AD743" s="87"/>
      <c r="AE743" s="87">
        <v>0</v>
      </c>
      <c r="AF743" s="88" t="s">
        <v>6406</v>
      </c>
    </row>
    <row r="744" spans="1:32">
      <c r="A744" s="82">
        <v>1126</v>
      </c>
      <c r="B744" s="84" t="s">
        <v>6407</v>
      </c>
      <c r="C744" s="84" t="s">
        <v>4695</v>
      </c>
      <c r="D744" s="85">
        <v>2024</v>
      </c>
      <c r="E744" s="83"/>
      <c r="F744" s="84" t="s">
        <v>4612</v>
      </c>
      <c r="G744" s="84" t="s">
        <v>4604</v>
      </c>
      <c r="H744" s="84"/>
      <c r="I744" s="84" t="s">
        <v>4769</v>
      </c>
      <c r="J744" s="84"/>
      <c r="K744" s="84" t="s">
        <v>4616</v>
      </c>
      <c r="L744" s="84"/>
      <c r="M744" s="84"/>
      <c r="N744" s="84"/>
      <c r="O744" s="84"/>
      <c r="P744" s="84"/>
      <c r="Q744" s="84"/>
      <c r="R744" s="84"/>
      <c r="S744" s="84"/>
      <c r="T744" s="84"/>
      <c r="U744" s="84"/>
      <c r="V744" s="84"/>
      <c r="W744" s="84"/>
      <c r="X744" s="84"/>
      <c r="Y744" s="84"/>
      <c r="Z744" s="84" t="s">
        <v>5259</v>
      </c>
      <c r="AA744" s="87">
        <v>100</v>
      </c>
      <c r="AB744" s="87">
        <v>21739</v>
      </c>
      <c r="AC744" s="87">
        <v>16.899999999999999</v>
      </c>
      <c r="AD744" s="87"/>
      <c r="AE744" s="87">
        <v>21739</v>
      </c>
      <c r="AF744" s="88" t="s">
        <v>6408</v>
      </c>
    </row>
    <row r="745" spans="1:32">
      <c r="A745" s="82">
        <v>1127</v>
      </c>
      <c r="B745" s="84" t="s">
        <v>6409</v>
      </c>
      <c r="C745" s="84" t="s">
        <v>6410</v>
      </c>
      <c r="D745" s="85">
        <v>2024</v>
      </c>
      <c r="E745" s="83"/>
      <c r="F745" s="84" t="s">
        <v>4612</v>
      </c>
      <c r="G745" s="84" t="s">
        <v>4598</v>
      </c>
      <c r="H745" s="84" t="s">
        <v>4613</v>
      </c>
      <c r="I745" s="84" t="s">
        <v>4641</v>
      </c>
      <c r="J745" s="84"/>
      <c r="K745" s="84" t="s">
        <v>4616</v>
      </c>
      <c r="L745" s="86">
        <v>1</v>
      </c>
      <c r="M745" s="84"/>
      <c r="N745" s="84"/>
      <c r="O745" s="84"/>
      <c r="P745" s="86">
        <v>1</v>
      </c>
      <c r="Q745" s="86">
        <v>1</v>
      </c>
      <c r="R745" s="84"/>
      <c r="S745" s="84"/>
      <c r="T745" s="84"/>
      <c r="U745" s="84"/>
      <c r="V745" s="84"/>
      <c r="W745" s="84"/>
      <c r="X745" s="84"/>
      <c r="Y745" s="84"/>
      <c r="Z745" s="84" t="s">
        <v>5276</v>
      </c>
      <c r="AA745" s="87">
        <v>50</v>
      </c>
      <c r="AB745" s="87">
        <v>11111</v>
      </c>
      <c r="AC745" s="87">
        <v>8.6999999999999993</v>
      </c>
      <c r="AD745" s="87"/>
      <c r="AE745" s="87">
        <v>11111</v>
      </c>
      <c r="AF745" s="88" t="s">
        <v>6411</v>
      </c>
    </row>
    <row r="746" spans="1:32">
      <c r="A746" s="82">
        <v>1128</v>
      </c>
      <c r="B746" s="84" t="s">
        <v>6412</v>
      </c>
      <c r="C746" s="84" t="s">
        <v>4695</v>
      </c>
      <c r="D746" s="85">
        <v>2024</v>
      </c>
      <c r="E746" s="83"/>
      <c r="F746" s="84" t="s">
        <v>4621</v>
      </c>
      <c r="G746" s="84" t="s">
        <v>4598</v>
      </c>
      <c r="H746" s="84" t="s">
        <v>4613</v>
      </c>
      <c r="I746" s="84" t="s">
        <v>4614</v>
      </c>
      <c r="J746" s="84" t="s">
        <v>4622</v>
      </c>
      <c r="K746" s="84" t="s">
        <v>4658</v>
      </c>
      <c r="L746" s="84"/>
      <c r="M746" s="84"/>
      <c r="N746" s="86">
        <v>1</v>
      </c>
      <c r="O746" s="84"/>
      <c r="P746" s="84"/>
      <c r="Q746" s="84"/>
      <c r="R746" s="84"/>
      <c r="S746" s="84"/>
      <c r="T746" s="84"/>
      <c r="U746" s="84"/>
      <c r="V746" s="84"/>
      <c r="W746" s="84"/>
      <c r="X746" s="84"/>
      <c r="Y746" s="84"/>
      <c r="Z746" s="84" t="s">
        <v>5230</v>
      </c>
      <c r="AA746" s="87">
        <v>18</v>
      </c>
      <c r="AB746" s="87">
        <v>4000</v>
      </c>
      <c r="AC746" s="87">
        <v>3.1</v>
      </c>
      <c r="AD746" s="87"/>
      <c r="AE746" s="87">
        <v>4000</v>
      </c>
      <c r="AF746" s="88" t="s">
        <v>5865</v>
      </c>
    </row>
    <row r="747" spans="1:32">
      <c r="A747" s="82">
        <v>1129</v>
      </c>
      <c r="B747" s="84" t="s">
        <v>6413</v>
      </c>
      <c r="C747" s="84" t="s">
        <v>5621</v>
      </c>
      <c r="D747" s="85">
        <v>2024</v>
      </c>
      <c r="E747" s="83"/>
      <c r="F747" s="84" t="s">
        <v>4612</v>
      </c>
      <c r="G747" s="84" t="s">
        <v>4598</v>
      </c>
      <c r="H747" s="84" t="s">
        <v>4613</v>
      </c>
      <c r="I747" s="84" t="s">
        <v>4614</v>
      </c>
      <c r="J747" s="84" t="s">
        <v>4649</v>
      </c>
      <c r="K747" s="84" t="s">
        <v>4554</v>
      </c>
      <c r="L747" s="84"/>
      <c r="M747" s="86">
        <v>1</v>
      </c>
      <c r="N747" s="84"/>
      <c r="O747" s="84"/>
      <c r="P747" s="84"/>
      <c r="Q747" s="84"/>
      <c r="R747" s="84"/>
      <c r="S747" s="84"/>
      <c r="T747" s="84"/>
      <c r="U747" s="84"/>
      <c r="V747" s="84"/>
      <c r="W747" s="84"/>
      <c r="X747" s="84"/>
      <c r="Y747" s="84"/>
      <c r="Z747" s="84" t="s">
        <v>6414</v>
      </c>
      <c r="AA747" s="87">
        <v>121.2582925</v>
      </c>
      <c r="AB747" s="87">
        <v>26946</v>
      </c>
      <c r="AC747" s="87">
        <v>21</v>
      </c>
      <c r="AD747" s="87"/>
      <c r="AE747" s="87">
        <v>26946</v>
      </c>
      <c r="AF747" s="88" t="s">
        <v>6415</v>
      </c>
    </row>
    <row r="748" spans="1:32">
      <c r="A748" s="82">
        <v>1130</v>
      </c>
      <c r="B748" s="84" t="s">
        <v>6416</v>
      </c>
      <c r="C748" s="84" t="s">
        <v>4695</v>
      </c>
      <c r="D748" s="85">
        <v>2030</v>
      </c>
      <c r="E748" s="83"/>
      <c r="F748" s="84" t="s">
        <v>4612</v>
      </c>
      <c r="G748" s="84" t="s">
        <v>4598</v>
      </c>
      <c r="H748" s="84" t="s">
        <v>4613</v>
      </c>
      <c r="I748" s="84" t="s">
        <v>4614</v>
      </c>
      <c r="J748" s="84" t="s">
        <v>4622</v>
      </c>
      <c r="K748" s="84" t="s">
        <v>4616</v>
      </c>
      <c r="L748" s="86">
        <v>1</v>
      </c>
      <c r="M748" s="84"/>
      <c r="N748" s="84"/>
      <c r="O748" s="84"/>
      <c r="P748" s="84"/>
      <c r="Q748" s="86">
        <v>1</v>
      </c>
      <c r="R748" s="84"/>
      <c r="S748" s="84"/>
      <c r="T748" s="84"/>
      <c r="U748" s="84"/>
      <c r="V748" s="84"/>
      <c r="W748" s="84"/>
      <c r="X748" s="84"/>
      <c r="Y748" s="84"/>
      <c r="Z748" s="84" t="s">
        <v>6417</v>
      </c>
      <c r="AA748" s="87">
        <v>700</v>
      </c>
      <c r="AB748" s="87">
        <v>155556</v>
      </c>
      <c r="AC748" s="87">
        <v>121.3</v>
      </c>
      <c r="AD748" s="87"/>
      <c r="AE748" s="87">
        <v>155556</v>
      </c>
      <c r="AF748" s="88" t="s">
        <v>4971</v>
      </c>
    </row>
    <row r="749" spans="1:32">
      <c r="A749" s="82">
        <v>1134</v>
      </c>
      <c r="B749" s="84" t="s">
        <v>6418</v>
      </c>
      <c r="C749" s="84" t="s">
        <v>5077</v>
      </c>
      <c r="D749" s="85">
        <v>2024</v>
      </c>
      <c r="E749" s="83"/>
      <c r="F749" s="84" t="s">
        <v>4621</v>
      </c>
      <c r="G749" s="84" t="s">
        <v>4598</v>
      </c>
      <c r="H749" s="84" t="s">
        <v>4613</v>
      </c>
      <c r="I749" s="84" t="s">
        <v>4614</v>
      </c>
      <c r="J749" s="84" t="s">
        <v>4622</v>
      </c>
      <c r="K749" s="84" t="s">
        <v>4781</v>
      </c>
      <c r="L749" s="84"/>
      <c r="M749" s="86">
        <v>1</v>
      </c>
      <c r="N749" s="84"/>
      <c r="O749" s="84"/>
      <c r="P749" s="84"/>
      <c r="Q749" s="86">
        <v>1</v>
      </c>
      <c r="R749" s="84"/>
      <c r="S749" s="84"/>
      <c r="T749" s="84"/>
      <c r="U749" s="84"/>
      <c r="V749" s="84"/>
      <c r="W749" s="84"/>
      <c r="X749" s="84"/>
      <c r="Y749" s="84"/>
      <c r="Z749" s="84" t="s">
        <v>6419</v>
      </c>
      <c r="AA749" s="87">
        <v>4.2134831459999997</v>
      </c>
      <c r="AB749" s="87">
        <v>936</v>
      </c>
      <c r="AC749" s="87">
        <v>0.7</v>
      </c>
      <c r="AD749" s="87"/>
      <c r="AE749" s="87">
        <v>936</v>
      </c>
      <c r="AF749" s="88" t="s">
        <v>6420</v>
      </c>
    </row>
    <row r="750" spans="1:32">
      <c r="A750" s="82">
        <v>1137</v>
      </c>
      <c r="B750" s="84" t="s">
        <v>6421</v>
      </c>
      <c r="C750" s="84" t="s">
        <v>4719</v>
      </c>
      <c r="D750" s="85">
        <v>2009</v>
      </c>
      <c r="E750" s="83"/>
      <c r="F750" s="84" t="s">
        <v>4601</v>
      </c>
      <c r="G750" s="84" t="s">
        <v>5564</v>
      </c>
      <c r="H750" s="84" t="s">
        <v>5966</v>
      </c>
      <c r="I750" s="84"/>
      <c r="J750" s="84"/>
      <c r="K750" s="84" t="s">
        <v>4616</v>
      </c>
      <c r="L750" s="86">
        <v>1</v>
      </c>
      <c r="M750" s="84"/>
      <c r="N750" s="84"/>
      <c r="O750" s="84"/>
      <c r="P750" s="84"/>
      <c r="Q750" s="84"/>
      <c r="R750" s="84"/>
      <c r="S750" s="84"/>
      <c r="T750" s="84"/>
      <c r="U750" s="84"/>
      <c r="V750" s="84"/>
      <c r="W750" s="84"/>
      <c r="X750" s="84"/>
      <c r="Y750" s="84"/>
      <c r="Z750" s="84" t="s">
        <v>6422</v>
      </c>
      <c r="AA750" s="87"/>
      <c r="AB750" s="87"/>
      <c r="AC750" s="87"/>
      <c r="AD750" s="87">
        <v>438000</v>
      </c>
      <c r="AE750" s="87">
        <v>26212</v>
      </c>
      <c r="AF750" s="88" t="s">
        <v>6423</v>
      </c>
    </row>
    <row r="751" spans="1:32">
      <c r="A751" s="82">
        <v>1139</v>
      </c>
      <c r="B751" s="84" t="s">
        <v>6424</v>
      </c>
      <c r="C751" s="84" t="s">
        <v>6036</v>
      </c>
      <c r="D751" s="85">
        <v>2025</v>
      </c>
      <c r="E751" s="83"/>
      <c r="F751" s="84" t="s">
        <v>4612</v>
      </c>
      <c r="G751" s="84" t="s">
        <v>4594</v>
      </c>
      <c r="H751" s="84" t="s">
        <v>6397</v>
      </c>
      <c r="I751" s="84"/>
      <c r="J751" s="84"/>
      <c r="K751" s="84" t="s">
        <v>4616</v>
      </c>
      <c r="L751" s="84"/>
      <c r="M751" s="84"/>
      <c r="N751" s="84"/>
      <c r="O751" s="84"/>
      <c r="P751" s="84"/>
      <c r="Q751" s="84"/>
      <c r="R751" s="86">
        <v>1</v>
      </c>
      <c r="S751" s="84"/>
      <c r="T751" s="84"/>
      <c r="U751" s="84"/>
      <c r="V751" s="84"/>
      <c r="W751" s="84"/>
      <c r="X751" s="84"/>
      <c r="Y751" s="84"/>
      <c r="Z751" s="84" t="s">
        <v>6425</v>
      </c>
      <c r="AA751" s="87"/>
      <c r="AB751" s="87">
        <v>128264</v>
      </c>
      <c r="AC751" s="87">
        <v>100</v>
      </c>
      <c r="AD751" s="87"/>
      <c r="AE751" s="87">
        <v>0</v>
      </c>
      <c r="AF751" s="88" t="s">
        <v>6426</v>
      </c>
    </row>
    <row r="752" spans="1:32">
      <c r="A752" s="82">
        <v>1140</v>
      </c>
      <c r="B752" s="84" t="s">
        <v>6427</v>
      </c>
      <c r="C752" s="84" t="s">
        <v>4648</v>
      </c>
      <c r="D752" s="83"/>
      <c r="E752" s="83"/>
      <c r="F752" s="84" t="s">
        <v>4626</v>
      </c>
      <c r="G752" s="84" t="s">
        <v>4598</v>
      </c>
      <c r="H752" s="84" t="s">
        <v>4613</v>
      </c>
      <c r="I752" s="84" t="s">
        <v>4614</v>
      </c>
      <c r="J752" s="84" t="s">
        <v>4622</v>
      </c>
      <c r="K752" s="84" t="s">
        <v>4563</v>
      </c>
      <c r="L752" s="84"/>
      <c r="M752" s="84"/>
      <c r="N752" s="84"/>
      <c r="O752" s="84"/>
      <c r="P752" s="84"/>
      <c r="Q752" s="84"/>
      <c r="R752" s="84"/>
      <c r="S752" s="84"/>
      <c r="T752" s="84"/>
      <c r="U752" s="84"/>
      <c r="V752" s="84"/>
      <c r="W752" s="86">
        <v>1</v>
      </c>
      <c r="X752" s="84"/>
      <c r="Y752" s="84"/>
      <c r="Z752" s="84"/>
      <c r="AA752" s="87"/>
      <c r="AB752" s="87"/>
      <c r="AC752" s="87"/>
      <c r="AD752" s="87"/>
      <c r="AE752" s="87">
        <v>0</v>
      </c>
      <c r="AF752" s="88" t="s">
        <v>6428</v>
      </c>
    </row>
    <row r="753" spans="1:32">
      <c r="A753" s="82">
        <v>1141</v>
      </c>
      <c r="B753" s="84" t="s">
        <v>6429</v>
      </c>
      <c r="C753" s="84" t="s">
        <v>4662</v>
      </c>
      <c r="D753" s="85">
        <v>2023</v>
      </c>
      <c r="E753" s="83"/>
      <c r="F753" s="84" t="s">
        <v>4621</v>
      </c>
      <c r="G753" s="84" t="s">
        <v>4602</v>
      </c>
      <c r="H753" s="84"/>
      <c r="I753" s="84" t="s">
        <v>4614</v>
      </c>
      <c r="J753" s="84" t="s">
        <v>4649</v>
      </c>
      <c r="K753" s="84" t="s">
        <v>4616</v>
      </c>
      <c r="L753" s="84"/>
      <c r="M753" s="84"/>
      <c r="N753" s="84"/>
      <c r="O753" s="84"/>
      <c r="P753" s="84"/>
      <c r="Q753" s="86">
        <v>1</v>
      </c>
      <c r="R753" s="84"/>
      <c r="S753" s="84"/>
      <c r="T753" s="84"/>
      <c r="U753" s="84"/>
      <c r="V753" s="84"/>
      <c r="W753" s="84"/>
      <c r="X753" s="84"/>
      <c r="Y753" s="84"/>
      <c r="Z753" s="84" t="s">
        <v>6430</v>
      </c>
      <c r="AA753" s="87">
        <v>7.5</v>
      </c>
      <c r="AB753" s="87">
        <v>1442</v>
      </c>
      <c r="AC753" s="87">
        <v>1.1000000000000001</v>
      </c>
      <c r="AD753" s="87"/>
      <c r="AE753" s="87">
        <v>1442</v>
      </c>
      <c r="AF753" s="88" t="s">
        <v>6431</v>
      </c>
    </row>
    <row r="754" spans="1:32">
      <c r="A754" s="82">
        <v>1142</v>
      </c>
      <c r="B754" s="84" t="s">
        <v>6432</v>
      </c>
      <c r="C754" s="84" t="s">
        <v>5621</v>
      </c>
      <c r="D754" s="83"/>
      <c r="E754" s="83"/>
      <c r="F754" s="84" t="s">
        <v>4626</v>
      </c>
      <c r="G754" s="84" t="s">
        <v>4524</v>
      </c>
      <c r="H754" s="84" t="s">
        <v>6321</v>
      </c>
      <c r="I754" s="84"/>
      <c r="J754" s="84"/>
      <c r="K754" s="84" t="s">
        <v>4616</v>
      </c>
      <c r="L754" s="84"/>
      <c r="M754" s="84"/>
      <c r="N754" s="84"/>
      <c r="O754" s="84"/>
      <c r="P754" s="84"/>
      <c r="Q754" s="86">
        <v>1</v>
      </c>
      <c r="R754" s="84"/>
      <c r="S754" s="84"/>
      <c r="T754" s="84"/>
      <c r="U754" s="84"/>
      <c r="V754" s="84"/>
      <c r="W754" s="84"/>
      <c r="X754" s="84"/>
      <c r="Y754" s="84"/>
      <c r="Z754" s="84"/>
      <c r="AA754" s="87"/>
      <c r="AB754" s="87"/>
      <c r="AC754" s="87"/>
      <c r="AD754" s="87"/>
      <c r="AE754" s="87">
        <v>0</v>
      </c>
      <c r="AF754" s="88" t="s">
        <v>6433</v>
      </c>
    </row>
    <row r="755" spans="1:32">
      <c r="A755" s="82">
        <v>1143</v>
      </c>
      <c r="B755" s="84" t="s">
        <v>6434</v>
      </c>
      <c r="C755" s="84" t="s">
        <v>6435</v>
      </c>
      <c r="D755" s="85">
        <v>1965</v>
      </c>
      <c r="E755" s="83"/>
      <c r="F755" s="84" t="s">
        <v>4601</v>
      </c>
      <c r="G755" s="84" t="s">
        <v>4604</v>
      </c>
      <c r="H755" s="84"/>
      <c r="I755" s="84" t="s">
        <v>4614</v>
      </c>
      <c r="J755" s="84" t="s">
        <v>4673</v>
      </c>
      <c r="K755" s="84" t="s">
        <v>4554</v>
      </c>
      <c r="L755" s="84"/>
      <c r="M755" s="86">
        <v>1</v>
      </c>
      <c r="N755" s="84"/>
      <c r="O755" s="84"/>
      <c r="P755" s="84"/>
      <c r="Q755" s="84"/>
      <c r="R755" s="84"/>
      <c r="S755" s="84"/>
      <c r="T755" s="84"/>
      <c r="U755" s="84"/>
      <c r="V755" s="84"/>
      <c r="W755" s="84"/>
      <c r="X755" s="84"/>
      <c r="Y755" s="84"/>
      <c r="Z755" s="84" t="s">
        <v>6436</v>
      </c>
      <c r="AA755" s="87">
        <v>25</v>
      </c>
      <c r="AB755" s="87">
        <v>5435</v>
      </c>
      <c r="AC755" s="87">
        <v>4.2</v>
      </c>
      <c r="AD755" s="87"/>
      <c r="AE755" s="87">
        <v>5435</v>
      </c>
      <c r="AF755" s="88" t="s">
        <v>6437</v>
      </c>
    </row>
    <row r="756" spans="1:32">
      <c r="A756" s="82">
        <v>1144</v>
      </c>
      <c r="B756" s="84" t="s">
        <v>6438</v>
      </c>
      <c r="C756" s="84" t="s">
        <v>6185</v>
      </c>
      <c r="D756" s="83"/>
      <c r="E756" s="83"/>
      <c r="F756" s="84" t="s">
        <v>4626</v>
      </c>
      <c r="G756" s="84" t="s">
        <v>4594</v>
      </c>
      <c r="H756" s="84" t="s">
        <v>5966</v>
      </c>
      <c r="I756" s="84"/>
      <c r="J756" s="84"/>
      <c r="K756" s="84" t="s">
        <v>4616</v>
      </c>
      <c r="L756" s="86">
        <v>1</v>
      </c>
      <c r="M756" s="84"/>
      <c r="N756" s="84"/>
      <c r="O756" s="84"/>
      <c r="P756" s="84"/>
      <c r="Q756" s="84"/>
      <c r="R756" s="84"/>
      <c r="S756" s="84"/>
      <c r="T756" s="84"/>
      <c r="U756" s="84"/>
      <c r="V756" s="84"/>
      <c r="W756" s="84"/>
      <c r="X756" s="84"/>
      <c r="Y756" s="84"/>
      <c r="Z756" s="84"/>
      <c r="AA756" s="87"/>
      <c r="AB756" s="87"/>
      <c r="AC756" s="87"/>
      <c r="AD756" s="87"/>
      <c r="AE756" s="87">
        <v>0</v>
      </c>
      <c r="AF756" s="88"/>
    </row>
    <row r="757" spans="1:32">
      <c r="A757" s="82">
        <v>1145</v>
      </c>
      <c r="B757" s="84" t="s">
        <v>6439</v>
      </c>
      <c r="C757" s="84" t="s">
        <v>4736</v>
      </c>
      <c r="D757" s="85">
        <v>2021</v>
      </c>
      <c r="E757" s="83"/>
      <c r="F757" s="84" t="s">
        <v>4601</v>
      </c>
      <c r="G757" s="84" t="s">
        <v>4598</v>
      </c>
      <c r="H757" s="84" t="s">
        <v>4613</v>
      </c>
      <c r="I757" s="84" t="s">
        <v>4614</v>
      </c>
      <c r="J757" s="84" t="s">
        <v>4649</v>
      </c>
      <c r="K757" s="84" t="s">
        <v>4616</v>
      </c>
      <c r="L757" s="84"/>
      <c r="M757" s="84"/>
      <c r="N757" s="84"/>
      <c r="O757" s="84"/>
      <c r="P757" s="84"/>
      <c r="Q757" s="86">
        <v>1</v>
      </c>
      <c r="R757" s="84"/>
      <c r="S757" s="84"/>
      <c r="T757" s="84"/>
      <c r="U757" s="84"/>
      <c r="V757" s="84"/>
      <c r="W757" s="84"/>
      <c r="X757" s="84"/>
      <c r="Y757" s="84"/>
      <c r="Z757" s="84" t="s">
        <v>6440</v>
      </c>
      <c r="AA757" s="87">
        <v>0.43</v>
      </c>
      <c r="AB757" s="87">
        <v>96</v>
      </c>
      <c r="AC757" s="87">
        <v>0.1</v>
      </c>
      <c r="AD757" s="87"/>
      <c r="AE757" s="87">
        <v>96</v>
      </c>
      <c r="AF757" s="88" t="s">
        <v>6441</v>
      </c>
    </row>
    <row r="758" spans="1:32">
      <c r="A758" s="82">
        <v>1146</v>
      </c>
      <c r="B758" s="84" t="s">
        <v>6442</v>
      </c>
      <c r="C758" s="84" t="s">
        <v>4677</v>
      </c>
      <c r="D758" s="83"/>
      <c r="E758" s="83"/>
      <c r="F758" s="84" t="s">
        <v>4626</v>
      </c>
      <c r="G758" s="84" t="s">
        <v>4598</v>
      </c>
      <c r="H758" s="84" t="s">
        <v>4613</v>
      </c>
      <c r="I758" s="84" t="s">
        <v>4641</v>
      </c>
      <c r="J758" s="84"/>
      <c r="K758" s="84" t="s">
        <v>4616</v>
      </c>
      <c r="L758" s="84"/>
      <c r="M758" s="84"/>
      <c r="N758" s="84"/>
      <c r="O758" s="84"/>
      <c r="P758" s="84"/>
      <c r="Q758" s="84"/>
      <c r="R758" s="84"/>
      <c r="S758" s="84"/>
      <c r="T758" s="84"/>
      <c r="U758" s="84"/>
      <c r="V758" s="84"/>
      <c r="W758" s="84"/>
      <c r="X758" s="84"/>
      <c r="Y758" s="84"/>
      <c r="Z758" s="84" t="s">
        <v>5294</v>
      </c>
      <c r="AA758" s="87">
        <v>900</v>
      </c>
      <c r="AB758" s="87">
        <v>200000</v>
      </c>
      <c r="AC758" s="87">
        <v>155.9</v>
      </c>
      <c r="AD758" s="87"/>
      <c r="AE758" s="87">
        <v>200000</v>
      </c>
      <c r="AF758" s="88" t="s">
        <v>6443</v>
      </c>
    </row>
    <row r="759" spans="1:32">
      <c r="A759" s="82">
        <v>1147</v>
      </c>
      <c r="B759" s="84" t="s">
        <v>6444</v>
      </c>
      <c r="C759" s="84" t="s">
        <v>4677</v>
      </c>
      <c r="D759" s="85">
        <v>2025</v>
      </c>
      <c r="E759" s="83"/>
      <c r="F759" s="84" t="s">
        <v>4612</v>
      </c>
      <c r="G759" s="84" t="s">
        <v>4602</v>
      </c>
      <c r="H759" s="84"/>
      <c r="I759" s="84" t="s">
        <v>4614</v>
      </c>
      <c r="J759" s="84" t="s">
        <v>4715</v>
      </c>
      <c r="K759" s="84" t="s">
        <v>4616</v>
      </c>
      <c r="L759" s="84"/>
      <c r="M759" s="84"/>
      <c r="N759" s="84"/>
      <c r="O759" s="84"/>
      <c r="P759" s="86">
        <v>1</v>
      </c>
      <c r="Q759" s="84"/>
      <c r="R759" s="84"/>
      <c r="S759" s="84"/>
      <c r="T759" s="84"/>
      <c r="U759" s="84"/>
      <c r="V759" s="84"/>
      <c r="W759" s="84"/>
      <c r="X759" s="84"/>
      <c r="Y759" s="84"/>
      <c r="Z759" s="84" t="s">
        <v>6445</v>
      </c>
      <c r="AA759" s="87">
        <v>54</v>
      </c>
      <c r="AB759" s="87">
        <v>10385</v>
      </c>
      <c r="AC759" s="87">
        <v>8.1</v>
      </c>
      <c r="AD759" s="87"/>
      <c r="AE759" s="87">
        <v>10385</v>
      </c>
      <c r="AF759" s="88" t="s">
        <v>6446</v>
      </c>
    </row>
    <row r="760" spans="1:32">
      <c r="A760" s="82">
        <v>1148</v>
      </c>
      <c r="B760" s="84" t="s">
        <v>6447</v>
      </c>
      <c r="C760" s="84" t="s">
        <v>4662</v>
      </c>
      <c r="D760" s="85">
        <v>2021</v>
      </c>
      <c r="E760" s="83"/>
      <c r="F760" s="84" t="s">
        <v>4663</v>
      </c>
      <c r="G760" s="84" t="s">
        <v>4602</v>
      </c>
      <c r="H760" s="84"/>
      <c r="I760" s="84" t="s">
        <v>6081</v>
      </c>
      <c r="J760" s="84"/>
      <c r="K760" s="84" t="s">
        <v>4616</v>
      </c>
      <c r="L760" s="84"/>
      <c r="M760" s="84"/>
      <c r="N760" s="84"/>
      <c r="O760" s="84"/>
      <c r="P760" s="84"/>
      <c r="Q760" s="84"/>
      <c r="R760" s="84"/>
      <c r="S760" s="84"/>
      <c r="T760" s="84"/>
      <c r="U760" s="84"/>
      <c r="V760" s="84"/>
      <c r="W760" s="84"/>
      <c r="X760" s="84"/>
      <c r="Y760" s="84"/>
      <c r="Z760" s="84" t="s">
        <v>5199</v>
      </c>
      <c r="AA760" s="87">
        <v>2</v>
      </c>
      <c r="AB760" s="87">
        <v>385</v>
      </c>
      <c r="AC760" s="87">
        <v>0.3</v>
      </c>
      <c r="AD760" s="87"/>
      <c r="AE760" s="87">
        <v>385</v>
      </c>
      <c r="AF760" s="88"/>
    </row>
    <row r="761" spans="1:32">
      <c r="A761" s="82">
        <v>1149</v>
      </c>
      <c r="B761" s="84" t="s">
        <v>6448</v>
      </c>
      <c r="C761" s="84" t="s">
        <v>4662</v>
      </c>
      <c r="D761" s="85">
        <v>2021</v>
      </c>
      <c r="E761" s="83"/>
      <c r="F761" s="84" t="s">
        <v>4663</v>
      </c>
      <c r="G761" s="84" t="s">
        <v>4633</v>
      </c>
      <c r="H761" s="84"/>
      <c r="I761" s="84" t="s">
        <v>6081</v>
      </c>
      <c r="J761" s="84"/>
      <c r="K761" s="84" t="s">
        <v>4616</v>
      </c>
      <c r="L761" s="84"/>
      <c r="M761" s="84"/>
      <c r="N761" s="84"/>
      <c r="O761" s="84"/>
      <c r="P761" s="84"/>
      <c r="Q761" s="84"/>
      <c r="R761" s="84"/>
      <c r="S761" s="84"/>
      <c r="T761" s="84"/>
      <c r="U761" s="84"/>
      <c r="V761" s="84"/>
      <c r="W761" s="84"/>
      <c r="X761" s="84"/>
      <c r="Y761" s="84"/>
      <c r="Z761" s="84" t="s">
        <v>6449</v>
      </c>
      <c r="AA761" s="87">
        <v>0.2</v>
      </c>
      <c r="AB761" s="87">
        <v>53</v>
      </c>
      <c r="AC761" s="87">
        <v>0</v>
      </c>
      <c r="AD761" s="87"/>
      <c r="AE761" s="87">
        <v>53</v>
      </c>
      <c r="AF761" s="88"/>
    </row>
    <row r="762" spans="1:32">
      <c r="A762" s="82">
        <v>1151</v>
      </c>
      <c r="B762" s="84" t="s">
        <v>6450</v>
      </c>
      <c r="C762" s="84" t="s">
        <v>4719</v>
      </c>
      <c r="D762" s="85">
        <v>2024</v>
      </c>
      <c r="E762" s="83"/>
      <c r="F762" s="84" t="s">
        <v>4612</v>
      </c>
      <c r="G762" s="84" t="s">
        <v>4598</v>
      </c>
      <c r="H762" s="84" t="s">
        <v>4613</v>
      </c>
      <c r="I762" s="84" t="s">
        <v>6081</v>
      </c>
      <c r="J762" s="84"/>
      <c r="K762" s="84" t="s">
        <v>4616</v>
      </c>
      <c r="L762" s="84"/>
      <c r="M762" s="84"/>
      <c r="N762" s="84"/>
      <c r="O762" s="84"/>
      <c r="P762" s="84"/>
      <c r="Q762" s="84"/>
      <c r="R762" s="84"/>
      <c r="S762" s="84"/>
      <c r="T762" s="84"/>
      <c r="U762" s="84"/>
      <c r="V762" s="84"/>
      <c r="W762" s="84"/>
      <c r="X762" s="84"/>
      <c r="Y762" s="84"/>
      <c r="Z762" s="84" t="s">
        <v>6451</v>
      </c>
      <c r="AA762" s="87">
        <v>3</v>
      </c>
      <c r="AB762" s="87">
        <v>667</v>
      </c>
      <c r="AC762" s="87">
        <v>0.5</v>
      </c>
      <c r="AD762" s="87"/>
      <c r="AE762" s="87">
        <v>667</v>
      </c>
      <c r="AF762" s="88"/>
    </row>
    <row r="763" spans="1:32">
      <c r="A763" s="82">
        <v>1152</v>
      </c>
      <c r="B763" s="84" t="s">
        <v>6452</v>
      </c>
      <c r="C763" s="84" t="s">
        <v>4687</v>
      </c>
      <c r="D763" s="83"/>
      <c r="E763" s="83"/>
      <c r="F763" s="84" t="s">
        <v>4663</v>
      </c>
      <c r="G763" s="84" t="s">
        <v>4633</v>
      </c>
      <c r="H763" s="84"/>
      <c r="I763" s="84" t="s">
        <v>6081</v>
      </c>
      <c r="J763" s="84"/>
      <c r="K763" s="84" t="s">
        <v>4616</v>
      </c>
      <c r="L763" s="84"/>
      <c r="M763" s="84"/>
      <c r="N763" s="84"/>
      <c r="O763" s="84"/>
      <c r="P763" s="84"/>
      <c r="Q763" s="84"/>
      <c r="R763" s="84"/>
      <c r="S763" s="84"/>
      <c r="T763" s="84"/>
      <c r="U763" s="84"/>
      <c r="V763" s="84"/>
      <c r="W763" s="84"/>
      <c r="X763" s="84"/>
      <c r="Y763" s="84"/>
      <c r="Z763" s="84" t="s">
        <v>5330</v>
      </c>
      <c r="AA763" s="87">
        <v>1</v>
      </c>
      <c r="AB763" s="87">
        <v>263</v>
      </c>
      <c r="AC763" s="87">
        <v>0.2</v>
      </c>
      <c r="AD763" s="87"/>
      <c r="AE763" s="87">
        <v>263</v>
      </c>
      <c r="AF763" s="88"/>
    </row>
    <row r="764" spans="1:32">
      <c r="A764" s="82">
        <v>1155</v>
      </c>
      <c r="B764" s="84" t="s">
        <v>6453</v>
      </c>
      <c r="C764" s="84" t="s">
        <v>6454</v>
      </c>
      <c r="D764" s="85">
        <v>2022</v>
      </c>
      <c r="E764" s="83"/>
      <c r="F764" s="84" t="s">
        <v>4601</v>
      </c>
      <c r="G764" s="84" t="s">
        <v>4602</v>
      </c>
      <c r="H764" s="84"/>
      <c r="I764" s="84" t="s">
        <v>6081</v>
      </c>
      <c r="J764" s="84"/>
      <c r="K764" s="84" t="s">
        <v>4616</v>
      </c>
      <c r="L764" s="84"/>
      <c r="M764" s="84"/>
      <c r="N764" s="84"/>
      <c r="O764" s="84"/>
      <c r="P764" s="84"/>
      <c r="Q764" s="84"/>
      <c r="R764" s="84"/>
      <c r="S764" s="84"/>
      <c r="T764" s="84"/>
      <c r="U764" s="84"/>
      <c r="V764" s="84"/>
      <c r="W764" s="84"/>
      <c r="X764" s="84"/>
      <c r="Y764" s="84"/>
      <c r="Z764" s="84" t="s">
        <v>5330</v>
      </c>
      <c r="AA764" s="87">
        <v>1</v>
      </c>
      <c r="AB764" s="87">
        <v>192</v>
      </c>
      <c r="AC764" s="87">
        <v>0.1</v>
      </c>
      <c r="AD764" s="87"/>
      <c r="AE764" s="87">
        <v>192</v>
      </c>
      <c r="AF764" s="88" t="s">
        <v>6455</v>
      </c>
    </row>
    <row r="765" spans="1:32">
      <c r="A765" s="82">
        <v>1156</v>
      </c>
      <c r="B765" s="84" t="s">
        <v>6456</v>
      </c>
      <c r="C765" s="84" t="s">
        <v>4677</v>
      </c>
      <c r="D765" s="85">
        <v>2023</v>
      </c>
      <c r="E765" s="83"/>
      <c r="F765" s="84" t="s">
        <v>4621</v>
      </c>
      <c r="G765" s="84" t="s">
        <v>4598</v>
      </c>
      <c r="H765" s="84" t="s">
        <v>4613</v>
      </c>
      <c r="I765" s="84" t="s">
        <v>4614</v>
      </c>
      <c r="J765" s="84" t="s">
        <v>4683</v>
      </c>
      <c r="K765" s="84" t="s">
        <v>4658</v>
      </c>
      <c r="L765" s="84"/>
      <c r="M765" s="84"/>
      <c r="N765" s="84"/>
      <c r="O765" s="84"/>
      <c r="P765" s="84"/>
      <c r="Q765" s="84"/>
      <c r="R765" s="84"/>
      <c r="S765" s="84"/>
      <c r="T765" s="84"/>
      <c r="U765" s="84"/>
      <c r="V765" s="84"/>
      <c r="W765" s="86">
        <v>1</v>
      </c>
      <c r="X765" s="84"/>
      <c r="Y765" s="84"/>
      <c r="Z765" s="84" t="s">
        <v>5199</v>
      </c>
      <c r="AA765" s="87">
        <v>2</v>
      </c>
      <c r="AB765" s="87">
        <v>444</v>
      </c>
      <c r="AC765" s="87">
        <v>0.3</v>
      </c>
      <c r="AD765" s="87"/>
      <c r="AE765" s="87">
        <v>444</v>
      </c>
      <c r="AF765" s="88" t="s">
        <v>6457</v>
      </c>
    </row>
    <row r="766" spans="1:32">
      <c r="A766" s="82">
        <v>1157</v>
      </c>
      <c r="B766" s="84" t="s">
        <v>6458</v>
      </c>
      <c r="C766" s="84" t="s">
        <v>4677</v>
      </c>
      <c r="D766" s="83"/>
      <c r="E766" s="83"/>
      <c r="F766" s="84" t="s">
        <v>4626</v>
      </c>
      <c r="G766" s="84" t="s">
        <v>4598</v>
      </c>
      <c r="H766" s="84" t="s">
        <v>4613</v>
      </c>
      <c r="I766" s="84" t="s">
        <v>4614</v>
      </c>
      <c r="J766" s="84" t="s">
        <v>4683</v>
      </c>
      <c r="K766" s="84" t="s">
        <v>4658</v>
      </c>
      <c r="L766" s="84"/>
      <c r="M766" s="84"/>
      <c r="N766" s="84"/>
      <c r="O766" s="84"/>
      <c r="P766" s="84"/>
      <c r="Q766" s="84"/>
      <c r="R766" s="84"/>
      <c r="S766" s="84"/>
      <c r="T766" s="84"/>
      <c r="U766" s="84"/>
      <c r="V766" s="84"/>
      <c r="W766" s="86">
        <v>1</v>
      </c>
      <c r="X766" s="84"/>
      <c r="Y766" s="84"/>
      <c r="Z766" s="84" t="s">
        <v>5169</v>
      </c>
      <c r="AA766" s="87">
        <v>8</v>
      </c>
      <c r="AB766" s="87">
        <v>1778</v>
      </c>
      <c r="AC766" s="87">
        <v>1.4</v>
      </c>
      <c r="AD766" s="87"/>
      <c r="AE766" s="87">
        <v>1778</v>
      </c>
      <c r="AF766" s="88" t="s">
        <v>6457</v>
      </c>
    </row>
    <row r="767" spans="1:32">
      <c r="A767" s="82">
        <v>1158</v>
      </c>
      <c r="B767" s="84" t="s">
        <v>6459</v>
      </c>
      <c r="C767" s="84" t="s">
        <v>4677</v>
      </c>
      <c r="D767" s="85">
        <v>2021</v>
      </c>
      <c r="E767" s="83"/>
      <c r="F767" s="84" t="s">
        <v>4601</v>
      </c>
      <c r="G767" s="84" t="s">
        <v>4633</v>
      </c>
      <c r="H767" s="84"/>
      <c r="I767" s="84" t="s">
        <v>4614</v>
      </c>
      <c r="J767" s="84" t="s">
        <v>4683</v>
      </c>
      <c r="K767" s="84" t="s">
        <v>4658</v>
      </c>
      <c r="L767" s="84"/>
      <c r="M767" s="84"/>
      <c r="N767" s="86">
        <v>1</v>
      </c>
      <c r="O767" s="84"/>
      <c r="P767" s="84"/>
      <c r="Q767" s="84"/>
      <c r="R767" s="84"/>
      <c r="S767" s="84"/>
      <c r="T767" s="84"/>
      <c r="U767" s="84"/>
      <c r="V767" s="84"/>
      <c r="W767" s="84"/>
      <c r="X767" s="84"/>
      <c r="Y767" s="84"/>
      <c r="Z767" s="84" t="s">
        <v>5330</v>
      </c>
      <c r="AA767" s="87">
        <v>1</v>
      </c>
      <c r="AB767" s="87">
        <v>263</v>
      </c>
      <c r="AC767" s="87">
        <v>0.2</v>
      </c>
      <c r="AD767" s="87"/>
      <c r="AE767" s="87">
        <v>263</v>
      </c>
      <c r="AF767" s="88" t="s">
        <v>6457</v>
      </c>
    </row>
    <row r="768" spans="1:32">
      <c r="A768" s="82">
        <v>1159</v>
      </c>
      <c r="B768" s="84" t="s">
        <v>6459</v>
      </c>
      <c r="C768" s="84" t="s">
        <v>4677</v>
      </c>
      <c r="D768" s="83"/>
      <c r="E768" s="83"/>
      <c r="F768" s="84" t="s">
        <v>4626</v>
      </c>
      <c r="G768" s="84" t="s">
        <v>4598</v>
      </c>
      <c r="H768" s="84" t="s">
        <v>4613</v>
      </c>
      <c r="I768" s="84" t="s">
        <v>4614</v>
      </c>
      <c r="J768" s="84" t="s">
        <v>4683</v>
      </c>
      <c r="K768" s="84" t="s">
        <v>4563</v>
      </c>
      <c r="L768" s="84"/>
      <c r="M768" s="84"/>
      <c r="N768" s="84"/>
      <c r="O768" s="84"/>
      <c r="P768" s="84"/>
      <c r="Q768" s="84"/>
      <c r="R768" s="84"/>
      <c r="S768" s="84"/>
      <c r="T768" s="84"/>
      <c r="U768" s="84"/>
      <c r="V768" s="84"/>
      <c r="W768" s="86">
        <v>1</v>
      </c>
      <c r="X768" s="84"/>
      <c r="Y768" s="84"/>
      <c r="Z768" s="84" t="s">
        <v>5400</v>
      </c>
      <c r="AA768" s="87">
        <v>4</v>
      </c>
      <c r="AB768" s="87">
        <v>889</v>
      </c>
      <c r="AC768" s="87">
        <v>0.7</v>
      </c>
      <c r="AD768" s="87"/>
      <c r="AE768" s="87">
        <v>889</v>
      </c>
      <c r="AF768" s="88" t="s">
        <v>6457</v>
      </c>
    </row>
    <row r="769" spans="1:32">
      <c r="A769" s="82">
        <v>1160</v>
      </c>
      <c r="B769" s="84" t="s">
        <v>6460</v>
      </c>
      <c r="C769" s="84" t="s">
        <v>4677</v>
      </c>
      <c r="D769" s="85">
        <v>2023</v>
      </c>
      <c r="E769" s="83"/>
      <c r="F769" s="84" t="s">
        <v>4621</v>
      </c>
      <c r="G769" s="84" t="s">
        <v>4598</v>
      </c>
      <c r="H769" s="84" t="s">
        <v>4613</v>
      </c>
      <c r="I769" s="84" t="s">
        <v>4769</v>
      </c>
      <c r="J769" s="84"/>
      <c r="K769" s="84" t="s">
        <v>4616</v>
      </c>
      <c r="L769" s="84"/>
      <c r="M769" s="84"/>
      <c r="N769" s="84"/>
      <c r="O769" s="84"/>
      <c r="P769" s="84"/>
      <c r="Q769" s="86">
        <v>1</v>
      </c>
      <c r="R769" s="84"/>
      <c r="S769" s="84"/>
      <c r="T769" s="84"/>
      <c r="U769" s="84"/>
      <c r="V769" s="84"/>
      <c r="W769" s="84"/>
      <c r="X769" s="84"/>
      <c r="Y769" s="84"/>
      <c r="Z769" s="84" t="s">
        <v>5169</v>
      </c>
      <c r="AA769" s="87">
        <v>10</v>
      </c>
      <c r="AB769" s="87">
        <v>2222</v>
      </c>
      <c r="AC769" s="87">
        <v>1.7</v>
      </c>
      <c r="AD769" s="87"/>
      <c r="AE769" s="87">
        <v>2222</v>
      </c>
      <c r="AF769" s="88" t="s">
        <v>6461</v>
      </c>
    </row>
    <row r="770" spans="1:32">
      <c r="A770" s="82">
        <v>1161</v>
      </c>
      <c r="B770" s="84" t="s">
        <v>6462</v>
      </c>
      <c r="C770" s="84" t="s">
        <v>4765</v>
      </c>
      <c r="D770" s="85">
        <v>2030</v>
      </c>
      <c r="E770" s="83"/>
      <c r="F770" s="84" t="s">
        <v>4612</v>
      </c>
      <c r="G770" s="84" t="s">
        <v>4598</v>
      </c>
      <c r="H770" s="84" t="s">
        <v>4613</v>
      </c>
      <c r="I770" s="84" t="s">
        <v>4614</v>
      </c>
      <c r="J770" s="84" t="s">
        <v>4615</v>
      </c>
      <c r="K770" s="84" t="s">
        <v>4616</v>
      </c>
      <c r="L770" s="84"/>
      <c r="M770" s="84"/>
      <c r="N770" s="84"/>
      <c r="O770" s="84"/>
      <c r="P770" s="84"/>
      <c r="Q770" s="86">
        <v>1</v>
      </c>
      <c r="R770" s="84"/>
      <c r="S770" s="84"/>
      <c r="T770" s="84"/>
      <c r="U770" s="84"/>
      <c r="V770" s="84"/>
      <c r="W770" s="84"/>
      <c r="X770" s="84"/>
      <c r="Y770" s="84"/>
      <c r="Z770" s="84" t="s">
        <v>5259</v>
      </c>
      <c r="AA770" s="87">
        <v>100</v>
      </c>
      <c r="AB770" s="87">
        <v>22222</v>
      </c>
      <c r="AC770" s="87">
        <v>17.3</v>
      </c>
      <c r="AD770" s="87"/>
      <c r="AE770" s="87">
        <v>22222</v>
      </c>
      <c r="AF770" s="88" t="s">
        <v>6463</v>
      </c>
    </row>
    <row r="771" spans="1:32">
      <c r="A771" s="82">
        <v>1162</v>
      </c>
      <c r="B771" s="84" t="s">
        <v>6462</v>
      </c>
      <c r="C771" s="84" t="s">
        <v>4765</v>
      </c>
      <c r="D771" s="85">
        <v>2030</v>
      </c>
      <c r="E771" s="83"/>
      <c r="F771" s="84" t="s">
        <v>4612</v>
      </c>
      <c r="G771" s="84" t="s">
        <v>4598</v>
      </c>
      <c r="H771" s="84" t="s">
        <v>4613</v>
      </c>
      <c r="I771" s="84" t="s">
        <v>4614</v>
      </c>
      <c r="J771" s="84" t="s">
        <v>4683</v>
      </c>
      <c r="K771" s="84" t="s">
        <v>4616</v>
      </c>
      <c r="L771" s="84"/>
      <c r="M771" s="84"/>
      <c r="N771" s="84"/>
      <c r="O771" s="84"/>
      <c r="P771" s="84"/>
      <c r="Q771" s="86">
        <v>1</v>
      </c>
      <c r="R771" s="84"/>
      <c r="S771" s="84"/>
      <c r="T771" s="84"/>
      <c r="U771" s="84"/>
      <c r="V771" s="84"/>
      <c r="W771" s="84"/>
      <c r="X771" s="84"/>
      <c r="Y771" s="84"/>
      <c r="Z771" s="84" t="s">
        <v>5169</v>
      </c>
      <c r="AA771" s="87">
        <v>10</v>
      </c>
      <c r="AB771" s="87">
        <v>2222</v>
      </c>
      <c r="AC771" s="87">
        <v>1.7</v>
      </c>
      <c r="AD771" s="87"/>
      <c r="AE771" s="87">
        <v>2222</v>
      </c>
      <c r="AF771" s="88" t="s">
        <v>6463</v>
      </c>
    </row>
    <row r="772" spans="1:32">
      <c r="A772" s="82">
        <v>1163</v>
      </c>
      <c r="B772" s="84" t="s">
        <v>6462</v>
      </c>
      <c r="C772" s="84" t="s">
        <v>4765</v>
      </c>
      <c r="D772" s="85">
        <v>2030</v>
      </c>
      <c r="E772" s="83"/>
      <c r="F772" s="84" t="s">
        <v>4612</v>
      </c>
      <c r="G772" s="84" t="s">
        <v>4524</v>
      </c>
      <c r="H772" s="84" t="s">
        <v>6321</v>
      </c>
      <c r="I772" s="84"/>
      <c r="J772" s="84"/>
      <c r="K772" s="84" t="s">
        <v>4616</v>
      </c>
      <c r="L772" s="84"/>
      <c r="M772" s="84"/>
      <c r="N772" s="84"/>
      <c r="O772" s="84"/>
      <c r="P772" s="84"/>
      <c r="Q772" s="86">
        <v>1</v>
      </c>
      <c r="R772" s="84"/>
      <c r="S772" s="84"/>
      <c r="T772" s="84"/>
      <c r="U772" s="84"/>
      <c r="V772" s="84"/>
      <c r="W772" s="84"/>
      <c r="X772" s="84"/>
      <c r="Y772" s="84"/>
      <c r="Z772" s="84" t="s">
        <v>6464</v>
      </c>
      <c r="AA772" s="87"/>
      <c r="AB772" s="87">
        <v>19240</v>
      </c>
      <c r="AC772" s="87">
        <v>15</v>
      </c>
      <c r="AD772" s="87"/>
      <c r="AE772" s="87">
        <v>19240</v>
      </c>
      <c r="AF772" s="88" t="s">
        <v>6463</v>
      </c>
    </row>
    <row r="773" spans="1:32">
      <c r="A773" s="82">
        <v>1164</v>
      </c>
      <c r="B773" s="84" t="s">
        <v>6465</v>
      </c>
      <c r="C773" s="84" t="s">
        <v>6229</v>
      </c>
      <c r="D773" s="85">
        <v>2030</v>
      </c>
      <c r="E773" s="83"/>
      <c r="F773" s="84" t="s">
        <v>4612</v>
      </c>
      <c r="G773" s="84" t="s">
        <v>4598</v>
      </c>
      <c r="H773" s="84" t="s">
        <v>4613</v>
      </c>
      <c r="I773" s="84" t="s">
        <v>4614</v>
      </c>
      <c r="J773" s="84" t="s">
        <v>4683</v>
      </c>
      <c r="K773" s="84" t="s">
        <v>4616</v>
      </c>
      <c r="L773" s="84"/>
      <c r="M773" s="84"/>
      <c r="N773" s="84"/>
      <c r="O773" s="84"/>
      <c r="P773" s="84"/>
      <c r="Q773" s="86">
        <v>1</v>
      </c>
      <c r="R773" s="84"/>
      <c r="S773" s="84"/>
      <c r="T773" s="84"/>
      <c r="U773" s="84"/>
      <c r="V773" s="84"/>
      <c r="W773" s="84"/>
      <c r="X773" s="84"/>
      <c r="Y773" s="84"/>
      <c r="Z773" s="84" t="s">
        <v>4627</v>
      </c>
      <c r="AA773" s="87">
        <v>26</v>
      </c>
      <c r="AB773" s="87">
        <v>5778</v>
      </c>
      <c r="AC773" s="87">
        <v>4.5</v>
      </c>
      <c r="AD773" s="87"/>
      <c r="AE773" s="87">
        <v>5778</v>
      </c>
      <c r="AF773" s="88" t="s">
        <v>6463</v>
      </c>
    </row>
    <row r="774" spans="1:32">
      <c r="A774" s="82">
        <v>1165</v>
      </c>
      <c r="B774" s="84" t="s">
        <v>6466</v>
      </c>
      <c r="C774" s="84" t="s">
        <v>6229</v>
      </c>
      <c r="D774" s="85">
        <v>2030</v>
      </c>
      <c r="E774" s="83"/>
      <c r="F774" s="84" t="s">
        <v>4612</v>
      </c>
      <c r="G774" s="84" t="s">
        <v>4598</v>
      </c>
      <c r="H774" s="84" t="s">
        <v>4613</v>
      </c>
      <c r="I774" s="84" t="s">
        <v>4614</v>
      </c>
      <c r="J774" s="84" t="s">
        <v>4683</v>
      </c>
      <c r="K774" s="84" t="s">
        <v>4616</v>
      </c>
      <c r="L774" s="84"/>
      <c r="M774" s="84"/>
      <c r="N774" s="84"/>
      <c r="O774" s="84"/>
      <c r="P774" s="84"/>
      <c r="Q774" s="86">
        <v>1</v>
      </c>
      <c r="R774" s="84"/>
      <c r="S774" s="84"/>
      <c r="T774" s="84"/>
      <c r="U774" s="84"/>
      <c r="V774" s="84"/>
      <c r="W774" s="84"/>
      <c r="X774" s="84"/>
      <c r="Y774" s="84"/>
      <c r="Z774" s="84" t="s">
        <v>6467</v>
      </c>
      <c r="AA774" s="87">
        <v>18</v>
      </c>
      <c r="AB774" s="87">
        <v>4000</v>
      </c>
      <c r="AC774" s="87">
        <v>3.1</v>
      </c>
      <c r="AD774" s="87"/>
      <c r="AE774" s="87">
        <v>4000</v>
      </c>
      <c r="AF774" s="88" t="s">
        <v>6463</v>
      </c>
    </row>
    <row r="775" spans="1:32">
      <c r="A775" s="82">
        <v>1166</v>
      </c>
      <c r="B775" s="84" t="s">
        <v>6468</v>
      </c>
      <c r="C775" s="84" t="s">
        <v>6229</v>
      </c>
      <c r="D775" s="85">
        <v>2026</v>
      </c>
      <c r="E775" s="83"/>
      <c r="F775" s="84" t="s">
        <v>4612</v>
      </c>
      <c r="G775" s="84" t="s">
        <v>4598</v>
      </c>
      <c r="H775" s="84" t="s">
        <v>4613</v>
      </c>
      <c r="I775" s="84" t="s">
        <v>4614</v>
      </c>
      <c r="J775" s="84" t="s">
        <v>4622</v>
      </c>
      <c r="K775" s="84" t="s">
        <v>4616</v>
      </c>
      <c r="L775" s="84"/>
      <c r="M775" s="84"/>
      <c r="N775" s="84"/>
      <c r="O775" s="84"/>
      <c r="P775" s="84"/>
      <c r="Q775" s="86">
        <v>1</v>
      </c>
      <c r="R775" s="84"/>
      <c r="S775" s="84"/>
      <c r="T775" s="84"/>
      <c r="U775" s="84"/>
      <c r="V775" s="84"/>
      <c r="W775" s="84"/>
      <c r="X775" s="84"/>
      <c r="Y775" s="84"/>
      <c r="Z775" s="84" t="s">
        <v>5864</v>
      </c>
      <c r="AA775" s="87">
        <v>6</v>
      </c>
      <c r="AB775" s="87">
        <v>1333</v>
      </c>
      <c r="AC775" s="87">
        <v>1</v>
      </c>
      <c r="AD775" s="87"/>
      <c r="AE775" s="87">
        <v>1333</v>
      </c>
      <c r="AF775" s="88" t="s">
        <v>6463</v>
      </c>
    </row>
    <row r="776" spans="1:32">
      <c r="A776" s="82">
        <v>1167</v>
      </c>
      <c r="B776" s="84" t="s">
        <v>6462</v>
      </c>
      <c r="C776" s="84" t="s">
        <v>6258</v>
      </c>
      <c r="D776" s="85">
        <v>2030</v>
      </c>
      <c r="E776" s="83"/>
      <c r="F776" s="84" t="s">
        <v>4612</v>
      </c>
      <c r="G776" s="84" t="s">
        <v>4598</v>
      </c>
      <c r="H776" s="84" t="s">
        <v>4613</v>
      </c>
      <c r="I776" s="84" t="s">
        <v>4614</v>
      </c>
      <c r="J776" s="84" t="s">
        <v>4683</v>
      </c>
      <c r="K776" s="84" t="s">
        <v>4616</v>
      </c>
      <c r="L776" s="84"/>
      <c r="M776" s="84"/>
      <c r="N776" s="84"/>
      <c r="O776" s="84"/>
      <c r="P776" s="84"/>
      <c r="Q776" s="86">
        <v>1</v>
      </c>
      <c r="R776" s="84"/>
      <c r="S776" s="84"/>
      <c r="T776" s="84"/>
      <c r="U776" s="84"/>
      <c r="V776" s="84"/>
      <c r="W776" s="84"/>
      <c r="X776" s="84"/>
      <c r="Y776" s="84"/>
      <c r="Z776" s="84" t="s">
        <v>5353</v>
      </c>
      <c r="AA776" s="87">
        <v>60</v>
      </c>
      <c r="AB776" s="87">
        <v>13333</v>
      </c>
      <c r="AC776" s="87">
        <v>10.4</v>
      </c>
      <c r="AD776" s="87"/>
      <c r="AE776" s="87">
        <v>13333</v>
      </c>
      <c r="AF776" s="88" t="s">
        <v>6463</v>
      </c>
    </row>
    <row r="777" spans="1:32">
      <c r="A777" s="82">
        <v>1168</v>
      </c>
      <c r="B777" s="84" t="s">
        <v>6469</v>
      </c>
      <c r="C777" s="84" t="s">
        <v>4611</v>
      </c>
      <c r="D777" s="85">
        <v>2024</v>
      </c>
      <c r="E777" s="83"/>
      <c r="F777" s="84" t="s">
        <v>4621</v>
      </c>
      <c r="G777" s="84" t="s">
        <v>4602</v>
      </c>
      <c r="H777" s="84"/>
      <c r="I777" s="84" t="s">
        <v>4614</v>
      </c>
      <c r="J777" s="84" t="s">
        <v>4715</v>
      </c>
      <c r="K777" s="84" t="s">
        <v>4616</v>
      </c>
      <c r="L777" s="86">
        <v>1</v>
      </c>
      <c r="M777" s="84"/>
      <c r="N777" s="84"/>
      <c r="O777" s="84"/>
      <c r="P777" s="84"/>
      <c r="Q777" s="84"/>
      <c r="R777" s="84"/>
      <c r="S777" s="84"/>
      <c r="T777" s="84"/>
      <c r="U777" s="84"/>
      <c r="V777" s="84"/>
      <c r="W777" s="84"/>
      <c r="X777" s="84"/>
      <c r="Y777" s="84"/>
      <c r="Z777" s="84" t="s">
        <v>5199</v>
      </c>
      <c r="AA777" s="87">
        <v>2</v>
      </c>
      <c r="AB777" s="87">
        <v>385</v>
      </c>
      <c r="AC777" s="87">
        <v>0.3</v>
      </c>
      <c r="AD777" s="87"/>
      <c r="AE777" s="87">
        <v>385</v>
      </c>
      <c r="AF777" s="88" t="s">
        <v>6470</v>
      </c>
    </row>
    <row r="778" spans="1:32">
      <c r="A778" s="82">
        <v>1169</v>
      </c>
      <c r="B778" s="84" t="s">
        <v>6471</v>
      </c>
      <c r="C778" s="84" t="s">
        <v>4611</v>
      </c>
      <c r="D778" s="85">
        <v>2025</v>
      </c>
      <c r="E778" s="83"/>
      <c r="F778" s="84" t="s">
        <v>4621</v>
      </c>
      <c r="G778" s="84" t="s">
        <v>4602</v>
      </c>
      <c r="H778" s="84"/>
      <c r="I778" s="84" t="s">
        <v>4614</v>
      </c>
      <c r="J778" s="84" t="s">
        <v>4715</v>
      </c>
      <c r="K778" s="84" t="s">
        <v>4616</v>
      </c>
      <c r="L778" s="86">
        <v>1</v>
      </c>
      <c r="M778" s="84"/>
      <c r="N778" s="84"/>
      <c r="O778" s="84"/>
      <c r="P778" s="84"/>
      <c r="Q778" s="84"/>
      <c r="R778" s="84"/>
      <c r="S778" s="84"/>
      <c r="T778" s="84"/>
      <c r="U778" s="84"/>
      <c r="V778" s="84"/>
      <c r="W778" s="84"/>
      <c r="X778" s="84"/>
      <c r="Y778" s="84"/>
      <c r="Z778" s="84" t="s">
        <v>6472</v>
      </c>
      <c r="AA778" s="87">
        <v>100</v>
      </c>
      <c r="AB778" s="87">
        <v>19231</v>
      </c>
      <c r="AC778" s="87">
        <v>15</v>
      </c>
      <c r="AD778" s="87"/>
      <c r="AE778" s="87">
        <v>19231</v>
      </c>
      <c r="AF778" s="88" t="s">
        <v>6473</v>
      </c>
    </row>
    <row r="779" spans="1:32">
      <c r="A779" s="82">
        <v>1170</v>
      </c>
      <c r="B779" s="84" t="s">
        <v>6474</v>
      </c>
      <c r="C779" s="84" t="s">
        <v>6157</v>
      </c>
      <c r="D779" s="83"/>
      <c r="E779" s="83"/>
      <c r="F779" s="84" t="s">
        <v>4612</v>
      </c>
      <c r="G779" s="84" t="s">
        <v>4598</v>
      </c>
      <c r="H779" s="84" t="s">
        <v>4613</v>
      </c>
      <c r="I779" s="84" t="s">
        <v>4614</v>
      </c>
      <c r="J779" s="84" t="s">
        <v>4622</v>
      </c>
      <c r="K779" s="84" t="s">
        <v>4554</v>
      </c>
      <c r="L779" s="84"/>
      <c r="M779" s="86">
        <v>1</v>
      </c>
      <c r="N779" s="84"/>
      <c r="O779" s="86">
        <v>1</v>
      </c>
      <c r="P779" s="84"/>
      <c r="Q779" s="84"/>
      <c r="R779" s="84"/>
      <c r="S779" s="84"/>
      <c r="T779" s="84"/>
      <c r="U779" s="84"/>
      <c r="V779" s="84"/>
      <c r="W779" s="86">
        <v>1</v>
      </c>
      <c r="X779" s="84"/>
      <c r="Y779" s="84"/>
      <c r="Z779" s="84" t="s">
        <v>5671</v>
      </c>
      <c r="AA779" s="87">
        <v>300</v>
      </c>
      <c r="AB779" s="87">
        <v>66667</v>
      </c>
      <c r="AC779" s="87">
        <v>52</v>
      </c>
      <c r="AD779" s="87"/>
      <c r="AE779" s="87">
        <v>66667</v>
      </c>
      <c r="AF779" s="88" t="s">
        <v>6475</v>
      </c>
    </row>
    <row r="780" spans="1:32">
      <c r="A780" s="82">
        <v>1171</v>
      </c>
      <c r="B780" s="84" t="s">
        <v>6476</v>
      </c>
      <c r="C780" s="84" t="s">
        <v>4890</v>
      </c>
      <c r="D780" s="85">
        <v>2024</v>
      </c>
      <c r="E780" s="83"/>
      <c r="F780" s="84" t="s">
        <v>4626</v>
      </c>
      <c r="G780" s="84" t="s">
        <v>4598</v>
      </c>
      <c r="H780" s="84" t="s">
        <v>4613</v>
      </c>
      <c r="I780" s="84" t="s">
        <v>4614</v>
      </c>
      <c r="J780" s="84" t="s">
        <v>4649</v>
      </c>
      <c r="K780" s="84" t="s">
        <v>4554</v>
      </c>
      <c r="L780" s="84"/>
      <c r="M780" s="86">
        <v>1</v>
      </c>
      <c r="N780" s="84"/>
      <c r="O780" s="84"/>
      <c r="P780" s="84"/>
      <c r="Q780" s="86">
        <v>1</v>
      </c>
      <c r="R780" s="84"/>
      <c r="S780" s="84"/>
      <c r="T780" s="84"/>
      <c r="U780" s="84"/>
      <c r="V780" s="84"/>
      <c r="W780" s="84"/>
      <c r="X780" s="84"/>
      <c r="Y780" s="84"/>
      <c r="Z780" s="84" t="s">
        <v>6477</v>
      </c>
      <c r="AA780" s="87">
        <v>2100</v>
      </c>
      <c r="AB780" s="87">
        <v>466667</v>
      </c>
      <c r="AC780" s="87">
        <v>363.8</v>
      </c>
      <c r="AD780" s="87"/>
      <c r="AE780" s="87">
        <v>466667</v>
      </c>
      <c r="AF780" s="88" t="s">
        <v>6478</v>
      </c>
    </row>
    <row r="781" spans="1:32">
      <c r="A781" s="82">
        <v>1172</v>
      </c>
      <c r="B781" s="84" t="s">
        <v>6479</v>
      </c>
      <c r="C781" s="84" t="s">
        <v>6480</v>
      </c>
      <c r="D781" s="85">
        <v>2022</v>
      </c>
      <c r="E781" s="83"/>
      <c r="F781" s="84" t="s">
        <v>4601</v>
      </c>
      <c r="G781" s="84" t="s">
        <v>4602</v>
      </c>
      <c r="H781" s="84"/>
      <c r="I781" s="84" t="s">
        <v>4614</v>
      </c>
      <c r="J781" s="84" t="s">
        <v>4649</v>
      </c>
      <c r="K781" s="84" t="s">
        <v>4616</v>
      </c>
      <c r="L781" s="86">
        <v>1</v>
      </c>
      <c r="M781" s="84"/>
      <c r="N781" s="84"/>
      <c r="O781" s="84"/>
      <c r="P781" s="84"/>
      <c r="Q781" s="84"/>
      <c r="R781" s="84"/>
      <c r="S781" s="84"/>
      <c r="T781" s="84"/>
      <c r="U781" s="84"/>
      <c r="V781" s="84"/>
      <c r="W781" s="84"/>
      <c r="X781" s="84"/>
      <c r="Y781" s="84"/>
      <c r="Z781" s="84" t="s">
        <v>6481</v>
      </c>
      <c r="AA781" s="87">
        <v>0.05</v>
      </c>
      <c r="AB781" s="87">
        <v>10</v>
      </c>
      <c r="AC781" s="87">
        <v>0</v>
      </c>
      <c r="AD781" s="87"/>
      <c r="AE781" s="87">
        <v>10</v>
      </c>
      <c r="AF781" s="88" t="s">
        <v>6482</v>
      </c>
    </row>
    <row r="782" spans="1:32">
      <c r="A782" s="82">
        <v>1173</v>
      </c>
      <c r="B782" s="84" t="s">
        <v>6483</v>
      </c>
      <c r="C782" s="84" t="s">
        <v>4890</v>
      </c>
      <c r="D782" s="83"/>
      <c r="E782" s="83"/>
      <c r="F782" s="84" t="s">
        <v>4626</v>
      </c>
      <c r="G782" s="84" t="s">
        <v>4598</v>
      </c>
      <c r="H782" s="84" t="s">
        <v>4613</v>
      </c>
      <c r="I782" s="84" t="s">
        <v>4614</v>
      </c>
      <c r="J782" s="84" t="s">
        <v>4649</v>
      </c>
      <c r="K782" s="84" t="s">
        <v>4616</v>
      </c>
      <c r="L782" s="84"/>
      <c r="M782" s="84"/>
      <c r="N782" s="84"/>
      <c r="O782" s="84"/>
      <c r="P782" s="84"/>
      <c r="Q782" s="86">
        <v>1</v>
      </c>
      <c r="R782" s="84"/>
      <c r="S782" s="84"/>
      <c r="T782" s="84"/>
      <c r="U782" s="84"/>
      <c r="V782" s="84"/>
      <c r="W782" s="84"/>
      <c r="X782" s="84"/>
      <c r="Y782" s="84"/>
      <c r="Z782" s="84" t="s">
        <v>5400</v>
      </c>
      <c r="AA782" s="87">
        <v>5</v>
      </c>
      <c r="AB782" s="87">
        <v>1111</v>
      </c>
      <c r="AC782" s="87">
        <v>0.9</v>
      </c>
      <c r="AD782" s="87"/>
      <c r="AE782" s="87">
        <v>1111</v>
      </c>
      <c r="AF782" s="88" t="s">
        <v>6484</v>
      </c>
    </row>
    <row r="783" spans="1:32">
      <c r="A783" s="82">
        <v>1174</v>
      </c>
      <c r="B783" s="84" t="s">
        <v>6485</v>
      </c>
      <c r="C783" s="84" t="s">
        <v>4890</v>
      </c>
      <c r="D783" s="83"/>
      <c r="E783" s="83"/>
      <c r="F783" s="84" t="s">
        <v>4626</v>
      </c>
      <c r="G783" s="84" t="s">
        <v>4598</v>
      </c>
      <c r="H783" s="84" t="s">
        <v>4613</v>
      </c>
      <c r="I783" s="84" t="s">
        <v>4769</v>
      </c>
      <c r="J783" s="84" t="s">
        <v>4622</v>
      </c>
      <c r="K783" s="84" t="s">
        <v>4658</v>
      </c>
      <c r="L783" s="84"/>
      <c r="M783" s="84"/>
      <c r="N783" s="86">
        <v>1</v>
      </c>
      <c r="O783" s="84"/>
      <c r="P783" s="86">
        <v>1</v>
      </c>
      <c r="Q783" s="86">
        <v>1</v>
      </c>
      <c r="R783" s="84"/>
      <c r="S783" s="84"/>
      <c r="T783" s="84"/>
      <c r="U783" s="84"/>
      <c r="V783" s="84"/>
      <c r="W783" s="84"/>
      <c r="X783" s="84"/>
      <c r="Y783" s="84"/>
      <c r="Z783" s="84" t="s">
        <v>5861</v>
      </c>
      <c r="AA783" s="87">
        <v>300</v>
      </c>
      <c r="AB783" s="87">
        <v>66667</v>
      </c>
      <c r="AC783" s="87">
        <v>52</v>
      </c>
      <c r="AD783" s="87"/>
      <c r="AE783" s="87">
        <v>66667</v>
      </c>
      <c r="AF783" s="88"/>
    </row>
    <row r="784" spans="1:32">
      <c r="A784" s="82">
        <v>1175</v>
      </c>
      <c r="B784" s="84" t="s">
        <v>6486</v>
      </c>
      <c r="C784" s="84" t="s">
        <v>5780</v>
      </c>
      <c r="D784" s="83"/>
      <c r="E784" s="83"/>
      <c r="F784" s="84" t="s">
        <v>4612</v>
      </c>
      <c r="G784" s="84" t="s">
        <v>4598</v>
      </c>
      <c r="H784" s="84" t="s">
        <v>4613</v>
      </c>
      <c r="I784" s="84" t="s">
        <v>4769</v>
      </c>
      <c r="J784" s="84"/>
      <c r="K784" s="84" t="s">
        <v>4616</v>
      </c>
      <c r="L784" s="84"/>
      <c r="M784" s="84"/>
      <c r="N784" s="84"/>
      <c r="O784" s="84"/>
      <c r="P784" s="84"/>
      <c r="Q784" s="86">
        <v>1</v>
      </c>
      <c r="R784" s="84"/>
      <c r="S784" s="84"/>
      <c r="T784" s="84"/>
      <c r="U784" s="84"/>
      <c r="V784" s="84"/>
      <c r="W784" s="84"/>
      <c r="X784" s="84"/>
      <c r="Y784" s="84"/>
      <c r="Z784" s="84" t="s">
        <v>6487</v>
      </c>
      <c r="AA784" s="87">
        <v>0.42134831499999997</v>
      </c>
      <c r="AB784" s="87">
        <v>94</v>
      </c>
      <c r="AC784" s="87">
        <v>0.1</v>
      </c>
      <c r="AD784" s="87"/>
      <c r="AE784" s="87">
        <v>94</v>
      </c>
      <c r="AF784" s="88" t="s">
        <v>6488</v>
      </c>
    </row>
    <row r="785" spans="1:32">
      <c r="A785" s="82">
        <v>1176</v>
      </c>
      <c r="B785" s="84" t="s">
        <v>6489</v>
      </c>
      <c r="C785" s="84" t="s">
        <v>5780</v>
      </c>
      <c r="D785" s="83"/>
      <c r="E785" s="83"/>
      <c r="F785" s="84" t="s">
        <v>4626</v>
      </c>
      <c r="G785" s="84" t="s">
        <v>4598</v>
      </c>
      <c r="H785" s="84" t="s">
        <v>4613</v>
      </c>
      <c r="I785" s="84" t="s">
        <v>4769</v>
      </c>
      <c r="J785" s="84"/>
      <c r="K785" s="84" t="s">
        <v>4616</v>
      </c>
      <c r="L785" s="84"/>
      <c r="M785" s="84"/>
      <c r="N785" s="84"/>
      <c r="O785" s="84"/>
      <c r="P785" s="84"/>
      <c r="Q785" s="86">
        <v>1</v>
      </c>
      <c r="R785" s="84"/>
      <c r="S785" s="84"/>
      <c r="T785" s="84"/>
      <c r="U785" s="84"/>
      <c r="V785" s="84"/>
      <c r="W785" s="84"/>
      <c r="X785" s="84"/>
      <c r="Y785" s="84"/>
      <c r="Z785" s="84"/>
      <c r="AA785" s="87"/>
      <c r="AB785" s="87"/>
      <c r="AC785" s="87"/>
      <c r="AD785" s="87"/>
      <c r="AE785" s="87">
        <v>0</v>
      </c>
      <c r="AF785" s="88" t="s">
        <v>6490</v>
      </c>
    </row>
    <row r="786" spans="1:32">
      <c r="A786" s="82">
        <v>1177</v>
      </c>
      <c r="B786" s="84" t="s">
        <v>6491</v>
      </c>
      <c r="C786" s="84" t="s">
        <v>5780</v>
      </c>
      <c r="D786" s="83"/>
      <c r="E786" s="83"/>
      <c r="F786" s="84" t="s">
        <v>4626</v>
      </c>
      <c r="G786" s="84" t="s">
        <v>4598</v>
      </c>
      <c r="H786" s="84" t="s">
        <v>4613</v>
      </c>
      <c r="I786" s="84" t="s">
        <v>4769</v>
      </c>
      <c r="J786" s="84"/>
      <c r="K786" s="84" t="s">
        <v>4616</v>
      </c>
      <c r="L786" s="84"/>
      <c r="M786" s="84"/>
      <c r="N786" s="84"/>
      <c r="O786" s="84"/>
      <c r="P786" s="84"/>
      <c r="Q786" s="86">
        <v>1</v>
      </c>
      <c r="R786" s="84"/>
      <c r="S786" s="84"/>
      <c r="T786" s="84"/>
      <c r="U786" s="84"/>
      <c r="V786" s="84"/>
      <c r="W786" s="84"/>
      <c r="X786" s="84"/>
      <c r="Y786" s="84"/>
      <c r="Z786" s="84"/>
      <c r="AA786" s="87"/>
      <c r="AB786" s="87"/>
      <c r="AC786" s="87"/>
      <c r="AD786" s="87"/>
      <c r="AE786" s="87">
        <v>0</v>
      </c>
      <c r="AF786" s="88" t="s">
        <v>6490</v>
      </c>
    </row>
    <row r="787" spans="1:32">
      <c r="A787" s="82">
        <v>1178</v>
      </c>
      <c r="B787" s="84" t="s">
        <v>6492</v>
      </c>
      <c r="C787" s="84" t="s">
        <v>5621</v>
      </c>
      <c r="D787" s="85">
        <v>2025</v>
      </c>
      <c r="E787" s="83"/>
      <c r="F787" s="84" t="s">
        <v>4621</v>
      </c>
      <c r="G787" s="84" t="s">
        <v>4594</v>
      </c>
      <c r="H787" s="84" t="s">
        <v>5966</v>
      </c>
      <c r="I787" s="84" t="s">
        <v>5914</v>
      </c>
      <c r="J787" s="84" t="s">
        <v>5914</v>
      </c>
      <c r="K787" s="84" t="s">
        <v>4554</v>
      </c>
      <c r="L787" s="84"/>
      <c r="M787" s="86">
        <v>1</v>
      </c>
      <c r="N787" s="84"/>
      <c r="O787" s="84"/>
      <c r="P787" s="84"/>
      <c r="Q787" s="84"/>
      <c r="R787" s="84"/>
      <c r="S787" s="84"/>
      <c r="T787" s="84"/>
      <c r="U787" s="84"/>
      <c r="V787" s="84"/>
      <c r="W787" s="84"/>
      <c r="X787" s="84"/>
      <c r="Y787" s="84"/>
      <c r="Z787" s="84" t="s">
        <v>6493</v>
      </c>
      <c r="AA787" s="87"/>
      <c r="AB787" s="87">
        <v>230968</v>
      </c>
      <c r="AC787" s="87">
        <v>180.1</v>
      </c>
      <c r="AD787" s="87"/>
      <c r="AE787" s="87">
        <v>0</v>
      </c>
      <c r="AF787" s="88" t="s">
        <v>6494</v>
      </c>
    </row>
    <row r="788" spans="1:32">
      <c r="A788" s="82">
        <v>1180</v>
      </c>
      <c r="B788" s="84" t="s">
        <v>6495</v>
      </c>
      <c r="C788" s="84" t="s">
        <v>4761</v>
      </c>
      <c r="D788" s="85">
        <v>2024</v>
      </c>
      <c r="E788" s="83"/>
      <c r="F788" s="84" t="s">
        <v>4612</v>
      </c>
      <c r="G788" s="84" t="s">
        <v>4598</v>
      </c>
      <c r="H788" s="84" t="s">
        <v>4613</v>
      </c>
      <c r="I788" s="84" t="s">
        <v>4614</v>
      </c>
      <c r="J788" s="84" t="s">
        <v>4715</v>
      </c>
      <c r="K788" s="84" t="s">
        <v>4616</v>
      </c>
      <c r="L788" s="84"/>
      <c r="M788" s="84"/>
      <c r="N788" s="84"/>
      <c r="O788" s="84"/>
      <c r="P788" s="86">
        <v>1</v>
      </c>
      <c r="Q788" s="84"/>
      <c r="R788" s="84"/>
      <c r="S788" s="84"/>
      <c r="T788" s="84"/>
      <c r="U788" s="84"/>
      <c r="V788" s="84"/>
      <c r="W788" s="84"/>
      <c r="X788" s="84"/>
      <c r="Y788" s="84"/>
      <c r="Z788" s="84" t="s">
        <v>5169</v>
      </c>
      <c r="AA788" s="87">
        <v>10</v>
      </c>
      <c r="AB788" s="87">
        <v>2222</v>
      </c>
      <c r="AC788" s="87">
        <v>1.7</v>
      </c>
      <c r="AD788" s="87"/>
      <c r="AE788" s="87">
        <v>2222</v>
      </c>
      <c r="AF788" s="88" t="s">
        <v>6496</v>
      </c>
    </row>
    <row r="789" spans="1:32">
      <c r="A789" s="82">
        <v>1181</v>
      </c>
      <c r="B789" s="84" t="s">
        <v>6497</v>
      </c>
      <c r="C789" s="84" t="s">
        <v>4761</v>
      </c>
      <c r="D789" s="85">
        <v>2024</v>
      </c>
      <c r="E789" s="83"/>
      <c r="F789" s="84" t="s">
        <v>4612</v>
      </c>
      <c r="G789" s="84" t="s">
        <v>4598</v>
      </c>
      <c r="H789" s="84" t="s">
        <v>4613</v>
      </c>
      <c r="I789" s="84" t="s">
        <v>4614</v>
      </c>
      <c r="J789" s="84" t="s">
        <v>4649</v>
      </c>
      <c r="K789" s="84" t="s">
        <v>4616</v>
      </c>
      <c r="L789" s="84"/>
      <c r="M789" s="84"/>
      <c r="N789" s="84"/>
      <c r="O789" s="84"/>
      <c r="P789" s="84"/>
      <c r="Q789" s="86">
        <v>1</v>
      </c>
      <c r="R789" s="84"/>
      <c r="S789" s="84"/>
      <c r="T789" s="84"/>
      <c r="U789" s="84"/>
      <c r="V789" s="84"/>
      <c r="W789" s="84"/>
      <c r="X789" s="84"/>
      <c r="Y789" s="84"/>
      <c r="Z789" s="84" t="s">
        <v>5169</v>
      </c>
      <c r="AA789" s="87">
        <v>10</v>
      </c>
      <c r="AB789" s="87">
        <v>2222</v>
      </c>
      <c r="AC789" s="87">
        <v>1.7</v>
      </c>
      <c r="AD789" s="87"/>
      <c r="AE789" s="87">
        <v>2222</v>
      </c>
      <c r="AF789" s="88" t="s">
        <v>6496</v>
      </c>
    </row>
    <row r="790" spans="1:32">
      <c r="A790" s="82">
        <v>1182</v>
      </c>
      <c r="B790" s="84" t="s">
        <v>6498</v>
      </c>
      <c r="C790" s="84" t="s">
        <v>4662</v>
      </c>
      <c r="D790" s="85">
        <v>2023</v>
      </c>
      <c r="E790" s="83"/>
      <c r="F790" s="84" t="s">
        <v>4621</v>
      </c>
      <c r="G790" s="84" t="s">
        <v>4602</v>
      </c>
      <c r="H790" s="84"/>
      <c r="I790" s="84" t="s">
        <v>4614</v>
      </c>
      <c r="J790" s="84" t="s">
        <v>4622</v>
      </c>
      <c r="K790" s="84" t="s">
        <v>4616</v>
      </c>
      <c r="L790" s="84"/>
      <c r="M790" s="84"/>
      <c r="N790" s="84"/>
      <c r="O790" s="84"/>
      <c r="P790" s="84"/>
      <c r="Q790" s="86">
        <v>1</v>
      </c>
      <c r="R790" s="84"/>
      <c r="S790" s="84"/>
      <c r="T790" s="84"/>
      <c r="U790" s="84"/>
      <c r="V790" s="84"/>
      <c r="W790" s="84"/>
      <c r="X790" s="84"/>
      <c r="Y790" s="84"/>
      <c r="Z790" s="84" t="s">
        <v>6499</v>
      </c>
      <c r="AA790" s="87">
        <v>73.033707870000001</v>
      </c>
      <c r="AB790" s="87">
        <v>14045</v>
      </c>
      <c r="AC790" s="87">
        <v>11</v>
      </c>
      <c r="AD790" s="87"/>
      <c r="AE790" s="87">
        <v>14045</v>
      </c>
      <c r="AF790" s="88" t="s">
        <v>6500</v>
      </c>
    </row>
    <row r="791" spans="1:32">
      <c r="A791" s="82">
        <v>1183</v>
      </c>
      <c r="B791" s="84" t="s">
        <v>6501</v>
      </c>
      <c r="C791" s="84" t="s">
        <v>4611</v>
      </c>
      <c r="D791" s="83"/>
      <c r="E791" s="83"/>
      <c r="F791" s="84" t="s">
        <v>4612</v>
      </c>
      <c r="G791" s="84" t="s">
        <v>4598</v>
      </c>
      <c r="H791" s="84" t="s">
        <v>4613</v>
      </c>
      <c r="I791" s="84" t="s">
        <v>4614</v>
      </c>
      <c r="J791" s="84" t="s">
        <v>4649</v>
      </c>
      <c r="K791" s="84" t="s">
        <v>4616</v>
      </c>
      <c r="L791" s="84"/>
      <c r="M791" s="84"/>
      <c r="N791" s="84"/>
      <c r="O791" s="84"/>
      <c r="P791" s="84"/>
      <c r="Q791" s="84"/>
      <c r="R791" s="84"/>
      <c r="S791" s="84"/>
      <c r="T791" s="84"/>
      <c r="U791" s="84"/>
      <c r="V791" s="84"/>
      <c r="W791" s="84"/>
      <c r="X791" s="84"/>
      <c r="Y791" s="84"/>
      <c r="Z791" s="84" t="s">
        <v>6502</v>
      </c>
      <c r="AA791" s="87">
        <v>0.5</v>
      </c>
      <c r="AB791" s="87">
        <v>111</v>
      </c>
      <c r="AC791" s="87">
        <v>0.1</v>
      </c>
      <c r="AD791" s="87"/>
      <c r="AE791" s="87">
        <v>111</v>
      </c>
      <c r="AF791" s="88" t="s">
        <v>6503</v>
      </c>
    </row>
    <row r="792" spans="1:32">
      <c r="A792" s="82">
        <v>1184</v>
      </c>
      <c r="B792" s="84" t="s">
        <v>6504</v>
      </c>
      <c r="C792" s="84" t="s">
        <v>4736</v>
      </c>
      <c r="D792" s="85">
        <v>2023</v>
      </c>
      <c r="E792" s="83"/>
      <c r="F792" s="84" t="s">
        <v>4601</v>
      </c>
      <c r="G792" s="84" t="s">
        <v>4602</v>
      </c>
      <c r="H792" s="84"/>
      <c r="I792" s="84" t="s">
        <v>4614</v>
      </c>
      <c r="J792" s="84" t="s">
        <v>4615</v>
      </c>
      <c r="K792" s="84" t="s">
        <v>4616</v>
      </c>
      <c r="L792" s="84"/>
      <c r="M792" s="84"/>
      <c r="N792" s="84"/>
      <c r="O792" s="84"/>
      <c r="P792" s="84"/>
      <c r="Q792" s="84"/>
      <c r="R792" s="84"/>
      <c r="S792" s="84"/>
      <c r="T792" s="84"/>
      <c r="U792" s="84"/>
      <c r="V792" s="84"/>
      <c r="W792" s="84"/>
      <c r="X792" s="84"/>
      <c r="Y792" s="84"/>
      <c r="Z792" s="84" t="s">
        <v>6505</v>
      </c>
      <c r="AA792" s="87">
        <v>1</v>
      </c>
      <c r="AB792" s="87">
        <v>192</v>
      </c>
      <c r="AC792" s="87">
        <v>0.1</v>
      </c>
      <c r="AD792" s="87"/>
      <c r="AE792" s="87">
        <v>192</v>
      </c>
      <c r="AF792" s="88" t="s">
        <v>6506</v>
      </c>
    </row>
    <row r="793" spans="1:32">
      <c r="A793" s="82">
        <v>1185</v>
      </c>
      <c r="B793" s="84" t="s">
        <v>6507</v>
      </c>
      <c r="C793" s="84" t="s">
        <v>4985</v>
      </c>
      <c r="D793" s="85">
        <v>2021</v>
      </c>
      <c r="E793" s="83"/>
      <c r="F793" s="84" t="s">
        <v>4601</v>
      </c>
      <c r="G793" s="84" t="s">
        <v>4598</v>
      </c>
      <c r="H793" s="84" t="s">
        <v>4613</v>
      </c>
      <c r="I793" s="84" t="s">
        <v>4614</v>
      </c>
      <c r="J793" s="84" t="s">
        <v>4649</v>
      </c>
      <c r="K793" s="84" t="s">
        <v>4554</v>
      </c>
      <c r="L793" s="84"/>
      <c r="M793" s="86">
        <v>1</v>
      </c>
      <c r="N793" s="84"/>
      <c r="O793" s="84"/>
      <c r="P793" s="84"/>
      <c r="Q793" s="84"/>
      <c r="R793" s="84"/>
      <c r="S793" s="84"/>
      <c r="T793" s="84"/>
      <c r="U793" s="84"/>
      <c r="V793" s="84"/>
      <c r="W793" s="84"/>
      <c r="X793" s="84"/>
      <c r="Y793" s="84"/>
      <c r="Z793" s="84" t="s">
        <v>6508</v>
      </c>
      <c r="AA793" s="87">
        <v>5</v>
      </c>
      <c r="AB793" s="87">
        <v>1111</v>
      </c>
      <c r="AC793" s="87">
        <v>0.9</v>
      </c>
      <c r="AD793" s="87"/>
      <c r="AE793" s="87"/>
      <c r="AF793" s="88" t="s">
        <v>6509</v>
      </c>
    </row>
    <row r="794" spans="1:32">
      <c r="A794" s="82">
        <v>1186</v>
      </c>
      <c r="B794" s="84" t="s">
        <v>6510</v>
      </c>
      <c r="C794" s="84" t="s">
        <v>6099</v>
      </c>
      <c r="D794" s="83"/>
      <c r="E794" s="83"/>
      <c r="F794" s="84" t="s">
        <v>4621</v>
      </c>
      <c r="G794" s="84" t="s">
        <v>4598</v>
      </c>
      <c r="H794" s="84" t="s">
        <v>4613</v>
      </c>
      <c r="I794" s="84" t="s">
        <v>4614</v>
      </c>
      <c r="J794" s="84" t="s">
        <v>4715</v>
      </c>
      <c r="K794" s="84" t="s">
        <v>4554</v>
      </c>
      <c r="L794" s="84"/>
      <c r="M794" s="86">
        <v>1</v>
      </c>
      <c r="N794" s="84"/>
      <c r="O794" s="84"/>
      <c r="P794" s="84"/>
      <c r="Q794" s="84"/>
      <c r="R794" s="84"/>
      <c r="S794" s="84"/>
      <c r="T794" s="84"/>
      <c r="U794" s="84"/>
      <c r="V794" s="84"/>
      <c r="W794" s="84"/>
      <c r="X794" s="84"/>
      <c r="Y794" s="84"/>
      <c r="Z794" s="84" t="s">
        <v>6511</v>
      </c>
      <c r="AA794" s="87"/>
      <c r="AB794" s="87"/>
      <c r="AC794" s="87"/>
      <c r="AD794" s="87"/>
      <c r="AE794" s="87"/>
      <c r="AF794" s="88" t="s">
        <v>6512</v>
      </c>
    </row>
    <row r="795" spans="1:32">
      <c r="A795" s="82">
        <v>1187</v>
      </c>
      <c r="B795" s="84" t="s">
        <v>6513</v>
      </c>
      <c r="C795" s="84" t="s">
        <v>4640</v>
      </c>
      <c r="D795" s="85">
        <v>2023</v>
      </c>
      <c r="E795" s="83"/>
      <c r="F795" s="84" t="s">
        <v>4601</v>
      </c>
      <c r="G795" s="84" t="s">
        <v>4604</v>
      </c>
      <c r="H795" s="84"/>
      <c r="I795" s="84" t="s">
        <v>4641</v>
      </c>
      <c r="J795" s="84"/>
      <c r="K795" s="84" t="s">
        <v>4616</v>
      </c>
      <c r="L795" s="84"/>
      <c r="M795" s="84"/>
      <c r="N795" s="84"/>
      <c r="O795" s="86">
        <v>1</v>
      </c>
      <c r="P795" s="84"/>
      <c r="Q795" s="84"/>
      <c r="R795" s="84"/>
      <c r="S795" s="84"/>
      <c r="T795" s="84"/>
      <c r="U795" s="84"/>
      <c r="V795" s="84"/>
      <c r="W795" s="84"/>
      <c r="X795" s="84"/>
      <c r="Y795" s="84"/>
      <c r="Z795" s="84" t="s">
        <v>6164</v>
      </c>
      <c r="AA795" s="87">
        <v>17</v>
      </c>
      <c r="AB795" s="87">
        <v>3696</v>
      </c>
      <c r="AC795" s="87">
        <v>2.9</v>
      </c>
      <c r="AD795" s="87"/>
      <c r="AE795" s="87">
        <v>3696</v>
      </c>
      <c r="AF795" s="88" t="s">
        <v>6514</v>
      </c>
    </row>
    <row r="796" spans="1:32">
      <c r="A796" s="82">
        <v>1188</v>
      </c>
      <c r="B796" s="84" t="s">
        <v>6515</v>
      </c>
      <c r="C796" s="84" t="s">
        <v>6516</v>
      </c>
      <c r="D796" s="85">
        <v>2032</v>
      </c>
      <c r="E796" s="83"/>
      <c r="F796" s="84" t="s">
        <v>4612</v>
      </c>
      <c r="G796" s="84" t="s">
        <v>4598</v>
      </c>
      <c r="H796" s="84" t="s">
        <v>4613</v>
      </c>
      <c r="I796" s="84" t="s">
        <v>4614</v>
      </c>
      <c r="J796" s="84" t="s">
        <v>4622</v>
      </c>
      <c r="K796" s="84" t="s">
        <v>4554</v>
      </c>
      <c r="L796" s="84"/>
      <c r="M796" s="86">
        <v>1</v>
      </c>
      <c r="N796" s="84"/>
      <c r="O796" s="84"/>
      <c r="P796" s="84"/>
      <c r="Q796" s="84"/>
      <c r="R796" s="84"/>
      <c r="S796" s="84"/>
      <c r="T796" s="84"/>
      <c r="U796" s="84"/>
      <c r="V796" s="84"/>
      <c r="W796" s="84"/>
      <c r="X796" s="84"/>
      <c r="Y796" s="84"/>
      <c r="Z796" s="84" t="s">
        <v>6517</v>
      </c>
      <c r="AA796" s="87">
        <v>20000</v>
      </c>
      <c r="AB796" s="87">
        <v>4444444</v>
      </c>
      <c r="AC796" s="87">
        <v>3465.1</v>
      </c>
      <c r="AD796" s="87"/>
      <c r="AE796" s="87">
        <v>4444444</v>
      </c>
      <c r="AF796" s="88" t="s">
        <v>6518</v>
      </c>
    </row>
    <row r="797" spans="1:32">
      <c r="A797" s="82">
        <v>1189</v>
      </c>
      <c r="B797" s="84" t="s">
        <v>6519</v>
      </c>
      <c r="C797" s="84" t="s">
        <v>4761</v>
      </c>
      <c r="D797" s="85">
        <v>2024</v>
      </c>
      <c r="E797" s="83"/>
      <c r="F797" s="84" t="s">
        <v>4621</v>
      </c>
      <c r="G797" s="84" t="s">
        <v>4598</v>
      </c>
      <c r="H797" s="84" t="s">
        <v>4613</v>
      </c>
      <c r="I797" s="84" t="s">
        <v>4614</v>
      </c>
      <c r="J797" s="84" t="s">
        <v>4649</v>
      </c>
      <c r="K797" s="84" t="s">
        <v>4616</v>
      </c>
      <c r="L797" s="84"/>
      <c r="M797" s="84"/>
      <c r="N797" s="84"/>
      <c r="O797" s="84"/>
      <c r="P797" s="84"/>
      <c r="Q797" s="84"/>
      <c r="R797" s="86">
        <v>1</v>
      </c>
      <c r="S797" s="84"/>
      <c r="T797" s="84"/>
      <c r="U797" s="84"/>
      <c r="V797" s="84"/>
      <c r="W797" s="84"/>
      <c r="X797" s="84"/>
      <c r="Y797" s="84"/>
      <c r="Z797" s="84" t="s">
        <v>5199</v>
      </c>
      <c r="AA797" s="87">
        <v>2</v>
      </c>
      <c r="AB797" s="87">
        <v>444</v>
      </c>
      <c r="AC797" s="87">
        <v>0.3</v>
      </c>
      <c r="AD797" s="87"/>
      <c r="AE797" s="87">
        <v>444</v>
      </c>
      <c r="AF797" s="88" t="s">
        <v>6520</v>
      </c>
    </row>
    <row r="798" spans="1:32">
      <c r="A798" s="82">
        <v>1190</v>
      </c>
      <c r="B798" s="84" t="s">
        <v>6521</v>
      </c>
      <c r="C798" s="84" t="s">
        <v>5660</v>
      </c>
      <c r="D798" s="85">
        <v>2038</v>
      </c>
      <c r="E798" s="83"/>
      <c r="F798" s="84" t="s">
        <v>4612</v>
      </c>
      <c r="G798" s="84" t="s">
        <v>4598</v>
      </c>
      <c r="H798" s="84" t="s">
        <v>4613</v>
      </c>
      <c r="I798" s="84" t="s">
        <v>4614</v>
      </c>
      <c r="J798" s="84" t="s">
        <v>4622</v>
      </c>
      <c r="K798" s="84" t="s">
        <v>4554</v>
      </c>
      <c r="L798" s="84"/>
      <c r="M798" s="84"/>
      <c r="N798" s="84"/>
      <c r="O798" s="84"/>
      <c r="P798" s="84"/>
      <c r="Q798" s="84"/>
      <c r="R798" s="84"/>
      <c r="S798" s="84"/>
      <c r="T798" s="84"/>
      <c r="U798" s="84"/>
      <c r="V798" s="84"/>
      <c r="W798" s="84"/>
      <c r="X798" s="84"/>
      <c r="Y798" s="84"/>
      <c r="Z798" s="84" t="s">
        <v>6522</v>
      </c>
      <c r="AA798" s="87">
        <v>9333</v>
      </c>
      <c r="AB798" s="87">
        <v>2074000</v>
      </c>
      <c r="AC798" s="87">
        <v>1617</v>
      </c>
      <c r="AD798" s="87"/>
      <c r="AE798" s="87">
        <v>2074000</v>
      </c>
      <c r="AF798" s="88" t="s">
        <v>6374</v>
      </c>
    </row>
    <row r="799" spans="1:32">
      <c r="A799" s="82">
        <v>1191</v>
      </c>
      <c r="B799" s="84" t="s">
        <v>6523</v>
      </c>
      <c r="C799" s="84" t="s">
        <v>4677</v>
      </c>
      <c r="D799" s="85">
        <v>2035</v>
      </c>
      <c r="E799" s="83"/>
      <c r="F799" s="84" t="s">
        <v>4626</v>
      </c>
      <c r="G799" s="84" t="s">
        <v>4598</v>
      </c>
      <c r="H799" s="84" t="s">
        <v>4613</v>
      </c>
      <c r="I799" s="84" t="s">
        <v>4614</v>
      </c>
      <c r="J799" s="84" t="s">
        <v>4615</v>
      </c>
      <c r="K799" s="84" t="s">
        <v>4616</v>
      </c>
      <c r="L799" s="84"/>
      <c r="M799" s="84"/>
      <c r="N799" s="84"/>
      <c r="O799" s="84"/>
      <c r="P799" s="84"/>
      <c r="Q799" s="84"/>
      <c r="R799" s="84"/>
      <c r="S799" s="84"/>
      <c r="T799" s="84"/>
      <c r="U799" s="84"/>
      <c r="V799" s="84"/>
      <c r="W799" s="84"/>
      <c r="X799" s="84"/>
      <c r="Y799" s="84"/>
      <c r="Z799" s="84" t="s">
        <v>5933</v>
      </c>
      <c r="AA799" s="87">
        <v>5000</v>
      </c>
      <c r="AB799" s="87">
        <v>1111111</v>
      </c>
      <c r="AC799" s="87">
        <v>866.3</v>
      </c>
      <c r="AD799" s="87"/>
      <c r="AE799" s="87">
        <v>1111111</v>
      </c>
      <c r="AF799" s="88" t="s">
        <v>6524</v>
      </c>
    </row>
    <row r="800" spans="1:32">
      <c r="A800" s="82">
        <v>1192</v>
      </c>
      <c r="B800" s="84" t="s">
        <v>6525</v>
      </c>
      <c r="C800" s="84" t="s">
        <v>6410</v>
      </c>
      <c r="D800" s="85">
        <v>2028</v>
      </c>
      <c r="E800" s="83"/>
      <c r="F800" s="84" t="s">
        <v>4626</v>
      </c>
      <c r="G800" s="84" t="s">
        <v>4598</v>
      </c>
      <c r="H800" s="84" t="s">
        <v>4613</v>
      </c>
      <c r="I800" s="84" t="s">
        <v>4614</v>
      </c>
      <c r="J800" s="84" t="s">
        <v>4615</v>
      </c>
      <c r="K800" s="84" t="s">
        <v>4616</v>
      </c>
      <c r="L800" s="86">
        <v>1</v>
      </c>
      <c r="M800" s="84"/>
      <c r="N800" s="84"/>
      <c r="O800" s="84"/>
      <c r="P800" s="86">
        <v>1</v>
      </c>
      <c r="Q800" s="86">
        <v>1</v>
      </c>
      <c r="R800" s="84"/>
      <c r="S800" s="84"/>
      <c r="T800" s="84"/>
      <c r="U800" s="84"/>
      <c r="V800" s="84"/>
      <c r="W800" s="84"/>
      <c r="X800" s="84"/>
      <c r="Y800" s="84"/>
      <c r="Z800" s="84" t="s">
        <v>6526</v>
      </c>
      <c r="AA800" s="87">
        <v>2650</v>
      </c>
      <c r="AB800" s="87">
        <v>588889</v>
      </c>
      <c r="AC800" s="87">
        <v>459.1</v>
      </c>
      <c r="AD800" s="87"/>
      <c r="AE800" s="87">
        <v>588889</v>
      </c>
      <c r="AF800" s="88" t="s">
        <v>6527</v>
      </c>
    </row>
    <row r="801" spans="1:32">
      <c r="A801" s="82">
        <v>1193</v>
      </c>
      <c r="B801" s="84" t="s">
        <v>6528</v>
      </c>
      <c r="C801" s="84" t="s">
        <v>6410</v>
      </c>
      <c r="D801" s="85">
        <v>2028</v>
      </c>
      <c r="E801" s="83"/>
      <c r="F801" s="84" t="s">
        <v>4626</v>
      </c>
      <c r="G801" s="84" t="s">
        <v>4598</v>
      </c>
      <c r="H801" s="84" t="s">
        <v>4613</v>
      </c>
      <c r="I801" s="84" t="s">
        <v>4614</v>
      </c>
      <c r="J801" s="84" t="s">
        <v>4615</v>
      </c>
      <c r="K801" s="84" t="s">
        <v>4554</v>
      </c>
      <c r="L801" s="84"/>
      <c r="M801" s="86">
        <v>1</v>
      </c>
      <c r="N801" s="84"/>
      <c r="O801" s="84"/>
      <c r="P801" s="84"/>
      <c r="Q801" s="84"/>
      <c r="R801" s="84"/>
      <c r="S801" s="84"/>
      <c r="T801" s="84"/>
      <c r="U801" s="84"/>
      <c r="V801" s="84"/>
      <c r="W801" s="84"/>
      <c r="X801" s="84"/>
      <c r="Y801" s="84"/>
      <c r="Z801" s="84" t="s">
        <v>5661</v>
      </c>
      <c r="AA801" s="87">
        <v>500</v>
      </c>
      <c r="AB801" s="87">
        <v>111111</v>
      </c>
      <c r="AC801" s="87">
        <v>86.6</v>
      </c>
      <c r="AD801" s="87"/>
      <c r="AE801" s="87">
        <v>111111</v>
      </c>
      <c r="AF801" s="88" t="s">
        <v>6527</v>
      </c>
    </row>
    <row r="802" spans="1:32">
      <c r="A802" s="82">
        <v>1195</v>
      </c>
      <c r="B802" s="84" t="s">
        <v>6529</v>
      </c>
      <c r="C802" s="84" t="s">
        <v>4662</v>
      </c>
      <c r="D802" s="83"/>
      <c r="E802" s="83"/>
      <c r="F802" s="84" t="s">
        <v>4612</v>
      </c>
      <c r="G802" s="84" t="s">
        <v>4598</v>
      </c>
      <c r="H802" s="84" t="s">
        <v>4613</v>
      </c>
      <c r="I802" s="84" t="s">
        <v>4614</v>
      </c>
      <c r="J802" s="84" t="s">
        <v>4615</v>
      </c>
      <c r="K802" s="84" t="s">
        <v>4616</v>
      </c>
      <c r="L802" s="84"/>
      <c r="M802" s="84"/>
      <c r="N802" s="84"/>
      <c r="O802" s="84"/>
      <c r="P802" s="84"/>
      <c r="Q802" s="84"/>
      <c r="R802" s="84"/>
      <c r="S802" s="84"/>
      <c r="T802" s="84"/>
      <c r="U802" s="84"/>
      <c r="V802" s="84"/>
      <c r="W802" s="84"/>
      <c r="X802" s="84"/>
      <c r="Y802" s="84"/>
      <c r="Z802" s="84" t="s">
        <v>5736</v>
      </c>
      <c r="AA802" s="87">
        <v>7.5</v>
      </c>
      <c r="AB802" s="87">
        <v>1667</v>
      </c>
      <c r="AC802" s="87">
        <v>1.3</v>
      </c>
      <c r="AD802" s="87"/>
      <c r="AE802" s="87">
        <v>1667</v>
      </c>
      <c r="AF802" s="88" t="s">
        <v>6530</v>
      </c>
    </row>
    <row r="803" spans="1:32">
      <c r="A803" s="82">
        <v>1196</v>
      </c>
      <c r="B803" s="84" t="s">
        <v>6531</v>
      </c>
      <c r="C803" s="84" t="s">
        <v>6185</v>
      </c>
      <c r="D803" s="85">
        <v>2026</v>
      </c>
      <c r="E803" s="83"/>
      <c r="F803" s="84" t="s">
        <v>4612</v>
      </c>
      <c r="G803" s="84" t="s">
        <v>4598</v>
      </c>
      <c r="H803" s="84" t="s">
        <v>4613</v>
      </c>
      <c r="I803" s="84" t="s">
        <v>4614</v>
      </c>
      <c r="J803" s="84" t="s">
        <v>4649</v>
      </c>
      <c r="K803" s="84" t="s">
        <v>4616</v>
      </c>
      <c r="L803" s="84"/>
      <c r="M803" s="84"/>
      <c r="N803" s="84"/>
      <c r="O803" s="84"/>
      <c r="P803" s="84"/>
      <c r="Q803" s="84"/>
      <c r="R803" s="84"/>
      <c r="S803" s="84"/>
      <c r="T803" s="84"/>
      <c r="U803" s="84"/>
      <c r="V803" s="84"/>
      <c r="W803" s="84"/>
      <c r="X803" s="84"/>
      <c r="Y803" s="84"/>
      <c r="Z803" s="84" t="s">
        <v>6532</v>
      </c>
      <c r="AA803" s="87">
        <v>35</v>
      </c>
      <c r="AB803" s="87">
        <v>7778</v>
      </c>
      <c r="AC803" s="87">
        <v>6.1</v>
      </c>
      <c r="AD803" s="87"/>
      <c r="AE803" s="87">
        <v>7778</v>
      </c>
      <c r="AF803" s="88" t="s">
        <v>6533</v>
      </c>
    </row>
    <row r="804" spans="1:32">
      <c r="A804" s="82">
        <v>1197</v>
      </c>
      <c r="B804" s="84" t="s">
        <v>6534</v>
      </c>
      <c r="C804" s="84" t="s">
        <v>5058</v>
      </c>
      <c r="D804" s="83"/>
      <c r="E804" s="83"/>
      <c r="F804" s="84" t="s">
        <v>4626</v>
      </c>
      <c r="G804" s="84" t="s">
        <v>4598</v>
      </c>
      <c r="H804" s="84" t="s">
        <v>4613</v>
      </c>
      <c r="I804" s="84" t="s">
        <v>4614</v>
      </c>
      <c r="J804" s="84" t="s">
        <v>4715</v>
      </c>
      <c r="K804" s="84" t="s">
        <v>4616</v>
      </c>
      <c r="L804" s="84"/>
      <c r="M804" s="84"/>
      <c r="N804" s="84"/>
      <c r="O804" s="84"/>
      <c r="P804" s="84"/>
      <c r="Q804" s="84"/>
      <c r="R804" s="84"/>
      <c r="S804" s="84"/>
      <c r="T804" s="84"/>
      <c r="U804" s="84"/>
      <c r="V804" s="84"/>
      <c r="W804" s="84"/>
      <c r="X804" s="84"/>
      <c r="Y804" s="84"/>
      <c r="Z804" s="84"/>
      <c r="AA804" s="87"/>
      <c r="AB804" s="87"/>
      <c r="AC804" s="87"/>
      <c r="AD804" s="87"/>
      <c r="AE804" s="87">
        <v>0</v>
      </c>
      <c r="AF804" s="88" t="s">
        <v>6535</v>
      </c>
    </row>
    <row r="805" spans="1:32">
      <c r="A805" s="82">
        <v>1198</v>
      </c>
      <c r="B805" s="84" t="s">
        <v>6536</v>
      </c>
      <c r="C805" s="84" t="s">
        <v>6185</v>
      </c>
      <c r="D805" s="83"/>
      <c r="E805" s="83"/>
      <c r="F805" s="84" t="s">
        <v>4626</v>
      </c>
      <c r="G805" s="84" t="s">
        <v>4598</v>
      </c>
      <c r="H805" s="84" t="s">
        <v>4613</v>
      </c>
      <c r="I805" s="84" t="s">
        <v>4614</v>
      </c>
      <c r="J805" s="84" t="s">
        <v>4649</v>
      </c>
      <c r="K805" s="84" t="s">
        <v>4616</v>
      </c>
      <c r="L805" s="84"/>
      <c r="M805" s="84"/>
      <c r="N805" s="84"/>
      <c r="O805" s="84"/>
      <c r="P805" s="84"/>
      <c r="Q805" s="84"/>
      <c r="R805" s="84"/>
      <c r="S805" s="84"/>
      <c r="T805" s="84"/>
      <c r="U805" s="84"/>
      <c r="V805" s="84"/>
      <c r="W805" s="84"/>
      <c r="X805" s="84"/>
      <c r="Y805" s="84"/>
      <c r="Z805" s="84"/>
      <c r="AA805" s="87"/>
      <c r="AB805" s="87"/>
      <c r="AC805" s="87"/>
      <c r="AD805" s="87"/>
      <c r="AE805" s="87">
        <v>0</v>
      </c>
      <c r="AF805" s="88"/>
    </row>
    <row r="806" spans="1:32">
      <c r="A806" s="82">
        <v>1199</v>
      </c>
      <c r="B806" s="84" t="s">
        <v>6537</v>
      </c>
      <c r="C806" s="84" t="s">
        <v>6185</v>
      </c>
      <c r="D806" s="85">
        <v>2025</v>
      </c>
      <c r="E806" s="83"/>
      <c r="F806" s="84" t="s">
        <v>4612</v>
      </c>
      <c r="G806" s="84" t="s">
        <v>4602</v>
      </c>
      <c r="H806" s="84"/>
      <c r="I806" s="84" t="s">
        <v>4614</v>
      </c>
      <c r="J806" s="84" t="s">
        <v>4649</v>
      </c>
      <c r="K806" s="84" t="s">
        <v>4554</v>
      </c>
      <c r="L806" s="84"/>
      <c r="M806" s="86">
        <v>1</v>
      </c>
      <c r="N806" s="84"/>
      <c r="O806" s="84"/>
      <c r="P806" s="84"/>
      <c r="Q806" s="84"/>
      <c r="R806" s="84"/>
      <c r="S806" s="84"/>
      <c r="T806" s="84"/>
      <c r="U806" s="84"/>
      <c r="V806" s="84"/>
      <c r="W806" s="84"/>
      <c r="X806" s="84"/>
      <c r="Y806" s="84"/>
      <c r="Z806" s="84" t="s">
        <v>6538</v>
      </c>
      <c r="AA806" s="87">
        <v>69</v>
      </c>
      <c r="AB806" s="87">
        <v>13269</v>
      </c>
      <c r="AC806" s="87">
        <v>10.3</v>
      </c>
      <c r="AD806" s="87"/>
      <c r="AE806" s="87">
        <v>13269</v>
      </c>
      <c r="AF806" s="88" t="s">
        <v>6539</v>
      </c>
    </row>
    <row r="807" spans="1:32">
      <c r="A807" s="82">
        <v>1200</v>
      </c>
      <c r="B807" s="84" t="s">
        <v>6540</v>
      </c>
      <c r="C807" s="84" t="s">
        <v>4648</v>
      </c>
      <c r="D807" s="83"/>
      <c r="E807" s="83"/>
      <c r="F807" s="84" t="s">
        <v>4612</v>
      </c>
      <c r="G807" s="84" t="s">
        <v>4598</v>
      </c>
      <c r="H807" s="84" t="s">
        <v>4613</v>
      </c>
      <c r="I807" s="84" t="s">
        <v>4614</v>
      </c>
      <c r="J807" s="84" t="s">
        <v>4715</v>
      </c>
      <c r="K807" s="84" t="s">
        <v>4616</v>
      </c>
      <c r="L807" s="84"/>
      <c r="M807" s="84"/>
      <c r="N807" s="84"/>
      <c r="O807" s="84"/>
      <c r="P807" s="86">
        <v>1</v>
      </c>
      <c r="Q807" s="86">
        <v>1</v>
      </c>
      <c r="R807" s="86">
        <v>1</v>
      </c>
      <c r="S807" s="84"/>
      <c r="T807" s="84"/>
      <c r="U807" s="84"/>
      <c r="V807" s="84"/>
      <c r="W807" s="84"/>
      <c r="X807" s="84"/>
      <c r="Y807" s="84"/>
      <c r="Z807" s="84" t="s">
        <v>6541</v>
      </c>
      <c r="AA807" s="87">
        <v>237</v>
      </c>
      <c r="AB807" s="87">
        <v>52667</v>
      </c>
      <c r="AC807" s="87">
        <v>41.1</v>
      </c>
      <c r="AD807" s="87"/>
      <c r="AE807" s="87">
        <v>52667</v>
      </c>
      <c r="AF807" s="88" t="s">
        <v>6542</v>
      </c>
    </row>
    <row r="808" spans="1:32">
      <c r="A808" s="82">
        <v>1201</v>
      </c>
      <c r="B808" s="84" t="s">
        <v>6543</v>
      </c>
      <c r="C808" s="84" t="s">
        <v>4719</v>
      </c>
      <c r="D808" s="83"/>
      <c r="E808" s="83"/>
      <c r="F808" s="84" t="s">
        <v>4621</v>
      </c>
      <c r="G808" s="84" t="s">
        <v>4598</v>
      </c>
      <c r="H808" s="84" t="s">
        <v>4613</v>
      </c>
      <c r="I808" s="84" t="s">
        <v>4614</v>
      </c>
      <c r="J808" s="84" t="s">
        <v>4715</v>
      </c>
      <c r="K808" s="84" t="s">
        <v>4616</v>
      </c>
      <c r="L808" s="84"/>
      <c r="M808" s="84"/>
      <c r="N808" s="84"/>
      <c r="O808" s="84"/>
      <c r="P808" s="84"/>
      <c r="Q808" s="84"/>
      <c r="R808" s="84"/>
      <c r="S808" s="86">
        <v>1</v>
      </c>
      <c r="T808" s="84"/>
      <c r="U808" s="84"/>
      <c r="V808" s="84"/>
      <c r="W808" s="84"/>
      <c r="X808" s="84"/>
      <c r="Y808" s="84"/>
      <c r="Z808" s="84" t="s">
        <v>4970</v>
      </c>
      <c r="AA808" s="87">
        <v>20</v>
      </c>
      <c r="AB808" s="87">
        <v>4444</v>
      </c>
      <c r="AC808" s="87">
        <v>3.5</v>
      </c>
      <c r="AD808" s="87"/>
      <c r="AE808" s="87">
        <v>4444</v>
      </c>
      <c r="AF808" s="88" t="s">
        <v>6544</v>
      </c>
    </row>
    <row r="809" spans="1:32">
      <c r="A809" s="82">
        <v>1202</v>
      </c>
      <c r="B809" s="84" t="s">
        <v>6545</v>
      </c>
      <c r="C809" s="84" t="s">
        <v>4648</v>
      </c>
      <c r="D809" s="85">
        <v>2024</v>
      </c>
      <c r="E809" s="83"/>
      <c r="F809" s="84" t="s">
        <v>4621</v>
      </c>
      <c r="G809" s="84" t="s">
        <v>4598</v>
      </c>
      <c r="H809" s="84" t="s">
        <v>4613</v>
      </c>
      <c r="I809" s="84" t="s">
        <v>4614</v>
      </c>
      <c r="J809" s="84" t="s">
        <v>4715</v>
      </c>
      <c r="K809" s="84" t="s">
        <v>4616</v>
      </c>
      <c r="L809" s="84"/>
      <c r="M809" s="84"/>
      <c r="N809" s="84"/>
      <c r="O809" s="84"/>
      <c r="P809" s="84"/>
      <c r="Q809" s="86">
        <v>1</v>
      </c>
      <c r="R809" s="84"/>
      <c r="S809" s="84"/>
      <c r="T809" s="84"/>
      <c r="U809" s="84"/>
      <c r="V809" s="84"/>
      <c r="W809" s="84"/>
      <c r="X809" s="84"/>
      <c r="Y809" s="84"/>
      <c r="Z809" s="84" t="s">
        <v>4711</v>
      </c>
      <c r="AA809" s="87">
        <v>6</v>
      </c>
      <c r="AB809" s="87">
        <v>1333</v>
      </c>
      <c r="AC809" s="87">
        <v>1</v>
      </c>
      <c r="AD809" s="87"/>
      <c r="AE809" s="87">
        <v>1333</v>
      </c>
      <c r="AF809" s="88" t="s">
        <v>6546</v>
      </c>
    </row>
    <row r="810" spans="1:32">
      <c r="A810" s="82">
        <v>1204</v>
      </c>
      <c r="B810" s="84" t="s">
        <v>6547</v>
      </c>
      <c r="C810" s="84" t="s">
        <v>5077</v>
      </c>
      <c r="D810" s="85">
        <v>2024</v>
      </c>
      <c r="E810" s="83"/>
      <c r="F810" s="84" t="s">
        <v>4612</v>
      </c>
      <c r="G810" s="84" t="s">
        <v>4594</v>
      </c>
      <c r="H810" s="84" t="s">
        <v>6548</v>
      </c>
      <c r="I810" s="84"/>
      <c r="J810" s="84"/>
      <c r="K810" s="84" t="s">
        <v>4554</v>
      </c>
      <c r="L810" s="84"/>
      <c r="M810" s="86">
        <v>1</v>
      </c>
      <c r="N810" s="84"/>
      <c r="O810" s="84"/>
      <c r="P810" s="84"/>
      <c r="Q810" s="84"/>
      <c r="R810" s="84"/>
      <c r="S810" s="84"/>
      <c r="T810" s="84"/>
      <c r="U810" s="84"/>
      <c r="V810" s="84"/>
      <c r="W810" s="84"/>
      <c r="X810" s="84"/>
      <c r="Y810" s="84"/>
      <c r="Z810" s="84" t="s">
        <v>6549</v>
      </c>
      <c r="AA810" s="87"/>
      <c r="AB810" s="87">
        <v>286632</v>
      </c>
      <c r="AC810" s="87">
        <v>223.5</v>
      </c>
      <c r="AD810" s="87">
        <v>500000</v>
      </c>
      <c r="AE810" s="87">
        <v>62688</v>
      </c>
      <c r="AF810" s="88" t="s">
        <v>6550</v>
      </c>
    </row>
    <row r="811" spans="1:32">
      <c r="A811" s="82">
        <v>1205</v>
      </c>
      <c r="B811" s="84" t="s">
        <v>6551</v>
      </c>
      <c r="C811" s="84" t="s">
        <v>5077</v>
      </c>
      <c r="D811" s="85">
        <v>2024</v>
      </c>
      <c r="E811" s="83"/>
      <c r="F811" s="84" t="s">
        <v>4612</v>
      </c>
      <c r="G811" s="84" t="s">
        <v>4594</v>
      </c>
      <c r="H811" s="84" t="s">
        <v>6548</v>
      </c>
      <c r="I811" s="84"/>
      <c r="J811" s="84"/>
      <c r="K811" s="84" t="s">
        <v>4616</v>
      </c>
      <c r="L811" s="84"/>
      <c r="M811" s="84"/>
      <c r="N811" s="84"/>
      <c r="O811" s="84"/>
      <c r="P811" s="84"/>
      <c r="Q811" s="84"/>
      <c r="R811" s="84"/>
      <c r="S811" s="84"/>
      <c r="T811" s="84"/>
      <c r="U811" s="84"/>
      <c r="V811" s="84"/>
      <c r="W811" s="84"/>
      <c r="X811" s="84"/>
      <c r="Y811" s="84"/>
      <c r="Z811" s="84" t="s">
        <v>6552</v>
      </c>
      <c r="AA811" s="87"/>
      <c r="AB811" s="87">
        <v>280899</v>
      </c>
      <c r="AC811" s="87">
        <v>219</v>
      </c>
      <c r="AD811" s="87">
        <v>500000</v>
      </c>
      <c r="AE811" s="87">
        <v>62688</v>
      </c>
      <c r="AF811" s="88" t="s">
        <v>6550</v>
      </c>
    </row>
    <row r="812" spans="1:32">
      <c r="A812" s="82">
        <v>1215</v>
      </c>
      <c r="B812" s="84" t="s">
        <v>6553</v>
      </c>
      <c r="C812" s="84" t="s">
        <v>4714</v>
      </c>
      <c r="D812" s="83"/>
      <c r="E812" s="83"/>
      <c r="F812" s="84" t="s">
        <v>4621</v>
      </c>
      <c r="G812" s="84" t="s">
        <v>4524</v>
      </c>
      <c r="H812" s="84" t="s">
        <v>5819</v>
      </c>
      <c r="I812" s="84"/>
      <c r="J812" s="84"/>
      <c r="K812" s="84" t="s">
        <v>4616</v>
      </c>
      <c r="L812" s="84"/>
      <c r="M812" s="84"/>
      <c r="N812" s="84"/>
      <c r="O812" s="84"/>
      <c r="P812" s="84"/>
      <c r="Q812" s="84"/>
      <c r="R812" s="84"/>
      <c r="S812" s="84"/>
      <c r="T812" s="84"/>
      <c r="U812" s="84"/>
      <c r="V812" s="84"/>
      <c r="W812" s="84"/>
      <c r="X812" s="84"/>
      <c r="Y812" s="84"/>
      <c r="Z812" s="84" t="s">
        <v>6554</v>
      </c>
      <c r="AA812" s="87"/>
      <c r="AB812" s="87">
        <v>22831</v>
      </c>
      <c r="AC812" s="87">
        <v>17.8</v>
      </c>
      <c r="AD812" s="87"/>
      <c r="AE812" s="87">
        <v>22831</v>
      </c>
      <c r="AF812" s="88"/>
    </row>
    <row r="813" spans="1:32">
      <c r="A813" s="82">
        <v>1217</v>
      </c>
      <c r="B813" s="84" t="s">
        <v>6555</v>
      </c>
      <c r="C813" s="84" t="s">
        <v>5621</v>
      </c>
      <c r="D813" s="85">
        <v>2026</v>
      </c>
      <c r="E813" s="83"/>
      <c r="F813" s="84" t="s">
        <v>4612</v>
      </c>
      <c r="G813" s="84" t="s">
        <v>4598</v>
      </c>
      <c r="H813" s="84" t="s">
        <v>4613</v>
      </c>
      <c r="I813" s="84" t="s">
        <v>4614</v>
      </c>
      <c r="J813" s="84" t="s">
        <v>4649</v>
      </c>
      <c r="K813" s="84" t="s">
        <v>4554</v>
      </c>
      <c r="L813" s="84"/>
      <c r="M813" s="86">
        <v>1</v>
      </c>
      <c r="N813" s="84"/>
      <c r="O813" s="84"/>
      <c r="P813" s="84"/>
      <c r="Q813" s="84"/>
      <c r="R813" s="84"/>
      <c r="S813" s="84"/>
      <c r="T813" s="84"/>
      <c r="U813" s="84"/>
      <c r="V813" s="84"/>
      <c r="W813" s="84"/>
      <c r="X813" s="84"/>
      <c r="Y813" s="84"/>
      <c r="Z813" s="84" t="s">
        <v>6556</v>
      </c>
      <c r="AA813" s="87">
        <v>571.6462358</v>
      </c>
      <c r="AB813" s="87">
        <v>127032</v>
      </c>
      <c r="AC813" s="87">
        <v>99</v>
      </c>
      <c r="AD813" s="87"/>
      <c r="AE813" s="87">
        <v>127032</v>
      </c>
      <c r="AF813" s="88" t="s">
        <v>6415</v>
      </c>
    </row>
    <row r="814" spans="1:32">
      <c r="A814" s="82">
        <v>1218</v>
      </c>
      <c r="B814" s="84" t="s">
        <v>6557</v>
      </c>
      <c r="C814" s="84" t="s">
        <v>4736</v>
      </c>
      <c r="D814" s="85">
        <v>2021</v>
      </c>
      <c r="E814" s="83"/>
      <c r="F814" s="84" t="s">
        <v>4601</v>
      </c>
      <c r="G814" s="84" t="s">
        <v>4524</v>
      </c>
      <c r="H814" s="84" t="s">
        <v>6321</v>
      </c>
      <c r="I814" s="84"/>
      <c r="J814" s="84"/>
      <c r="K814" s="84" t="s">
        <v>4616</v>
      </c>
      <c r="L814" s="84"/>
      <c r="M814" s="84"/>
      <c r="N814" s="84"/>
      <c r="O814" s="84"/>
      <c r="P814" s="84"/>
      <c r="Q814" s="86">
        <v>1</v>
      </c>
      <c r="R814" s="84"/>
      <c r="S814" s="84"/>
      <c r="T814" s="84"/>
      <c r="U814" s="84"/>
      <c r="V814" s="84"/>
      <c r="W814" s="84"/>
      <c r="X814" s="84"/>
      <c r="Y814" s="84"/>
      <c r="Z814" s="84"/>
      <c r="AA814" s="87"/>
      <c r="AB814" s="87"/>
      <c r="AC814" s="87"/>
      <c r="AD814" s="87"/>
      <c r="AE814" s="87">
        <v>0</v>
      </c>
      <c r="AF814" s="88" t="s">
        <v>6558</v>
      </c>
    </row>
    <row r="815" spans="1:32">
      <c r="A815" s="82">
        <v>1219</v>
      </c>
      <c r="B815" s="84" t="s">
        <v>6559</v>
      </c>
      <c r="C815" s="84" t="s">
        <v>6560</v>
      </c>
      <c r="D815" s="83"/>
      <c r="E815" s="83"/>
      <c r="F815" s="84" t="s">
        <v>4612</v>
      </c>
      <c r="G815" s="84" t="s">
        <v>4598</v>
      </c>
      <c r="H815" s="84" t="s">
        <v>4613</v>
      </c>
      <c r="I815" s="84" t="s">
        <v>4614</v>
      </c>
      <c r="J815" s="84" t="s">
        <v>4649</v>
      </c>
      <c r="K815" s="84" t="s">
        <v>4616</v>
      </c>
      <c r="L815" s="84"/>
      <c r="M815" s="84"/>
      <c r="N815" s="84"/>
      <c r="O815" s="84"/>
      <c r="P815" s="84"/>
      <c r="Q815" s="84"/>
      <c r="R815" s="84"/>
      <c r="S815" s="84"/>
      <c r="T815" s="84"/>
      <c r="U815" s="84"/>
      <c r="V815" s="84"/>
      <c r="W815" s="84"/>
      <c r="X815" s="84"/>
      <c r="Y815" s="84"/>
      <c r="Z815" s="84"/>
      <c r="AA815" s="87"/>
      <c r="AB815" s="87"/>
      <c r="AC815" s="87"/>
      <c r="AD815" s="87"/>
      <c r="AE815" s="87">
        <v>0</v>
      </c>
      <c r="AF815" s="88" t="s">
        <v>6561</v>
      </c>
    </row>
    <row r="816" spans="1:32">
      <c r="A816" s="82">
        <v>1220</v>
      </c>
      <c r="B816" s="84" t="s">
        <v>6562</v>
      </c>
      <c r="C816" s="84" t="s">
        <v>4677</v>
      </c>
      <c r="D816" s="83"/>
      <c r="E816" s="83"/>
      <c r="F816" s="84" t="s">
        <v>4612</v>
      </c>
      <c r="G816" s="84" t="s">
        <v>4598</v>
      </c>
      <c r="H816" s="84" t="s">
        <v>4613</v>
      </c>
      <c r="I816" s="84" t="s">
        <v>4614</v>
      </c>
      <c r="J816" s="84" t="s">
        <v>4673</v>
      </c>
      <c r="K816" s="84" t="s">
        <v>4616</v>
      </c>
      <c r="L816" s="84"/>
      <c r="M816" s="84"/>
      <c r="N816" s="84"/>
      <c r="O816" s="84"/>
      <c r="P816" s="84"/>
      <c r="Q816" s="84"/>
      <c r="R816" s="84"/>
      <c r="S816" s="84"/>
      <c r="T816" s="84"/>
      <c r="U816" s="84"/>
      <c r="V816" s="84"/>
      <c r="W816" s="84"/>
      <c r="X816" s="84"/>
      <c r="Y816" s="84"/>
      <c r="Z816" s="84" t="s">
        <v>4970</v>
      </c>
      <c r="AA816" s="87">
        <v>20</v>
      </c>
      <c r="AB816" s="87">
        <v>4444</v>
      </c>
      <c r="AC816" s="87">
        <v>3.5</v>
      </c>
      <c r="AD816" s="87"/>
      <c r="AE816" s="87">
        <v>4444</v>
      </c>
      <c r="AF816" s="88" t="s">
        <v>6563</v>
      </c>
    </row>
    <row r="817" spans="1:32">
      <c r="A817" s="82">
        <v>1221</v>
      </c>
      <c r="B817" s="84" t="s">
        <v>6564</v>
      </c>
      <c r="C817" s="84" t="s">
        <v>4677</v>
      </c>
      <c r="D817" s="83"/>
      <c r="E817" s="83"/>
      <c r="F817" s="84" t="s">
        <v>4612</v>
      </c>
      <c r="G817" s="84" t="s">
        <v>4598</v>
      </c>
      <c r="H817" s="84" t="s">
        <v>4613</v>
      </c>
      <c r="I817" s="84" t="s">
        <v>4614</v>
      </c>
      <c r="J817" s="84" t="s">
        <v>4715</v>
      </c>
      <c r="K817" s="84" t="s">
        <v>4616</v>
      </c>
      <c r="L817" s="86">
        <v>1</v>
      </c>
      <c r="M817" s="84"/>
      <c r="N817" s="84"/>
      <c r="O817" s="84"/>
      <c r="P817" s="84"/>
      <c r="Q817" s="84"/>
      <c r="R817" s="84"/>
      <c r="S817" s="84"/>
      <c r="T817" s="84"/>
      <c r="U817" s="84"/>
      <c r="V817" s="84"/>
      <c r="W817" s="84"/>
      <c r="X817" s="84"/>
      <c r="Y817" s="84"/>
      <c r="Z817" s="84"/>
      <c r="AA817" s="87"/>
      <c r="AB817" s="87"/>
      <c r="AC817" s="87"/>
      <c r="AD817" s="87"/>
      <c r="AE817" s="87">
        <v>0</v>
      </c>
      <c r="AF817" s="88" t="s">
        <v>6563</v>
      </c>
    </row>
    <row r="818" spans="1:32">
      <c r="A818" s="82">
        <v>1222</v>
      </c>
      <c r="B818" s="84" t="s">
        <v>6565</v>
      </c>
      <c r="C818" s="84" t="s">
        <v>4662</v>
      </c>
      <c r="D818" s="85">
        <v>1982</v>
      </c>
      <c r="E818" s="83"/>
      <c r="F818" s="84" t="s">
        <v>4601</v>
      </c>
      <c r="G818" s="84" t="s">
        <v>4594</v>
      </c>
      <c r="H818" s="84" t="s">
        <v>5492</v>
      </c>
      <c r="I818" s="84"/>
      <c r="J818" s="84"/>
      <c r="K818" s="84" t="s">
        <v>4554</v>
      </c>
      <c r="L818" s="84"/>
      <c r="M818" s="86">
        <v>1</v>
      </c>
      <c r="N818" s="84"/>
      <c r="O818" s="84"/>
      <c r="P818" s="84"/>
      <c r="Q818" s="84"/>
      <c r="R818" s="84"/>
      <c r="S818" s="84"/>
      <c r="T818" s="84"/>
      <c r="U818" s="84"/>
      <c r="V818" s="84"/>
      <c r="W818" s="84"/>
      <c r="X818" s="84"/>
      <c r="Y818" s="84"/>
      <c r="Z818" s="84" t="s">
        <v>6566</v>
      </c>
      <c r="AA818" s="87"/>
      <c r="AB818" s="87"/>
      <c r="AC818" s="87"/>
      <c r="AD818" s="87">
        <v>680000</v>
      </c>
      <c r="AE818" s="87">
        <v>85256</v>
      </c>
      <c r="AF818" s="88" t="s">
        <v>6567</v>
      </c>
    </row>
    <row r="819" spans="1:32">
      <c r="A819" s="82">
        <v>1223</v>
      </c>
      <c r="B819" s="84" t="s">
        <v>6568</v>
      </c>
      <c r="C819" s="84" t="s">
        <v>6410</v>
      </c>
      <c r="D819" s="85">
        <v>2028</v>
      </c>
      <c r="E819" s="83"/>
      <c r="F819" s="84" t="s">
        <v>4612</v>
      </c>
      <c r="G819" s="84" t="s">
        <v>4594</v>
      </c>
      <c r="H819" s="84" t="s">
        <v>5966</v>
      </c>
      <c r="I819" s="84"/>
      <c r="J819" s="84"/>
      <c r="K819" s="84" t="s">
        <v>4616</v>
      </c>
      <c r="L819" s="86">
        <v>1</v>
      </c>
      <c r="M819" s="84"/>
      <c r="N819" s="84"/>
      <c r="O819" s="84"/>
      <c r="P819" s="84"/>
      <c r="Q819" s="84"/>
      <c r="R819" s="84"/>
      <c r="S819" s="84"/>
      <c r="T819" s="84"/>
      <c r="U819" s="84"/>
      <c r="V819" s="84"/>
      <c r="W819" s="84"/>
      <c r="X819" s="84"/>
      <c r="Y819" s="84"/>
      <c r="Z819" s="84"/>
      <c r="AA819" s="87"/>
      <c r="AB819" s="87"/>
      <c r="AC819" s="87"/>
      <c r="AD819" s="87">
        <v>2500000</v>
      </c>
      <c r="AE819" s="87">
        <v>313441</v>
      </c>
      <c r="AF819" s="88" t="s">
        <v>6569</v>
      </c>
    </row>
    <row r="820" spans="1:32">
      <c r="A820" s="82">
        <v>1224</v>
      </c>
      <c r="B820" s="84" t="s">
        <v>6570</v>
      </c>
      <c r="C820" s="84" t="s">
        <v>5007</v>
      </c>
      <c r="D820" s="83"/>
      <c r="E820" s="83"/>
      <c r="F820" s="84" t="s">
        <v>4626</v>
      </c>
      <c r="G820" s="84" t="s">
        <v>4594</v>
      </c>
      <c r="H820" s="84" t="s">
        <v>4863</v>
      </c>
      <c r="I820" s="84"/>
      <c r="J820" s="84"/>
      <c r="K820" s="84" t="s">
        <v>4616</v>
      </c>
      <c r="L820" s="84"/>
      <c r="M820" s="84"/>
      <c r="N820" s="84"/>
      <c r="O820" s="84"/>
      <c r="P820" s="84"/>
      <c r="Q820" s="84"/>
      <c r="R820" s="84"/>
      <c r="S820" s="84"/>
      <c r="T820" s="84"/>
      <c r="U820" s="84"/>
      <c r="V820" s="84"/>
      <c r="W820" s="84"/>
      <c r="X820" s="84"/>
      <c r="Y820" s="84"/>
      <c r="Z820" s="84" t="s">
        <v>6571</v>
      </c>
      <c r="AA820" s="87"/>
      <c r="AB820" s="87"/>
      <c r="AC820" s="87"/>
      <c r="AD820" s="87">
        <v>2500000</v>
      </c>
      <c r="AE820" s="87">
        <v>313441</v>
      </c>
      <c r="AF820" s="88" t="s">
        <v>6572</v>
      </c>
    </row>
    <row r="821" spans="1:32">
      <c r="A821" s="82">
        <v>1227</v>
      </c>
      <c r="B821" s="84" t="s">
        <v>6573</v>
      </c>
      <c r="C821" s="84" t="s">
        <v>4714</v>
      </c>
      <c r="D821" s="85">
        <v>2015</v>
      </c>
      <c r="E821" s="85">
        <v>2020</v>
      </c>
      <c r="F821" s="84" t="s">
        <v>4699</v>
      </c>
      <c r="G821" s="84" t="s">
        <v>5755</v>
      </c>
      <c r="H821" s="84"/>
      <c r="I821" s="84"/>
      <c r="J821" s="84"/>
      <c r="K821" s="84" t="s">
        <v>4616</v>
      </c>
      <c r="L821" s="86">
        <v>1</v>
      </c>
      <c r="M821" s="84"/>
      <c r="N821" s="84"/>
      <c r="O821" s="84"/>
      <c r="P821" s="84"/>
      <c r="Q821" s="84"/>
      <c r="R821" s="84"/>
      <c r="S821" s="84"/>
      <c r="T821" s="84"/>
      <c r="U821" s="84"/>
      <c r="V821" s="84"/>
      <c r="W821" s="84"/>
      <c r="X821" s="84"/>
      <c r="Y821" s="84"/>
      <c r="Z821" s="84" t="s">
        <v>5493</v>
      </c>
      <c r="AA821" s="87"/>
      <c r="AB821" s="87"/>
      <c r="AC821" s="87"/>
      <c r="AD821" s="87">
        <v>100000</v>
      </c>
      <c r="AE821" s="87">
        <v>5985</v>
      </c>
      <c r="AF821" s="88"/>
    </row>
    <row r="822" spans="1:32">
      <c r="A822" s="82">
        <v>1228</v>
      </c>
      <c r="B822" s="84" t="s">
        <v>6574</v>
      </c>
      <c r="C822" s="84" t="s">
        <v>4714</v>
      </c>
      <c r="D822" s="85">
        <v>2015</v>
      </c>
      <c r="E822" s="83"/>
      <c r="F822" s="84" t="s">
        <v>4601</v>
      </c>
      <c r="G822" s="84" t="s">
        <v>5755</v>
      </c>
      <c r="H822" s="84"/>
      <c r="I822" s="84"/>
      <c r="J822" s="84"/>
      <c r="K822" s="84" t="s">
        <v>4658</v>
      </c>
      <c r="L822" s="84"/>
      <c r="M822" s="84"/>
      <c r="N822" s="86">
        <v>1</v>
      </c>
      <c r="O822" s="84"/>
      <c r="P822" s="84"/>
      <c r="Q822" s="84"/>
      <c r="R822" s="84"/>
      <c r="S822" s="84"/>
      <c r="T822" s="84"/>
      <c r="U822" s="84"/>
      <c r="V822" s="84"/>
      <c r="W822" s="84"/>
      <c r="X822" s="84"/>
      <c r="Y822" s="84"/>
      <c r="Z822" s="84" t="s">
        <v>6575</v>
      </c>
      <c r="AA822" s="87"/>
      <c r="AB822" s="87"/>
      <c r="AC822" s="87"/>
      <c r="AD822" s="87">
        <v>50000</v>
      </c>
      <c r="AE822" s="87">
        <v>2992</v>
      </c>
      <c r="AF822" s="88"/>
    </row>
    <row r="823" spans="1:32">
      <c r="A823" s="82">
        <v>1229</v>
      </c>
      <c r="B823" s="84" t="s">
        <v>6576</v>
      </c>
      <c r="C823" s="84" t="s">
        <v>6157</v>
      </c>
      <c r="D823" s="85">
        <v>2027</v>
      </c>
      <c r="E823" s="83"/>
      <c r="F823" s="84" t="s">
        <v>4612</v>
      </c>
      <c r="G823" s="84" t="s">
        <v>4598</v>
      </c>
      <c r="H823" s="84" t="s">
        <v>4613</v>
      </c>
      <c r="I823" s="84" t="s">
        <v>4614</v>
      </c>
      <c r="J823" s="84" t="s">
        <v>4615</v>
      </c>
      <c r="K823" s="84" t="s">
        <v>4554</v>
      </c>
      <c r="L823" s="84"/>
      <c r="M823" s="86">
        <v>1</v>
      </c>
      <c r="N823" s="84"/>
      <c r="O823" s="84"/>
      <c r="P823" s="84"/>
      <c r="Q823" s="84"/>
      <c r="R823" s="84"/>
      <c r="S823" s="84"/>
      <c r="T823" s="84"/>
      <c r="U823" s="84"/>
      <c r="V823" s="84"/>
      <c r="W823" s="84"/>
      <c r="X823" s="84"/>
      <c r="Y823" s="84"/>
      <c r="Z823" s="84" t="s">
        <v>6577</v>
      </c>
      <c r="AA823" s="87">
        <v>1168.2839630000001</v>
      </c>
      <c r="AB823" s="87">
        <v>259619</v>
      </c>
      <c r="AC823" s="87">
        <v>202.4</v>
      </c>
      <c r="AD823" s="87"/>
      <c r="AE823" s="87">
        <v>259619</v>
      </c>
      <c r="AF823" s="88" t="s">
        <v>6578</v>
      </c>
    </row>
    <row r="824" spans="1:32">
      <c r="A824" s="82">
        <v>1230</v>
      </c>
      <c r="B824" s="84" t="s">
        <v>6579</v>
      </c>
      <c r="C824" s="84" t="s">
        <v>6157</v>
      </c>
      <c r="D824" s="85">
        <v>2024</v>
      </c>
      <c r="E824" s="83"/>
      <c r="F824" s="84" t="s">
        <v>4612</v>
      </c>
      <c r="G824" s="84" t="s">
        <v>4598</v>
      </c>
      <c r="H824" s="84" t="s">
        <v>4613</v>
      </c>
      <c r="I824" s="84" t="s">
        <v>4614</v>
      </c>
      <c r="J824" s="84" t="s">
        <v>4615</v>
      </c>
      <c r="K824" s="84" t="s">
        <v>4616</v>
      </c>
      <c r="L824" s="84"/>
      <c r="M824" s="84"/>
      <c r="N824" s="84"/>
      <c r="O824" s="84"/>
      <c r="P824" s="84"/>
      <c r="Q824" s="84"/>
      <c r="R824" s="84"/>
      <c r="S824" s="84"/>
      <c r="T824" s="84"/>
      <c r="U824" s="84"/>
      <c r="V824" s="84"/>
      <c r="W824" s="84"/>
      <c r="X824" s="84"/>
      <c r="Y824" s="84"/>
      <c r="Z824" s="84" t="s">
        <v>6580</v>
      </c>
      <c r="AA824" s="87">
        <v>5</v>
      </c>
      <c r="AB824" s="87">
        <v>1111</v>
      </c>
      <c r="AC824" s="87">
        <v>0.9</v>
      </c>
      <c r="AD824" s="87"/>
      <c r="AE824" s="87">
        <v>1111</v>
      </c>
      <c r="AF824" s="88" t="s">
        <v>6581</v>
      </c>
    </row>
    <row r="825" spans="1:32">
      <c r="A825" s="82">
        <v>1231</v>
      </c>
      <c r="B825" s="84" t="s">
        <v>6582</v>
      </c>
      <c r="C825" s="84" t="s">
        <v>6036</v>
      </c>
      <c r="D825" s="83"/>
      <c r="E825" s="83"/>
      <c r="F825" s="84" t="s">
        <v>4663</v>
      </c>
      <c r="G825" s="84" t="s">
        <v>4598</v>
      </c>
      <c r="H825" s="84" t="s">
        <v>4613</v>
      </c>
      <c r="I825" s="84" t="s">
        <v>6081</v>
      </c>
      <c r="J825" s="84"/>
      <c r="K825" s="84" t="s">
        <v>4616</v>
      </c>
      <c r="L825" s="84"/>
      <c r="M825" s="84"/>
      <c r="N825" s="84"/>
      <c r="O825" s="84"/>
      <c r="P825" s="84"/>
      <c r="Q825" s="84"/>
      <c r="R825" s="84"/>
      <c r="S825" s="84"/>
      <c r="T825" s="84"/>
      <c r="U825" s="84"/>
      <c r="V825" s="84"/>
      <c r="W825" s="84"/>
      <c r="X825" s="84"/>
      <c r="Y825" s="84"/>
      <c r="Z825" s="84"/>
      <c r="AA825" s="87"/>
      <c r="AB825" s="87"/>
      <c r="AC825" s="87"/>
      <c r="AD825" s="87"/>
      <c r="AE825" s="87">
        <v>0</v>
      </c>
      <c r="AF825" s="88" t="s">
        <v>6583</v>
      </c>
    </row>
    <row r="826" spans="1:32">
      <c r="A826" s="82">
        <v>1232</v>
      </c>
      <c r="B826" s="84" t="s">
        <v>6584</v>
      </c>
      <c r="C826" s="84" t="s">
        <v>6410</v>
      </c>
      <c r="D826" s="83"/>
      <c r="E826" s="83"/>
      <c r="F826" s="84" t="s">
        <v>4663</v>
      </c>
      <c r="G826" s="84" t="s">
        <v>4598</v>
      </c>
      <c r="H826" s="84" t="s">
        <v>4613</v>
      </c>
      <c r="I826" s="84" t="s">
        <v>4614</v>
      </c>
      <c r="J826" s="84" t="s">
        <v>4715</v>
      </c>
      <c r="K826" s="84" t="s">
        <v>4616</v>
      </c>
      <c r="L826" s="84"/>
      <c r="M826" s="84"/>
      <c r="N826" s="84"/>
      <c r="O826" s="84"/>
      <c r="P826" s="84"/>
      <c r="Q826" s="84"/>
      <c r="R826" s="84"/>
      <c r="S826" s="84"/>
      <c r="T826" s="84"/>
      <c r="U826" s="84"/>
      <c r="V826" s="84"/>
      <c r="W826" s="84"/>
      <c r="X826" s="84"/>
      <c r="Y826" s="84"/>
      <c r="Z826" s="84"/>
      <c r="AA826" s="87"/>
      <c r="AB826" s="87"/>
      <c r="AC826" s="87"/>
      <c r="AD826" s="87"/>
      <c r="AE826" s="87">
        <v>0</v>
      </c>
      <c r="AF826" s="88" t="s">
        <v>6585</v>
      </c>
    </row>
    <row r="827" spans="1:32">
      <c r="A827" s="82">
        <v>1233</v>
      </c>
      <c r="B827" s="84" t="s">
        <v>6586</v>
      </c>
      <c r="C827" s="84" t="s">
        <v>4640</v>
      </c>
      <c r="D827" s="83"/>
      <c r="E827" s="83"/>
      <c r="F827" s="84" t="s">
        <v>4612</v>
      </c>
      <c r="G827" s="84" t="s">
        <v>4598</v>
      </c>
      <c r="H827" s="84" t="s">
        <v>4613</v>
      </c>
      <c r="I827" s="84" t="s">
        <v>4614</v>
      </c>
      <c r="J827" s="84" t="s">
        <v>4622</v>
      </c>
      <c r="K827" s="84" t="s">
        <v>4616</v>
      </c>
      <c r="L827" s="84"/>
      <c r="M827" s="84"/>
      <c r="N827" s="84"/>
      <c r="O827" s="84"/>
      <c r="P827" s="84"/>
      <c r="Q827" s="84"/>
      <c r="R827" s="84"/>
      <c r="S827" s="84"/>
      <c r="T827" s="84"/>
      <c r="U827" s="84"/>
      <c r="V827" s="86">
        <v>1</v>
      </c>
      <c r="W827" s="84"/>
      <c r="X827" s="84"/>
      <c r="Y827" s="84"/>
      <c r="Z827" s="84" t="s">
        <v>6587</v>
      </c>
      <c r="AA827" s="87">
        <v>300</v>
      </c>
      <c r="AB827" s="87">
        <v>66667</v>
      </c>
      <c r="AC827" s="87">
        <v>52</v>
      </c>
      <c r="AD827" s="87"/>
      <c r="AE827" s="87">
        <v>66667</v>
      </c>
      <c r="AF827" s="88" t="s">
        <v>6588</v>
      </c>
    </row>
    <row r="828" spans="1:32">
      <c r="A828" s="82">
        <v>1234</v>
      </c>
      <c r="B828" s="84" t="s">
        <v>6589</v>
      </c>
      <c r="C828" s="84" t="s">
        <v>6560</v>
      </c>
      <c r="D828" s="85">
        <v>2000</v>
      </c>
      <c r="E828" s="85">
        <v>2019</v>
      </c>
      <c r="F828" s="84" t="s">
        <v>4699</v>
      </c>
      <c r="G828" s="84" t="s">
        <v>4604</v>
      </c>
      <c r="H828" s="84"/>
      <c r="I828" s="84" t="s">
        <v>4614</v>
      </c>
      <c r="J828" s="84" t="s">
        <v>4673</v>
      </c>
      <c r="K828" s="84" t="s">
        <v>4554</v>
      </c>
      <c r="L828" s="84"/>
      <c r="M828" s="86">
        <v>1</v>
      </c>
      <c r="N828" s="84"/>
      <c r="O828" s="84"/>
      <c r="P828" s="84"/>
      <c r="Q828" s="84"/>
      <c r="R828" s="84"/>
      <c r="S828" s="84"/>
      <c r="T828" s="84"/>
      <c r="U828" s="84"/>
      <c r="V828" s="84"/>
      <c r="W828" s="84"/>
      <c r="X828" s="84"/>
      <c r="Y828" s="84"/>
      <c r="Z828" s="84" t="s">
        <v>6590</v>
      </c>
      <c r="AA828" s="87"/>
      <c r="AB828" s="87"/>
      <c r="AC828" s="87"/>
      <c r="AD828" s="87"/>
      <c r="AE828" s="87">
        <v>0</v>
      </c>
      <c r="AF828" s="88" t="s">
        <v>6591</v>
      </c>
    </row>
    <row r="829" spans="1:32">
      <c r="A829" s="82">
        <v>1235</v>
      </c>
      <c r="B829" s="84" t="s">
        <v>6592</v>
      </c>
      <c r="C829" s="84" t="s">
        <v>6593</v>
      </c>
      <c r="D829" s="85">
        <v>1975</v>
      </c>
      <c r="E829" s="85">
        <v>2015</v>
      </c>
      <c r="F829" s="84" t="s">
        <v>4699</v>
      </c>
      <c r="G829" s="84" t="s">
        <v>4604</v>
      </c>
      <c r="H829" s="84"/>
      <c r="I829" s="84" t="s">
        <v>4769</v>
      </c>
      <c r="J829" s="84"/>
      <c r="K829" s="84" t="s">
        <v>4554</v>
      </c>
      <c r="L829" s="84"/>
      <c r="M829" s="86">
        <v>1</v>
      </c>
      <c r="N829" s="84"/>
      <c r="O829" s="84"/>
      <c r="P829" s="84"/>
      <c r="Q829" s="84"/>
      <c r="R829" s="84"/>
      <c r="S829" s="84"/>
      <c r="T829" s="84"/>
      <c r="U829" s="84"/>
      <c r="V829" s="84"/>
      <c r="W829" s="84"/>
      <c r="X829" s="84"/>
      <c r="Y829" s="84"/>
      <c r="Z829" s="84" t="s">
        <v>5259</v>
      </c>
      <c r="AA829" s="87"/>
      <c r="AB829" s="87"/>
      <c r="AC829" s="87"/>
      <c r="AD829" s="87"/>
      <c r="AE829" s="87">
        <v>0</v>
      </c>
      <c r="AF829" s="88" t="s">
        <v>6594</v>
      </c>
    </row>
    <row r="830" spans="1:32">
      <c r="A830" s="82">
        <v>1236</v>
      </c>
      <c r="B830" s="84" t="s">
        <v>6595</v>
      </c>
      <c r="C830" s="84" t="s">
        <v>4719</v>
      </c>
      <c r="D830" s="85">
        <v>2025</v>
      </c>
      <c r="E830" s="83"/>
      <c r="F830" s="84" t="s">
        <v>4612</v>
      </c>
      <c r="G830" s="84" t="s">
        <v>4594</v>
      </c>
      <c r="H830" s="84" t="s">
        <v>6397</v>
      </c>
      <c r="I830" s="84"/>
      <c r="J830" s="84"/>
      <c r="K830" s="84" t="s">
        <v>4616</v>
      </c>
      <c r="L830" s="86">
        <v>1</v>
      </c>
      <c r="M830" s="84"/>
      <c r="N830" s="84"/>
      <c r="O830" s="84"/>
      <c r="P830" s="84"/>
      <c r="Q830" s="84"/>
      <c r="R830" s="84"/>
      <c r="S830" s="84"/>
      <c r="T830" s="84"/>
      <c r="U830" s="84"/>
      <c r="V830" s="84"/>
      <c r="W830" s="84"/>
      <c r="X830" s="84"/>
      <c r="Y830" s="84"/>
      <c r="Z830" s="84" t="s">
        <v>6596</v>
      </c>
      <c r="AA830" s="87"/>
      <c r="AB830" s="87"/>
      <c r="AC830" s="87"/>
      <c r="AD830" s="87">
        <v>380000</v>
      </c>
      <c r="AE830" s="87">
        <v>47643</v>
      </c>
      <c r="AF830" s="88" t="s">
        <v>6597</v>
      </c>
    </row>
    <row r="831" spans="1:32">
      <c r="A831" s="82">
        <v>1237</v>
      </c>
      <c r="B831" s="84" t="s">
        <v>6598</v>
      </c>
      <c r="C831" s="84" t="s">
        <v>4632</v>
      </c>
      <c r="D831" s="85">
        <v>2030</v>
      </c>
      <c r="E831" s="83"/>
      <c r="F831" s="84" t="s">
        <v>4612</v>
      </c>
      <c r="G831" s="84" t="s">
        <v>4594</v>
      </c>
      <c r="H831" s="84" t="s">
        <v>5966</v>
      </c>
      <c r="I831" s="84"/>
      <c r="J831" s="84"/>
      <c r="K831" s="84" t="s">
        <v>4616</v>
      </c>
      <c r="L831" s="84"/>
      <c r="M831" s="84"/>
      <c r="N831" s="84"/>
      <c r="O831" s="84"/>
      <c r="P831" s="86">
        <v>1</v>
      </c>
      <c r="Q831" s="86">
        <v>1</v>
      </c>
      <c r="R831" s="84"/>
      <c r="S831" s="84"/>
      <c r="T831" s="84"/>
      <c r="U831" s="84"/>
      <c r="V831" s="84"/>
      <c r="W831" s="84"/>
      <c r="X831" s="84"/>
      <c r="Y831" s="84"/>
      <c r="Z831" s="84" t="s">
        <v>6599</v>
      </c>
      <c r="AA831" s="87"/>
      <c r="AB831" s="87">
        <v>327715</v>
      </c>
      <c r="AC831" s="87">
        <v>255.5</v>
      </c>
      <c r="AD831" s="87"/>
      <c r="AE831" s="87">
        <v>0</v>
      </c>
      <c r="AF831" s="88" t="s">
        <v>6600</v>
      </c>
    </row>
    <row r="832" spans="1:32">
      <c r="A832" s="82">
        <v>1239</v>
      </c>
      <c r="B832" s="84" t="s">
        <v>6601</v>
      </c>
      <c r="C832" s="84" t="s">
        <v>4662</v>
      </c>
      <c r="D832" s="83"/>
      <c r="E832" s="83"/>
      <c r="F832" s="84" t="s">
        <v>4612</v>
      </c>
      <c r="G832" s="84" t="s">
        <v>4602</v>
      </c>
      <c r="H832" s="84"/>
      <c r="I832" s="84" t="s">
        <v>4614</v>
      </c>
      <c r="J832" s="84" t="s">
        <v>4683</v>
      </c>
      <c r="K832" s="84" t="s">
        <v>4616</v>
      </c>
      <c r="L832" s="84"/>
      <c r="M832" s="84"/>
      <c r="N832" s="84"/>
      <c r="O832" s="84"/>
      <c r="P832" s="84"/>
      <c r="Q832" s="86">
        <v>1</v>
      </c>
      <c r="R832" s="84"/>
      <c r="S832" s="84"/>
      <c r="T832" s="84"/>
      <c r="U832" s="84"/>
      <c r="V832" s="84"/>
      <c r="W832" s="84"/>
      <c r="X832" s="84"/>
      <c r="Y832" s="84"/>
      <c r="Z832" s="84" t="s">
        <v>6602</v>
      </c>
      <c r="AA832" s="87">
        <v>182.58426969999999</v>
      </c>
      <c r="AB832" s="87">
        <v>35112</v>
      </c>
      <c r="AC832" s="87">
        <v>27.4</v>
      </c>
      <c r="AD832" s="87"/>
      <c r="AE832" s="87">
        <v>35112</v>
      </c>
      <c r="AF832" s="88" t="s">
        <v>6603</v>
      </c>
    </row>
    <row r="833" spans="1:32">
      <c r="A833" s="82">
        <v>1240</v>
      </c>
      <c r="B833" s="84" t="s">
        <v>6604</v>
      </c>
      <c r="C833" s="84" t="s">
        <v>4662</v>
      </c>
      <c r="D833" s="85">
        <v>2000</v>
      </c>
      <c r="E833" s="83"/>
      <c r="F833" s="84" t="s">
        <v>4601</v>
      </c>
      <c r="G833" s="84" t="s">
        <v>4602</v>
      </c>
      <c r="H833" s="84"/>
      <c r="I833" s="84" t="s">
        <v>4769</v>
      </c>
      <c r="J833" s="84"/>
      <c r="K833" s="84" t="s">
        <v>4616</v>
      </c>
      <c r="L833" s="84"/>
      <c r="M833" s="84"/>
      <c r="N833" s="84"/>
      <c r="O833" s="84"/>
      <c r="P833" s="84"/>
      <c r="Q833" s="84"/>
      <c r="R833" s="84"/>
      <c r="S833" s="84"/>
      <c r="T833" s="84"/>
      <c r="U833" s="84"/>
      <c r="V833" s="84"/>
      <c r="W833" s="84"/>
      <c r="X833" s="84"/>
      <c r="Y833" s="84"/>
      <c r="Z833" s="84" t="s">
        <v>6605</v>
      </c>
      <c r="AA833" s="87">
        <v>3.75</v>
      </c>
      <c r="AB833" s="87">
        <v>721</v>
      </c>
      <c r="AC833" s="87">
        <v>0.6</v>
      </c>
      <c r="AD833" s="87"/>
      <c r="AE833" s="87">
        <v>721</v>
      </c>
      <c r="AF833" s="88" t="s">
        <v>6606</v>
      </c>
    </row>
    <row r="834" spans="1:32">
      <c r="A834" s="82">
        <v>1241</v>
      </c>
      <c r="B834" s="84" t="s">
        <v>6607</v>
      </c>
      <c r="C834" s="84" t="s">
        <v>4662</v>
      </c>
      <c r="D834" s="85">
        <v>2000</v>
      </c>
      <c r="E834" s="83"/>
      <c r="F834" s="84" t="s">
        <v>4601</v>
      </c>
      <c r="G834" s="84" t="s">
        <v>4602</v>
      </c>
      <c r="H834" s="84"/>
      <c r="I834" s="84" t="s">
        <v>4769</v>
      </c>
      <c r="J834" s="84"/>
      <c r="K834" s="84" t="s">
        <v>4616</v>
      </c>
      <c r="L834" s="84"/>
      <c r="M834" s="84"/>
      <c r="N834" s="84"/>
      <c r="O834" s="84"/>
      <c r="P834" s="84"/>
      <c r="Q834" s="84"/>
      <c r="R834" s="84"/>
      <c r="S834" s="84"/>
      <c r="T834" s="84"/>
      <c r="U834" s="84"/>
      <c r="V834" s="84"/>
      <c r="W834" s="84"/>
      <c r="X834" s="84"/>
      <c r="Y834" s="84"/>
      <c r="Z834" s="84" t="s">
        <v>6608</v>
      </c>
      <c r="AA834" s="87">
        <v>0.5</v>
      </c>
      <c r="AB834" s="87">
        <v>96</v>
      </c>
      <c r="AC834" s="87">
        <v>0.1</v>
      </c>
      <c r="AD834" s="87"/>
      <c r="AE834" s="87">
        <v>96</v>
      </c>
      <c r="AF834" s="88" t="s">
        <v>6606</v>
      </c>
    </row>
    <row r="835" spans="1:32">
      <c r="A835" s="82">
        <v>1242</v>
      </c>
      <c r="B835" s="84" t="s">
        <v>6607</v>
      </c>
      <c r="C835" s="84" t="s">
        <v>4662</v>
      </c>
      <c r="D835" s="85">
        <v>2022</v>
      </c>
      <c r="E835" s="83"/>
      <c r="F835" s="84" t="s">
        <v>4621</v>
      </c>
      <c r="G835" s="84" t="s">
        <v>4602</v>
      </c>
      <c r="H835" s="84"/>
      <c r="I835" s="84" t="s">
        <v>4769</v>
      </c>
      <c r="J835" s="84"/>
      <c r="K835" s="84" t="s">
        <v>4616</v>
      </c>
      <c r="L835" s="84"/>
      <c r="M835" s="84"/>
      <c r="N835" s="84"/>
      <c r="O835" s="84"/>
      <c r="P835" s="84"/>
      <c r="Q835" s="84"/>
      <c r="R835" s="84"/>
      <c r="S835" s="84"/>
      <c r="T835" s="84"/>
      <c r="U835" s="84"/>
      <c r="V835" s="84"/>
      <c r="W835" s="84"/>
      <c r="X835" s="84"/>
      <c r="Y835" s="84"/>
      <c r="Z835" s="84" t="s">
        <v>6608</v>
      </c>
      <c r="AA835" s="87">
        <v>0.5</v>
      </c>
      <c r="AB835" s="87">
        <v>96</v>
      </c>
      <c r="AC835" s="87">
        <v>0.1</v>
      </c>
      <c r="AD835" s="87"/>
      <c r="AE835" s="87">
        <v>96</v>
      </c>
      <c r="AF835" s="88" t="s">
        <v>6606</v>
      </c>
    </row>
    <row r="836" spans="1:32">
      <c r="A836" s="82">
        <v>1243</v>
      </c>
      <c r="B836" s="84" t="s">
        <v>6609</v>
      </c>
      <c r="C836" s="84" t="s">
        <v>4662</v>
      </c>
      <c r="D836" s="85">
        <v>2000</v>
      </c>
      <c r="E836" s="83"/>
      <c r="F836" s="84" t="s">
        <v>4601</v>
      </c>
      <c r="G836" s="84" t="s">
        <v>4602</v>
      </c>
      <c r="H836" s="84"/>
      <c r="I836" s="84" t="s">
        <v>4769</v>
      </c>
      <c r="J836" s="84"/>
      <c r="K836" s="84" t="s">
        <v>4616</v>
      </c>
      <c r="L836" s="84"/>
      <c r="M836" s="84"/>
      <c r="N836" s="84"/>
      <c r="O836" s="84"/>
      <c r="P836" s="84"/>
      <c r="Q836" s="84"/>
      <c r="R836" s="84"/>
      <c r="S836" s="84"/>
      <c r="T836" s="84"/>
      <c r="U836" s="84"/>
      <c r="V836" s="84"/>
      <c r="W836" s="84"/>
      <c r="X836" s="84"/>
      <c r="Y836" s="84"/>
      <c r="Z836" s="84" t="s">
        <v>6610</v>
      </c>
      <c r="AA836" s="87">
        <v>3.24</v>
      </c>
      <c r="AB836" s="87">
        <v>623</v>
      </c>
      <c r="AC836" s="87">
        <v>0.5</v>
      </c>
      <c r="AD836" s="87"/>
      <c r="AE836" s="87">
        <v>623</v>
      </c>
      <c r="AF836" s="88" t="s">
        <v>6606</v>
      </c>
    </row>
    <row r="837" spans="1:32">
      <c r="A837" s="82">
        <v>1244</v>
      </c>
      <c r="B837" s="84" t="s">
        <v>6611</v>
      </c>
      <c r="C837" s="84" t="s">
        <v>4662</v>
      </c>
      <c r="D837" s="85">
        <v>2022</v>
      </c>
      <c r="E837" s="83"/>
      <c r="F837" s="84" t="s">
        <v>4621</v>
      </c>
      <c r="G837" s="84" t="s">
        <v>4602</v>
      </c>
      <c r="H837" s="84"/>
      <c r="I837" s="84" t="s">
        <v>4769</v>
      </c>
      <c r="J837" s="84"/>
      <c r="K837" s="84" t="s">
        <v>4616</v>
      </c>
      <c r="L837" s="84"/>
      <c r="M837" s="84"/>
      <c r="N837" s="84"/>
      <c r="O837" s="84"/>
      <c r="P837" s="84"/>
      <c r="Q837" s="84"/>
      <c r="R837" s="84"/>
      <c r="S837" s="84"/>
      <c r="T837" s="84"/>
      <c r="U837" s="84"/>
      <c r="V837" s="84"/>
      <c r="W837" s="84"/>
      <c r="X837" s="84"/>
      <c r="Y837" s="84"/>
      <c r="Z837" s="84" t="s">
        <v>6612</v>
      </c>
      <c r="AA837" s="87">
        <v>0.72</v>
      </c>
      <c r="AB837" s="87">
        <v>138</v>
      </c>
      <c r="AC837" s="87">
        <v>0.1</v>
      </c>
      <c r="AD837" s="87"/>
      <c r="AE837" s="87">
        <v>138</v>
      </c>
      <c r="AF837" s="88" t="s">
        <v>6606</v>
      </c>
    </row>
    <row r="838" spans="1:32">
      <c r="A838" s="82">
        <v>1245</v>
      </c>
      <c r="B838" s="84" t="s">
        <v>6613</v>
      </c>
      <c r="C838" s="84" t="s">
        <v>4662</v>
      </c>
      <c r="D838" s="85">
        <v>2000</v>
      </c>
      <c r="E838" s="83"/>
      <c r="F838" s="84" t="s">
        <v>4601</v>
      </c>
      <c r="G838" s="84" t="s">
        <v>4602</v>
      </c>
      <c r="H838" s="84"/>
      <c r="I838" s="84" t="s">
        <v>4769</v>
      </c>
      <c r="J838" s="84"/>
      <c r="K838" s="84" t="s">
        <v>4616</v>
      </c>
      <c r="L838" s="84"/>
      <c r="M838" s="84"/>
      <c r="N838" s="84"/>
      <c r="O838" s="84"/>
      <c r="P838" s="84"/>
      <c r="Q838" s="84"/>
      <c r="R838" s="84"/>
      <c r="S838" s="84"/>
      <c r="T838" s="84"/>
      <c r="U838" s="84"/>
      <c r="V838" s="84"/>
      <c r="W838" s="84"/>
      <c r="X838" s="84"/>
      <c r="Y838" s="84"/>
      <c r="Z838" s="84" t="s">
        <v>6614</v>
      </c>
      <c r="AA838" s="87">
        <v>1.44</v>
      </c>
      <c r="AB838" s="87">
        <v>277</v>
      </c>
      <c r="AC838" s="87">
        <v>0.2</v>
      </c>
      <c r="AD838" s="87"/>
      <c r="AE838" s="87">
        <v>277</v>
      </c>
      <c r="AF838" s="88" t="s">
        <v>6606</v>
      </c>
    </row>
    <row r="839" spans="1:32">
      <c r="A839" s="82">
        <v>1246</v>
      </c>
      <c r="B839" s="84" t="s">
        <v>6615</v>
      </c>
      <c r="C839" s="84" t="s">
        <v>4662</v>
      </c>
      <c r="D839" s="85">
        <v>2022</v>
      </c>
      <c r="E839" s="83"/>
      <c r="F839" s="84" t="s">
        <v>4621</v>
      </c>
      <c r="G839" s="84" t="s">
        <v>4602</v>
      </c>
      <c r="H839" s="84"/>
      <c r="I839" s="84" t="s">
        <v>4769</v>
      </c>
      <c r="J839" s="84"/>
      <c r="K839" s="84" t="s">
        <v>4616</v>
      </c>
      <c r="L839" s="84"/>
      <c r="M839" s="84"/>
      <c r="N839" s="84"/>
      <c r="O839" s="84"/>
      <c r="P839" s="84"/>
      <c r="Q839" s="84"/>
      <c r="R839" s="84"/>
      <c r="S839" s="84"/>
      <c r="T839" s="84"/>
      <c r="U839" s="84"/>
      <c r="V839" s="84"/>
      <c r="W839" s="84"/>
      <c r="X839" s="84"/>
      <c r="Y839" s="84"/>
      <c r="Z839" s="84" t="s">
        <v>6616</v>
      </c>
      <c r="AA839" s="87">
        <v>0.24</v>
      </c>
      <c r="AB839" s="87">
        <v>46</v>
      </c>
      <c r="AC839" s="87">
        <v>0</v>
      </c>
      <c r="AD839" s="87"/>
      <c r="AE839" s="87">
        <v>46</v>
      </c>
      <c r="AF839" s="88" t="s">
        <v>6606</v>
      </c>
    </row>
    <row r="840" spans="1:32">
      <c r="A840" s="82">
        <v>1247</v>
      </c>
      <c r="B840" s="84" t="s">
        <v>6617</v>
      </c>
      <c r="C840" s="84" t="s">
        <v>4662</v>
      </c>
      <c r="D840" s="85">
        <v>2020</v>
      </c>
      <c r="E840" s="85">
        <v>2023</v>
      </c>
      <c r="F840" s="84" t="s">
        <v>4663</v>
      </c>
      <c r="G840" s="84" t="s">
        <v>4524</v>
      </c>
      <c r="H840" s="84" t="s">
        <v>4781</v>
      </c>
      <c r="I840" s="84"/>
      <c r="J840" s="84"/>
      <c r="K840" s="84" t="s">
        <v>4616</v>
      </c>
      <c r="L840" s="84"/>
      <c r="M840" s="84"/>
      <c r="N840" s="84"/>
      <c r="O840" s="84"/>
      <c r="P840" s="84"/>
      <c r="Q840" s="86">
        <v>1</v>
      </c>
      <c r="R840" s="86">
        <v>1</v>
      </c>
      <c r="S840" s="84"/>
      <c r="T840" s="84"/>
      <c r="U840" s="84"/>
      <c r="V840" s="84"/>
      <c r="W840" s="84"/>
      <c r="X840" s="84"/>
      <c r="Y840" s="84"/>
      <c r="Z840" s="84" t="s">
        <v>6618</v>
      </c>
      <c r="AA840" s="87"/>
      <c r="AB840" s="87">
        <v>35</v>
      </c>
      <c r="AC840" s="87">
        <v>0</v>
      </c>
      <c r="AD840" s="87"/>
      <c r="AE840" s="87">
        <v>35</v>
      </c>
      <c r="AF840" s="88" t="s">
        <v>5848</v>
      </c>
    </row>
    <row r="841" spans="1:32">
      <c r="A841" s="82">
        <v>1248</v>
      </c>
      <c r="B841" s="84" t="s">
        <v>6619</v>
      </c>
      <c r="C841" s="84" t="s">
        <v>4648</v>
      </c>
      <c r="D841" s="85">
        <v>2026</v>
      </c>
      <c r="E841" s="83"/>
      <c r="F841" s="84" t="s">
        <v>4612</v>
      </c>
      <c r="G841" s="84" t="s">
        <v>4602</v>
      </c>
      <c r="H841" s="84"/>
      <c r="I841" s="84" t="s">
        <v>4614</v>
      </c>
      <c r="J841" s="84" t="s">
        <v>4683</v>
      </c>
      <c r="K841" s="84" t="s">
        <v>4658</v>
      </c>
      <c r="L841" s="84"/>
      <c r="M841" s="84"/>
      <c r="N841" s="86">
        <v>1</v>
      </c>
      <c r="O841" s="84"/>
      <c r="P841" s="84"/>
      <c r="Q841" s="84"/>
      <c r="R841" s="84"/>
      <c r="S841" s="84"/>
      <c r="T841" s="84"/>
      <c r="U841" s="84"/>
      <c r="V841" s="84"/>
      <c r="W841" s="84"/>
      <c r="X841" s="84"/>
      <c r="Y841" s="84"/>
      <c r="Z841" s="84" t="s">
        <v>5400</v>
      </c>
      <c r="AA841" s="87">
        <v>5</v>
      </c>
      <c r="AB841" s="87">
        <v>962</v>
      </c>
      <c r="AC841" s="87">
        <v>0.7</v>
      </c>
      <c r="AD841" s="87"/>
      <c r="AE841" s="87">
        <v>962</v>
      </c>
      <c r="AF841" s="88" t="s">
        <v>6620</v>
      </c>
    </row>
    <row r="842" spans="1:32">
      <c r="A842" s="82">
        <v>1249</v>
      </c>
      <c r="B842" s="84" t="s">
        <v>6621</v>
      </c>
      <c r="C842" s="84" t="s">
        <v>4648</v>
      </c>
      <c r="D842" s="85">
        <v>2027</v>
      </c>
      <c r="E842" s="83"/>
      <c r="F842" s="84" t="s">
        <v>4612</v>
      </c>
      <c r="G842" s="84" t="s">
        <v>4598</v>
      </c>
      <c r="H842" s="84" t="s">
        <v>4613</v>
      </c>
      <c r="I842" s="84" t="s">
        <v>4614</v>
      </c>
      <c r="J842" s="84" t="s">
        <v>4683</v>
      </c>
      <c r="K842" s="84" t="s">
        <v>4658</v>
      </c>
      <c r="L842" s="84"/>
      <c r="M842" s="84"/>
      <c r="N842" s="86">
        <v>1</v>
      </c>
      <c r="O842" s="84"/>
      <c r="P842" s="84"/>
      <c r="Q842" s="84"/>
      <c r="R842" s="84"/>
      <c r="S842" s="84"/>
      <c r="T842" s="84"/>
      <c r="U842" s="84"/>
      <c r="V842" s="84"/>
      <c r="W842" s="84"/>
      <c r="X842" s="84"/>
      <c r="Y842" s="84"/>
      <c r="Z842" s="84" t="s">
        <v>5350</v>
      </c>
      <c r="AA842" s="87">
        <v>150</v>
      </c>
      <c r="AB842" s="87">
        <v>33333</v>
      </c>
      <c r="AC842" s="87">
        <v>26</v>
      </c>
      <c r="AD842" s="87"/>
      <c r="AE842" s="87">
        <v>33333</v>
      </c>
      <c r="AF842" s="88" t="s">
        <v>6620</v>
      </c>
    </row>
    <row r="843" spans="1:32">
      <c r="A843" s="82">
        <v>1250</v>
      </c>
      <c r="B843" s="84" t="s">
        <v>6622</v>
      </c>
      <c r="C843" s="84" t="s">
        <v>4662</v>
      </c>
      <c r="D843" s="83"/>
      <c r="E843" s="83"/>
      <c r="F843" s="84" t="s">
        <v>4626</v>
      </c>
      <c r="G843" s="84" t="s">
        <v>4598</v>
      </c>
      <c r="H843" s="84" t="s">
        <v>4613</v>
      </c>
      <c r="I843" s="84" t="s">
        <v>4614</v>
      </c>
      <c r="J843" s="84" t="s">
        <v>4715</v>
      </c>
      <c r="K843" s="84" t="s">
        <v>4616</v>
      </c>
      <c r="L843" s="84"/>
      <c r="M843" s="84"/>
      <c r="N843" s="84"/>
      <c r="O843" s="84"/>
      <c r="P843" s="84"/>
      <c r="Q843" s="84"/>
      <c r="R843" s="86">
        <v>1</v>
      </c>
      <c r="S843" s="84"/>
      <c r="T843" s="84"/>
      <c r="U843" s="84"/>
      <c r="V843" s="84"/>
      <c r="W843" s="84"/>
      <c r="X843" s="84"/>
      <c r="Y843" s="84"/>
      <c r="Z843" s="84"/>
      <c r="AA843" s="87"/>
      <c r="AB843" s="87"/>
      <c r="AC843" s="87"/>
      <c r="AD843" s="87"/>
      <c r="AE843" s="87">
        <v>0</v>
      </c>
      <c r="AF843" s="88" t="s">
        <v>6623</v>
      </c>
    </row>
    <row r="844" spans="1:32">
      <c r="A844" s="82">
        <v>1251</v>
      </c>
      <c r="B844" s="84" t="s">
        <v>6624</v>
      </c>
      <c r="C844" s="84" t="s">
        <v>4662</v>
      </c>
      <c r="D844" s="83"/>
      <c r="E844" s="83"/>
      <c r="F844" s="84" t="s">
        <v>4626</v>
      </c>
      <c r="G844" s="84" t="s">
        <v>4598</v>
      </c>
      <c r="H844" s="84" t="s">
        <v>4613</v>
      </c>
      <c r="I844" s="84" t="s">
        <v>4614</v>
      </c>
      <c r="J844" s="84" t="s">
        <v>4715</v>
      </c>
      <c r="K844" s="84" t="s">
        <v>4616</v>
      </c>
      <c r="L844" s="84"/>
      <c r="M844" s="84"/>
      <c r="N844" s="84"/>
      <c r="O844" s="84"/>
      <c r="P844" s="84"/>
      <c r="Q844" s="84"/>
      <c r="R844" s="86">
        <v>1</v>
      </c>
      <c r="S844" s="84"/>
      <c r="T844" s="84"/>
      <c r="U844" s="84"/>
      <c r="V844" s="84"/>
      <c r="W844" s="84"/>
      <c r="X844" s="84"/>
      <c r="Y844" s="84"/>
      <c r="Z844" s="84"/>
      <c r="AA844" s="87"/>
      <c r="AB844" s="87"/>
      <c r="AC844" s="87"/>
      <c r="AD844" s="87"/>
      <c r="AE844" s="87">
        <v>0</v>
      </c>
      <c r="AF844" s="88" t="s">
        <v>6623</v>
      </c>
    </row>
    <row r="845" spans="1:32">
      <c r="A845" s="82">
        <v>1252</v>
      </c>
      <c r="B845" s="84" t="s">
        <v>6625</v>
      </c>
      <c r="C845" s="84" t="s">
        <v>4662</v>
      </c>
      <c r="D845" s="83"/>
      <c r="E845" s="83"/>
      <c r="F845" s="84" t="s">
        <v>4626</v>
      </c>
      <c r="G845" s="84" t="s">
        <v>4598</v>
      </c>
      <c r="H845" s="84" t="s">
        <v>4613</v>
      </c>
      <c r="I845" s="84" t="s">
        <v>4614</v>
      </c>
      <c r="J845" s="84" t="s">
        <v>4715</v>
      </c>
      <c r="K845" s="84" t="s">
        <v>4616</v>
      </c>
      <c r="L845" s="84"/>
      <c r="M845" s="84"/>
      <c r="N845" s="84"/>
      <c r="O845" s="84"/>
      <c r="P845" s="84"/>
      <c r="Q845" s="84"/>
      <c r="R845" s="86">
        <v>1</v>
      </c>
      <c r="S845" s="84"/>
      <c r="T845" s="84"/>
      <c r="U845" s="84"/>
      <c r="V845" s="84"/>
      <c r="W845" s="84"/>
      <c r="X845" s="84"/>
      <c r="Y845" s="84"/>
      <c r="Z845" s="84"/>
      <c r="AA845" s="87"/>
      <c r="AB845" s="87"/>
      <c r="AC845" s="87"/>
      <c r="AD845" s="87"/>
      <c r="AE845" s="87">
        <v>0</v>
      </c>
      <c r="AF845" s="88" t="s">
        <v>6623</v>
      </c>
    </row>
    <row r="846" spans="1:32">
      <c r="A846" s="82">
        <v>1253</v>
      </c>
      <c r="B846" s="84" t="s">
        <v>6626</v>
      </c>
      <c r="C846" s="84" t="s">
        <v>4761</v>
      </c>
      <c r="D846" s="85">
        <v>2029</v>
      </c>
      <c r="E846" s="83"/>
      <c r="F846" s="84" t="s">
        <v>4626</v>
      </c>
      <c r="G846" s="84" t="s">
        <v>4598</v>
      </c>
      <c r="H846" s="84" t="s">
        <v>4613</v>
      </c>
      <c r="I846" s="84" t="s">
        <v>4614</v>
      </c>
      <c r="J846" s="84" t="s">
        <v>4622</v>
      </c>
      <c r="K846" s="84" t="s">
        <v>4554</v>
      </c>
      <c r="L846" s="84"/>
      <c r="M846" s="86">
        <v>1</v>
      </c>
      <c r="N846" s="84"/>
      <c r="O846" s="84"/>
      <c r="P846" s="84"/>
      <c r="Q846" s="84"/>
      <c r="R846" s="84"/>
      <c r="S846" s="84"/>
      <c r="T846" s="84"/>
      <c r="U846" s="84"/>
      <c r="V846" s="84"/>
      <c r="W846" s="84"/>
      <c r="X846" s="84"/>
      <c r="Y846" s="84"/>
      <c r="Z846" s="84" t="s">
        <v>6627</v>
      </c>
      <c r="AA846" s="87">
        <v>41574.271699999998</v>
      </c>
      <c r="AB846" s="87">
        <v>9238727</v>
      </c>
      <c r="AC846" s="87">
        <v>7202.9</v>
      </c>
      <c r="AD846" s="87"/>
      <c r="AE846" s="87">
        <v>9238727</v>
      </c>
      <c r="AF846" s="88" t="s">
        <v>6628</v>
      </c>
    </row>
    <row r="847" spans="1:32">
      <c r="A847" s="82">
        <v>1254</v>
      </c>
      <c r="B847" s="84" t="s">
        <v>6629</v>
      </c>
      <c r="C847" s="84" t="s">
        <v>4761</v>
      </c>
      <c r="D847" s="85">
        <v>2023</v>
      </c>
      <c r="E847" s="83"/>
      <c r="F847" s="84" t="s">
        <v>4663</v>
      </c>
      <c r="G847" s="84" t="s">
        <v>4598</v>
      </c>
      <c r="H847" s="84" t="s">
        <v>4613</v>
      </c>
      <c r="I847" s="84" t="s">
        <v>4614</v>
      </c>
      <c r="J847" s="84" t="s">
        <v>4649</v>
      </c>
      <c r="K847" s="84" t="s">
        <v>4722</v>
      </c>
      <c r="L847" s="84"/>
      <c r="M847" s="84"/>
      <c r="N847" s="84"/>
      <c r="O847" s="84"/>
      <c r="P847" s="84"/>
      <c r="Q847" s="84"/>
      <c r="R847" s="84"/>
      <c r="S847" s="84"/>
      <c r="T847" s="84"/>
      <c r="U847" s="84"/>
      <c r="V847" s="84"/>
      <c r="W847" s="84"/>
      <c r="X847" s="86">
        <v>1</v>
      </c>
      <c r="Y847" s="84"/>
      <c r="Z847" s="84" t="s">
        <v>5071</v>
      </c>
      <c r="AA847" s="87">
        <v>5.0000000000000001E-3</v>
      </c>
      <c r="AB847" s="87">
        <v>1</v>
      </c>
      <c r="AC847" s="87">
        <v>0</v>
      </c>
      <c r="AD847" s="87"/>
      <c r="AE847" s="87">
        <v>1</v>
      </c>
      <c r="AF847" s="88" t="s">
        <v>6630</v>
      </c>
    </row>
    <row r="848" spans="1:32">
      <c r="A848" s="82">
        <v>1255</v>
      </c>
      <c r="B848" s="84" t="s">
        <v>6631</v>
      </c>
      <c r="C848" s="84" t="s">
        <v>4761</v>
      </c>
      <c r="D848" s="83"/>
      <c r="E848" s="83"/>
      <c r="F848" s="84" t="s">
        <v>4663</v>
      </c>
      <c r="G848" s="84" t="s">
        <v>4524</v>
      </c>
      <c r="H848" s="92" t="s">
        <v>6632</v>
      </c>
      <c r="I848" s="93"/>
      <c r="J848" s="84"/>
      <c r="K848" s="84" t="s">
        <v>4616</v>
      </c>
      <c r="L848" s="86">
        <v>1</v>
      </c>
      <c r="M848" s="84"/>
      <c r="N848" s="84"/>
      <c r="O848" s="84"/>
      <c r="P848" s="84"/>
      <c r="Q848" s="84"/>
      <c r="R848" s="84"/>
      <c r="S848" s="84"/>
      <c r="T848" s="84"/>
      <c r="U848" s="84"/>
      <c r="V848" s="84"/>
      <c r="W848" s="84"/>
      <c r="X848" s="84"/>
      <c r="Y848" s="84"/>
      <c r="Z848" s="84" t="s">
        <v>6633</v>
      </c>
      <c r="AA848" s="87"/>
      <c r="AB848" s="87">
        <v>0</v>
      </c>
      <c r="AC848" s="87">
        <v>0</v>
      </c>
      <c r="AD848" s="87"/>
      <c r="AE848" s="87">
        <v>0</v>
      </c>
      <c r="AF848" s="88" t="s">
        <v>6634</v>
      </c>
    </row>
    <row r="849" spans="1:32">
      <c r="A849" s="82">
        <v>1256</v>
      </c>
      <c r="B849" s="84" t="s">
        <v>6635</v>
      </c>
      <c r="C849" s="84" t="s">
        <v>4761</v>
      </c>
      <c r="D849" s="85">
        <v>2028</v>
      </c>
      <c r="E849" s="83"/>
      <c r="F849" s="84" t="s">
        <v>4612</v>
      </c>
      <c r="G849" s="84" t="s">
        <v>4598</v>
      </c>
      <c r="H849" s="84" t="s">
        <v>4613</v>
      </c>
      <c r="I849" s="84" t="s">
        <v>4614</v>
      </c>
      <c r="J849" s="84" t="s">
        <v>4649</v>
      </c>
      <c r="K849" s="84" t="s">
        <v>4616</v>
      </c>
      <c r="L849" s="84"/>
      <c r="M849" s="84"/>
      <c r="N849" s="84"/>
      <c r="O849" s="84"/>
      <c r="P849" s="84"/>
      <c r="Q849" s="86">
        <v>1</v>
      </c>
      <c r="R849" s="84"/>
      <c r="S849" s="84"/>
      <c r="T849" s="84"/>
      <c r="U849" s="84"/>
      <c r="V849" s="84"/>
      <c r="W849" s="84"/>
      <c r="X849" s="84"/>
      <c r="Y849" s="84"/>
      <c r="Z849" s="84" t="s">
        <v>6636</v>
      </c>
      <c r="AA849" s="87">
        <v>80</v>
      </c>
      <c r="AB849" s="87">
        <v>17778</v>
      </c>
      <c r="AC849" s="87">
        <v>13.9</v>
      </c>
      <c r="AD849" s="87"/>
      <c r="AE849" s="87">
        <v>17778</v>
      </c>
      <c r="AF849" s="88" t="s">
        <v>6637</v>
      </c>
    </row>
    <row r="850" spans="1:32">
      <c r="A850" s="82">
        <v>1257</v>
      </c>
      <c r="B850" s="84" t="s">
        <v>6638</v>
      </c>
      <c r="C850" s="84" t="s">
        <v>4761</v>
      </c>
      <c r="D850" s="83"/>
      <c r="E850" s="83"/>
      <c r="F850" s="84" t="s">
        <v>4626</v>
      </c>
      <c r="G850" s="84" t="s">
        <v>4598</v>
      </c>
      <c r="H850" s="84" t="s">
        <v>4613</v>
      </c>
      <c r="I850" s="84" t="s">
        <v>4614</v>
      </c>
      <c r="J850" s="84" t="s">
        <v>4649</v>
      </c>
      <c r="K850" s="84" t="s">
        <v>4616</v>
      </c>
      <c r="L850" s="84"/>
      <c r="M850" s="84"/>
      <c r="N850" s="84"/>
      <c r="O850" s="84"/>
      <c r="P850" s="84"/>
      <c r="Q850" s="84"/>
      <c r="R850" s="84"/>
      <c r="S850" s="84"/>
      <c r="T850" s="84"/>
      <c r="U850" s="84"/>
      <c r="V850" s="84"/>
      <c r="W850" s="84"/>
      <c r="X850" s="84"/>
      <c r="Y850" s="84"/>
      <c r="Z850" s="84"/>
      <c r="AA850" s="87"/>
      <c r="AB850" s="87"/>
      <c r="AC850" s="87"/>
      <c r="AD850" s="87"/>
      <c r="AE850" s="87">
        <v>0</v>
      </c>
      <c r="AF850" s="88" t="s">
        <v>6639</v>
      </c>
    </row>
    <row r="851" spans="1:32">
      <c r="A851" s="82">
        <v>1258</v>
      </c>
      <c r="B851" s="84" t="s">
        <v>6640</v>
      </c>
      <c r="C851" s="84" t="s">
        <v>4761</v>
      </c>
      <c r="D851" s="85">
        <v>2023</v>
      </c>
      <c r="E851" s="83"/>
      <c r="F851" s="84" t="s">
        <v>4621</v>
      </c>
      <c r="G851" s="84" t="s">
        <v>4602</v>
      </c>
      <c r="H851" s="84"/>
      <c r="I851" s="84" t="s">
        <v>4614</v>
      </c>
      <c r="J851" s="84" t="s">
        <v>4649</v>
      </c>
      <c r="K851" s="84" t="s">
        <v>4616</v>
      </c>
      <c r="L851" s="84"/>
      <c r="M851" s="84"/>
      <c r="N851" s="84"/>
      <c r="O851" s="84"/>
      <c r="P851" s="84"/>
      <c r="Q851" s="86">
        <v>1</v>
      </c>
      <c r="R851" s="84"/>
      <c r="S851" s="84"/>
      <c r="T851" s="84"/>
      <c r="U851" s="84"/>
      <c r="V851" s="84"/>
      <c r="W851" s="84"/>
      <c r="X851" s="84"/>
      <c r="Y851" s="84"/>
      <c r="Z851" s="84" t="s">
        <v>6002</v>
      </c>
      <c r="AA851" s="87">
        <v>0.7</v>
      </c>
      <c r="AB851" s="87">
        <v>135</v>
      </c>
      <c r="AC851" s="87">
        <v>0.1</v>
      </c>
      <c r="AD851" s="87"/>
      <c r="AE851" s="87">
        <v>135</v>
      </c>
      <c r="AF851" s="88" t="s">
        <v>6641</v>
      </c>
    </row>
    <row r="852" spans="1:32">
      <c r="A852" s="82">
        <v>1259</v>
      </c>
      <c r="B852" s="84" t="s">
        <v>6642</v>
      </c>
      <c r="C852" s="84" t="s">
        <v>4761</v>
      </c>
      <c r="D852" s="85">
        <v>2027</v>
      </c>
      <c r="E852" s="83"/>
      <c r="F852" s="84" t="s">
        <v>4612</v>
      </c>
      <c r="G852" s="84" t="s">
        <v>4598</v>
      </c>
      <c r="H852" s="84" t="s">
        <v>4613</v>
      </c>
      <c r="I852" s="84" t="s">
        <v>4614</v>
      </c>
      <c r="J852" s="84" t="s">
        <v>4683</v>
      </c>
      <c r="K852" s="84" t="s">
        <v>4658</v>
      </c>
      <c r="L852" s="84"/>
      <c r="M852" s="84"/>
      <c r="N852" s="86">
        <v>1</v>
      </c>
      <c r="O852" s="84"/>
      <c r="P852" s="84"/>
      <c r="Q852" s="84"/>
      <c r="R852" s="84"/>
      <c r="S852" s="84"/>
      <c r="T852" s="84"/>
      <c r="U852" s="84"/>
      <c r="V852" s="84"/>
      <c r="W852" s="84"/>
      <c r="X852" s="84"/>
      <c r="Y852" s="84"/>
      <c r="Z852" s="84" t="s">
        <v>6643</v>
      </c>
      <c r="AA852" s="87">
        <v>240</v>
      </c>
      <c r="AB852" s="87">
        <v>53333</v>
      </c>
      <c r="AC852" s="87">
        <v>41.6</v>
      </c>
      <c r="AD852" s="87"/>
      <c r="AE852" s="87">
        <v>53333</v>
      </c>
      <c r="AF852" s="88" t="s">
        <v>6644</v>
      </c>
    </row>
    <row r="853" spans="1:32">
      <c r="A853" s="82">
        <v>1260</v>
      </c>
      <c r="B853" s="84" t="s">
        <v>6645</v>
      </c>
      <c r="C853" s="84" t="s">
        <v>4761</v>
      </c>
      <c r="D853" s="83"/>
      <c r="E853" s="83"/>
      <c r="F853" s="84" t="s">
        <v>4612</v>
      </c>
      <c r="G853" s="84" t="s">
        <v>4598</v>
      </c>
      <c r="H853" s="84" t="s">
        <v>4613</v>
      </c>
      <c r="I853" s="84" t="s">
        <v>4614</v>
      </c>
      <c r="J853" s="84" t="s">
        <v>4715</v>
      </c>
      <c r="K853" s="84" t="s">
        <v>4616</v>
      </c>
      <c r="L853" s="84"/>
      <c r="M853" s="84"/>
      <c r="N853" s="84"/>
      <c r="O853" s="84"/>
      <c r="P853" s="86">
        <v>1</v>
      </c>
      <c r="Q853" s="84"/>
      <c r="R853" s="84"/>
      <c r="S853" s="84"/>
      <c r="T853" s="84"/>
      <c r="U853" s="84"/>
      <c r="V853" s="84"/>
      <c r="W853" s="84"/>
      <c r="X853" s="84"/>
      <c r="Y853" s="84"/>
      <c r="Z853" s="84" t="s">
        <v>6646</v>
      </c>
      <c r="AA853" s="87">
        <v>95</v>
      </c>
      <c r="AB853" s="87">
        <v>21111</v>
      </c>
      <c r="AC853" s="87">
        <v>16.5</v>
      </c>
      <c r="AD853" s="87"/>
      <c r="AE853" s="87">
        <v>21111</v>
      </c>
      <c r="AF853" s="88" t="s">
        <v>6647</v>
      </c>
    </row>
    <row r="854" spans="1:32">
      <c r="A854" s="82">
        <v>1261</v>
      </c>
      <c r="B854" s="84" t="s">
        <v>6648</v>
      </c>
      <c r="C854" s="84" t="s">
        <v>4761</v>
      </c>
      <c r="D854" s="83"/>
      <c r="E854" s="83"/>
      <c r="F854" s="84" t="s">
        <v>4612</v>
      </c>
      <c r="G854" s="84" t="s">
        <v>4602</v>
      </c>
      <c r="H854" s="84"/>
      <c r="I854" s="84" t="s">
        <v>4641</v>
      </c>
      <c r="J854" s="84"/>
      <c r="K854" s="84" t="s">
        <v>4616</v>
      </c>
      <c r="L854" s="84"/>
      <c r="M854" s="84"/>
      <c r="N854" s="84"/>
      <c r="O854" s="84"/>
      <c r="P854" s="84"/>
      <c r="Q854" s="86">
        <v>1</v>
      </c>
      <c r="R854" s="84"/>
      <c r="S854" s="86">
        <v>1</v>
      </c>
      <c r="T854" s="84"/>
      <c r="U854" s="84"/>
      <c r="V854" s="84"/>
      <c r="W854" s="84"/>
      <c r="X854" s="84"/>
      <c r="Y854" s="84"/>
      <c r="Z854" s="84" t="s">
        <v>5169</v>
      </c>
      <c r="AA854" s="87">
        <v>10</v>
      </c>
      <c r="AB854" s="87">
        <v>1923</v>
      </c>
      <c r="AC854" s="87">
        <v>1.5</v>
      </c>
      <c r="AD854" s="87"/>
      <c r="AE854" s="87">
        <v>1923</v>
      </c>
      <c r="AF854" s="88" t="s">
        <v>6649</v>
      </c>
    </row>
    <row r="855" spans="1:32">
      <c r="A855" s="82">
        <v>1262</v>
      </c>
      <c r="B855" s="84" t="s">
        <v>6650</v>
      </c>
      <c r="C855" s="84" t="s">
        <v>4761</v>
      </c>
      <c r="D855" s="85">
        <v>2029</v>
      </c>
      <c r="E855" s="83"/>
      <c r="F855" s="84" t="s">
        <v>4612</v>
      </c>
      <c r="G855" s="84" t="s">
        <v>4598</v>
      </c>
      <c r="H855" s="84" t="s">
        <v>4613</v>
      </c>
      <c r="I855" s="84" t="s">
        <v>4614</v>
      </c>
      <c r="J855" s="84" t="s">
        <v>4683</v>
      </c>
      <c r="K855" s="84" t="s">
        <v>4616</v>
      </c>
      <c r="L855" s="84"/>
      <c r="M855" s="84"/>
      <c r="N855" s="84"/>
      <c r="O855" s="84"/>
      <c r="P855" s="84"/>
      <c r="Q855" s="84"/>
      <c r="R855" s="84"/>
      <c r="S855" s="86">
        <v>1</v>
      </c>
      <c r="T855" s="84"/>
      <c r="U855" s="84"/>
      <c r="V855" s="84"/>
      <c r="W855" s="84"/>
      <c r="X855" s="84"/>
      <c r="Y855" s="84"/>
      <c r="Z855" s="84" t="s">
        <v>5276</v>
      </c>
      <c r="AA855" s="87">
        <v>50</v>
      </c>
      <c r="AB855" s="87">
        <v>11111</v>
      </c>
      <c r="AC855" s="87">
        <v>8.6999999999999993</v>
      </c>
      <c r="AD855" s="87"/>
      <c r="AE855" s="87">
        <v>11111</v>
      </c>
      <c r="AF855" s="88" t="s">
        <v>6651</v>
      </c>
    </row>
    <row r="856" spans="1:32">
      <c r="A856" s="82">
        <v>1263</v>
      </c>
      <c r="B856" s="84" t="s">
        <v>6652</v>
      </c>
      <c r="C856" s="84" t="s">
        <v>4761</v>
      </c>
      <c r="D856" s="85">
        <v>2023</v>
      </c>
      <c r="E856" s="83"/>
      <c r="F856" s="84" t="s">
        <v>4621</v>
      </c>
      <c r="G856" s="84" t="s">
        <v>4598</v>
      </c>
      <c r="H856" s="84" t="s">
        <v>4613</v>
      </c>
      <c r="I856" s="84" t="s">
        <v>4641</v>
      </c>
      <c r="J856" s="84"/>
      <c r="K856" s="84" t="s">
        <v>4616</v>
      </c>
      <c r="L856" s="84"/>
      <c r="M856" s="84"/>
      <c r="N856" s="84"/>
      <c r="O856" s="84"/>
      <c r="P856" s="84"/>
      <c r="Q856" s="86">
        <v>1</v>
      </c>
      <c r="R856" s="84"/>
      <c r="S856" s="84"/>
      <c r="T856" s="84"/>
      <c r="U856" s="84"/>
      <c r="V856" s="84"/>
      <c r="W856" s="84"/>
      <c r="X856" s="84"/>
      <c r="Y856" s="84"/>
      <c r="Z856" s="84" t="s">
        <v>6653</v>
      </c>
      <c r="AA856" s="87">
        <v>4.2134830999999998E-2</v>
      </c>
      <c r="AB856" s="87">
        <v>9</v>
      </c>
      <c r="AC856" s="87">
        <v>0</v>
      </c>
      <c r="AD856" s="87"/>
      <c r="AE856" s="87">
        <v>9</v>
      </c>
      <c r="AF856" s="88" t="s">
        <v>6654</v>
      </c>
    </row>
    <row r="857" spans="1:32">
      <c r="A857" s="82">
        <v>1264</v>
      </c>
      <c r="B857" s="84" t="s">
        <v>6655</v>
      </c>
      <c r="C857" s="84" t="s">
        <v>4833</v>
      </c>
      <c r="D857" s="83"/>
      <c r="E857" s="83"/>
      <c r="F857" s="84" t="s">
        <v>4626</v>
      </c>
      <c r="G857" s="84" t="s">
        <v>4598</v>
      </c>
      <c r="H857" s="84" t="s">
        <v>4613</v>
      </c>
      <c r="I857" s="84" t="s">
        <v>4614</v>
      </c>
      <c r="J857" s="84" t="s">
        <v>4622</v>
      </c>
      <c r="K857" s="84" t="s">
        <v>4616</v>
      </c>
      <c r="L857" s="84"/>
      <c r="M857" s="84"/>
      <c r="N857" s="84"/>
      <c r="O857" s="84"/>
      <c r="P857" s="84"/>
      <c r="Q857" s="84"/>
      <c r="R857" s="84"/>
      <c r="S857" s="84"/>
      <c r="T857" s="84"/>
      <c r="U857" s="84"/>
      <c r="V857" s="84"/>
      <c r="W857" s="84"/>
      <c r="X857" s="84"/>
      <c r="Y857" s="84"/>
      <c r="Z857" s="84"/>
      <c r="AA857" s="87"/>
      <c r="AB857" s="87"/>
      <c r="AC857" s="87"/>
      <c r="AD857" s="87"/>
      <c r="AE857" s="87">
        <v>0</v>
      </c>
      <c r="AF857" s="88" t="s">
        <v>6656</v>
      </c>
    </row>
    <row r="858" spans="1:32">
      <c r="A858" s="82">
        <v>1265</v>
      </c>
      <c r="B858" s="84" t="s">
        <v>6657</v>
      </c>
      <c r="C858" s="84" t="s">
        <v>4765</v>
      </c>
      <c r="D858" s="85">
        <v>2024</v>
      </c>
      <c r="E858" s="83"/>
      <c r="F858" s="84" t="s">
        <v>4621</v>
      </c>
      <c r="G858" s="84" t="s">
        <v>4602</v>
      </c>
      <c r="H858" s="84"/>
      <c r="I858" s="84" t="s">
        <v>4614</v>
      </c>
      <c r="J858" s="84" t="s">
        <v>4622</v>
      </c>
      <c r="K858" s="84" t="s">
        <v>4616</v>
      </c>
      <c r="L858" s="84"/>
      <c r="M858" s="84"/>
      <c r="N858" s="84"/>
      <c r="O858" s="84"/>
      <c r="P858" s="84"/>
      <c r="Q858" s="86">
        <v>1</v>
      </c>
      <c r="R858" s="84"/>
      <c r="S858" s="84"/>
      <c r="T858" s="84"/>
      <c r="U858" s="84"/>
      <c r="V858" s="84"/>
      <c r="W858" s="84"/>
      <c r="X858" s="84"/>
      <c r="Y858" s="84"/>
      <c r="Z858" s="84" t="s">
        <v>5400</v>
      </c>
      <c r="AA858" s="87">
        <v>2.5</v>
      </c>
      <c r="AB858" s="87">
        <v>481</v>
      </c>
      <c r="AC858" s="87">
        <v>0.4</v>
      </c>
      <c r="AD858" s="87"/>
      <c r="AE858" s="87">
        <v>481</v>
      </c>
      <c r="AF858" s="88" t="s">
        <v>6219</v>
      </c>
    </row>
    <row r="859" spans="1:32">
      <c r="A859" s="82">
        <v>1266</v>
      </c>
      <c r="B859" s="84" t="s">
        <v>6658</v>
      </c>
      <c r="C859" s="84" t="s">
        <v>4765</v>
      </c>
      <c r="D859" s="85">
        <v>2030</v>
      </c>
      <c r="E859" s="83"/>
      <c r="F859" s="84" t="s">
        <v>4612</v>
      </c>
      <c r="G859" s="84" t="s">
        <v>4602</v>
      </c>
      <c r="H859" s="84"/>
      <c r="I859" s="84" t="s">
        <v>4614</v>
      </c>
      <c r="J859" s="84" t="s">
        <v>4622</v>
      </c>
      <c r="K859" s="84" t="s">
        <v>4616</v>
      </c>
      <c r="L859" s="84"/>
      <c r="M859" s="84"/>
      <c r="N859" s="84"/>
      <c r="O859" s="84"/>
      <c r="P859" s="84"/>
      <c r="Q859" s="86">
        <v>1</v>
      </c>
      <c r="R859" s="84"/>
      <c r="S859" s="84"/>
      <c r="T859" s="84"/>
      <c r="U859" s="84"/>
      <c r="V859" s="84"/>
      <c r="W859" s="84"/>
      <c r="X859" s="84"/>
      <c r="Y859" s="84"/>
      <c r="Z859" s="84" t="s">
        <v>5276</v>
      </c>
      <c r="AA859" s="87">
        <v>45</v>
      </c>
      <c r="AB859" s="87">
        <v>8654</v>
      </c>
      <c r="AC859" s="87">
        <v>6.7</v>
      </c>
      <c r="AD859" s="87"/>
      <c r="AE859" s="87">
        <v>8654</v>
      </c>
      <c r="AF859" s="88" t="s">
        <v>6219</v>
      </c>
    </row>
    <row r="860" spans="1:32">
      <c r="A860" s="82">
        <v>1267</v>
      </c>
      <c r="B860" s="84" t="s">
        <v>6659</v>
      </c>
      <c r="C860" s="84" t="s">
        <v>4677</v>
      </c>
      <c r="D860" s="85">
        <v>2030</v>
      </c>
      <c r="E860" s="83"/>
      <c r="F860" s="84" t="s">
        <v>4612</v>
      </c>
      <c r="G860" s="84" t="s">
        <v>4598</v>
      </c>
      <c r="H860" s="84" t="s">
        <v>4613</v>
      </c>
      <c r="I860" s="84" t="s">
        <v>4614</v>
      </c>
      <c r="J860" s="84" t="s">
        <v>4615</v>
      </c>
      <c r="K860" s="84" t="s">
        <v>4616</v>
      </c>
      <c r="L860" s="84"/>
      <c r="M860" s="84"/>
      <c r="N860" s="84"/>
      <c r="O860" s="84"/>
      <c r="P860" s="84"/>
      <c r="Q860" s="84"/>
      <c r="R860" s="84"/>
      <c r="S860" s="84"/>
      <c r="T860" s="84"/>
      <c r="U860" s="84"/>
      <c r="V860" s="84"/>
      <c r="W860" s="84"/>
      <c r="X860" s="84"/>
      <c r="Y860" s="84"/>
      <c r="Z860" s="84" t="s">
        <v>5671</v>
      </c>
      <c r="AA860" s="87">
        <v>272</v>
      </c>
      <c r="AB860" s="87">
        <v>60444</v>
      </c>
      <c r="AC860" s="87">
        <v>47.1</v>
      </c>
      <c r="AD860" s="87"/>
      <c r="AE860" s="87">
        <v>60444</v>
      </c>
      <c r="AF860" s="88" t="s">
        <v>6660</v>
      </c>
    </row>
    <row r="861" spans="1:32">
      <c r="A861" s="82">
        <v>1269</v>
      </c>
      <c r="B861" s="84" t="s">
        <v>6661</v>
      </c>
      <c r="C861" s="84" t="s">
        <v>4677</v>
      </c>
      <c r="D861" s="85">
        <v>2026</v>
      </c>
      <c r="E861" s="83"/>
      <c r="F861" s="84" t="s">
        <v>4621</v>
      </c>
      <c r="G861" s="84" t="s">
        <v>4602</v>
      </c>
      <c r="H861" s="84"/>
      <c r="I861" s="84" t="s">
        <v>4614</v>
      </c>
      <c r="J861" s="84" t="s">
        <v>4615</v>
      </c>
      <c r="K861" s="84" t="s">
        <v>4616</v>
      </c>
      <c r="L861" s="84"/>
      <c r="M861" s="84"/>
      <c r="N861" s="84"/>
      <c r="O861" s="84"/>
      <c r="P861" s="84"/>
      <c r="Q861" s="84"/>
      <c r="R861" s="84"/>
      <c r="S861" s="84"/>
      <c r="T861" s="84"/>
      <c r="U861" s="84"/>
      <c r="V861" s="84"/>
      <c r="W861" s="84"/>
      <c r="X861" s="84"/>
      <c r="Y861" s="84"/>
      <c r="Z861" s="84" t="s">
        <v>6662</v>
      </c>
      <c r="AA861" s="87">
        <v>14</v>
      </c>
      <c r="AB861" s="87">
        <v>2692</v>
      </c>
      <c r="AC861" s="87">
        <v>2.1</v>
      </c>
      <c r="AD861" s="87"/>
      <c r="AE861" s="87">
        <v>2692</v>
      </c>
      <c r="AF861" s="88" t="s">
        <v>6663</v>
      </c>
    </row>
    <row r="862" spans="1:32">
      <c r="A862" s="82">
        <v>1270</v>
      </c>
      <c r="B862" s="84" t="s">
        <v>6664</v>
      </c>
      <c r="C862" s="84" t="s">
        <v>4648</v>
      </c>
      <c r="D862" s="85">
        <v>2026</v>
      </c>
      <c r="E862" s="83"/>
      <c r="F862" s="84" t="s">
        <v>4626</v>
      </c>
      <c r="G862" s="84" t="s">
        <v>4598</v>
      </c>
      <c r="H862" s="84" t="s">
        <v>4613</v>
      </c>
      <c r="I862" s="84" t="s">
        <v>4614</v>
      </c>
      <c r="J862" s="84" t="s">
        <v>4649</v>
      </c>
      <c r="K862" s="84" t="s">
        <v>4616</v>
      </c>
      <c r="L862" s="84"/>
      <c r="M862" s="84"/>
      <c r="N862" s="84"/>
      <c r="O862" s="84"/>
      <c r="P862" s="86">
        <v>1</v>
      </c>
      <c r="Q862" s="86">
        <v>1</v>
      </c>
      <c r="R862" s="84"/>
      <c r="S862" s="84"/>
      <c r="T862" s="84"/>
      <c r="U862" s="84"/>
      <c r="V862" s="84"/>
      <c r="W862" s="84"/>
      <c r="X862" s="84"/>
      <c r="Y862" s="84"/>
      <c r="Z862" s="84" t="s">
        <v>6665</v>
      </c>
      <c r="AA862" s="87">
        <v>220</v>
      </c>
      <c r="AB862" s="87">
        <v>48889</v>
      </c>
      <c r="AC862" s="87">
        <v>38.1</v>
      </c>
      <c r="AD862" s="87"/>
      <c r="AE862" s="87">
        <v>48889</v>
      </c>
      <c r="AF862" s="88" t="s">
        <v>6666</v>
      </c>
    </row>
    <row r="863" spans="1:32">
      <c r="A863" s="82">
        <v>1271</v>
      </c>
      <c r="B863" s="84" t="s">
        <v>6667</v>
      </c>
      <c r="C863" s="84" t="s">
        <v>4648</v>
      </c>
      <c r="D863" s="83"/>
      <c r="E863" s="83"/>
      <c r="F863" s="84" t="s">
        <v>4626</v>
      </c>
      <c r="G863" s="84" t="s">
        <v>4598</v>
      </c>
      <c r="H863" s="84" t="s">
        <v>4613</v>
      </c>
      <c r="I863" s="84" t="s">
        <v>4614</v>
      </c>
      <c r="J863" s="84" t="s">
        <v>4683</v>
      </c>
      <c r="K863" s="84" t="s">
        <v>4616</v>
      </c>
      <c r="L863" s="84"/>
      <c r="M863" s="84"/>
      <c r="N863" s="84"/>
      <c r="O863" s="84"/>
      <c r="P863" s="86">
        <v>1</v>
      </c>
      <c r="Q863" s="84"/>
      <c r="R863" s="84"/>
      <c r="S863" s="84"/>
      <c r="T863" s="84"/>
      <c r="U863" s="84"/>
      <c r="V863" s="84"/>
      <c r="W863" s="84"/>
      <c r="X863" s="84"/>
      <c r="Y863" s="84"/>
      <c r="Z863" s="84" t="s">
        <v>5698</v>
      </c>
      <c r="AA863" s="87">
        <v>150</v>
      </c>
      <c r="AB863" s="87">
        <v>33333</v>
      </c>
      <c r="AC863" s="87">
        <v>26</v>
      </c>
      <c r="AD863" s="87"/>
      <c r="AE863" s="87">
        <v>33333</v>
      </c>
      <c r="AF863" s="88" t="s">
        <v>5877</v>
      </c>
    </row>
    <row r="864" spans="1:32">
      <c r="A864" s="82">
        <v>1272</v>
      </c>
      <c r="B864" s="84" t="s">
        <v>6668</v>
      </c>
      <c r="C864" s="84" t="s">
        <v>4672</v>
      </c>
      <c r="D864" s="85">
        <v>2024</v>
      </c>
      <c r="E864" s="83"/>
      <c r="F864" s="84" t="s">
        <v>4612</v>
      </c>
      <c r="G864" s="84" t="s">
        <v>4598</v>
      </c>
      <c r="H864" s="84" t="s">
        <v>4613</v>
      </c>
      <c r="I864" s="84" t="s">
        <v>4641</v>
      </c>
      <c r="J864" s="84"/>
      <c r="K864" s="84" t="s">
        <v>4616</v>
      </c>
      <c r="L864" s="84"/>
      <c r="M864" s="84"/>
      <c r="N864" s="84"/>
      <c r="O864" s="84"/>
      <c r="P864" s="84"/>
      <c r="Q864" s="86">
        <v>1</v>
      </c>
      <c r="R864" s="84"/>
      <c r="S864" s="84"/>
      <c r="T864" s="84"/>
      <c r="U864" s="84"/>
      <c r="V864" s="84"/>
      <c r="W864" s="84"/>
      <c r="X864" s="84"/>
      <c r="Y864" s="84"/>
      <c r="Z864" s="84" t="s">
        <v>5169</v>
      </c>
      <c r="AA864" s="87">
        <v>10</v>
      </c>
      <c r="AB864" s="87">
        <v>2222</v>
      </c>
      <c r="AC864" s="87">
        <v>1.7</v>
      </c>
      <c r="AD864" s="87"/>
      <c r="AE864" s="87">
        <v>2222</v>
      </c>
      <c r="AF864" s="88" t="s">
        <v>6669</v>
      </c>
    </row>
    <row r="865" spans="1:32">
      <c r="A865" s="82">
        <v>1273</v>
      </c>
      <c r="B865" s="84" t="s">
        <v>6670</v>
      </c>
      <c r="C865" s="84" t="s">
        <v>4677</v>
      </c>
      <c r="D865" s="85">
        <v>2023</v>
      </c>
      <c r="E865" s="83"/>
      <c r="F865" s="84" t="s">
        <v>4621</v>
      </c>
      <c r="G865" s="84" t="s">
        <v>4602</v>
      </c>
      <c r="H865" s="84"/>
      <c r="I865" s="84" t="s">
        <v>4614</v>
      </c>
      <c r="J865" s="84" t="s">
        <v>4715</v>
      </c>
      <c r="K865" s="84" t="s">
        <v>4616</v>
      </c>
      <c r="L865" s="84"/>
      <c r="M865" s="84"/>
      <c r="N865" s="84"/>
      <c r="O865" s="86">
        <v>1</v>
      </c>
      <c r="P865" s="86">
        <v>1</v>
      </c>
      <c r="Q865" s="86">
        <v>1</v>
      </c>
      <c r="R865" s="84"/>
      <c r="S865" s="84"/>
      <c r="T865" s="84"/>
      <c r="U865" s="84"/>
      <c r="V865" s="84"/>
      <c r="W865" s="84"/>
      <c r="X865" s="84"/>
      <c r="Y865" s="84"/>
      <c r="Z865" s="84" t="s">
        <v>4970</v>
      </c>
      <c r="AA865" s="87">
        <v>20</v>
      </c>
      <c r="AB865" s="87">
        <v>3846</v>
      </c>
      <c r="AC865" s="87">
        <v>3</v>
      </c>
      <c r="AD865" s="87"/>
      <c r="AE865" s="87">
        <v>3846</v>
      </c>
      <c r="AF865" s="88" t="s">
        <v>6671</v>
      </c>
    </row>
    <row r="866" spans="1:32">
      <c r="A866" s="82">
        <v>1274</v>
      </c>
      <c r="B866" s="84" t="s">
        <v>6672</v>
      </c>
      <c r="C866" s="84" t="s">
        <v>4677</v>
      </c>
      <c r="D866" s="85">
        <v>2024</v>
      </c>
      <c r="E866" s="83"/>
      <c r="F866" s="84" t="s">
        <v>4621</v>
      </c>
      <c r="G866" s="84" t="s">
        <v>4602</v>
      </c>
      <c r="H866" s="84"/>
      <c r="I866" s="84" t="s">
        <v>4614</v>
      </c>
      <c r="J866" s="84" t="s">
        <v>4715</v>
      </c>
      <c r="K866" s="84" t="s">
        <v>4616</v>
      </c>
      <c r="L866" s="84"/>
      <c r="M866" s="84"/>
      <c r="N866" s="84"/>
      <c r="O866" s="86">
        <v>1</v>
      </c>
      <c r="P866" s="86">
        <v>1</v>
      </c>
      <c r="Q866" s="86">
        <v>1</v>
      </c>
      <c r="R866" s="84"/>
      <c r="S866" s="84"/>
      <c r="T866" s="84"/>
      <c r="U866" s="84"/>
      <c r="V866" s="84"/>
      <c r="W866" s="84"/>
      <c r="X866" s="84"/>
      <c r="Y866" s="84"/>
      <c r="Z866" s="84" t="s">
        <v>4952</v>
      </c>
      <c r="AA866" s="87">
        <v>10</v>
      </c>
      <c r="AB866" s="87">
        <v>1923</v>
      </c>
      <c r="AC866" s="87">
        <v>1.5</v>
      </c>
      <c r="AD866" s="87"/>
      <c r="AE866" s="87">
        <v>1923</v>
      </c>
      <c r="AF866" s="88" t="s">
        <v>6671</v>
      </c>
    </row>
    <row r="867" spans="1:32">
      <c r="A867" s="82">
        <v>1275</v>
      </c>
      <c r="B867" s="84" t="s">
        <v>6673</v>
      </c>
      <c r="C867" s="84" t="s">
        <v>4687</v>
      </c>
      <c r="D867" s="85">
        <v>2025</v>
      </c>
      <c r="E867" s="83"/>
      <c r="F867" s="84" t="s">
        <v>4612</v>
      </c>
      <c r="G867" s="84" t="s">
        <v>4598</v>
      </c>
      <c r="H867" s="84" t="s">
        <v>4613</v>
      </c>
      <c r="I867" s="84" t="s">
        <v>4614</v>
      </c>
      <c r="J867" s="84" t="s">
        <v>4622</v>
      </c>
      <c r="K867" s="84" t="s">
        <v>4616</v>
      </c>
      <c r="L867" s="84"/>
      <c r="M867" s="84"/>
      <c r="N867" s="84"/>
      <c r="O867" s="84"/>
      <c r="P867" s="86">
        <v>1</v>
      </c>
      <c r="Q867" s="86">
        <v>1</v>
      </c>
      <c r="R867" s="84"/>
      <c r="S867" s="84"/>
      <c r="T867" s="84"/>
      <c r="U867" s="84"/>
      <c r="V867" s="84"/>
      <c r="W867" s="84"/>
      <c r="X867" s="84"/>
      <c r="Y867" s="84"/>
      <c r="Z867" s="84" t="s">
        <v>4970</v>
      </c>
      <c r="AA867" s="87">
        <v>20</v>
      </c>
      <c r="AB867" s="87">
        <v>4444</v>
      </c>
      <c r="AC867" s="87">
        <v>3.5</v>
      </c>
      <c r="AD867" s="87"/>
      <c r="AE867" s="87">
        <v>4444</v>
      </c>
      <c r="AF867" s="88" t="s">
        <v>6674</v>
      </c>
    </row>
    <row r="868" spans="1:32">
      <c r="A868" s="82">
        <v>1276</v>
      </c>
      <c r="B868" s="84" t="s">
        <v>6675</v>
      </c>
      <c r="C868" s="84" t="s">
        <v>4890</v>
      </c>
      <c r="D868" s="85">
        <v>2025</v>
      </c>
      <c r="E868" s="83"/>
      <c r="F868" s="84" t="s">
        <v>4612</v>
      </c>
      <c r="G868" s="84" t="s">
        <v>4604</v>
      </c>
      <c r="H868" s="84"/>
      <c r="I868" s="84" t="s">
        <v>4641</v>
      </c>
      <c r="J868" s="84"/>
      <c r="K868" s="84" t="s">
        <v>4616</v>
      </c>
      <c r="L868" s="84"/>
      <c r="M868" s="84"/>
      <c r="N868" s="84"/>
      <c r="O868" s="84"/>
      <c r="P868" s="86">
        <v>1</v>
      </c>
      <c r="Q868" s="86">
        <v>1</v>
      </c>
      <c r="R868" s="84"/>
      <c r="S868" s="86">
        <v>1</v>
      </c>
      <c r="T868" s="84"/>
      <c r="U868" s="84"/>
      <c r="V868" s="84"/>
      <c r="W868" s="84"/>
      <c r="X868" s="84"/>
      <c r="Y868" s="84"/>
      <c r="Z868" s="84" t="s">
        <v>5169</v>
      </c>
      <c r="AA868" s="87">
        <v>10</v>
      </c>
      <c r="AB868" s="87">
        <v>2174</v>
      </c>
      <c r="AC868" s="87">
        <v>1.7</v>
      </c>
      <c r="AD868" s="87"/>
      <c r="AE868" s="87">
        <v>2174</v>
      </c>
      <c r="AF868" s="88" t="s">
        <v>6676</v>
      </c>
    </row>
    <row r="869" spans="1:32">
      <c r="A869" s="82">
        <v>1277</v>
      </c>
      <c r="B869" s="84" t="s">
        <v>6677</v>
      </c>
      <c r="C869" s="84" t="s">
        <v>4677</v>
      </c>
      <c r="D869" s="85">
        <v>2023</v>
      </c>
      <c r="E869" s="83"/>
      <c r="F869" s="84" t="s">
        <v>4663</v>
      </c>
      <c r="G869" s="84" t="s">
        <v>4525</v>
      </c>
      <c r="H869" s="84" t="s">
        <v>5724</v>
      </c>
      <c r="I869" s="84"/>
      <c r="J869" s="84"/>
      <c r="K869" s="84" t="s">
        <v>4616</v>
      </c>
      <c r="L869" s="84"/>
      <c r="M869" s="84"/>
      <c r="N869" s="84"/>
      <c r="O869" s="84"/>
      <c r="P869" s="84"/>
      <c r="Q869" s="84"/>
      <c r="R869" s="84"/>
      <c r="S869" s="84"/>
      <c r="T869" s="84"/>
      <c r="U869" s="84"/>
      <c r="V869" s="84"/>
      <c r="W869" s="84"/>
      <c r="X869" s="84"/>
      <c r="Y869" s="84"/>
      <c r="Z869" s="84" t="s">
        <v>6678</v>
      </c>
      <c r="AA869" s="87"/>
      <c r="AB869" s="87">
        <v>187</v>
      </c>
      <c r="AC869" s="87">
        <v>0.1</v>
      </c>
      <c r="AD869" s="87"/>
      <c r="AE869" s="87">
        <v>187</v>
      </c>
      <c r="AF869" s="88" t="s">
        <v>6679</v>
      </c>
    </row>
    <row r="870" spans="1:32">
      <c r="A870" s="82">
        <v>1278</v>
      </c>
      <c r="B870" s="84" t="s">
        <v>6680</v>
      </c>
      <c r="C870" s="84" t="s">
        <v>4632</v>
      </c>
      <c r="D870" s="85">
        <v>2030</v>
      </c>
      <c r="E870" s="83"/>
      <c r="F870" s="84" t="s">
        <v>4612</v>
      </c>
      <c r="G870" s="84" t="s">
        <v>4598</v>
      </c>
      <c r="H870" s="84" t="s">
        <v>4613</v>
      </c>
      <c r="I870" s="84" t="s">
        <v>4641</v>
      </c>
      <c r="J870" s="84"/>
      <c r="K870" s="84" t="s">
        <v>4554</v>
      </c>
      <c r="L870" s="84"/>
      <c r="M870" s="86">
        <v>1</v>
      </c>
      <c r="N870" s="84"/>
      <c r="O870" s="84"/>
      <c r="P870" s="84"/>
      <c r="Q870" s="84"/>
      <c r="R870" s="84"/>
      <c r="S870" s="84"/>
      <c r="T870" s="84"/>
      <c r="U870" s="84"/>
      <c r="V870" s="84"/>
      <c r="W870" s="84"/>
      <c r="X870" s="84"/>
      <c r="Y870" s="84"/>
      <c r="Z870" s="84" t="s">
        <v>6681</v>
      </c>
      <c r="AA870" s="87">
        <v>456</v>
      </c>
      <c r="AB870" s="87">
        <v>87772</v>
      </c>
      <c r="AC870" s="87">
        <v>68.400000000000006</v>
      </c>
      <c r="AD870" s="87"/>
      <c r="AE870" s="87">
        <v>87772</v>
      </c>
      <c r="AF870" s="88" t="s">
        <v>6682</v>
      </c>
    </row>
    <row r="871" spans="1:32">
      <c r="A871" s="82">
        <v>1280</v>
      </c>
      <c r="B871" s="84" t="s">
        <v>6683</v>
      </c>
      <c r="C871" s="84" t="s">
        <v>4632</v>
      </c>
      <c r="D871" s="83"/>
      <c r="E871" s="83"/>
      <c r="F871" s="84" t="s">
        <v>4626</v>
      </c>
      <c r="G871" s="84" t="s">
        <v>4525</v>
      </c>
      <c r="H871" s="84" t="s">
        <v>6684</v>
      </c>
      <c r="I871" s="84" t="s">
        <v>4614</v>
      </c>
      <c r="J871" s="84" t="s">
        <v>4715</v>
      </c>
      <c r="K871" s="84" t="s">
        <v>4554</v>
      </c>
      <c r="L871" s="84"/>
      <c r="M871" s="86">
        <v>1</v>
      </c>
      <c r="N871" s="84"/>
      <c r="O871" s="84"/>
      <c r="P871" s="84"/>
      <c r="Q871" s="86">
        <v>1</v>
      </c>
      <c r="R871" s="84"/>
      <c r="S871" s="84"/>
      <c r="T871" s="84"/>
      <c r="U871" s="84"/>
      <c r="V871" s="84"/>
      <c r="W871" s="84"/>
      <c r="X871" s="84"/>
      <c r="Y871" s="84"/>
      <c r="Z871" s="84"/>
      <c r="AA871" s="87"/>
      <c r="AB871" s="87"/>
      <c r="AC871" s="87"/>
      <c r="AD871" s="87"/>
      <c r="AE871" s="87">
        <v>0</v>
      </c>
      <c r="AF871" s="88" t="s">
        <v>6685</v>
      </c>
    </row>
    <row r="872" spans="1:32">
      <c r="A872" s="82">
        <v>1281</v>
      </c>
      <c r="B872" s="84" t="s">
        <v>6686</v>
      </c>
      <c r="C872" s="84" t="s">
        <v>4761</v>
      </c>
      <c r="D872" s="85">
        <v>2025</v>
      </c>
      <c r="E872" s="83"/>
      <c r="F872" s="84" t="s">
        <v>4621</v>
      </c>
      <c r="G872" s="84" t="s">
        <v>4598</v>
      </c>
      <c r="H872" s="84" t="s">
        <v>4613</v>
      </c>
      <c r="I872" s="84" t="s">
        <v>4641</v>
      </c>
      <c r="J872" s="84"/>
      <c r="K872" s="84" t="s">
        <v>4616</v>
      </c>
      <c r="L872" s="84"/>
      <c r="M872" s="84"/>
      <c r="N872" s="84"/>
      <c r="O872" s="84"/>
      <c r="P872" s="86">
        <v>1</v>
      </c>
      <c r="Q872" s="84"/>
      <c r="R872" s="84"/>
      <c r="S872" s="84"/>
      <c r="T872" s="84"/>
      <c r="U872" s="84"/>
      <c r="V872" s="84"/>
      <c r="W872" s="84"/>
      <c r="X872" s="84"/>
      <c r="Y872" s="84"/>
      <c r="Z872" s="84" t="s">
        <v>4623</v>
      </c>
      <c r="AA872" s="87">
        <v>2.5</v>
      </c>
      <c r="AB872" s="87">
        <v>556</v>
      </c>
      <c r="AC872" s="87">
        <v>0.4</v>
      </c>
      <c r="AD872" s="87"/>
      <c r="AE872" s="87">
        <v>556</v>
      </c>
      <c r="AF872" s="88" t="s">
        <v>6687</v>
      </c>
    </row>
    <row r="873" spans="1:32">
      <c r="A873" s="82">
        <v>1282</v>
      </c>
      <c r="B873" s="84" t="s">
        <v>6688</v>
      </c>
      <c r="C873" s="84" t="s">
        <v>4890</v>
      </c>
      <c r="D873" s="85">
        <v>2021</v>
      </c>
      <c r="E873" s="83"/>
      <c r="F873" s="84" t="s">
        <v>4601</v>
      </c>
      <c r="G873" s="84" t="s">
        <v>4602</v>
      </c>
      <c r="H873" s="84"/>
      <c r="I873" s="84" t="s">
        <v>4614</v>
      </c>
      <c r="J873" s="84" t="s">
        <v>4649</v>
      </c>
      <c r="K873" s="84" t="s">
        <v>4616</v>
      </c>
      <c r="L873" s="84"/>
      <c r="M873" s="84"/>
      <c r="N873" s="84"/>
      <c r="O873" s="84"/>
      <c r="P873" s="84"/>
      <c r="Q873" s="86">
        <v>1</v>
      </c>
      <c r="R873" s="84"/>
      <c r="S873" s="84"/>
      <c r="T873" s="84"/>
      <c r="U873" s="84"/>
      <c r="V873" s="84"/>
      <c r="W873" s="84"/>
      <c r="X873" s="84"/>
      <c r="Y873" s="84"/>
      <c r="Z873" s="84" t="s">
        <v>6689</v>
      </c>
      <c r="AA873" s="87">
        <v>4.8689140000000002E-3</v>
      </c>
      <c r="AB873" s="87">
        <v>1</v>
      </c>
      <c r="AC873" s="87">
        <v>0</v>
      </c>
      <c r="AD873" s="87"/>
      <c r="AE873" s="87">
        <v>1</v>
      </c>
      <c r="AF873" s="88" t="s">
        <v>6690</v>
      </c>
    </row>
    <row r="874" spans="1:32">
      <c r="A874" s="82">
        <v>1283</v>
      </c>
      <c r="B874" s="84" t="s">
        <v>6691</v>
      </c>
      <c r="C874" s="84" t="s">
        <v>4985</v>
      </c>
      <c r="D874" s="83"/>
      <c r="E874" s="83"/>
      <c r="F874" s="84" t="s">
        <v>4612</v>
      </c>
      <c r="G874" s="84" t="s">
        <v>4598</v>
      </c>
      <c r="H874" s="84" t="s">
        <v>4613</v>
      </c>
      <c r="I874" s="84" t="s">
        <v>4614</v>
      </c>
      <c r="J874" s="84" t="s">
        <v>4715</v>
      </c>
      <c r="K874" s="84" t="s">
        <v>4616</v>
      </c>
      <c r="L874" s="84"/>
      <c r="M874" s="84"/>
      <c r="N874" s="84"/>
      <c r="O874" s="84"/>
      <c r="P874" s="84"/>
      <c r="Q874" s="84"/>
      <c r="R874" s="86">
        <v>1</v>
      </c>
      <c r="S874" s="84"/>
      <c r="T874" s="86">
        <v>1</v>
      </c>
      <c r="U874" s="86">
        <v>1</v>
      </c>
      <c r="V874" s="84"/>
      <c r="W874" s="84"/>
      <c r="X874" s="84"/>
      <c r="Y874" s="84"/>
      <c r="Z874" s="84" t="s">
        <v>5162</v>
      </c>
      <c r="AA874" s="87">
        <v>25</v>
      </c>
      <c r="AB874" s="87">
        <v>5556</v>
      </c>
      <c r="AC874" s="87">
        <v>4.3</v>
      </c>
      <c r="AD874" s="87"/>
      <c r="AE874" s="87">
        <v>5556</v>
      </c>
      <c r="AF874" s="88" t="s">
        <v>6692</v>
      </c>
    </row>
    <row r="875" spans="1:32">
      <c r="A875" s="82">
        <v>1285</v>
      </c>
      <c r="B875" s="84" t="s">
        <v>6693</v>
      </c>
      <c r="C875" s="84" t="s">
        <v>4668</v>
      </c>
      <c r="D875" s="85">
        <v>2024</v>
      </c>
      <c r="E875" s="83"/>
      <c r="F875" s="84" t="s">
        <v>4612</v>
      </c>
      <c r="G875" s="84" t="s">
        <v>4598</v>
      </c>
      <c r="H875" s="84" t="s">
        <v>4613</v>
      </c>
      <c r="I875" s="84" t="s">
        <v>4614</v>
      </c>
      <c r="J875" s="84" t="s">
        <v>4615</v>
      </c>
      <c r="K875" s="84" t="s">
        <v>4616</v>
      </c>
      <c r="L875" s="84"/>
      <c r="M875" s="84"/>
      <c r="N875" s="84"/>
      <c r="O875" s="86">
        <v>1</v>
      </c>
      <c r="P875" s="86">
        <v>1</v>
      </c>
      <c r="Q875" s="86">
        <v>1</v>
      </c>
      <c r="R875" s="86">
        <v>1</v>
      </c>
      <c r="S875" s="84"/>
      <c r="T875" s="84"/>
      <c r="U875" s="84"/>
      <c r="V875" s="84"/>
      <c r="W875" s="84"/>
      <c r="X875" s="84"/>
      <c r="Y875" s="84"/>
      <c r="Z875" s="84" t="s">
        <v>6694</v>
      </c>
      <c r="AA875" s="87">
        <v>3.1745420960000001</v>
      </c>
      <c r="AB875" s="87">
        <v>705</v>
      </c>
      <c r="AC875" s="87">
        <v>0.6</v>
      </c>
      <c r="AD875" s="87"/>
      <c r="AE875" s="87">
        <v>705</v>
      </c>
      <c r="AF875" s="88" t="s">
        <v>6695</v>
      </c>
    </row>
    <row r="876" spans="1:32">
      <c r="A876" s="82">
        <v>1287</v>
      </c>
      <c r="B876" s="84" t="s">
        <v>6696</v>
      </c>
      <c r="C876" s="84" t="s">
        <v>4662</v>
      </c>
      <c r="D876" s="83"/>
      <c r="E876" s="83"/>
      <c r="F876" s="84" t="s">
        <v>4612</v>
      </c>
      <c r="G876" s="84" t="s">
        <v>4602</v>
      </c>
      <c r="H876" s="84"/>
      <c r="I876" s="84" t="s">
        <v>4614</v>
      </c>
      <c r="J876" s="84" t="s">
        <v>4649</v>
      </c>
      <c r="K876" s="84" t="s">
        <v>4616</v>
      </c>
      <c r="L876" s="84"/>
      <c r="M876" s="84"/>
      <c r="N876" s="84"/>
      <c r="O876" s="84"/>
      <c r="P876" s="84"/>
      <c r="Q876" s="84"/>
      <c r="R876" s="84"/>
      <c r="S876" s="84"/>
      <c r="T876" s="84"/>
      <c r="U876" s="84"/>
      <c r="V876" s="84"/>
      <c r="W876" s="84"/>
      <c r="X876" s="84"/>
      <c r="Y876" s="84"/>
      <c r="Z876" s="84" t="s">
        <v>6697</v>
      </c>
      <c r="AA876" s="87">
        <v>405.74</v>
      </c>
      <c r="AB876" s="87">
        <v>78027</v>
      </c>
      <c r="AC876" s="87">
        <v>60.8</v>
      </c>
      <c r="AD876" s="87"/>
      <c r="AE876" s="87">
        <v>78027</v>
      </c>
      <c r="AF876" s="88" t="s">
        <v>6698</v>
      </c>
    </row>
    <row r="877" spans="1:32">
      <c r="A877" s="82">
        <v>1288</v>
      </c>
      <c r="B877" s="84" t="s">
        <v>6699</v>
      </c>
      <c r="C877" s="84" t="s">
        <v>4632</v>
      </c>
      <c r="D877" s="85">
        <v>2023</v>
      </c>
      <c r="E877" s="83"/>
      <c r="F877" s="84" t="s">
        <v>4601</v>
      </c>
      <c r="G877" s="84" t="s">
        <v>4604</v>
      </c>
      <c r="H877" s="84"/>
      <c r="I877" s="84" t="s">
        <v>4614</v>
      </c>
      <c r="J877" s="84" t="s">
        <v>4715</v>
      </c>
      <c r="K877" s="84" t="s">
        <v>4616</v>
      </c>
      <c r="L877" s="84"/>
      <c r="M877" s="84"/>
      <c r="N877" s="84"/>
      <c r="O877" s="84"/>
      <c r="P877" s="84"/>
      <c r="Q877" s="84"/>
      <c r="R877" s="84"/>
      <c r="S877" s="84"/>
      <c r="T877" s="84"/>
      <c r="U877" s="84"/>
      <c r="V877" s="84"/>
      <c r="W877" s="84"/>
      <c r="X877" s="84"/>
      <c r="Y877" s="84"/>
      <c r="Z877" s="84" t="s">
        <v>6318</v>
      </c>
      <c r="AA877" s="87">
        <v>0.9</v>
      </c>
      <c r="AB877" s="87">
        <v>196</v>
      </c>
      <c r="AC877" s="87">
        <v>0.2</v>
      </c>
      <c r="AD877" s="87"/>
      <c r="AE877" s="87">
        <v>196</v>
      </c>
      <c r="AF877" s="88" t="s">
        <v>6700</v>
      </c>
    </row>
    <row r="878" spans="1:32">
      <c r="A878" s="82">
        <v>1289</v>
      </c>
      <c r="B878" s="84" t="s">
        <v>6701</v>
      </c>
      <c r="C878" s="84" t="s">
        <v>4662</v>
      </c>
      <c r="D878" s="85">
        <v>2024</v>
      </c>
      <c r="E878" s="83"/>
      <c r="F878" s="84" t="s">
        <v>4621</v>
      </c>
      <c r="G878" s="84" t="s">
        <v>4525</v>
      </c>
      <c r="H878" s="84" t="s">
        <v>6702</v>
      </c>
      <c r="I878" s="84"/>
      <c r="J878" s="84"/>
      <c r="K878" s="84" t="s">
        <v>4616</v>
      </c>
      <c r="L878" s="84"/>
      <c r="M878" s="84"/>
      <c r="N878" s="84"/>
      <c r="O878" s="84"/>
      <c r="P878" s="84"/>
      <c r="Q878" s="86">
        <v>1</v>
      </c>
      <c r="R878" s="84"/>
      <c r="S878" s="84"/>
      <c r="T878" s="84"/>
      <c r="U878" s="84"/>
      <c r="V878" s="84"/>
      <c r="W878" s="84"/>
      <c r="X878" s="84"/>
      <c r="Y878" s="84"/>
      <c r="Z878" s="84" t="s">
        <v>6703</v>
      </c>
      <c r="AA878" s="87"/>
      <c r="AB878" s="87">
        <v>2565</v>
      </c>
      <c r="AC878" s="87">
        <v>2</v>
      </c>
      <c r="AD878" s="87"/>
      <c r="AE878" s="87">
        <v>2565</v>
      </c>
      <c r="AF878" s="88" t="s">
        <v>6704</v>
      </c>
    </row>
    <row r="879" spans="1:32">
      <c r="A879" s="82">
        <v>1291</v>
      </c>
      <c r="B879" s="84" t="s">
        <v>6705</v>
      </c>
      <c r="C879" s="84" t="s">
        <v>4662</v>
      </c>
      <c r="D879" s="83"/>
      <c r="E879" s="83"/>
      <c r="F879" s="84" t="s">
        <v>4626</v>
      </c>
      <c r="G879" s="84" t="s">
        <v>4594</v>
      </c>
      <c r="H879" s="84" t="s">
        <v>5966</v>
      </c>
      <c r="I879" s="84"/>
      <c r="J879" s="84"/>
      <c r="K879" s="84" t="s">
        <v>4616</v>
      </c>
      <c r="L879" s="86">
        <v>1</v>
      </c>
      <c r="M879" s="84"/>
      <c r="N879" s="84"/>
      <c r="O879" s="84"/>
      <c r="P879" s="84"/>
      <c r="Q879" s="84"/>
      <c r="R879" s="84"/>
      <c r="S879" s="84"/>
      <c r="T879" s="84"/>
      <c r="U879" s="84"/>
      <c r="V879" s="84"/>
      <c r="W879" s="84"/>
      <c r="X879" s="84"/>
      <c r="Y879" s="84"/>
      <c r="Z879" s="84"/>
      <c r="AA879" s="87"/>
      <c r="AB879" s="87"/>
      <c r="AC879" s="87"/>
      <c r="AD879" s="87"/>
      <c r="AE879" s="87">
        <v>0</v>
      </c>
      <c r="AF879" s="88" t="s">
        <v>6706</v>
      </c>
    </row>
    <row r="880" spans="1:32">
      <c r="A880" s="82">
        <v>1292</v>
      </c>
      <c r="B880" s="84" t="s">
        <v>6707</v>
      </c>
      <c r="C880" s="84" t="s">
        <v>4687</v>
      </c>
      <c r="D880" s="85">
        <v>2024</v>
      </c>
      <c r="E880" s="83"/>
      <c r="F880" s="84" t="s">
        <v>4612</v>
      </c>
      <c r="G880" s="84" t="s">
        <v>4602</v>
      </c>
      <c r="H880" s="84"/>
      <c r="I880" s="84" t="s">
        <v>4614</v>
      </c>
      <c r="J880" s="84" t="s">
        <v>4715</v>
      </c>
      <c r="K880" s="84" t="s">
        <v>4616</v>
      </c>
      <c r="L880" s="84"/>
      <c r="M880" s="84"/>
      <c r="N880" s="84"/>
      <c r="O880" s="84"/>
      <c r="P880" s="86">
        <v>1</v>
      </c>
      <c r="Q880" s="84"/>
      <c r="R880" s="84"/>
      <c r="S880" s="84"/>
      <c r="T880" s="84"/>
      <c r="U880" s="84"/>
      <c r="V880" s="84"/>
      <c r="W880" s="84"/>
      <c r="X880" s="84"/>
      <c r="Y880" s="84"/>
      <c r="Z880" s="84" t="s">
        <v>4952</v>
      </c>
      <c r="AA880" s="87">
        <v>30</v>
      </c>
      <c r="AB880" s="87">
        <v>5769</v>
      </c>
      <c r="AC880" s="87">
        <v>4.5</v>
      </c>
      <c r="AD880" s="87"/>
      <c r="AE880" s="87">
        <v>5769</v>
      </c>
      <c r="AF880" s="88" t="s">
        <v>6708</v>
      </c>
    </row>
    <row r="881" spans="1:32">
      <c r="A881" s="82">
        <v>1293</v>
      </c>
      <c r="B881" s="84" t="s">
        <v>6709</v>
      </c>
      <c r="C881" s="84" t="s">
        <v>4662</v>
      </c>
      <c r="D881" s="85">
        <v>2028</v>
      </c>
      <c r="E881" s="83"/>
      <c r="F881" s="84" t="s">
        <v>4612</v>
      </c>
      <c r="G881" s="84" t="s">
        <v>4594</v>
      </c>
      <c r="H881" s="84" t="s">
        <v>4863</v>
      </c>
      <c r="I881" s="84"/>
      <c r="J881" s="84"/>
      <c r="K881" s="84" t="s">
        <v>4616</v>
      </c>
      <c r="L881" s="84"/>
      <c r="M881" s="84"/>
      <c r="N881" s="84"/>
      <c r="O881" s="84"/>
      <c r="P881" s="84"/>
      <c r="Q881" s="84"/>
      <c r="R881" s="84"/>
      <c r="S881" s="84"/>
      <c r="T881" s="84"/>
      <c r="U881" s="84"/>
      <c r="V881" s="84"/>
      <c r="W881" s="84"/>
      <c r="X881" s="84"/>
      <c r="Y881" s="84"/>
      <c r="Z881" s="84" t="s">
        <v>6710</v>
      </c>
      <c r="AA881" s="87"/>
      <c r="AB881" s="87">
        <v>397619</v>
      </c>
      <c r="AC881" s="87">
        <v>310</v>
      </c>
      <c r="AD881" s="87"/>
      <c r="AE881" s="87">
        <v>0</v>
      </c>
      <c r="AF881" s="88" t="s">
        <v>6711</v>
      </c>
    </row>
    <row r="882" spans="1:32">
      <c r="A882" s="82">
        <v>1294</v>
      </c>
      <c r="B882" s="84" t="s">
        <v>6712</v>
      </c>
      <c r="C882" s="84" t="s">
        <v>4687</v>
      </c>
      <c r="D882" s="85">
        <v>2023</v>
      </c>
      <c r="E882" s="83"/>
      <c r="F882" s="84" t="s">
        <v>4621</v>
      </c>
      <c r="G882" s="84" t="s">
        <v>4604</v>
      </c>
      <c r="H882" s="84"/>
      <c r="I882" s="84" t="s">
        <v>4614</v>
      </c>
      <c r="J882" s="84" t="s">
        <v>4715</v>
      </c>
      <c r="K882" s="84" t="s">
        <v>4616</v>
      </c>
      <c r="L882" s="84"/>
      <c r="M882" s="84"/>
      <c r="N882" s="84"/>
      <c r="O882" s="84"/>
      <c r="P882" s="84"/>
      <c r="Q882" s="84"/>
      <c r="R882" s="84"/>
      <c r="S882" s="84"/>
      <c r="T882" s="84"/>
      <c r="U882" s="84"/>
      <c r="V882" s="84"/>
      <c r="W882" s="84"/>
      <c r="X882" s="84"/>
      <c r="Y882" s="84"/>
      <c r="Z882" s="84" t="s">
        <v>6318</v>
      </c>
      <c r="AA882" s="87">
        <v>0.9</v>
      </c>
      <c r="AB882" s="87">
        <v>196</v>
      </c>
      <c r="AC882" s="87">
        <v>0.2</v>
      </c>
      <c r="AD882" s="87"/>
      <c r="AE882" s="87">
        <v>196</v>
      </c>
      <c r="AF882" s="88" t="s">
        <v>6713</v>
      </c>
    </row>
    <row r="883" spans="1:32">
      <c r="A883" s="82">
        <v>1295</v>
      </c>
      <c r="B883" s="84" t="s">
        <v>6714</v>
      </c>
      <c r="C883" s="84" t="s">
        <v>4611</v>
      </c>
      <c r="D883" s="85">
        <v>2024</v>
      </c>
      <c r="E883" s="83"/>
      <c r="F883" s="84" t="s">
        <v>4621</v>
      </c>
      <c r="G883" s="84" t="s">
        <v>4602</v>
      </c>
      <c r="H883" s="84"/>
      <c r="I883" s="84" t="s">
        <v>4614</v>
      </c>
      <c r="J883" s="84" t="s">
        <v>4649</v>
      </c>
      <c r="K883" s="84" t="s">
        <v>4616</v>
      </c>
      <c r="L883" s="84"/>
      <c r="M883" s="84"/>
      <c r="N883" s="84"/>
      <c r="O883" s="84"/>
      <c r="P883" s="86">
        <v>1</v>
      </c>
      <c r="Q883" s="84"/>
      <c r="R883" s="84"/>
      <c r="S883" s="86">
        <v>1</v>
      </c>
      <c r="T883" s="84"/>
      <c r="U883" s="84"/>
      <c r="V883" s="84"/>
      <c r="W883" s="84"/>
      <c r="X883" s="84"/>
      <c r="Y883" s="84"/>
      <c r="Z883" s="84" t="s">
        <v>6715</v>
      </c>
      <c r="AA883" s="87">
        <v>4.3</v>
      </c>
      <c r="AB883" s="87">
        <v>827</v>
      </c>
      <c r="AC883" s="87">
        <v>0.6</v>
      </c>
      <c r="AD883" s="87"/>
      <c r="AE883" s="87">
        <v>827</v>
      </c>
      <c r="AF883" s="88" t="s">
        <v>6716</v>
      </c>
    </row>
    <row r="884" spans="1:32">
      <c r="A884" s="82">
        <v>1296</v>
      </c>
      <c r="B884" s="84" t="s">
        <v>6717</v>
      </c>
      <c r="C884" s="84" t="s">
        <v>4662</v>
      </c>
      <c r="D884" s="83"/>
      <c r="E884" s="83"/>
      <c r="F884" s="84" t="s">
        <v>4621</v>
      </c>
      <c r="G884" s="84" t="s">
        <v>4604</v>
      </c>
      <c r="H884" s="84"/>
      <c r="I884" s="84" t="s">
        <v>4664</v>
      </c>
      <c r="J884" s="84"/>
      <c r="K884" s="84" t="s">
        <v>4616</v>
      </c>
      <c r="L884" s="84"/>
      <c r="M884" s="84"/>
      <c r="N884" s="84"/>
      <c r="O884" s="84"/>
      <c r="P884" s="84"/>
      <c r="Q884" s="86">
        <v>1</v>
      </c>
      <c r="R884" s="84"/>
      <c r="S884" s="84"/>
      <c r="T884" s="84"/>
      <c r="U884" s="84"/>
      <c r="V884" s="84"/>
      <c r="W884" s="84"/>
      <c r="X884" s="84"/>
      <c r="Y884" s="84"/>
      <c r="Z884" s="84" t="s">
        <v>6718</v>
      </c>
      <c r="AA884" s="87">
        <v>85</v>
      </c>
      <c r="AB884" s="87">
        <v>18478</v>
      </c>
      <c r="AC884" s="87">
        <v>14.4</v>
      </c>
      <c r="AD884" s="87"/>
      <c r="AE884" s="87">
        <v>18478</v>
      </c>
      <c r="AF884" s="88" t="s">
        <v>6719</v>
      </c>
    </row>
    <row r="885" spans="1:32">
      <c r="A885" s="82">
        <v>1297</v>
      </c>
      <c r="B885" s="84" t="s">
        <v>6720</v>
      </c>
      <c r="C885" s="84" t="s">
        <v>4648</v>
      </c>
      <c r="D885" s="85">
        <v>2025</v>
      </c>
      <c r="E885" s="83"/>
      <c r="F885" s="84" t="s">
        <v>4612</v>
      </c>
      <c r="G885" s="84" t="s">
        <v>4524</v>
      </c>
      <c r="H885" s="84" t="s">
        <v>6321</v>
      </c>
      <c r="I885" s="84"/>
      <c r="J885" s="84"/>
      <c r="K885" s="84" t="s">
        <v>4616</v>
      </c>
      <c r="L885" s="84"/>
      <c r="M885" s="84"/>
      <c r="N885" s="84"/>
      <c r="O885" s="84"/>
      <c r="P885" s="86">
        <v>1</v>
      </c>
      <c r="Q885" s="86">
        <v>1</v>
      </c>
      <c r="R885" s="84"/>
      <c r="S885" s="84"/>
      <c r="T885" s="84"/>
      <c r="U885" s="84"/>
      <c r="V885" s="84"/>
      <c r="W885" s="84"/>
      <c r="X885" s="84"/>
      <c r="Y885" s="84"/>
      <c r="Z885" s="84" t="s">
        <v>6721</v>
      </c>
      <c r="AA885" s="87"/>
      <c r="AB885" s="87">
        <v>2052</v>
      </c>
      <c r="AC885" s="87">
        <v>1.6</v>
      </c>
      <c r="AD885" s="87"/>
      <c r="AE885" s="87">
        <v>2052</v>
      </c>
      <c r="AF885" s="100" t="s">
        <v>6722</v>
      </c>
    </row>
    <row r="886" spans="1:32">
      <c r="A886" s="82">
        <v>1299</v>
      </c>
      <c r="B886" s="84" t="s">
        <v>6723</v>
      </c>
      <c r="C886" s="84" t="s">
        <v>4833</v>
      </c>
      <c r="D886" s="85">
        <v>2025</v>
      </c>
      <c r="E886" s="83"/>
      <c r="F886" s="84" t="s">
        <v>4612</v>
      </c>
      <c r="G886" s="84" t="s">
        <v>4598</v>
      </c>
      <c r="H886" s="84" t="s">
        <v>4613</v>
      </c>
      <c r="I886" s="84" t="s">
        <v>4769</v>
      </c>
      <c r="J886" s="84"/>
      <c r="K886" s="84" t="s">
        <v>4616</v>
      </c>
      <c r="L886" s="84"/>
      <c r="M886" s="84"/>
      <c r="N886" s="84"/>
      <c r="O886" s="84"/>
      <c r="P886" s="86">
        <v>1</v>
      </c>
      <c r="Q886" s="86">
        <v>1</v>
      </c>
      <c r="R886" s="84"/>
      <c r="S886" s="84"/>
      <c r="T886" s="84"/>
      <c r="U886" s="84"/>
      <c r="V886" s="84"/>
      <c r="W886" s="84"/>
      <c r="X886" s="84"/>
      <c r="Y886" s="84"/>
      <c r="Z886" s="84" t="s">
        <v>5864</v>
      </c>
      <c r="AA886" s="87">
        <v>6</v>
      </c>
      <c r="AB886" s="87">
        <v>1333</v>
      </c>
      <c r="AC886" s="87">
        <v>1</v>
      </c>
      <c r="AD886" s="87"/>
      <c r="AE886" s="87">
        <v>1333</v>
      </c>
      <c r="AF886" s="100" t="s">
        <v>6724</v>
      </c>
    </row>
    <row r="887" spans="1:32">
      <c r="A887" s="82">
        <v>1300</v>
      </c>
      <c r="B887" s="84" t="s">
        <v>6725</v>
      </c>
      <c r="C887" s="84" t="s">
        <v>4611</v>
      </c>
      <c r="D887" s="85">
        <v>2022</v>
      </c>
      <c r="E887" s="83"/>
      <c r="F887" s="84" t="s">
        <v>4663</v>
      </c>
      <c r="G887" s="84" t="s">
        <v>4602</v>
      </c>
      <c r="H887" s="84"/>
      <c r="I887" s="84" t="s">
        <v>4614</v>
      </c>
      <c r="J887" s="84" t="s">
        <v>4649</v>
      </c>
      <c r="K887" s="84" t="s">
        <v>4616</v>
      </c>
      <c r="L887" s="84"/>
      <c r="M887" s="84"/>
      <c r="N887" s="84"/>
      <c r="O887" s="84"/>
      <c r="P887" s="84"/>
      <c r="Q887" s="84"/>
      <c r="R887" s="84"/>
      <c r="S887" s="84"/>
      <c r="T887" s="84"/>
      <c r="U887" s="84"/>
      <c r="V887" s="84"/>
      <c r="W887" s="84"/>
      <c r="X887" s="84"/>
      <c r="Y887" s="84"/>
      <c r="Z887" s="84" t="s">
        <v>6726</v>
      </c>
      <c r="AA887" s="87">
        <v>0.100046175</v>
      </c>
      <c r="AB887" s="87">
        <v>19</v>
      </c>
      <c r="AC887" s="87">
        <v>0</v>
      </c>
      <c r="AD887" s="87"/>
      <c r="AE887" s="87">
        <v>19</v>
      </c>
      <c r="AF887" s="88" t="s">
        <v>6727</v>
      </c>
    </row>
    <row r="888" spans="1:32">
      <c r="A888" s="82">
        <v>1301</v>
      </c>
      <c r="B888" s="84" t="s">
        <v>6728</v>
      </c>
      <c r="C888" s="84" t="s">
        <v>4611</v>
      </c>
      <c r="D888" s="85">
        <v>2023</v>
      </c>
      <c r="E888" s="83"/>
      <c r="F888" s="84" t="s">
        <v>4621</v>
      </c>
      <c r="G888" s="84" t="s">
        <v>4602</v>
      </c>
      <c r="H888" s="84"/>
      <c r="I888" s="84" t="s">
        <v>4614</v>
      </c>
      <c r="J888" s="84" t="s">
        <v>4649</v>
      </c>
      <c r="K888" s="84" t="s">
        <v>4616</v>
      </c>
      <c r="L888" s="84"/>
      <c r="M888" s="84"/>
      <c r="N888" s="84"/>
      <c r="O888" s="84"/>
      <c r="P888" s="84"/>
      <c r="Q888" s="84"/>
      <c r="R888" s="84"/>
      <c r="S888" s="86">
        <v>1</v>
      </c>
      <c r="T888" s="84"/>
      <c r="U888" s="84"/>
      <c r="V888" s="84"/>
      <c r="W888" s="84"/>
      <c r="X888" s="84"/>
      <c r="Y888" s="84"/>
      <c r="Z888" s="84" t="s">
        <v>6729</v>
      </c>
      <c r="AA888" s="87">
        <v>0.30013852499999999</v>
      </c>
      <c r="AB888" s="87">
        <v>58</v>
      </c>
      <c r="AC888" s="87">
        <v>0</v>
      </c>
      <c r="AD888" s="87"/>
      <c r="AE888" s="87">
        <v>58</v>
      </c>
      <c r="AF888" s="88" t="s">
        <v>6730</v>
      </c>
    </row>
    <row r="889" spans="1:32">
      <c r="A889" s="82">
        <v>1302</v>
      </c>
      <c r="B889" s="84" t="s">
        <v>6731</v>
      </c>
      <c r="C889" s="84" t="s">
        <v>4611</v>
      </c>
      <c r="D889" s="83"/>
      <c r="E889" s="83"/>
      <c r="F889" s="84" t="s">
        <v>4612</v>
      </c>
      <c r="G889" s="84" t="s">
        <v>4602</v>
      </c>
      <c r="H889" s="84"/>
      <c r="I889" s="84" t="s">
        <v>4614</v>
      </c>
      <c r="J889" s="84" t="s">
        <v>4649</v>
      </c>
      <c r="K889" s="84" t="s">
        <v>4616</v>
      </c>
      <c r="L889" s="84"/>
      <c r="M889" s="84"/>
      <c r="N889" s="84"/>
      <c r="O889" s="84"/>
      <c r="P889" s="86">
        <v>1</v>
      </c>
      <c r="Q889" s="86">
        <v>1</v>
      </c>
      <c r="R889" s="84"/>
      <c r="S889" s="84"/>
      <c r="T889" s="84"/>
      <c r="U889" s="84"/>
      <c r="V889" s="84"/>
      <c r="W889" s="84"/>
      <c r="X889" s="84"/>
      <c r="Y889" s="84"/>
      <c r="Z889" s="84" t="s">
        <v>6732</v>
      </c>
      <c r="AA889" s="87">
        <v>0.93376430099999996</v>
      </c>
      <c r="AB889" s="87">
        <v>180</v>
      </c>
      <c r="AC889" s="87">
        <v>0.1</v>
      </c>
      <c r="AD889" s="87"/>
      <c r="AE889" s="87">
        <v>180</v>
      </c>
      <c r="AF889" s="88" t="s">
        <v>6733</v>
      </c>
    </row>
    <row r="890" spans="1:32">
      <c r="A890" s="82">
        <v>1303</v>
      </c>
      <c r="B890" s="84" t="s">
        <v>6734</v>
      </c>
      <c r="C890" s="84" t="s">
        <v>4611</v>
      </c>
      <c r="D890" s="83"/>
      <c r="E890" s="83"/>
      <c r="F890" s="84" t="s">
        <v>4612</v>
      </c>
      <c r="G890" s="84" t="s">
        <v>4602</v>
      </c>
      <c r="H890" s="84"/>
      <c r="I890" s="84" t="s">
        <v>4614</v>
      </c>
      <c r="J890" s="84" t="s">
        <v>4649</v>
      </c>
      <c r="K890" s="84" t="s">
        <v>4616</v>
      </c>
      <c r="L890" s="84"/>
      <c r="M890" s="84"/>
      <c r="N890" s="84"/>
      <c r="O890" s="84"/>
      <c r="P890" s="86">
        <v>1</v>
      </c>
      <c r="Q890" s="84"/>
      <c r="R890" s="84"/>
      <c r="S890" s="84"/>
      <c r="T890" s="84"/>
      <c r="U890" s="84"/>
      <c r="V890" s="84"/>
      <c r="W890" s="84"/>
      <c r="X890" s="84"/>
      <c r="Y890" s="84"/>
      <c r="Z890" s="84" t="s">
        <v>6732</v>
      </c>
      <c r="AA890" s="87">
        <v>0.93376430099999996</v>
      </c>
      <c r="AB890" s="87">
        <v>180</v>
      </c>
      <c r="AC890" s="87">
        <v>0.1</v>
      </c>
      <c r="AD890" s="87"/>
      <c r="AE890" s="87">
        <v>180</v>
      </c>
      <c r="AF890" s="88" t="s">
        <v>6733</v>
      </c>
    </row>
    <row r="891" spans="1:32">
      <c r="A891" s="82">
        <v>1304</v>
      </c>
      <c r="B891" s="84" t="s">
        <v>6735</v>
      </c>
      <c r="C891" s="84" t="s">
        <v>4611</v>
      </c>
      <c r="D891" s="85">
        <v>2026</v>
      </c>
      <c r="E891" s="83"/>
      <c r="F891" s="84" t="s">
        <v>4612</v>
      </c>
      <c r="G891" s="84" t="s">
        <v>4602</v>
      </c>
      <c r="H891" s="84"/>
      <c r="I891" s="84" t="s">
        <v>4614</v>
      </c>
      <c r="J891" s="84" t="s">
        <v>4649</v>
      </c>
      <c r="K891" s="84" t="s">
        <v>4781</v>
      </c>
      <c r="L891" s="84"/>
      <c r="M891" s="84"/>
      <c r="N891" s="84"/>
      <c r="O891" s="84"/>
      <c r="P891" s="84"/>
      <c r="Q891" s="84"/>
      <c r="R891" s="84"/>
      <c r="S891" s="86">
        <v>1</v>
      </c>
      <c r="T891" s="84"/>
      <c r="U891" s="84"/>
      <c r="V891" s="84"/>
      <c r="W891" s="84"/>
      <c r="X891" s="84"/>
      <c r="Y891" s="84"/>
      <c r="Z891" s="84" t="s">
        <v>6736</v>
      </c>
      <c r="AA891" s="87">
        <v>91</v>
      </c>
      <c r="AB891" s="87">
        <v>17500</v>
      </c>
      <c r="AC891" s="87">
        <v>13.6</v>
      </c>
      <c r="AD891" s="87"/>
      <c r="AE891" s="87">
        <v>17500</v>
      </c>
      <c r="AF891" s="88" t="s">
        <v>6733</v>
      </c>
    </row>
    <row r="892" spans="1:32">
      <c r="A892" s="82">
        <v>1305</v>
      </c>
      <c r="B892" s="84" t="s">
        <v>6737</v>
      </c>
      <c r="C892" s="84" t="s">
        <v>6099</v>
      </c>
      <c r="D892" s="85">
        <v>2026</v>
      </c>
      <c r="E892" s="83"/>
      <c r="F892" s="84" t="s">
        <v>4612</v>
      </c>
      <c r="G892" s="84" t="s">
        <v>4602</v>
      </c>
      <c r="H892" s="84"/>
      <c r="I892" s="84" t="s">
        <v>4614</v>
      </c>
      <c r="J892" s="84" t="s">
        <v>4649</v>
      </c>
      <c r="K892" s="84" t="s">
        <v>4554</v>
      </c>
      <c r="L892" s="84"/>
      <c r="M892" s="86">
        <v>1</v>
      </c>
      <c r="N892" s="84"/>
      <c r="O892" s="84"/>
      <c r="P892" s="84"/>
      <c r="Q892" s="84"/>
      <c r="R892" s="84"/>
      <c r="S892" s="84"/>
      <c r="T892" s="84"/>
      <c r="U892" s="84"/>
      <c r="V892" s="84"/>
      <c r="W892" s="84"/>
      <c r="X892" s="84"/>
      <c r="Y892" s="84"/>
      <c r="Z892" s="84" t="s">
        <v>6738</v>
      </c>
      <c r="AA892" s="87">
        <v>689.20698440000001</v>
      </c>
      <c r="AB892" s="87">
        <v>132540</v>
      </c>
      <c r="AC892" s="87">
        <v>103.3</v>
      </c>
      <c r="AD892" s="87"/>
      <c r="AE892" s="87">
        <v>132540</v>
      </c>
      <c r="AF892" s="88" t="s">
        <v>6739</v>
      </c>
    </row>
    <row r="893" spans="1:32">
      <c r="A893" s="82">
        <v>1306</v>
      </c>
      <c r="B893" s="84" t="s">
        <v>6740</v>
      </c>
      <c r="C893" s="84" t="s">
        <v>4648</v>
      </c>
      <c r="D893" s="83"/>
      <c r="E893" s="83"/>
      <c r="F893" s="84" t="s">
        <v>4663</v>
      </c>
      <c r="G893" s="84" t="s">
        <v>4598</v>
      </c>
      <c r="H893" s="84" t="s">
        <v>4613</v>
      </c>
      <c r="I893" s="84" t="s">
        <v>4614</v>
      </c>
      <c r="J893" s="84" t="s">
        <v>4615</v>
      </c>
      <c r="K893" s="84" t="s">
        <v>4616</v>
      </c>
      <c r="L893" s="84"/>
      <c r="M893" s="84"/>
      <c r="N893" s="84"/>
      <c r="O893" s="84"/>
      <c r="P893" s="84"/>
      <c r="Q893" s="84"/>
      <c r="R893" s="84"/>
      <c r="S893" s="84"/>
      <c r="T893" s="84"/>
      <c r="U893" s="84"/>
      <c r="V893" s="84"/>
      <c r="W893" s="84"/>
      <c r="X893" s="84"/>
      <c r="Y893" s="84"/>
      <c r="Z893" s="84"/>
      <c r="AA893" s="87"/>
      <c r="AB893" s="87"/>
      <c r="AC893" s="87"/>
      <c r="AD893" s="87"/>
      <c r="AE893" s="87">
        <v>0</v>
      </c>
      <c r="AF893" s="88" t="s">
        <v>6741</v>
      </c>
    </row>
    <row r="894" spans="1:32">
      <c r="A894" s="82">
        <v>1307</v>
      </c>
      <c r="B894" s="84" t="s">
        <v>6742</v>
      </c>
      <c r="C894" s="84" t="s">
        <v>5621</v>
      </c>
      <c r="D894" s="83"/>
      <c r="E894" s="83"/>
      <c r="F894" s="84" t="s">
        <v>4626</v>
      </c>
      <c r="G894" s="84" t="s">
        <v>4598</v>
      </c>
      <c r="H894" s="84" t="s">
        <v>4613</v>
      </c>
      <c r="I894" s="84" t="s">
        <v>4614</v>
      </c>
      <c r="J894" s="84" t="s">
        <v>4649</v>
      </c>
      <c r="K894" s="84" t="s">
        <v>4616</v>
      </c>
      <c r="L894" s="84"/>
      <c r="M894" s="84"/>
      <c r="N894" s="84"/>
      <c r="O894" s="86">
        <v>1</v>
      </c>
      <c r="P894" s="84"/>
      <c r="Q894" s="84"/>
      <c r="R894" s="84"/>
      <c r="S894" s="84"/>
      <c r="T894" s="84"/>
      <c r="U894" s="84"/>
      <c r="V894" s="84"/>
      <c r="W894" s="84"/>
      <c r="X894" s="84"/>
      <c r="Y894" s="84"/>
      <c r="Z894" s="84"/>
      <c r="AA894" s="87"/>
      <c r="AB894" s="87"/>
      <c r="AC894" s="87"/>
      <c r="AD894" s="87"/>
      <c r="AE894" s="87">
        <v>0</v>
      </c>
      <c r="AF894" s="88" t="s">
        <v>6743</v>
      </c>
    </row>
    <row r="895" spans="1:32">
      <c r="A895" s="82">
        <v>1308</v>
      </c>
      <c r="B895" s="84" t="s">
        <v>6744</v>
      </c>
      <c r="C895" s="84" t="s">
        <v>4687</v>
      </c>
      <c r="D895" s="83"/>
      <c r="E895" s="83"/>
      <c r="F895" s="84" t="s">
        <v>4626</v>
      </c>
      <c r="G895" s="84" t="s">
        <v>4598</v>
      </c>
      <c r="H895" s="84" t="s">
        <v>4613</v>
      </c>
      <c r="I895" s="84" t="s">
        <v>4614</v>
      </c>
      <c r="J895" s="84" t="s">
        <v>4615</v>
      </c>
      <c r="K895" s="84" t="s">
        <v>4616</v>
      </c>
      <c r="L895" s="84"/>
      <c r="M895" s="84"/>
      <c r="N895" s="84"/>
      <c r="O895" s="84"/>
      <c r="P895" s="84"/>
      <c r="Q895" s="84"/>
      <c r="R895" s="84"/>
      <c r="S895" s="84"/>
      <c r="T895" s="84"/>
      <c r="U895" s="84"/>
      <c r="V895" s="84"/>
      <c r="W895" s="84"/>
      <c r="X895" s="84"/>
      <c r="Y895" s="84"/>
      <c r="Z895" s="84" t="s">
        <v>5169</v>
      </c>
      <c r="AA895" s="87">
        <v>10</v>
      </c>
      <c r="AB895" s="87">
        <v>2222</v>
      </c>
      <c r="AC895" s="87">
        <v>1.7</v>
      </c>
      <c r="AD895" s="87"/>
      <c r="AE895" s="87">
        <v>2222</v>
      </c>
      <c r="AF895" s="88" t="s">
        <v>6745</v>
      </c>
    </row>
    <row r="896" spans="1:32">
      <c r="A896" s="82">
        <v>1309</v>
      </c>
      <c r="B896" s="84" t="s">
        <v>6746</v>
      </c>
      <c r="C896" s="84" t="s">
        <v>6560</v>
      </c>
      <c r="D896" s="83"/>
      <c r="E896" s="83"/>
      <c r="F896" s="84" t="s">
        <v>4626</v>
      </c>
      <c r="G896" s="84" t="s">
        <v>4598</v>
      </c>
      <c r="H896" s="84" t="s">
        <v>4613</v>
      </c>
      <c r="I896" s="84" t="s">
        <v>4614</v>
      </c>
      <c r="J896" s="84" t="s">
        <v>4622</v>
      </c>
      <c r="K896" s="84" t="s">
        <v>4616</v>
      </c>
      <c r="L896" s="84"/>
      <c r="M896" s="84"/>
      <c r="N896" s="84"/>
      <c r="O896" s="84"/>
      <c r="P896" s="84"/>
      <c r="Q896" s="84"/>
      <c r="R896" s="84"/>
      <c r="S896" s="84"/>
      <c r="T896" s="84"/>
      <c r="U896" s="84"/>
      <c r="V896" s="84"/>
      <c r="W896" s="84"/>
      <c r="X896" s="84"/>
      <c r="Y896" s="84"/>
      <c r="Z896" s="84" t="s">
        <v>5259</v>
      </c>
      <c r="AA896" s="87">
        <v>100</v>
      </c>
      <c r="AB896" s="87">
        <v>22222</v>
      </c>
      <c r="AC896" s="87">
        <v>17.3</v>
      </c>
      <c r="AD896" s="87"/>
      <c r="AE896" s="87">
        <v>22222</v>
      </c>
      <c r="AF896" s="88" t="s">
        <v>6747</v>
      </c>
    </row>
    <row r="897" spans="1:32">
      <c r="A897" s="82">
        <v>1311</v>
      </c>
      <c r="B897" s="84" t="s">
        <v>6748</v>
      </c>
      <c r="C897" s="84" t="s">
        <v>4668</v>
      </c>
      <c r="D897" s="85">
        <v>2021</v>
      </c>
      <c r="E897" s="83"/>
      <c r="F897" s="84" t="s">
        <v>4601</v>
      </c>
      <c r="G897" s="84" t="s">
        <v>4524</v>
      </c>
      <c r="H897" s="84" t="s">
        <v>6321</v>
      </c>
      <c r="I897" s="84"/>
      <c r="J897" s="84"/>
      <c r="K897" s="84" t="s">
        <v>4616</v>
      </c>
      <c r="L897" s="84"/>
      <c r="M897" s="84"/>
      <c r="N897" s="84"/>
      <c r="O897" s="84"/>
      <c r="P897" s="84"/>
      <c r="Q897" s="86">
        <v>1</v>
      </c>
      <c r="R897" s="84"/>
      <c r="S897" s="84"/>
      <c r="T897" s="84"/>
      <c r="U897" s="84"/>
      <c r="V897" s="84"/>
      <c r="W897" s="84"/>
      <c r="X897" s="84"/>
      <c r="Y897" s="84"/>
      <c r="Z897" s="84" t="s">
        <v>6749</v>
      </c>
      <c r="AA897" s="87"/>
      <c r="AB897" s="87">
        <v>21</v>
      </c>
      <c r="AC897" s="87">
        <v>0</v>
      </c>
      <c r="AD897" s="87"/>
      <c r="AE897" s="87">
        <v>21</v>
      </c>
      <c r="AF897" s="88" t="s">
        <v>6750</v>
      </c>
    </row>
    <row r="898" spans="1:32">
      <c r="A898" s="76">
        <v>1312</v>
      </c>
      <c r="B898" s="77" t="s">
        <v>6751</v>
      </c>
      <c r="C898" s="77" t="s">
        <v>4714</v>
      </c>
      <c r="D898" s="78">
        <v>2023</v>
      </c>
      <c r="E898" s="79"/>
      <c r="F898" s="77" t="s">
        <v>4621</v>
      </c>
      <c r="G898" s="77" t="s">
        <v>4598</v>
      </c>
      <c r="H898" s="77" t="s">
        <v>4613</v>
      </c>
      <c r="I898" s="77" t="s">
        <v>4614</v>
      </c>
      <c r="J898" s="77" t="s">
        <v>4622</v>
      </c>
      <c r="K898" s="77" t="s">
        <v>4616</v>
      </c>
      <c r="L898" s="77"/>
      <c r="M898" s="77"/>
      <c r="N898" s="77"/>
      <c r="O898" s="77"/>
      <c r="P898" s="77"/>
      <c r="Q898" s="91">
        <v>1</v>
      </c>
      <c r="R898" s="77"/>
      <c r="S898" s="77"/>
      <c r="T898" s="77"/>
      <c r="U898" s="77"/>
      <c r="V898" s="77"/>
      <c r="W898" s="77"/>
      <c r="X898" s="77"/>
      <c r="Y898" s="77"/>
      <c r="Z898" s="101" t="s">
        <v>6752</v>
      </c>
      <c r="AA898" s="93"/>
      <c r="AB898" s="80"/>
      <c r="AC898" s="80"/>
      <c r="AD898" s="80"/>
      <c r="AE898" s="80">
        <v>0</v>
      </c>
      <c r="AF898" s="81" t="s">
        <v>6753</v>
      </c>
    </row>
    <row r="899" spans="1:32">
      <c r="A899" s="82">
        <v>1314</v>
      </c>
      <c r="B899" s="84" t="s">
        <v>6754</v>
      </c>
      <c r="C899" s="84" t="s">
        <v>4632</v>
      </c>
      <c r="D899" s="85">
        <v>2022</v>
      </c>
      <c r="E899" s="83"/>
      <c r="F899" s="84" t="s">
        <v>4601</v>
      </c>
      <c r="G899" s="84" t="s">
        <v>4604</v>
      </c>
      <c r="H899" s="84"/>
      <c r="I899" s="84" t="s">
        <v>4614</v>
      </c>
      <c r="J899" s="84" t="s">
        <v>4715</v>
      </c>
      <c r="K899" s="84" t="s">
        <v>4616</v>
      </c>
      <c r="L899" s="84"/>
      <c r="M899" s="84"/>
      <c r="N899" s="84"/>
      <c r="O899" s="84"/>
      <c r="P899" s="84"/>
      <c r="Q899" s="84"/>
      <c r="R899" s="84"/>
      <c r="S899" s="84"/>
      <c r="T899" s="84"/>
      <c r="U899" s="84"/>
      <c r="V899" s="84"/>
      <c r="W899" s="84"/>
      <c r="X899" s="84"/>
      <c r="Y899" s="84"/>
      <c r="Z899" s="84" t="s">
        <v>6755</v>
      </c>
      <c r="AA899" s="87">
        <v>5.5</v>
      </c>
      <c r="AB899" s="87">
        <v>1196</v>
      </c>
      <c r="AC899" s="87">
        <v>0.9</v>
      </c>
      <c r="AD899" s="87"/>
      <c r="AE899" s="87">
        <v>1196</v>
      </c>
      <c r="AF899" s="88" t="s">
        <v>6756</v>
      </c>
    </row>
    <row r="900" spans="1:32">
      <c r="A900" s="82">
        <v>1315</v>
      </c>
      <c r="B900" s="84" t="s">
        <v>6757</v>
      </c>
      <c r="C900" s="84" t="s">
        <v>4695</v>
      </c>
      <c r="D900" s="85">
        <v>2025</v>
      </c>
      <c r="E900" s="83"/>
      <c r="F900" s="84" t="s">
        <v>4612</v>
      </c>
      <c r="G900" s="84" t="s">
        <v>4602</v>
      </c>
      <c r="H900" s="84"/>
      <c r="I900" s="84" t="s">
        <v>4614</v>
      </c>
      <c r="J900" s="84" t="s">
        <v>4615</v>
      </c>
      <c r="K900" s="84" t="s">
        <v>4616</v>
      </c>
      <c r="L900" s="84"/>
      <c r="M900" s="84"/>
      <c r="N900" s="84"/>
      <c r="O900" s="84"/>
      <c r="P900" s="86">
        <v>1</v>
      </c>
      <c r="Q900" s="86">
        <v>1</v>
      </c>
      <c r="R900" s="84"/>
      <c r="S900" s="84"/>
      <c r="T900" s="84"/>
      <c r="U900" s="84"/>
      <c r="V900" s="84"/>
      <c r="W900" s="84"/>
      <c r="X900" s="84"/>
      <c r="Y900" s="84"/>
      <c r="Z900" s="84" t="s">
        <v>4617</v>
      </c>
      <c r="AA900" s="87">
        <v>1000</v>
      </c>
      <c r="AB900" s="87">
        <v>192308</v>
      </c>
      <c r="AC900" s="87">
        <v>149.9</v>
      </c>
      <c r="AD900" s="87"/>
      <c r="AE900" s="87">
        <v>192308</v>
      </c>
      <c r="AF900" s="88" t="s">
        <v>6758</v>
      </c>
    </row>
    <row r="901" spans="1:32">
      <c r="A901" s="82">
        <v>1316</v>
      </c>
      <c r="B901" s="84" t="s">
        <v>6759</v>
      </c>
      <c r="C901" s="84" t="s">
        <v>4714</v>
      </c>
      <c r="D901" s="83"/>
      <c r="E901" s="83"/>
      <c r="F901" s="84" t="s">
        <v>4612</v>
      </c>
      <c r="G901" s="84" t="s">
        <v>4598</v>
      </c>
      <c r="H901" s="84" t="s">
        <v>4613</v>
      </c>
      <c r="I901" s="84" t="s">
        <v>4614</v>
      </c>
      <c r="J901" s="84" t="s">
        <v>4715</v>
      </c>
      <c r="K901" s="84" t="s">
        <v>4616</v>
      </c>
      <c r="L901" s="84"/>
      <c r="M901" s="84"/>
      <c r="N901" s="84"/>
      <c r="O901" s="86">
        <v>1</v>
      </c>
      <c r="P901" s="84"/>
      <c r="Q901" s="84"/>
      <c r="R901" s="84"/>
      <c r="S901" s="84"/>
      <c r="T901" s="84"/>
      <c r="U901" s="84"/>
      <c r="V901" s="84"/>
      <c r="W901" s="84"/>
      <c r="X901" s="84"/>
      <c r="Y901" s="84"/>
      <c r="Z901" s="84" t="s">
        <v>6760</v>
      </c>
      <c r="AA901" s="87">
        <v>869.52439589999994</v>
      </c>
      <c r="AB901" s="87">
        <v>193228</v>
      </c>
      <c r="AC901" s="87">
        <v>151</v>
      </c>
      <c r="AD901" s="87"/>
      <c r="AE901" s="87">
        <v>193228</v>
      </c>
      <c r="AF901" s="88" t="s">
        <v>6761</v>
      </c>
    </row>
    <row r="902" spans="1:32">
      <c r="A902" s="82">
        <v>1318</v>
      </c>
      <c r="B902" s="84" t="s">
        <v>6762</v>
      </c>
      <c r="C902" s="84" t="s">
        <v>4719</v>
      </c>
      <c r="D902" s="85">
        <v>2027</v>
      </c>
      <c r="E902" s="83"/>
      <c r="F902" s="84" t="s">
        <v>4626</v>
      </c>
      <c r="G902" s="84" t="s">
        <v>4594</v>
      </c>
      <c r="H902" s="84" t="s">
        <v>5966</v>
      </c>
      <c r="I902" s="84"/>
      <c r="J902" s="84"/>
      <c r="K902" s="84" t="s">
        <v>4781</v>
      </c>
      <c r="L902" s="84"/>
      <c r="M902" s="84"/>
      <c r="N902" s="84"/>
      <c r="O902" s="84"/>
      <c r="P902" s="84"/>
      <c r="Q902" s="84"/>
      <c r="R902" s="84"/>
      <c r="S902" s="84"/>
      <c r="T902" s="84"/>
      <c r="U902" s="84"/>
      <c r="V902" s="84"/>
      <c r="W902" s="84"/>
      <c r="X902" s="84"/>
      <c r="Y902" s="84"/>
      <c r="Z902" s="84" t="s">
        <v>6763</v>
      </c>
      <c r="AA902" s="87"/>
      <c r="AB902" s="87">
        <v>230968</v>
      </c>
      <c r="AC902" s="87">
        <v>180.1</v>
      </c>
      <c r="AD902" s="87"/>
      <c r="AE902" s="87">
        <v>0</v>
      </c>
      <c r="AF902" s="88" t="s">
        <v>6764</v>
      </c>
    </row>
    <row r="903" spans="1:32">
      <c r="A903" s="82">
        <v>1319</v>
      </c>
      <c r="B903" s="84" t="s">
        <v>6765</v>
      </c>
      <c r="C903" s="84" t="s">
        <v>4687</v>
      </c>
      <c r="D903" s="85">
        <v>2028</v>
      </c>
      <c r="E903" s="83"/>
      <c r="F903" s="84" t="s">
        <v>4612</v>
      </c>
      <c r="G903" s="84" t="s">
        <v>4594</v>
      </c>
      <c r="H903" s="84" t="s">
        <v>5966</v>
      </c>
      <c r="I903" s="84"/>
      <c r="J903" s="84"/>
      <c r="K903" s="84" t="s">
        <v>4616</v>
      </c>
      <c r="L903" s="86">
        <v>1</v>
      </c>
      <c r="M903" s="84"/>
      <c r="N903" s="84"/>
      <c r="O903" s="84"/>
      <c r="P903" s="84"/>
      <c r="Q903" s="84"/>
      <c r="R903" s="84"/>
      <c r="S903" s="84"/>
      <c r="T903" s="84"/>
      <c r="U903" s="84"/>
      <c r="V903" s="84"/>
      <c r="W903" s="84"/>
      <c r="X903" s="84"/>
      <c r="Y903" s="84"/>
      <c r="Z903" s="84" t="s">
        <v>6766</v>
      </c>
      <c r="AA903" s="87"/>
      <c r="AB903" s="87"/>
      <c r="AC903" s="87"/>
      <c r="AD903" s="87">
        <v>550000</v>
      </c>
      <c r="AE903" s="87">
        <v>68957</v>
      </c>
      <c r="AF903" s="88" t="s">
        <v>6767</v>
      </c>
    </row>
    <row r="904" spans="1:32">
      <c r="A904" s="82">
        <v>1320</v>
      </c>
      <c r="B904" s="84" t="s">
        <v>6768</v>
      </c>
      <c r="C904" s="84" t="s">
        <v>4677</v>
      </c>
      <c r="D904" s="85">
        <v>2025</v>
      </c>
      <c r="E904" s="83"/>
      <c r="F904" s="84" t="s">
        <v>4621</v>
      </c>
      <c r="G904" s="84" t="s">
        <v>4598</v>
      </c>
      <c r="H904" s="84" t="s">
        <v>4613</v>
      </c>
      <c r="I904" s="84" t="s">
        <v>4614</v>
      </c>
      <c r="J904" s="84" t="s">
        <v>4715</v>
      </c>
      <c r="K904" s="84" t="s">
        <v>4616</v>
      </c>
      <c r="L904" s="84"/>
      <c r="M904" s="84"/>
      <c r="N904" s="84"/>
      <c r="O904" s="86">
        <v>1</v>
      </c>
      <c r="P904" s="84"/>
      <c r="Q904" s="84"/>
      <c r="R904" s="84"/>
      <c r="S904" s="84"/>
      <c r="T904" s="84"/>
      <c r="U904" s="84"/>
      <c r="V904" s="84"/>
      <c r="W904" s="84"/>
      <c r="X904" s="84"/>
      <c r="Y904" s="84"/>
      <c r="Z904" s="84" t="s">
        <v>5276</v>
      </c>
      <c r="AA904" s="87">
        <v>50</v>
      </c>
      <c r="AB904" s="87">
        <v>11111</v>
      </c>
      <c r="AC904" s="87">
        <v>8.6999999999999993</v>
      </c>
      <c r="AD904" s="87"/>
      <c r="AE904" s="87">
        <v>11111</v>
      </c>
      <c r="AF904" s="88" t="s">
        <v>6769</v>
      </c>
    </row>
    <row r="905" spans="1:32">
      <c r="A905" s="82">
        <v>1321</v>
      </c>
      <c r="B905" s="84" t="s">
        <v>6770</v>
      </c>
      <c r="C905" s="84" t="s">
        <v>4890</v>
      </c>
      <c r="D905" s="85">
        <v>2023</v>
      </c>
      <c r="E905" s="83"/>
      <c r="F905" s="84" t="s">
        <v>4601</v>
      </c>
      <c r="G905" s="84" t="s">
        <v>4598</v>
      </c>
      <c r="H905" s="84" t="s">
        <v>4613</v>
      </c>
      <c r="I905" s="84" t="s">
        <v>4614</v>
      </c>
      <c r="J905" s="84" t="s">
        <v>4649</v>
      </c>
      <c r="K905" s="84" t="s">
        <v>4616</v>
      </c>
      <c r="L905" s="84"/>
      <c r="M905" s="84"/>
      <c r="N905" s="84"/>
      <c r="O905" s="84"/>
      <c r="P905" s="84"/>
      <c r="Q905" s="84"/>
      <c r="R905" s="84"/>
      <c r="S905" s="86">
        <v>1</v>
      </c>
      <c r="T905" s="84"/>
      <c r="U905" s="84"/>
      <c r="V905" s="84"/>
      <c r="W905" s="84"/>
      <c r="X905" s="84"/>
      <c r="Y905" s="84"/>
      <c r="Z905" s="84" t="s">
        <v>6771</v>
      </c>
      <c r="AA905" s="87">
        <v>0.15</v>
      </c>
      <c r="AB905" s="87">
        <v>33</v>
      </c>
      <c r="AC905" s="87">
        <v>0</v>
      </c>
      <c r="AD905" s="87"/>
      <c r="AE905" s="87">
        <v>33</v>
      </c>
      <c r="AF905" s="88" t="s">
        <v>6772</v>
      </c>
    </row>
    <row r="906" spans="1:32">
      <c r="A906" s="82">
        <v>1323</v>
      </c>
      <c r="B906" s="84" t="s">
        <v>6773</v>
      </c>
      <c r="C906" s="84" t="s">
        <v>4620</v>
      </c>
      <c r="D906" s="85">
        <v>2024</v>
      </c>
      <c r="E906" s="83"/>
      <c r="F906" s="84" t="s">
        <v>4612</v>
      </c>
      <c r="G906" s="84" t="s">
        <v>5564</v>
      </c>
      <c r="H906" s="92" t="s">
        <v>5815</v>
      </c>
      <c r="I906" s="93"/>
      <c r="J906" s="84"/>
      <c r="K906" s="84" t="s">
        <v>4616</v>
      </c>
      <c r="L906" s="86">
        <v>1</v>
      </c>
      <c r="M906" s="84"/>
      <c r="N906" s="84"/>
      <c r="O906" s="84"/>
      <c r="P906" s="84"/>
      <c r="Q906" s="84"/>
      <c r="R906" s="84"/>
      <c r="S906" s="84"/>
      <c r="T906" s="84"/>
      <c r="U906" s="84"/>
      <c r="V906" s="84"/>
      <c r="W906" s="84"/>
      <c r="X906" s="84"/>
      <c r="Y906" s="84"/>
      <c r="Z906" s="84" t="s">
        <v>6774</v>
      </c>
      <c r="AA906" s="87"/>
      <c r="AB906" s="87">
        <v>1282643</v>
      </c>
      <c r="AC906" s="87">
        <v>1000</v>
      </c>
      <c r="AD906" s="87">
        <v>1000000</v>
      </c>
      <c r="AE906" s="87">
        <v>59845</v>
      </c>
      <c r="AF906" s="88" t="s">
        <v>5817</v>
      </c>
    </row>
    <row r="907" spans="1:32">
      <c r="A907" s="82">
        <v>1325</v>
      </c>
      <c r="B907" s="84" t="s">
        <v>6775</v>
      </c>
      <c r="C907" s="84" t="s">
        <v>5077</v>
      </c>
      <c r="D907" s="85">
        <v>2025</v>
      </c>
      <c r="E907" s="83"/>
      <c r="F907" s="84" t="s">
        <v>4612</v>
      </c>
      <c r="G907" s="84" t="s">
        <v>4598</v>
      </c>
      <c r="H907" s="84" t="s">
        <v>4613</v>
      </c>
      <c r="I907" s="84" t="s">
        <v>4614</v>
      </c>
      <c r="J907" s="84" t="s">
        <v>4715</v>
      </c>
      <c r="K907" s="84" t="s">
        <v>4554</v>
      </c>
      <c r="L907" s="84"/>
      <c r="M907" s="86">
        <v>1</v>
      </c>
      <c r="N907" s="84"/>
      <c r="O907" s="84"/>
      <c r="P907" s="84"/>
      <c r="Q907" s="84"/>
      <c r="R907" s="84"/>
      <c r="S907" s="84"/>
      <c r="T907" s="84"/>
      <c r="U907" s="84"/>
      <c r="V907" s="84"/>
      <c r="W907" s="84"/>
      <c r="X907" s="84"/>
      <c r="Y907" s="84"/>
      <c r="Z907" s="84" t="s">
        <v>5857</v>
      </c>
      <c r="AA907" s="87">
        <v>600</v>
      </c>
      <c r="AB907" s="87">
        <v>133333</v>
      </c>
      <c r="AC907" s="87">
        <v>104</v>
      </c>
      <c r="AD907" s="87"/>
      <c r="AE907" s="87">
        <v>133333</v>
      </c>
      <c r="AF907" s="88" t="s">
        <v>6776</v>
      </c>
    </row>
    <row r="908" spans="1:32">
      <c r="A908" s="82">
        <v>1326</v>
      </c>
      <c r="B908" s="84" t="s">
        <v>6777</v>
      </c>
      <c r="C908" s="84" t="s">
        <v>4736</v>
      </c>
      <c r="D908" s="85">
        <v>2030</v>
      </c>
      <c r="E908" s="83"/>
      <c r="F908" s="84" t="s">
        <v>4626</v>
      </c>
      <c r="G908" s="84" t="s">
        <v>4594</v>
      </c>
      <c r="H908" s="84" t="s">
        <v>6397</v>
      </c>
      <c r="I908" s="84"/>
      <c r="J908" s="84"/>
      <c r="K908" s="84" t="s">
        <v>4616</v>
      </c>
      <c r="L908" s="86">
        <v>1</v>
      </c>
      <c r="M908" s="84"/>
      <c r="N908" s="84"/>
      <c r="O908" s="84"/>
      <c r="P908" s="84"/>
      <c r="Q908" s="84"/>
      <c r="R908" s="84"/>
      <c r="S908" s="84"/>
      <c r="T908" s="84"/>
      <c r="U908" s="84"/>
      <c r="V908" s="84"/>
      <c r="W908" s="84"/>
      <c r="X908" s="84"/>
      <c r="Y908" s="84"/>
      <c r="Z908" s="92" t="s">
        <v>6778</v>
      </c>
      <c r="AA908" s="93"/>
      <c r="AB908" s="87">
        <v>119382</v>
      </c>
      <c r="AC908" s="87">
        <v>93.1</v>
      </c>
      <c r="AD908" s="87">
        <v>650000</v>
      </c>
      <c r="AE908" s="87">
        <v>81495</v>
      </c>
      <c r="AF908" s="88" t="s">
        <v>6779</v>
      </c>
    </row>
    <row r="909" spans="1:32">
      <c r="A909" s="82">
        <v>1328</v>
      </c>
      <c r="B909" s="84" t="s">
        <v>6780</v>
      </c>
      <c r="C909" s="84" t="s">
        <v>4620</v>
      </c>
      <c r="D909" s="85">
        <v>2030</v>
      </c>
      <c r="E909" s="83"/>
      <c r="F909" s="84" t="s">
        <v>4612</v>
      </c>
      <c r="G909" s="84" t="s">
        <v>4598</v>
      </c>
      <c r="H909" s="84" t="s">
        <v>4613</v>
      </c>
      <c r="I909" s="84" t="s">
        <v>4614</v>
      </c>
      <c r="J909" s="84" t="s">
        <v>4615</v>
      </c>
      <c r="K909" s="84" t="s">
        <v>4616</v>
      </c>
      <c r="L909" s="84"/>
      <c r="M909" s="84"/>
      <c r="N909" s="84"/>
      <c r="O909" s="84"/>
      <c r="P909" s="84"/>
      <c r="Q909" s="84"/>
      <c r="R909" s="84"/>
      <c r="S909" s="84"/>
      <c r="T909" s="84"/>
      <c r="U909" s="84"/>
      <c r="V909" s="84"/>
      <c r="W909" s="84"/>
      <c r="X909" s="84"/>
      <c r="Y909" s="84"/>
      <c r="Z909" s="84" t="s">
        <v>5259</v>
      </c>
      <c r="AA909" s="87">
        <v>75</v>
      </c>
      <c r="AB909" s="87">
        <v>16667</v>
      </c>
      <c r="AC909" s="87">
        <v>13</v>
      </c>
      <c r="AD909" s="87"/>
      <c r="AE909" s="87">
        <v>16667</v>
      </c>
      <c r="AF909" s="88" t="s">
        <v>6781</v>
      </c>
    </row>
    <row r="910" spans="1:32">
      <c r="A910" s="82">
        <v>1329</v>
      </c>
      <c r="B910" s="84" t="s">
        <v>6782</v>
      </c>
      <c r="C910" s="84" t="s">
        <v>4620</v>
      </c>
      <c r="D910" s="85">
        <v>2025</v>
      </c>
      <c r="E910" s="83"/>
      <c r="F910" s="84" t="s">
        <v>4612</v>
      </c>
      <c r="G910" s="84" t="s">
        <v>4598</v>
      </c>
      <c r="H910" s="84" t="s">
        <v>4613</v>
      </c>
      <c r="I910" s="84" t="s">
        <v>4614</v>
      </c>
      <c r="J910" s="84" t="s">
        <v>4615</v>
      </c>
      <c r="K910" s="84" t="s">
        <v>4616</v>
      </c>
      <c r="L910" s="84"/>
      <c r="M910" s="84"/>
      <c r="N910" s="84"/>
      <c r="O910" s="84"/>
      <c r="P910" s="84"/>
      <c r="Q910" s="84"/>
      <c r="R910" s="84"/>
      <c r="S910" s="84"/>
      <c r="T910" s="84"/>
      <c r="U910" s="84"/>
      <c r="V910" s="84"/>
      <c r="W910" s="84"/>
      <c r="X910" s="84"/>
      <c r="Y910" s="84"/>
      <c r="Z910" s="84" t="s">
        <v>5162</v>
      </c>
      <c r="AA910" s="87">
        <v>25</v>
      </c>
      <c r="AB910" s="87">
        <v>5556</v>
      </c>
      <c r="AC910" s="87">
        <v>4.3</v>
      </c>
      <c r="AD910" s="87"/>
      <c r="AE910" s="87">
        <v>5556</v>
      </c>
      <c r="AF910" s="88" t="s">
        <v>6783</v>
      </c>
    </row>
    <row r="911" spans="1:32">
      <c r="A911" s="82">
        <v>1331</v>
      </c>
      <c r="B911" s="84" t="s">
        <v>6784</v>
      </c>
      <c r="C911" s="84" t="s">
        <v>4640</v>
      </c>
      <c r="D911" s="85">
        <v>2026</v>
      </c>
      <c r="E911" s="83"/>
      <c r="F911" s="84" t="s">
        <v>4612</v>
      </c>
      <c r="G911" s="84" t="s">
        <v>4598</v>
      </c>
      <c r="H911" s="84" t="s">
        <v>4613</v>
      </c>
      <c r="I911" s="84" t="s">
        <v>4614</v>
      </c>
      <c r="J911" s="84" t="s">
        <v>4622</v>
      </c>
      <c r="K911" s="84" t="s">
        <v>4554</v>
      </c>
      <c r="L911" s="84"/>
      <c r="M911" s="86">
        <v>1</v>
      </c>
      <c r="N911" s="84"/>
      <c r="O911" s="84"/>
      <c r="P911" s="84"/>
      <c r="Q911" s="84"/>
      <c r="R911" s="84"/>
      <c r="S911" s="84"/>
      <c r="T911" s="84"/>
      <c r="U911" s="84"/>
      <c r="V911" s="84"/>
      <c r="W911" s="84"/>
      <c r="X911" s="84"/>
      <c r="Y911" s="84"/>
      <c r="Z911" s="84" t="s">
        <v>5857</v>
      </c>
      <c r="AA911" s="87">
        <v>600</v>
      </c>
      <c r="AB911" s="87">
        <v>133333</v>
      </c>
      <c r="AC911" s="87">
        <v>104</v>
      </c>
      <c r="AD911" s="87"/>
      <c r="AE911" s="87">
        <v>133333</v>
      </c>
      <c r="AF911" s="88" t="s">
        <v>6785</v>
      </c>
    </row>
    <row r="912" spans="1:32">
      <c r="A912" s="82">
        <v>1332</v>
      </c>
      <c r="B912" s="84" t="s">
        <v>6786</v>
      </c>
      <c r="C912" s="84" t="s">
        <v>4677</v>
      </c>
      <c r="D912" s="85">
        <v>2021</v>
      </c>
      <c r="E912" s="83"/>
      <c r="F912" s="84" t="s">
        <v>4601</v>
      </c>
      <c r="G912" s="84" t="s">
        <v>4602</v>
      </c>
      <c r="H912" s="84"/>
      <c r="I912" s="84" t="s">
        <v>4614</v>
      </c>
      <c r="J912" s="84" t="s">
        <v>4622</v>
      </c>
      <c r="K912" s="84" t="s">
        <v>4563</v>
      </c>
      <c r="L912" s="84"/>
      <c r="M912" s="84"/>
      <c r="N912" s="84"/>
      <c r="O912" s="84"/>
      <c r="P912" s="84"/>
      <c r="Q912" s="84"/>
      <c r="R912" s="84"/>
      <c r="S912" s="84"/>
      <c r="T912" s="84"/>
      <c r="U912" s="84"/>
      <c r="V912" s="84"/>
      <c r="W912" s="86">
        <v>1</v>
      </c>
      <c r="X912" s="84"/>
      <c r="Y912" s="84"/>
      <c r="Z912" s="84" t="s">
        <v>5590</v>
      </c>
      <c r="AA912" s="87">
        <v>1.3</v>
      </c>
      <c r="AB912" s="87">
        <v>250</v>
      </c>
      <c r="AC912" s="87">
        <v>0.2</v>
      </c>
      <c r="AD912" s="87"/>
      <c r="AE912" s="87">
        <v>250</v>
      </c>
      <c r="AF912" s="88" t="s">
        <v>6787</v>
      </c>
    </row>
    <row r="913" spans="1:32">
      <c r="A913" s="82">
        <v>1333</v>
      </c>
      <c r="B913" s="84" t="s">
        <v>6788</v>
      </c>
      <c r="C913" s="84" t="s">
        <v>4632</v>
      </c>
      <c r="D913" s="85">
        <v>2025</v>
      </c>
      <c r="E913" s="83"/>
      <c r="F913" s="84" t="s">
        <v>4663</v>
      </c>
      <c r="G913" s="84" t="s">
        <v>4598</v>
      </c>
      <c r="H913" s="84" t="s">
        <v>4613</v>
      </c>
      <c r="I913" s="84" t="s">
        <v>4614</v>
      </c>
      <c r="J913" s="84" t="s">
        <v>4715</v>
      </c>
      <c r="K913" s="84" t="s">
        <v>4781</v>
      </c>
      <c r="L913" s="84"/>
      <c r="M913" s="84"/>
      <c r="N913" s="84"/>
      <c r="O913" s="84"/>
      <c r="P913" s="86">
        <v>1</v>
      </c>
      <c r="Q913" s="84"/>
      <c r="R913" s="84"/>
      <c r="S913" s="84"/>
      <c r="T913" s="84"/>
      <c r="U913" s="84"/>
      <c r="V913" s="84"/>
      <c r="W913" s="84"/>
      <c r="X913" s="84"/>
      <c r="Y913" s="84"/>
      <c r="Z913" s="84" t="s">
        <v>6789</v>
      </c>
      <c r="AA913" s="87">
        <v>2.3837925200000001</v>
      </c>
      <c r="AB913" s="87">
        <v>530</v>
      </c>
      <c r="AC913" s="87">
        <v>0.4</v>
      </c>
      <c r="AD913" s="87"/>
      <c r="AE913" s="87">
        <v>530</v>
      </c>
      <c r="AF913" s="88" t="s">
        <v>6790</v>
      </c>
    </row>
    <row r="914" spans="1:32">
      <c r="A914" s="82">
        <v>1334</v>
      </c>
      <c r="B914" s="84" t="s">
        <v>6791</v>
      </c>
      <c r="C914" s="84" t="s">
        <v>4771</v>
      </c>
      <c r="D914" s="83"/>
      <c r="E914" s="83"/>
      <c r="F914" s="84" t="s">
        <v>4612</v>
      </c>
      <c r="G914" s="84" t="s">
        <v>4598</v>
      </c>
      <c r="H914" s="84" t="s">
        <v>4613</v>
      </c>
      <c r="I914" s="84" t="s">
        <v>4614</v>
      </c>
      <c r="J914" s="84" t="s">
        <v>4715</v>
      </c>
      <c r="K914" s="84" t="s">
        <v>4616</v>
      </c>
      <c r="L914" s="84"/>
      <c r="M914" s="84"/>
      <c r="N914" s="84"/>
      <c r="O914" s="84"/>
      <c r="P914" s="84"/>
      <c r="Q914" s="84"/>
      <c r="R914" s="84"/>
      <c r="S914" s="84"/>
      <c r="T914" s="84"/>
      <c r="U914" s="84"/>
      <c r="V914" s="84"/>
      <c r="W914" s="84"/>
      <c r="X914" s="84"/>
      <c r="Y914" s="84"/>
      <c r="Z914" s="84"/>
      <c r="AA914" s="87"/>
      <c r="AB914" s="87"/>
      <c r="AC914" s="87"/>
      <c r="AD914" s="87"/>
      <c r="AE914" s="87">
        <v>0</v>
      </c>
      <c r="AF914" s="88" t="s">
        <v>6792</v>
      </c>
    </row>
    <row r="915" spans="1:32">
      <c r="A915" s="82">
        <v>1335</v>
      </c>
      <c r="B915" s="84" t="s">
        <v>6793</v>
      </c>
      <c r="C915" s="84" t="s">
        <v>5146</v>
      </c>
      <c r="D915" s="85">
        <v>2030</v>
      </c>
      <c r="E915" s="83"/>
      <c r="F915" s="84" t="s">
        <v>4612</v>
      </c>
      <c r="G915" s="84" t="s">
        <v>4598</v>
      </c>
      <c r="H915" s="84" t="s">
        <v>4613</v>
      </c>
      <c r="I915" s="84" t="s">
        <v>4614</v>
      </c>
      <c r="J915" s="84" t="s">
        <v>4622</v>
      </c>
      <c r="K915" s="84" t="s">
        <v>4616</v>
      </c>
      <c r="L915" s="84"/>
      <c r="M915" s="84"/>
      <c r="N915" s="84"/>
      <c r="O915" s="84"/>
      <c r="P915" s="84"/>
      <c r="Q915" s="84"/>
      <c r="R915" s="84"/>
      <c r="S915" s="84"/>
      <c r="T915" s="84"/>
      <c r="U915" s="84"/>
      <c r="V915" s="84"/>
      <c r="W915" s="84"/>
      <c r="X915" s="84"/>
      <c r="Y915" s="84"/>
      <c r="Z915" s="84" t="s">
        <v>6794</v>
      </c>
      <c r="AA915" s="87">
        <v>6926.2736649999997</v>
      </c>
      <c r="AB915" s="87">
        <v>1539172</v>
      </c>
      <c r="AC915" s="87">
        <v>1200</v>
      </c>
      <c r="AD915" s="87"/>
      <c r="AE915" s="87">
        <v>1539172</v>
      </c>
      <c r="AF915" s="88" t="s">
        <v>6795</v>
      </c>
    </row>
    <row r="916" spans="1:32">
      <c r="A916" s="82">
        <v>1336</v>
      </c>
      <c r="B916" s="84" t="s">
        <v>6796</v>
      </c>
      <c r="C916" s="84" t="s">
        <v>4677</v>
      </c>
      <c r="D916" s="85">
        <v>2025</v>
      </c>
      <c r="E916" s="83"/>
      <c r="F916" s="84" t="s">
        <v>4612</v>
      </c>
      <c r="G916" s="84" t="s">
        <v>4604</v>
      </c>
      <c r="H916" s="84"/>
      <c r="I916" s="84" t="s">
        <v>4614</v>
      </c>
      <c r="J916" s="84" t="s">
        <v>4622</v>
      </c>
      <c r="K916" s="84" t="s">
        <v>4658</v>
      </c>
      <c r="L916" s="84"/>
      <c r="M916" s="84"/>
      <c r="N916" s="86">
        <v>1</v>
      </c>
      <c r="O916" s="84"/>
      <c r="P916" s="86">
        <v>1</v>
      </c>
      <c r="Q916" s="84"/>
      <c r="R916" s="84"/>
      <c r="S916" s="84"/>
      <c r="T916" s="84"/>
      <c r="U916" s="84"/>
      <c r="V916" s="84"/>
      <c r="W916" s="84"/>
      <c r="X916" s="84"/>
      <c r="Y916" s="84"/>
      <c r="Z916" s="84" t="s">
        <v>5725</v>
      </c>
      <c r="AA916" s="87">
        <v>29.500795239999999</v>
      </c>
      <c r="AB916" s="87">
        <v>6413</v>
      </c>
      <c r="AC916" s="87">
        <v>5</v>
      </c>
      <c r="AD916" s="87"/>
      <c r="AE916" s="87">
        <v>6413</v>
      </c>
      <c r="AF916" s="88" t="s">
        <v>6797</v>
      </c>
    </row>
    <row r="917" spans="1:32">
      <c r="A917" s="82">
        <v>1337</v>
      </c>
      <c r="B917" s="84" t="s">
        <v>6798</v>
      </c>
      <c r="C917" s="84" t="s">
        <v>4677</v>
      </c>
      <c r="D917" s="85">
        <v>2025</v>
      </c>
      <c r="E917" s="83"/>
      <c r="F917" s="84" t="s">
        <v>4612</v>
      </c>
      <c r="G917" s="84" t="s">
        <v>4633</v>
      </c>
      <c r="H917" s="84"/>
      <c r="I917" s="84" t="s">
        <v>4614</v>
      </c>
      <c r="J917" s="84" t="s">
        <v>4622</v>
      </c>
      <c r="K917" s="84" t="s">
        <v>4658</v>
      </c>
      <c r="L917" s="84"/>
      <c r="M917" s="84"/>
      <c r="N917" s="86">
        <v>1</v>
      </c>
      <c r="O917" s="84"/>
      <c r="P917" s="86">
        <v>1</v>
      </c>
      <c r="Q917" s="84"/>
      <c r="R917" s="84"/>
      <c r="S917" s="84"/>
      <c r="T917" s="84"/>
      <c r="U917" s="84"/>
      <c r="V917" s="84"/>
      <c r="W917" s="84"/>
      <c r="X917" s="84"/>
      <c r="Y917" s="84"/>
      <c r="Z917" s="84" t="s">
        <v>5253</v>
      </c>
      <c r="AA917" s="87">
        <v>3</v>
      </c>
      <c r="AB917" s="87">
        <v>789</v>
      </c>
      <c r="AC917" s="87">
        <v>0.6</v>
      </c>
      <c r="AD917" s="87"/>
      <c r="AE917" s="87">
        <v>789</v>
      </c>
      <c r="AF917" s="88" t="s">
        <v>6797</v>
      </c>
    </row>
    <row r="918" spans="1:32">
      <c r="A918" s="82">
        <v>1338</v>
      </c>
      <c r="B918" s="84" t="s">
        <v>6799</v>
      </c>
      <c r="C918" s="84" t="s">
        <v>4761</v>
      </c>
      <c r="D918" s="83"/>
      <c r="E918" s="83"/>
      <c r="F918" s="84" t="s">
        <v>4612</v>
      </c>
      <c r="G918" s="84" t="s">
        <v>4598</v>
      </c>
      <c r="H918" s="84" t="s">
        <v>4613</v>
      </c>
      <c r="I918" s="84" t="s">
        <v>4641</v>
      </c>
      <c r="J918" s="84" t="s">
        <v>5914</v>
      </c>
      <c r="K918" s="84" t="s">
        <v>4781</v>
      </c>
      <c r="L918" s="84"/>
      <c r="M918" s="86">
        <v>1</v>
      </c>
      <c r="N918" s="84"/>
      <c r="O918" s="84"/>
      <c r="P918" s="84"/>
      <c r="Q918" s="86">
        <v>1</v>
      </c>
      <c r="R918" s="84"/>
      <c r="S918" s="84"/>
      <c r="T918" s="84"/>
      <c r="U918" s="84"/>
      <c r="V918" s="84"/>
      <c r="W918" s="84"/>
      <c r="X918" s="84"/>
      <c r="Y918" s="84"/>
      <c r="Z918" s="84" t="s">
        <v>5262</v>
      </c>
      <c r="AA918" s="87">
        <v>250</v>
      </c>
      <c r="AB918" s="87">
        <v>55556</v>
      </c>
      <c r="AC918" s="87">
        <v>43.3</v>
      </c>
      <c r="AD918" s="87"/>
      <c r="AE918" s="87">
        <v>55556</v>
      </c>
      <c r="AF918" s="88" t="s">
        <v>6800</v>
      </c>
    </row>
    <row r="919" spans="1:32">
      <c r="A919" s="82">
        <v>1339</v>
      </c>
      <c r="B919" s="84" t="s">
        <v>6801</v>
      </c>
      <c r="C919" s="84" t="s">
        <v>4761</v>
      </c>
      <c r="D919" s="83"/>
      <c r="E919" s="83"/>
      <c r="F919" s="84" t="s">
        <v>4612</v>
      </c>
      <c r="G919" s="84" t="s">
        <v>4598</v>
      </c>
      <c r="H919" s="84" t="s">
        <v>4613</v>
      </c>
      <c r="I919" s="84" t="s">
        <v>4641</v>
      </c>
      <c r="J919" s="84" t="s">
        <v>5914</v>
      </c>
      <c r="K919" s="84" t="s">
        <v>4781</v>
      </c>
      <c r="L919" s="84"/>
      <c r="M919" s="86">
        <v>1</v>
      </c>
      <c r="N919" s="84"/>
      <c r="O919" s="84"/>
      <c r="P919" s="84"/>
      <c r="Q919" s="86">
        <v>1</v>
      </c>
      <c r="R919" s="84"/>
      <c r="S919" s="84"/>
      <c r="T919" s="84"/>
      <c r="U919" s="84"/>
      <c r="V919" s="84"/>
      <c r="W919" s="84"/>
      <c r="X919" s="84"/>
      <c r="Y919" s="84"/>
      <c r="Z919" s="84" t="s">
        <v>5941</v>
      </c>
      <c r="AA919" s="87">
        <v>2750</v>
      </c>
      <c r="AB919" s="87">
        <v>611111</v>
      </c>
      <c r="AC919" s="87">
        <v>476.4</v>
      </c>
      <c r="AD919" s="87"/>
      <c r="AE919" s="87">
        <v>611111</v>
      </c>
      <c r="AF919" s="88" t="s">
        <v>6800</v>
      </c>
    </row>
    <row r="920" spans="1:32">
      <c r="A920" s="82">
        <v>1340</v>
      </c>
      <c r="B920" s="84" t="s">
        <v>6802</v>
      </c>
      <c r="C920" s="84" t="s">
        <v>4761</v>
      </c>
      <c r="D920" s="85">
        <v>2027</v>
      </c>
      <c r="E920" s="83"/>
      <c r="F920" s="84" t="s">
        <v>4612</v>
      </c>
      <c r="G920" s="84" t="s">
        <v>4594</v>
      </c>
      <c r="H920" s="84" t="s">
        <v>5966</v>
      </c>
      <c r="I920" s="84"/>
      <c r="J920" s="84"/>
      <c r="K920" s="84" t="s">
        <v>4781</v>
      </c>
      <c r="L920" s="84"/>
      <c r="M920" s="86">
        <v>1</v>
      </c>
      <c r="N920" s="84"/>
      <c r="O920" s="84"/>
      <c r="P920" s="84"/>
      <c r="Q920" s="86">
        <v>1</v>
      </c>
      <c r="R920" s="84"/>
      <c r="S920" s="84"/>
      <c r="T920" s="84"/>
      <c r="U920" s="84"/>
      <c r="V920" s="84"/>
      <c r="W920" s="84"/>
      <c r="X920" s="84"/>
      <c r="Y920" s="84"/>
      <c r="Z920" s="84" t="s">
        <v>6803</v>
      </c>
      <c r="AA920" s="87"/>
      <c r="AB920" s="87"/>
      <c r="AC920" s="87">
        <v>84</v>
      </c>
      <c r="AD920" s="87"/>
      <c r="AE920" s="87">
        <v>0</v>
      </c>
      <c r="AF920" s="88" t="s">
        <v>6800</v>
      </c>
    </row>
    <row r="921" spans="1:32">
      <c r="A921" s="82">
        <v>1341</v>
      </c>
      <c r="B921" s="84" t="s">
        <v>6804</v>
      </c>
      <c r="C921" s="84" t="s">
        <v>4687</v>
      </c>
      <c r="D921" s="85">
        <v>2027</v>
      </c>
      <c r="E921" s="83"/>
      <c r="F921" s="84" t="s">
        <v>4612</v>
      </c>
      <c r="G921" s="84" t="s">
        <v>4594</v>
      </c>
      <c r="H921" s="84" t="s">
        <v>6397</v>
      </c>
      <c r="I921" s="84"/>
      <c r="J921" s="84"/>
      <c r="K921" s="84" t="s">
        <v>4616</v>
      </c>
      <c r="L921" s="84"/>
      <c r="M921" s="84"/>
      <c r="N921" s="84"/>
      <c r="O921" s="84"/>
      <c r="P921" s="84"/>
      <c r="Q921" s="84"/>
      <c r="R921" s="84"/>
      <c r="S921" s="84"/>
      <c r="T921" s="84"/>
      <c r="U921" s="84"/>
      <c r="V921" s="84"/>
      <c r="W921" s="84"/>
      <c r="X921" s="84"/>
      <c r="Y921" s="84"/>
      <c r="Z921" s="84" t="s">
        <v>6805</v>
      </c>
      <c r="AA921" s="84"/>
      <c r="AB921" s="87">
        <v>576404</v>
      </c>
      <c r="AC921" s="87">
        <v>449.4</v>
      </c>
      <c r="AD921" s="87"/>
      <c r="AE921" s="87">
        <v>0</v>
      </c>
      <c r="AF921" s="88" t="s">
        <v>6806</v>
      </c>
    </row>
    <row r="922" spans="1:32">
      <c r="A922" s="82">
        <v>1342</v>
      </c>
      <c r="B922" s="84" t="s">
        <v>6807</v>
      </c>
      <c r="C922" s="84" t="s">
        <v>4687</v>
      </c>
      <c r="D922" s="83"/>
      <c r="E922" s="83"/>
      <c r="F922" s="84" t="s">
        <v>4612</v>
      </c>
      <c r="G922" s="84" t="s">
        <v>4598</v>
      </c>
      <c r="H922" s="84" t="s">
        <v>4613</v>
      </c>
      <c r="I922" s="84" t="s">
        <v>4614</v>
      </c>
      <c r="J922" s="84" t="s">
        <v>4615</v>
      </c>
      <c r="K922" s="84" t="s">
        <v>4616</v>
      </c>
      <c r="L922" s="84"/>
      <c r="M922" s="84"/>
      <c r="N922" s="84"/>
      <c r="O922" s="84"/>
      <c r="P922" s="84"/>
      <c r="Q922" s="84"/>
      <c r="R922" s="84"/>
      <c r="S922" s="84"/>
      <c r="T922" s="84"/>
      <c r="U922" s="84"/>
      <c r="V922" s="84"/>
      <c r="W922" s="84"/>
      <c r="X922" s="84"/>
      <c r="Y922" s="84"/>
      <c r="Z922" s="84"/>
      <c r="AA922" s="87"/>
      <c r="AB922" s="87"/>
      <c r="AC922" s="87"/>
      <c r="AD922" s="87"/>
      <c r="AE922" s="87">
        <v>0</v>
      </c>
      <c r="AF922" s="88" t="s">
        <v>6808</v>
      </c>
    </row>
    <row r="923" spans="1:32">
      <c r="A923" s="82">
        <v>1344</v>
      </c>
      <c r="B923" s="84" t="s">
        <v>6809</v>
      </c>
      <c r="C923" s="84" t="s">
        <v>4662</v>
      </c>
      <c r="D923" s="85">
        <v>2026</v>
      </c>
      <c r="E923" s="83"/>
      <c r="F923" s="84" t="s">
        <v>4612</v>
      </c>
      <c r="G923" s="84" t="s">
        <v>4594</v>
      </c>
      <c r="H923" s="84" t="s">
        <v>5966</v>
      </c>
      <c r="I923" s="84"/>
      <c r="J923" s="84"/>
      <c r="K923" s="84" t="s">
        <v>4781</v>
      </c>
      <c r="L923" s="86">
        <v>1</v>
      </c>
      <c r="M923" s="86">
        <v>1</v>
      </c>
      <c r="N923" s="84"/>
      <c r="O923" s="86">
        <v>1</v>
      </c>
      <c r="P923" s="84"/>
      <c r="Q923" s="84"/>
      <c r="R923" s="84"/>
      <c r="S923" s="84"/>
      <c r="T923" s="84"/>
      <c r="U923" s="84"/>
      <c r="V923" s="84"/>
      <c r="W923" s="86">
        <v>1</v>
      </c>
      <c r="X923" s="84"/>
      <c r="Y923" s="84"/>
      <c r="Z923" s="84" t="s">
        <v>6810</v>
      </c>
      <c r="AA923" s="87"/>
      <c r="AB923" s="87">
        <v>884900</v>
      </c>
      <c r="AC923" s="87">
        <v>689.9</v>
      </c>
      <c r="AD923" s="87">
        <v>5000000</v>
      </c>
      <c r="AE923" s="87">
        <v>626882</v>
      </c>
      <c r="AF923" s="88" t="s">
        <v>6811</v>
      </c>
    </row>
    <row r="924" spans="1:32">
      <c r="A924" s="82">
        <v>1345</v>
      </c>
      <c r="B924" s="84" t="s">
        <v>6812</v>
      </c>
      <c r="C924" s="84" t="s">
        <v>4736</v>
      </c>
      <c r="D924" s="85">
        <v>2023</v>
      </c>
      <c r="E924" s="83"/>
      <c r="F924" s="84" t="s">
        <v>4663</v>
      </c>
      <c r="G924" s="84" t="s">
        <v>4602</v>
      </c>
      <c r="H924" s="84"/>
      <c r="I924" s="84" t="s">
        <v>4614</v>
      </c>
      <c r="J924" s="84" t="s">
        <v>4715</v>
      </c>
      <c r="K924" s="84" t="s">
        <v>4616</v>
      </c>
      <c r="L924" s="84"/>
      <c r="M924" s="84"/>
      <c r="N924" s="84"/>
      <c r="O924" s="84"/>
      <c r="P924" s="84"/>
      <c r="Q924" s="84"/>
      <c r="R924" s="84"/>
      <c r="S924" s="84"/>
      <c r="T924" s="84"/>
      <c r="U924" s="84"/>
      <c r="V924" s="84"/>
      <c r="W924" s="84"/>
      <c r="X924" s="84"/>
      <c r="Y924" s="84"/>
      <c r="Z924" s="84" t="s">
        <v>5330</v>
      </c>
      <c r="AA924" s="87">
        <v>1</v>
      </c>
      <c r="AB924" s="87">
        <v>192</v>
      </c>
      <c r="AC924" s="87">
        <v>0.1</v>
      </c>
      <c r="AD924" s="87"/>
      <c r="AE924" s="87">
        <v>192</v>
      </c>
      <c r="AF924" s="88" t="s">
        <v>6813</v>
      </c>
    </row>
    <row r="925" spans="1:32">
      <c r="A925" s="82">
        <v>1346</v>
      </c>
      <c r="B925" s="84" t="s">
        <v>6814</v>
      </c>
      <c r="C925" s="84" t="s">
        <v>6815</v>
      </c>
      <c r="D925" s="85">
        <v>2027</v>
      </c>
      <c r="E925" s="83"/>
      <c r="F925" s="84" t="s">
        <v>4612</v>
      </c>
      <c r="G925" s="84" t="s">
        <v>4598</v>
      </c>
      <c r="H925" s="84" t="s">
        <v>4613</v>
      </c>
      <c r="I925" s="84" t="s">
        <v>4614</v>
      </c>
      <c r="J925" s="84" t="s">
        <v>4715</v>
      </c>
      <c r="K925" s="84" t="s">
        <v>4554</v>
      </c>
      <c r="L925" s="84"/>
      <c r="M925" s="86">
        <v>1</v>
      </c>
      <c r="N925" s="84"/>
      <c r="O925" s="84"/>
      <c r="P925" s="84"/>
      <c r="Q925" s="84"/>
      <c r="R925" s="84"/>
      <c r="S925" s="84"/>
      <c r="T925" s="84"/>
      <c r="U925" s="84"/>
      <c r="V925" s="84"/>
      <c r="W925" s="84"/>
      <c r="X925" s="84"/>
      <c r="Y925" s="84"/>
      <c r="Z925" s="84" t="s">
        <v>6816</v>
      </c>
      <c r="AA925" s="87">
        <v>1000</v>
      </c>
      <c r="AB925" s="87">
        <v>222222</v>
      </c>
      <c r="AC925" s="87">
        <v>173.3</v>
      </c>
      <c r="AD925" s="87"/>
      <c r="AE925" s="87">
        <v>222222</v>
      </c>
      <c r="AF925" s="88" t="s">
        <v>6817</v>
      </c>
    </row>
    <row r="926" spans="1:32">
      <c r="A926" s="82">
        <v>1347</v>
      </c>
      <c r="B926" s="84" t="s">
        <v>6818</v>
      </c>
      <c r="C926" s="84" t="s">
        <v>6815</v>
      </c>
      <c r="D926" s="85">
        <v>2029</v>
      </c>
      <c r="E926" s="83"/>
      <c r="F926" s="84" t="s">
        <v>4612</v>
      </c>
      <c r="G926" s="84" t="s">
        <v>4598</v>
      </c>
      <c r="H926" s="84" t="s">
        <v>4613</v>
      </c>
      <c r="I926" s="84" t="s">
        <v>4614</v>
      </c>
      <c r="J926" s="84" t="s">
        <v>4715</v>
      </c>
      <c r="K926" s="84" t="s">
        <v>4554</v>
      </c>
      <c r="L926" s="84"/>
      <c r="M926" s="86">
        <v>1</v>
      </c>
      <c r="N926" s="84"/>
      <c r="O926" s="84"/>
      <c r="P926" s="84"/>
      <c r="Q926" s="84"/>
      <c r="R926" s="84"/>
      <c r="S926" s="84"/>
      <c r="T926" s="84"/>
      <c r="U926" s="84"/>
      <c r="V926" s="84"/>
      <c r="W926" s="84"/>
      <c r="X926" s="84"/>
      <c r="Y926" s="84"/>
      <c r="Z926" s="84" t="s">
        <v>6819</v>
      </c>
      <c r="AA926" s="87">
        <v>2000</v>
      </c>
      <c r="AB926" s="87">
        <v>444444</v>
      </c>
      <c r="AC926" s="87">
        <v>346.5</v>
      </c>
      <c r="AD926" s="87"/>
      <c r="AE926" s="87">
        <v>444444</v>
      </c>
      <c r="AF926" s="88" t="s">
        <v>6817</v>
      </c>
    </row>
    <row r="927" spans="1:32">
      <c r="A927" s="82">
        <v>1349</v>
      </c>
      <c r="B927" s="84" t="s">
        <v>6820</v>
      </c>
      <c r="C927" s="84" t="s">
        <v>4761</v>
      </c>
      <c r="D927" s="85">
        <v>2025</v>
      </c>
      <c r="E927" s="83"/>
      <c r="F927" s="84" t="s">
        <v>4612</v>
      </c>
      <c r="G927" s="84" t="s">
        <v>4598</v>
      </c>
      <c r="H927" s="84" t="s">
        <v>4613</v>
      </c>
      <c r="I927" s="84" t="s">
        <v>4614</v>
      </c>
      <c r="J927" s="84" t="s">
        <v>4622</v>
      </c>
      <c r="K927" s="84" t="s">
        <v>4616</v>
      </c>
      <c r="L927" s="84"/>
      <c r="M927" s="84"/>
      <c r="N927" s="84"/>
      <c r="O927" s="84"/>
      <c r="P927" s="84"/>
      <c r="Q927" s="86">
        <v>1</v>
      </c>
      <c r="R927" s="84"/>
      <c r="S927" s="84"/>
      <c r="T927" s="84"/>
      <c r="U927" s="84"/>
      <c r="V927" s="84"/>
      <c r="W927" s="84"/>
      <c r="X927" s="84"/>
      <c r="Y927" s="84"/>
      <c r="Z927" s="84" t="s">
        <v>6821</v>
      </c>
      <c r="AA927" s="87">
        <v>350</v>
      </c>
      <c r="AB927" s="87">
        <v>77778</v>
      </c>
      <c r="AC927" s="87">
        <v>60.6</v>
      </c>
      <c r="AD927" s="87"/>
      <c r="AE927" s="87">
        <v>77778</v>
      </c>
      <c r="AF927" s="88" t="s">
        <v>6822</v>
      </c>
    </row>
    <row r="928" spans="1:32">
      <c r="A928" s="82">
        <v>1350</v>
      </c>
      <c r="B928" s="84" t="s">
        <v>6823</v>
      </c>
      <c r="C928" s="84" t="s">
        <v>4761</v>
      </c>
      <c r="D928" s="83"/>
      <c r="E928" s="83"/>
      <c r="F928" s="84" t="s">
        <v>4626</v>
      </c>
      <c r="G928" s="84" t="s">
        <v>4598</v>
      </c>
      <c r="H928" s="84" t="s">
        <v>4613</v>
      </c>
      <c r="I928" s="84" t="s">
        <v>4614</v>
      </c>
      <c r="J928" s="84" t="s">
        <v>4622</v>
      </c>
      <c r="K928" s="84" t="s">
        <v>4616</v>
      </c>
      <c r="L928" s="84"/>
      <c r="M928" s="84"/>
      <c r="N928" s="84"/>
      <c r="O928" s="84"/>
      <c r="P928" s="84"/>
      <c r="Q928" s="86">
        <v>1</v>
      </c>
      <c r="R928" s="84"/>
      <c r="S928" s="84"/>
      <c r="T928" s="84"/>
      <c r="U928" s="84"/>
      <c r="V928" s="84"/>
      <c r="W928" s="84"/>
      <c r="X928" s="84"/>
      <c r="Y928" s="84"/>
      <c r="Z928" s="84" t="s">
        <v>6824</v>
      </c>
      <c r="AA928" s="87">
        <v>400</v>
      </c>
      <c r="AB928" s="87">
        <v>88889</v>
      </c>
      <c r="AC928" s="87">
        <v>69.3</v>
      </c>
      <c r="AD928" s="87"/>
      <c r="AE928" s="87">
        <v>88889</v>
      </c>
      <c r="AF928" s="88" t="s">
        <v>6822</v>
      </c>
    </row>
    <row r="929" spans="1:32">
      <c r="A929" s="82">
        <v>1351</v>
      </c>
      <c r="B929" s="84" t="s">
        <v>6825</v>
      </c>
      <c r="C929" s="84" t="s">
        <v>4736</v>
      </c>
      <c r="D929" s="85">
        <v>2027</v>
      </c>
      <c r="E929" s="83"/>
      <c r="F929" s="84" t="s">
        <v>4612</v>
      </c>
      <c r="G929" s="84" t="s">
        <v>4598</v>
      </c>
      <c r="H929" s="84" t="s">
        <v>4613</v>
      </c>
      <c r="I929" s="84" t="s">
        <v>4641</v>
      </c>
      <c r="J929" s="84"/>
      <c r="K929" s="84" t="s">
        <v>4658</v>
      </c>
      <c r="L929" s="84"/>
      <c r="M929" s="84"/>
      <c r="N929" s="86">
        <v>1</v>
      </c>
      <c r="O929" s="84"/>
      <c r="P929" s="84"/>
      <c r="Q929" s="84"/>
      <c r="R929" s="84"/>
      <c r="S929" s="84"/>
      <c r="T929" s="84"/>
      <c r="U929" s="84"/>
      <c r="V929" s="84"/>
      <c r="W929" s="84"/>
      <c r="X929" s="84"/>
      <c r="Y929" s="84"/>
      <c r="Z929" s="84" t="s">
        <v>6826</v>
      </c>
      <c r="AA929" s="87">
        <v>180</v>
      </c>
      <c r="AB929" s="87">
        <v>40000</v>
      </c>
      <c r="AC929" s="87">
        <v>31.2</v>
      </c>
      <c r="AD929" s="87"/>
      <c r="AE929" s="87">
        <v>40000</v>
      </c>
      <c r="AF929" s="88" t="s">
        <v>6827</v>
      </c>
    </row>
    <row r="930" spans="1:32">
      <c r="A930" s="82">
        <v>1352</v>
      </c>
      <c r="B930" s="84" t="s">
        <v>6828</v>
      </c>
      <c r="C930" s="84" t="s">
        <v>4672</v>
      </c>
      <c r="D930" s="85">
        <v>2024</v>
      </c>
      <c r="E930" s="83"/>
      <c r="F930" s="84" t="s">
        <v>4612</v>
      </c>
      <c r="G930" s="84" t="s">
        <v>4598</v>
      </c>
      <c r="H930" s="84" t="s">
        <v>4613</v>
      </c>
      <c r="I930" s="84" t="s">
        <v>4614</v>
      </c>
      <c r="J930" s="84" t="s">
        <v>4715</v>
      </c>
      <c r="K930" s="84" t="s">
        <v>4616</v>
      </c>
      <c r="L930" s="84"/>
      <c r="M930" s="84"/>
      <c r="N930" s="84"/>
      <c r="O930" s="84"/>
      <c r="P930" s="84"/>
      <c r="Q930" s="86">
        <v>1</v>
      </c>
      <c r="R930" s="84"/>
      <c r="S930" s="84"/>
      <c r="T930" s="84"/>
      <c r="U930" s="84"/>
      <c r="V930" s="84"/>
      <c r="W930" s="84"/>
      <c r="X930" s="84"/>
      <c r="Y930" s="84"/>
      <c r="Z930" s="84" t="s">
        <v>6829</v>
      </c>
      <c r="AA930" s="87">
        <v>15</v>
      </c>
      <c r="AB930" s="87">
        <v>3333</v>
      </c>
      <c r="AC930" s="87">
        <v>2.6</v>
      </c>
      <c r="AD930" s="87"/>
      <c r="AE930" s="87">
        <v>3333</v>
      </c>
      <c r="AF930" s="88" t="s">
        <v>6830</v>
      </c>
    </row>
    <row r="931" spans="1:32">
      <c r="A931" s="82">
        <v>1353</v>
      </c>
      <c r="B931" s="84" t="s">
        <v>6831</v>
      </c>
      <c r="C931" s="84" t="s">
        <v>4687</v>
      </c>
      <c r="D931" s="85">
        <v>2024</v>
      </c>
      <c r="E931" s="83"/>
      <c r="F931" s="84" t="s">
        <v>4612</v>
      </c>
      <c r="G931" s="84" t="s">
        <v>4598</v>
      </c>
      <c r="H931" s="84" t="s">
        <v>4613</v>
      </c>
      <c r="I931" s="84" t="s">
        <v>4614</v>
      </c>
      <c r="J931" s="84" t="s">
        <v>4715</v>
      </c>
      <c r="K931" s="84" t="s">
        <v>4781</v>
      </c>
      <c r="L931" s="84"/>
      <c r="M931" s="86">
        <v>1</v>
      </c>
      <c r="N931" s="84"/>
      <c r="O931" s="84"/>
      <c r="P931" s="84"/>
      <c r="Q931" s="86">
        <v>1</v>
      </c>
      <c r="R931" s="84"/>
      <c r="S931" s="84"/>
      <c r="T931" s="84"/>
      <c r="U931" s="84"/>
      <c r="V931" s="84"/>
      <c r="W931" s="84"/>
      <c r="X931" s="84"/>
      <c r="Y931" s="84"/>
      <c r="Z931" s="84" t="s">
        <v>4650</v>
      </c>
      <c r="AA931" s="87">
        <v>20</v>
      </c>
      <c r="AB931" s="87">
        <v>4444</v>
      </c>
      <c r="AC931" s="87">
        <v>3.5</v>
      </c>
      <c r="AD931" s="87"/>
      <c r="AE931" s="87">
        <v>4444</v>
      </c>
      <c r="AF931" s="88" t="s">
        <v>6832</v>
      </c>
    </row>
    <row r="932" spans="1:32">
      <c r="A932" s="82">
        <v>1354</v>
      </c>
      <c r="B932" s="84" t="s">
        <v>6833</v>
      </c>
      <c r="C932" s="84" t="s">
        <v>4687</v>
      </c>
      <c r="D932" s="85">
        <v>2029</v>
      </c>
      <c r="E932" s="83"/>
      <c r="F932" s="84" t="s">
        <v>4612</v>
      </c>
      <c r="G932" s="84" t="s">
        <v>4598</v>
      </c>
      <c r="H932" s="84" t="s">
        <v>4613</v>
      </c>
      <c r="I932" s="84" t="s">
        <v>4614</v>
      </c>
      <c r="J932" s="84" t="s">
        <v>4715</v>
      </c>
      <c r="K932" s="84" t="s">
        <v>4781</v>
      </c>
      <c r="L932" s="84"/>
      <c r="M932" s="86">
        <v>1</v>
      </c>
      <c r="N932" s="84"/>
      <c r="O932" s="84"/>
      <c r="P932" s="84"/>
      <c r="Q932" s="86">
        <v>1</v>
      </c>
      <c r="R932" s="84"/>
      <c r="S932" s="84"/>
      <c r="T932" s="84"/>
      <c r="U932" s="84"/>
      <c r="V932" s="84"/>
      <c r="W932" s="84"/>
      <c r="X932" s="84"/>
      <c r="Y932" s="84"/>
      <c r="Z932" s="84" t="s">
        <v>6499</v>
      </c>
      <c r="AA932" s="87">
        <v>63.202247190000001</v>
      </c>
      <c r="AB932" s="87">
        <v>14045</v>
      </c>
      <c r="AC932" s="87">
        <v>11</v>
      </c>
      <c r="AD932" s="87"/>
      <c r="AE932" s="87">
        <v>14045</v>
      </c>
      <c r="AF932" s="88" t="s">
        <v>6832</v>
      </c>
    </row>
    <row r="933" spans="1:32">
      <c r="A933" s="82">
        <v>1355</v>
      </c>
      <c r="B933" s="84" t="s">
        <v>6834</v>
      </c>
      <c r="C933" s="84" t="s">
        <v>4640</v>
      </c>
      <c r="D933" s="85">
        <v>2023</v>
      </c>
      <c r="E933" s="83"/>
      <c r="F933" s="84" t="s">
        <v>4612</v>
      </c>
      <c r="G933" s="84" t="s">
        <v>4598</v>
      </c>
      <c r="H933" s="84" t="s">
        <v>4613</v>
      </c>
      <c r="I933" s="84" t="s">
        <v>4614</v>
      </c>
      <c r="J933" s="84" t="s">
        <v>4715</v>
      </c>
      <c r="K933" s="84" t="s">
        <v>4616</v>
      </c>
      <c r="L933" s="84"/>
      <c r="M933" s="84"/>
      <c r="N933" s="84"/>
      <c r="O933" s="84"/>
      <c r="P933" s="84"/>
      <c r="Q933" s="86">
        <v>1</v>
      </c>
      <c r="R933" s="84"/>
      <c r="S933" s="84"/>
      <c r="T933" s="84"/>
      <c r="U933" s="84"/>
      <c r="V933" s="84"/>
      <c r="W933" s="84"/>
      <c r="X933" s="84"/>
      <c r="Y933" s="84"/>
      <c r="Z933" s="84" t="s">
        <v>5842</v>
      </c>
      <c r="AA933" s="87">
        <v>4</v>
      </c>
      <c r="AB933" s="87">
        <v>889</v>
      </c>
      <c r="AC933" s="87">
        <v>0.7</v>
      </c>
      <c r="AD933" s="87"/>
      <c r="AE933" s="87">
        <v>889</v>
      </c>
      <c r="AF933" s="88" t="s">
        <v>6835</v>
      </c>
    </row>
    <row r="934" spans="1:32">
      <c r="A934" s="82">
        <v>1356</v>
      </c>
      <c r="B934" s="84" t="s">
        <v>6836</v>
      </c>
      <c r="C934" s="84" t="s">
        <v>4620</v>
      </c>
      <c r="D934" s="85">
        <v>2031</v>
      </c>
      <c r="E934" s="83"/>
      <c r="F934" s="84" t="s">
        <v>4626</v>
      </c>
      <c r="G934" s="84" t="s">
        <v>4598</v>
      </c>
      <c r="H934" s="84" t="s">
        <v>4613</v>
      </c>
      <c r="I934" s="84" t="s">
        <v>4614</v>
      </c>
      <c r="J934" s="84" t="s">
        <v>4615</v>
      </c>
      <c r="K934" s="84" t="s">
        <v>4616</v>
      </c>
      <c r="L934" s="84"/>
      <c r="M934" s="84"/>
      <c r="N934" s="84"/>
      <c r="O934" s="84"/>
      <c r="P934" s="84"/>
      <c r="Q934" s="84"/>
      <c r="R934" s="84"/>
      <c r="S934" s="84"/>
      <c r="T934" s="84"/>
      <c r="U934" s="84"/>
      <c r="V934" s="84"/>
      <c r="W934" s="84"/>
      <c r="X934" s="84"/>
      <c r="Y934" s="84"/>
      <c r="Z934" s="84" t="s">
        <v>5661</v>
      </c>
      <c r="AA934" s="87">
        <v>500</v>
      </c>
      <c r="AB934" s="87">
        <v>111111</v>
      </c>
      <c r="AC934" s="87">
        <v>86.6</v>
      </c>
      <c r="AD934" s="87"/>
      <c r="AE934" s="87">
        <v>111111</v>
      </c>
      <c r="AF934" s="88" t="s">
        <v>6837</v>
      </c>
    </row>
    <row r="935" spans="1:32">
      <c r="A935" s="82">
        <v>1357</v>
      </c>
      <c r="B935" s="84" t="s">
        <v>6838</v>
      </c>
      <c r="C935" s="84" t="s">
        <v>6036</v>
      </c>
      <c r="D935" s="85">
        <v>2026</v>
      </c>
      <c r="E935" s="83"/>
      <c r="F935" s="84" t="s">
        <v>4612</v>
      </c>
      <c r="G935" s="84" t="s">
        <v>4594</v>
      </c>
      <c r="H935" s="84" t="s">
        <v>6397</v>
      </c>
      <c r="I935" s="84"/>
      <c r="J935" s="84"/>
      <c r="K935" s="84" t="s">
        <v>4616</v>
      </c>
      <c r="L935" s="86">
        <v>1</v>
      </c>
      <c r="M935" s="84"/>
      <c r="N935" s="84"/>
      <c r="O935" s="84"/>
      <c r="P935" s="84"/>
      <c r="Q935" s="84"/>
      <c r="R935" s="84"/>
      <c r="S935" s="84"/>
      <c r="T935" s="84"/>
      <c r="U935" s="84"/>
      <c r="V935" s="84"/>
      <c r="W935" s="84"/>
      <c r="X935" s="84"/>
      <c r="Y935" s="84"/>
      <c r="Z935" s="84" t="s">
        <v>6839</v>
      </c>
      <c r="AA935" s="87"/>
      <c r="AB935" s="87"/>
      <c r="AC935" s="87"/>
      <c r="AD935" s="87">
        <v>400000</v>
      </c>
      <c r="AE935" s="87">
        <v>50151</v>
      </c>
      <c r="AF935" s="88"/>
    </row>
    <row r="936" spans="1:32">
      <c r="A936" s="82">
        <v>1358</v>
      </c>
      <c r="B936" s="84" t="s">
        <v>6840</v>
      </c>
      <c r="C936" s="84" t="s">
        <v>4719</v>
      </c>
      <c r="D936" s="83"/>
      <c r="E936" s="83"/>
      <c r="F936" s="84" t="s">
        <v>4626</v>
      </c>
      <c r="G936" s="84" t="s">
        <v>4594</v>
      </c>
      <c r="H936" s="84" t="s">
        <v>5966</v>
      </c>
      <c r="I936" s="84"/>
      <c r="J936" s="84"/>
      <c r="K936" s="84" t="s">
        <v>4554</v>
      </c>
      <c r="L936" s="84"/>
      <c r="M936" s="86">
        <v>1</v>
      </c>
      <c r="N936" s="84"/>
      <c r="O936" s="84"/>
      <c r="P936" s="84"/>
      <c r="Q936" s="84"/>
      <c r="R936" s="84"/>
      <c r="S936" s="84"/>
      <c r="T936" s="84"/>
      <c r="U936" s="84"/>
      <c r="V936" s="84"/>
      <c r="W936" s="84"/>
      <c r="X936" s="84"/>
      <c r="Y936" s="84"/>
      <c r="Z936" s="84" t="s">
        <v>6841</v>
      </c>
      <c r="AA936" s="87"/>
      <c r="AB936" s="87"/>
      <c r="AC936" s="87">
        <v>165</v>
      </c>
      <c r="AD936" s="87"/>
      <c r="AE936" s="87">
        <v>0</v>
      </c>
      <c r="AF936" s="88" t="s">
        <v>6842</v>
      </c>
    </row>
    <row r="937" spans="1:32">
      <c r="A937" s="82">
        <v>1359</v>
      </c>
      <c r="B937" s="84" t="s">
        <v>6843</v>
      </c>
      <c r="C937" s="84" t="s">
        <v>4736</v>
      </c>
      <c r="D937" s="85">
        <v>2030</v>
      </c>
      <c r="E937" s="83"/>
      <c r="F937" s="84" t="s">
        <v>4612</v>
      </c>
      <c r="G937" s="84" t="s">
        <v>4594</v>
      </c>
      <c r="H937" s="84" t="s">
        <v>6397</v>
      </c>
      <c r="I937" s="84"/>
      <c r="J937" s="84"/>
      <c r="K937" s="84" t="s">
        <v>4616</v>
      </c>
      <c r="L937" s="84"/>
      <c r="M937" s="84"/>
      <c r="N937" s="84"/>
      <c r="O937" s="86">
        <v>1</v>
      </c>
      <c r="P937" s="84"/>
      <c r="Q937" s="84"/>
      <c r="R937" s="84"/>
      <c r="S937" s="84"/>
      <c r="T937" s="84"/>
      <c r="U937" s="84"/>
      <c r="V937" s="84"/>
      <c r="W937" s="84"/>
      <c r="X937" s="84"/>
      <c r="Y937" s="84"/>
      <c r="Z937" s="84" t="s">
        <v>6844</v>
      </c>
      <c r="AA937" s="87"/>
      <c r="AB937" s="87"/>
      <c r="AC937" s="87"/>
      <c r="AD937" s="87">
        <v>1850000</v>
      </c>
      <c r="AE937" s="87">
        <v>231946</v>
      </c>
      <c r="AF937" s="88" t="s">
        <v>6845</v>
      </c>
    </row>
    <row r="938" spans="1:32">
      <c r="A938" s="82">
        <v>1361</v>
      </c>
      <c r="B938" s="84" t="s">
        <v>6846</v>
      </c>
      <c r="C938" s="84" t="s">
        <v>4687</v>
      </c>
      <c r="D938" s="85">
        <v>2030</v>
      </c>
      <c r="E938" s="83"/>
      <c r="F938" s="84" t="s">
        <v>4626</v>
      </c>
      <c r="G938" s="84" t="s">
        <v>4598</v>
      </c>
      <c r="H938" s="84" t="s">
        <v>4613</v>
      </c>
      <c r="I938" s="84" t="s">
        <v>4614</v>
      </c>
      <c r="J938" s="84" t="s">
        <v>4615</v>
      </c>
      <c r="K938" s="84" t="s">
        <v>4781</v>
      </c>
      <c r="L938" s="84"/>
      <c r="M938" s="84"/>
      <c r="N938" s="84"/>
      <c r="O938" s="84"/>
      <c r="P938" s="84"/>
      <c r="Q938" s="84"/>
      <c r="R938" s="84"/>
      <c r="S938" s="84"/>
      <c r="T938" s="84"/>
      <c r="U938" s="84"/>
      <c r="V938" s="84"/>
      <c r="W938" s="84"/>
      <c r="X938" s="84"/>
      <c r="Y938" s="84"/>
      <c r="Z938" s="84"/>
      <c r="AA938" s="87"/>
      <c r="AB938" s="87"/>
      <c r="AC938" s="87"/>
      <c r="AD938" s="87"/>
      <c r="AE938" s="87">
        <v>0</v>
      </c>
      <c r="AF938" s="88" t="s">
        <v>6847</v>
      </c>
    </row>
    <row r="939" spans="1:32">
      <c r="A939" s="82">
        <v>1362</v>
      </c>
      <c r="B939" s="84" t="s">
        <v>6848</v>
      </c>
      <c r="C939" s="84" t="s">
        <v>4620</v>
      </c>
      <c r="D939" s="85">
        <v>2030</v>
      </c>
      <c r="E939" s="83"/>
      <c r="F939" s="84" t="s">
        <v>4626</v>
      </c>
      <c r="G939" s="84" t="s">
        <v>4598</v>
      </c>
      <c r="H939" s="84" t="s">
        <v>4613</v>
      </c>
      <c r="I939" s="84" t="s">
        <v>4614</v>
      </c>
      <c r="J939" s="84" t="s">
        <v>4615</v>
      </c>
      <c r="K939" s="84" t="s">
        <v>4616</v>
      </c>
      <c r="L939" s="84"/>
      <c r="M939" s="84"/>
      <c r="N939" s="84"/>
      <c r="O939" s="84"/>
      <c r="P939" s="84"/>
      <c r="Q939" s="84"/>
      <c r="R939" s="84"/>
      <c r="S939" s="84"/>
      <c r="T939" s="84"/>
      <c r="U939" s="84"/>
      <c r="V939" s="84"/>
      <c r="W939" s="84"/>
      <c r="X939" s="84"/>
      <c r="Y939" s="84"/>
      <c r="Z939" s="84" t="s">
        <v>6636</v>
      </c>
      <c r="AA939" s="87">
        <v>55</v>
      </c>
      <c r="AB939" s="87">
        <v>12222</v>
      </c>
      <c r="AC939" s="87">
        <v>9.5</v>
      </c>
      <c r="AD939" s="87"/>
      <c r="AE939" s="87">
        <v>12222</v>
      </c>
      <c r="AF939" s="88" t="s">
        <v>6849</v>
      </c>
    </row>
    <row r="940" spans="1:32">
      <c r="A940" s="82">
        <v>1363</v>
      </c>
      <c r="B940" s="84" t="s">
        <v>6850</v>
      </c>
      <c r="C940" s="84" t="s">
        <v>5780</v>
      </c>
      <c r="D940" s="85">
        <v>2024</v>
      </c>
      <c r="E940" s="83"/>
      <c r="F940" s="84" t="s">
        <v>4612</v>
      </c>
      <c r="G940" s="84" t="s">
        <v>4604</v>
      </c>
      <c r="H940" s="84"/>
      <c r="I940" s="84" t="s">
        <v>4614</v>
      </c>
      <c r="J940" s="84" t="s">
        <v>4673</v>
      </c>
      <c r="K940" s="84" t="s">
        <v>4554</v>
      </c>
      <c r="L940" s="84"/>
      <c r="M940" s="86">
        <v>1</v>
      </c>
      <c r="N940" s="84"/>
      <c r="O940" s="84"/>
      <c r="P940" s="84"/>
      <c r="Q940" s="84"/>
      <c r="R940" s="84"/>
      <c r="S940" s="84"/>
      <c r="T940" s="84"/>
      <c r="U940" s="84"/>
      <c r="V940" s="84"/>
      <c r="W940" s="84"/>
      <c r="X940" s="84"/>
      <c r="Y940" s="84"/>
      <c r="Z940" s="84" t="s">
        <v>5276</v>
      </c>
      <c r="AA940" s="87">
        <v>50</v>
      </c>
      <c r="AB940" s="87">
        <v>10870</v>
      </c>
      <c r="AC940" s="87">
        <v>8.5</v>
      </c>
      <c r="AD940" s="87"/>
      <c r="AE940" s="87">
        <v>10870</v>
      </c>
      <c r="AF940" s="88" t="s">
        <v>6851</v>
      </c>
    </row>
    <row r="941" spans="1:32">
      <c r="A941" s="82">
        <v>1364</v>
      </c>
      <c r="B941" s="84" t="s">
        <v>6852</v>
      </c>
      <c r="C941" s="84" t="s">
        <v>5780</v>
      </c>
      <c r="D941" s="85">
        <v>2026</v>
      </c>
      <c r="E941" s="83"/>
      <c r="F941" s="84" t="s">
        <v>4626</v>
      </c>
      <c r="G941" s="84" t="s">
        <v>4604</v>
      </c>
      <c r="H941" s="84"/>
      <c r="I941" s="84" t="s">
        <v>4614</v>
      </c>
      <c r="J941" s="84" t="s">
        <v>4673</v>
      </c>
      <c r="K941" s="84" t="s">
        <v>4554</v>
      </c>
      <c r="L941" s="84"/>
      <c r="M941" s="86">
        <v>1</v>
      </c>
      <c r="N941" s="84"/>
      <c r="O941" s="84"/>
      <c r="P941" s="84"/>
      <c r="Q941" s="84"/>
      <c r="R941" s="84"/>
      <c r="S941" s="84"/>
      <c r="T941" s="84"/>
      <c r="U941" s="84"/>
      <c r="V941" s="84"/>
      <c r="W941" s="84"/>
      <c r="X941" s="84"/>
      <c r="Y941" s="84"/>
      <c r="Z941" s="84" t="s">
        <v>5262</v>
      </c>
      <c r="AA941" s="87">
        <v>200</v>
      </c>
      <c r="AB941" s="87">
        <v>43478</v>
      </c>
      <c r="AC941" s="87">
        <v>33.9</v>
      </c>
      <c r="AD941" s="87"/>
      <c r="AE941" s="87">
        <v>43478</v>
      </c>
      <c r="AF941" s="88" t="s">
        <v>6851</v>
      </c>
    </row>
    <row r="942" spans="1:32">
      <c r="A942" s="82">
        <v>1365</v>
      </c>
      <c r="B942" s="84" t="s">
        <v>6853</v>
      </c>
      <c r="C942" s="84" t="s">
        <v>5019</v>
      </c>
      <c r="D942" s="85">
        <v>2026</v>
      </c>
      <c r="E942" s="83"/>
      <c r="F942" s="84" t="s">
        <v>4612</v>
      </c>
      <c r="G942" s="84" t="s">
        <v>4604</v>
      </c>
      <c r="H942" s="84"/>
      <c r="I942" s="84" t="s">
        <v>4614</v>
      </c>
      <c r="J942" s="84" t="s">
        <v>4622</v>
      </c>
      <c r="K942" s="84" t="s">
        <v>4616</v>
      </c>
      <c r="L942" s="84"/>
      <c r="M942" s="84"/>
      <c r="N942" s="84"/>
      <c r="O942" s="84"/>
      <c r="P942" s="84"/>
      <c r="Q942" s="86">
        <v>1</v>
      </c>
      <c r="R942" s="84"/>
      <c r="S942" s="84"/>
      <c r="T942" s="84"/>
      <c r="U942" s="84"/>
      <c r="V942" s="84"/>
      <c r="W942" s="84"/>
      <c r="X942" s="84"/>
      <c r="Y942" s="84"/>
      <c r="Z942" s="84" t="s">
        <v>4952</v>
      </c>
      <c r="AA942" s="87">
        <v>30</v>
      </c>
      <c r="AB942" s="87">
        <v>6522</v>
      </c>
      <c r="AC942" s="87">
        <v>5.0999999999999996</v>
      </c>
      <c r="AD942" s="87"/>
      <c r="AE942" s="87">
        <v>6522</v>
      </c>
      <c r="AF942" s="88" t="s">
        <v>6854</v>
      </c>
    </row>
    <row r="943" spans="1:32">
      <c r="A943" s="82">
        <v>1366</v>
      </c>
      <c r="B943" s="84" t="s">
        <v>6855</v>
      </c>
      <c r="C943" s="84" t="s">
        <v>5019</v>
      </c>
      <c r="D943" s="85">
        <v>2026</v>
      </c>
      <c r="E943" s="83"/>
      <c r="F943" s="84" t="s">
        <v>4612</v>
      </c>
      <c r="G943" s="84" t="s">
        <v>4604</v>
      </c>
      <c r="H943" s="84"/>
      <c r="I943" s="84" t="s">
        <v>4614</v>
      </c>
      <c r="J943" s="84" t="s">
        <v>4622</v>
      </c>
      <c r="K943" s="84" t="s">
        <v>4616</v>
      </c>
      <c r="L943" s="84"/>
      <c r="M943" s="84"/>
      <c r="N943" s="84"/>
      <c r="O943" s="84"/>
      <c r="P943" s="84"/>
      <c r="Q943" s="86">
        <v>1</v>
      </c>
      <c r="R943" s="84"/>
      <c r="S943" s="84"/>
      <c r="T943" s="84"/>
      <c r="U943" s="84"/>
      <c r="V943" s="84"/>
      <c r="W943" s="84"/>
      <c r="X943" s="84"/>
      <c r="Y943" s="84"/>
      <c r="Z943" s="84" t="s">
        <v>5259</v>
      </c>
      <c r="AA943" s="87">
        <v>70</v>
      </c>
      <c r="AB943" s="87">
        <v>15217</v>
      </c>
      <c r="AC943" s="87">
        <v>11.9</v>
      </c>
      <c r="AD943" s="87"/>
      <c r="AE943" s="87">
        <v>15217</v>
      </c>
      <c r="AF943" s="88" t="s">
        <v>6854</v>
      </c>
    </row>
    <row r="944" spans="1:32">
      <c r="A944" s="82">
        <v>1367</v>
      </c>
      <c r="B944" s="84" t="s">
        <v>6856</v>
      </c>
      <c r="C944" s="84" t="s">
        <v>6857</v>
      </c>
      <c r="D944" s="85">
        <v>2025</v>
      </c>
      <c r="E944" s="83"/>
      <c r="F944" s="84" t="s">
        <v>4612</v>
      </c>
      <c r="G944" s="84" t="s">
        <v>4598</v>
      </c>
      <c r="H944" s="84" t="s">
        <v>4613</v>
      </c>
      <c r="I944" s="84" t="s">
        <v>4614</v>
      </c>
      <c r="J944" s="84" t="s">
        <v>4715</v>
      </c>
      <c r="K944" s="84" t="s">
        <v>4554</v>
      </c>
      <c r="L944" s="84"/>
      <c r="M944" s="86">
        <v>1</v>
      </c>
      <c r="N944" s="84"/>
      <c r="O944" s="84"/>
      <c r="P944" s="84"/>
      <c r="Q944" s="84"/>
      <c r="R944" s="84"/>
      <c r="S944" s="84"/>
      <c r="T944" s="84"/>
      <c r="U944" s="84"/>
      <c r="V944" s="84"/>
      <c r="W944" s="84"/>
      <c r="X944" s="84"/>
      <c r="Y944" s="84"/>
      <c r="Z944" s="84" t="s">
        <v>5671</v>
      </c>
      <c r="AA944" s="87">
        <v>300</v>
      </c>
      <c r="AB944" s="87">
        <v>66667</v>
      </c>
      <c r="AC944" s="87">
        <v>52</v>
      </c>
      <c r="AD944" s="87"/>
      <c r="AE944" s="87">
        <v>66667</v>
      </c>
      <c r="AF944" s="88" t="s">
        <v>6858</v>
      </c>
    </row>
    <row r="945" spans="1:32">
      <c r="A945" s="82">
        <v>1368</v>
      </c>
      <c r="B945" s="84" t="s">
        <v>6859</v>
      </c>
      <c r="C945" s="84" t="s">
        <v>6560</v>
      </c>
      <c r="D945" s="85">
        <v>2024</v>
      </c>
      <c r="E945" s="83"/>
      <c r="F945" s="84" t="s">
        <v>4612</v>
      </c>
      <c r="G945" s="84" t="s">
        <v>4602</v>
      </c>
      <c r="H945" s="84"/>
      <c r="I945" s="84" t="s">
        <v>4614</v>
      </c>
      <c r="J945" s="84" t="s">
        <v>4622</v>
      </c>
      <c r="K945" s="84" t="s">
        <v>4554</v>
      </c>
      <c r="L945" s="84"/>
      <c r="M945" s="86">
        <v>1</v>
      </c>
      <c r="N945" s="84"/>
      <c r="O945" s="84"/>
      <c r="P945" s="84"/>
      <c r="Q945" s="84"/>
      <c r="R945" s="84"/>
      <c r="S945" s="84"/>
      <c r="T945" s="84"/>
      <c r="U945" s="84"/>
      <c r="V945" s="84"/>
      <c r="W945" s="84"/>
      <c r="X945" s="84"/>
      <c r="Y945" s="84"/>
      <c r="Z945" s="84" t="s">
        <v>5259</v>
      </c>
      <c r="AA945" s="87">
        <v>100</v>
      </c>
      <c r="AB945" s="87">
        <v>19231</v>
      </c>
      <c r="AC945" s="87">
        <v>15</v>
      </c>
      <c r="AD945" s="87"/>
      <c r="AE945" s="87">
        <v>19231</v>
      </c>
      <c r="AF945" s="88" t="s">
        <v>6860</v>
      </c>
    </row>
    <row r="946" spans="1:32">
      <c r="A946" s="82">
        <v>1369</v>
      </c>
      <c r="B946" s="84" t="s">
        <v>6861</v>
      </c>
      <c r="C946" s="84" t="s">
        <v>4677</v>
      </c>
      <c r="D946" s="85">
        <v>2025</v>
      </c>
      <c r="E946" s="83"/>
      <c r="F946" s="84" t="s">
        <v>4612</v>
      </c>
      <c r="G946" s="84" t="s">
        <v>4598</v>
      </c>
      <c r="H946" s="84" t="s">
        <v>4613</v>
      </c>
      <c r="I946" s="84" t="s">
        <v>4614</v>
      </c>
      <c r="J946" s="84" t="s">
        <v>4622</v>
      </c>
      <c r="K946" s="84" t="s">
        <v>4616</v>
      </c>
      <c r="L946" s="84"/>
      <c r="M946" s="84"/>
      <c r="N946" s="84"/>
      <c r="O946" s="84"/>
      <c r="P946" s="84"/>
      <c r="Q946" s="84"/>
      <c r="R946" s="84"/>
      <c r="S946" s="84"/>
      <c r="T946" s="84"/>
      <c r="U946" s="84"/>
      <c r="V946" s="84"/>
      <c r="W946" s="84"/>
      <c r="X946" s="84"/>
      <c r="Y946" s="84"/>
      <c r="Z946" s="84" t="s">
        <v>4970</v>
      </c>
      <c r="AA946" s="87">
        <v>20</v>
      </c>
      <c r="AB946" s="87">
        <v>4444</v>
      </c>
      <c r="AC946" s="87">
        <v>3.5</v>
      </c>
      <c r="AD946" s="87"/>
      <c r="AE946" s="87">
        <v>4444</v>
      </c>
      <c r="AF946" s="88" t="s">
        <v>6862</v>
      </c>
    </row>
    <row r="947" spans="1:32">
      <c r="A947" s="82">
        <v>1371</v>
      </c>
      <c r="B947" s="84" t="s">
        <v>6863</v>
      </c>
      <c r="C947" s="84" t="s">
        <v>4761</v>
      </c>
      <c r="D947" s="83"/>
      <c r="E947" s="83"/>
      <c r="F947" s="84" t="s">
        <v>4626</v>
      </c>
      <c r="G947" s="84" t="s">
        <v>4598</v>
      </c>
      <c r="H947" s="84" t="s">
        <v>4613</v>
      </c>
      <c r="I947" s="84" t="s">
        <v>4614</v>
      </c>
      <c r="J947" s="84" t="s">
        <v>4622</v>
      </c>
      <c r="K947" s="84" t="s">
        <v>4616</v>
      </c>
      <c r="L947" s="84"/>
      <c r="M947" s="84"/>
      <c r="N947" s="84"/>
      <c r="O947" s="84"/>
      <c r="P947" s="86">
        <v>1</v>
      </c>
      <c r="Q947" s="86">
        <v>1</v>
      </c>
      <c r="R947" s="84"/>
      <c r="S947" s="84"/>
      <c r="T947" s="84"/>
      <c r="U947" s="84"/>
      <c r="V947" s="84"/>
      <c r="W947" s="84"/>
      <c r="X947" s="84"/>
      <c r="Y947" s="84"/>
      <c r="Z947" s="84" t="s">
        <v>5350</v>
      </c>
      <c r="AA947" s="87">
        <v>149</v>
      </c>
      <c r="AB947" s="87">
        <v>33111</v>
      </c>
      <c r="AC947" s="87">
        <v>25.8</v>
      </c>
      <c r="AD947" s="87"/>
      <c r="AE947" s="87">
        <v>33111</v>
      </c>
      <c r="AF947" s="88"/>
    </row>
    <row r="948" spans="1:32">
      <c r="A948" s="82">
        <v>1372</v>
      </c>
      <c r="B948" s="84" t="s">
        <v>6864</v>
      </c>
      <c r="C948" s="84" t="s">
        <v>4687</v>
      </c>
      <c r="D948" s="85">
        <v>2025</v>
      </c>
      <c r="E948" s="83"/>
      <c r="F948" s="84" t="s">
        <v>4612</v>
      </c>
      <c r="G948" s="84" t="s">
        <v>4598</v>
      </c>
      <c r="H948" s="84" t="s">
        <v>4613</v>
      </c>
      <c r="I948" s="84" t="s">
        <v>4614</v>
      </c>
      <c r="J948" s="84" t="s">
        <v>4715</v>
      </c>
      <c r="K948" s="84" t="s">
        <v>4616</v>
      </c>
      <c r="L948" s="84"/>
      <c r="M948" s="84"/>
      <c r="N948" s="84"/>
      <c r="O948" s="84"/>
      <c r="P948" s="86">
        <v>1</v>
      </c>
      <c r="Q948" s="84"/>
      <c r="R948" s="84"/>
      <c r="S948" s="84"/>
      <c r="T948" s="84"/>
      <c r="U948" s="84"/>
      <c r="V948" s="84"/>
      <c r="W948" s="84"/>
      <c r="X948" s="84"/>
      <c r="Y948" s="84"/>
      <c r="Z948" s="84" t="s">
        <v>6636</v>
      </c>
      <c r="AA948" s="87">
        <v>80</v>
      </c>
      <c r="AB948" s="87">
        <v>17778</v>
      </c>
      <c r="AC948" s="87">
        <v>13.9</v>
      </c>
      <c r="AD948" s="87"/>
      <c r="AE948" s="87">
        <v>17778</v>
      </c>
      <c r="AF948" s="88" t="s">
        <v>6865</v>
      </c>
    </row>
    <row r="949" spans="1:32">
      <c r="A949" s="82">
        <v>1373</v>
      </c>
      <c r="B949" s="84" t="s">
        <v>6866</v>
      </c>
      <c r="C949" s="84" t="s">
        <v>4687</v>
      </c>
      <c r="D949" s="83"/>
      <c r="E949" s="83"/>
      <c r="F949" s="84" t="s">
        <v>4612</v>
      </c>
      <c r="G949" s="84" t="s">
        <v>4598</v>
      </c>
      <c r="H949" s="84" t="s">
        <v>4613</v>
      </c>
      <c r="I949" s="84" t="s">
        <v>4614</v>
      </c>
      <c r="J949" s="84" t="s">
        <v>4715</v>
      </c>
      <c r="K949" s="84" t="s">
        <v>4616</v>
      </c>
      <c r="L949" s="84"/>
      <c r="M949" s="84"/>
      <c r="N949" s="84"/>
      <c r="O949" s="84"/>
      <c r="P949" s="84"/>
      <c r="Q949" s="84"/>
      <c r="R949" s="84"/>
      <c r="S949" s="84"/>
      <c r="T949" s="84"/>
      <c r="U949" s="84"/>
      <c r="V949" s="84"/>
      <c r="W949" s="84"/>
      <c r="X949" s="84"/>
      <c r="Y949" s="84"/>
      <c r="Z949" s="84"/>
      <c r="AA949" s="87"/>
      <c r="AB949" s="87"/>
      <c r="AC949" s="87"/>
      <c r="AD949" s="87"/>
      <c r="AE949" s="87">
        <v>0</v>
      </c>
      <c r="AF949" s="88" t="s">
        <v>6865</v>
      </c>
    </row>
    <row r="950" spans="1:32">
      <c r="A950" s="82">
        <v>1374</v>
      </c>
      <c r="B950" s="84" t="s">
        <v>6867</v>
      </c>
      <c r="C950" s="84" t="s">
        <v>4687</v>
      </c>
      <c r="D950" s="85">
        <v>2030</v>
      </c>
      <c r="E950" s="83"/>
      <c r="F950" s="84" t="s">
        <v>4769</v>
      </c>
      <c r="G950" s="84" t="s">
        <v>4602</v>
      </c>
      <c r="H950" s="84"/>
      <c r="I950" s="84" t="s">
        <v>4614</v>
      </c>
      <c r="J950" s="84" t="s">
        <v>4615</v>
      </c>
      <c r="K950" s="84" t="s">
        <v>4616</v>
      </c>
      <c r="L950" s="84"/>
      <c r="M950" s="84"/>
      <c r="N950" s="84"/>
      <c r="O950" s="84"/>
      <c r="P950" s="84"/>
      <c r="Q950" s="84"/>
      <c r="R950" s="84"/>
      <c r="S950" s="84"/>
      <c r="T950" s="84"/>
      <c r="U950" s="84"/>
      <c r="V950" s="84"/>
      <c r="W950" s="84"/>
      <c r="X950" s="84"/>
      <c r="Y950" s="84"/>
      <c r="Z950" s="84" t="s">
        <v>6868</v>
      </c>
      <c r="AA950" s="87">
        <v>900</v>
      </c>
      <c r="AB950" s="87">
        <v>173077</v>
      </c>
      <c r="AC950" s="87">
        <v>134.9</v>
      </c>
      <c r="AD950" s="87"/>
      <c r="AE950" s="87">
        <v>173077</v>
      </c>
      <c r="AF950" s="88" t="s">
        <v>6869</v>
      </c>
    </row>
    <row r="951" spans="1:32">
      <c r="A951" s="82">
        <v>1375</v>
      </c>
      <c r="B951" s="84" t="s">
        <v>6870</v>
      </c>
      <c r="C951" s="84" t="s">
        <v>6871</v>
      </c>
      <c r="D951" s="85">
        <v>2024</v>
      </c>
      <c r="E951" s="83"/>
      <c r="F951" s="84" t="s">
        <v>4612</v>
      </c>
      <c r="G951" s="84" t="s">
        <v>4525</v>
      </c>
      <c r="H951" s="84" t="s">
        <v>5724</v>
      </c>
      <c r="I951" s="84"/>
      <c r="J951" s="84"/>
      <c r="K951" s="84" t="s">
        <v>4616</v>
      </c>
      <c r="L951" s="84"/>
      <c r="M951" s="84"/>
      <c r="N951" s="84"/>
      <c r="O951" s="84"/>
      <c r="P951" s="84"/>
      <c r="Q951" s="84"/>
      <c r="R951" s="84"/>
      <c r="S951" s="84"/>
      <c r="T951" s="84"/>
      <c r="U951" s="84"/>
      <c r="V951" s="84"/>
      <c r="W951" s="84"/>
      <c r="X951" s="84"/>
      <c r="Y951" s="84"/>
      <c r="Z951" s="84"/>
      <c r="AA951" s="87"/>
      <c r="AB951" s="87"/>
      <c r="AC951" s="87"/>
      <c r="AD951" s="87"/>
      <c r="AE951" s="87">
        <v>0</v>
      </c>
      <c r="AF951" s="88" t="s">
        <v>6872</v>
      </c>
    </row>
    <row r="952" spans="1:32">
      <c r="A952" s="82">
        <v>1376</v>
      </c>
      <c r="B952" s="84" t="s">
        <v>6873</v>
      </c>
      <c r="C952" s="84" t="s">
        <v>4714</v>
      </c>
      <c r="D952" s="85">
        <v>2027</v>
      </c>
      <c r="E952" s="83"/>
      <c r="F952" s="84" t="s">
        <v>4612</v>
      </c>
      <c r="G952" s="84" t="s">
        <v>4598</v>
      </c>
      <c r="H952" s="84" t="s">
        <v>4613</v>
      </c>
      <c r="I952" s="84" t="s">
        <v>4614</v>
      </c>
      <c r="J952" s="84" t="s">
        <v>4622</v>
      </c>
      <c r="K952" s="84" t="s">
        <v>4616</v>
      </c>
      <c r="L952" s="84"/>
      <c r="M952" s="84"/>
      <c r="N952" s="84"/>
      <c r="O952" s="84"/>
      <c r="P952" s="84"/>
      <c r="Q952" s="84"/>
      <c r="R952" s="84"/>
      <c r="S952" s="84"/>
      <c r="T952" s="84"/>
      <c r="U952" s="84"/>
      <c r="V952" s="84"/>
      <c r="W952" s="84"/>
      <c r="X952" s="84"/>
      <c r="Y952" s="84"/>
      <c r="Z952" s="84" t="s">
        <v>6874</v>
      </c>
      <c r="AA952" s="87">
        <v>1154.378944</v>
      </c>
      <c r="AB952" s="87">
        <v>256529</v>
      </c>
      <c r="AC952" s="87">
        <v>200</v>
      </c>
      <c r="AD952" s="87"/>
      <c r="AE952" s="87">
        <v>256529</v>
      </c>
      <c r="AF952" s="88" t="s">
        <v>6875</v>
      </c>
    </row>
    <row r="953" spans="1:32">
      <c r="A953" s="82">
        <v>1377</v>
      </c>
      <c r="B953" s="84" t="s">
        <v>6876</v>
      </c>
      <c r="C953" s="84" t="s">
        <v>4714</v>
      </c>
      <c r="D953" s="85">
        <v>2027</v>
      </c>
      <c r="E953" s="83"/>
      <c r="F953" s="84" t="s">
        <v>4621</v>
      </c>
      <c r="G953" s="84" t="s">
        <v>4598</v>
      </c>
      <c r="H953" s="84" t="s">
        <v>4613</v>
      </c>
      <c r="I953" s="84" t="s">
        <v>4614</v>
      </c>
      <c r="J953" s="84" t="s">
        <v>4615</v>
      </c>
      <c r="K953" s="84" t="s">
        <v>4616</v>
      </c>
      <c r="L953" s="84"/>
      <c r="M953" s="84"/>
      <c r="N953" s="84"/>
      <c r="O953" s="84"/>
      <c r="P953" s="84"/>
      <c r="Q953" s="84"/>
      <c r="R953" s="84"/>
      <c r="S953" s="84"/>
      <c r="T953" s="84"/>
      <c r="U953" s="84"/>
      <c r="V953" s="84"/>
      <c r="W953" s="84"/>
      <c r="X953" s="84"/>
      <c r="Y953" s="84"/>
      <c r="Z953" s="84" t="s">
        <v>6874</v>
      </c>
      <c r="AA953" s="87">
        <v>1049.4354040000001</v>
      </c>
      <c r="AB953" s="87">
        <v>233208</v>
      </c>
      <c r="AC953" s="87">
        <v>181.8</v>
      </c>
      <c r="AD953" s="87"/>
      <c r="AE953" s="87">
        <v>233208</v>
      </c>
      <c r="AF953" s="88" t="s">
        <v>6875</v>
      </c>
    </row>
    <row r="954" spans="1:32">
      <c r="A954" s="82">
        <v>1378</v>
      </c>
      <c r="B954" s="84" t="s">
        <v>6877</v>
      </c>
      <c r="C954" s="84" t="s">
        <v>4761</v>
      </c>
      <c r="D954" s="83"/>
      <c r="E954" s="83"/>
      <c r="F954" s="84" t="s">
        <v>4612</v>
      </c>
      <c r="G954" s="84" t="s">
        <v>4598</v>
      </c>
      <c r="H954" s="84" t="s">
        <v>4613</v>
      </c>
      <c r="I954" s="84" t="s">
        <v>4614</v>
      </c>
      <c r="J954" s="84" t="s">
        <v>4715</v>
      </c>
      <c r="K954" s="84" t="s">
        <v>4616</v>
      </c>
      <c r="L954" s="84"/>
      <c r="M954" s="84"/>
      <c r="N954" s="84"/>
      <c r="O954" s="84"/>
      <c r="P954" s="84"/>
      <c r="Q954" s="84"/>
      <c r="R954" s="84"/>
      <c r="S954" s="84"/>
      <c r="T954" s="84"/>
      <c r="U954" s="84"/>
      <c r="V954" s="84"/>
      <c r="W954" s="84"/>
      <c r="X954" s="84"/>
      <c r="Y954" s="84"/>
      <c r="Z954" s="84" t="s">
        <v>5342</v>
      </c>
      <c r="AA954" s="87">
        <v>40</v>
      </c>
      <c r="AB954" s="87">
        <v>8889</v>
      </c>
      <c r="AC954" s="87">
        <v>6.9</v>
      </c>
      <c r="AD954" s="87"/>
      <c r="AE954" s="87">
        <v>8889</v>
      </c>
      <c r="AF954" s="88" t="s">
        <v>6878</v>
      </c>
    </row>
    <row r="955" spans="1:32">
      <c r="A955" s="82">
        <v>1379</v>
      </c>
      <c r="B955" s="84" t="s">
        <v>6879</v>
      </c>
      <c r="C955" s="84" t="s">
        <v>4662</v>
      </c>
      <c r="D955" s="85">
        <v>2024</v>
      </c>
      <c r="E955" s="83"/>
      <c r="F955" s="84" t="s">
        <v>4612</v>
      </c>
      <c r="G955" s="84" t="s">
        <v>4524</v>
      </c>
      <c r="H955" s="84" t="s">
        <v>5819</v>
      </c>
      <c r="I955" s="84"/>
      <c r="J955" s="84"/>
      <c r="K955" s="84" t="s">
        <v>4616</v>
      </c>
      <c r="L955" s="84"/>
      <c r="M955" s="84"/>
      <c r="N955" s="84"/>
      <c r="O955" s="84"/>
      <c r="P955" s="84"/>
      <c r="Q955" s="84"/>
      <c r="R955" s="84"/>
      <c r="S955" s="84"/>
      <c r="T955" s="84"/>
      <c r="U955" s="84"/>
      <c r="V955" s="84"/>
      <c r="W955" s="84"/>
      <c r="X955" s="84"/>
      <c r="Y955" s="84"/>
      <c r="Z955" s="84" t="s">
        <v>6880</v>
      </c>
      <c r="AA955" s="87"/>
      <c r="AB955" s="87">
        <v>5712</v>
      </c>
      <c r="AC955" s="87">
        <v>4.5</v>
      </c>
      <c r="AD955" s="87"/>
      <c r="AE955" s="87">
        <v>5712</v>
      </c>
      <c r="AF955" s="88" t="s">
        <v>6881</v>
      </c>
    </row>
    <row r="956" spans="1:32">
      <c r="A956" s="82">
        <v>1380</v>
      </c>
      <c r="B956" s="84" t="s">
        <v>6882</v>
      </c>
      <c r="C956" s="84" t="s">
        <v>6516</v>
      </c>
      <c r="D956" s="83"/>
      <c r="E956" s="83"/>
      <c r="F956" s="84" t="s">
        <v>4626</v>
      </c>
      <c r="G956" s="84" t="s">
        <v>4525</v>
      </c>
      <c r="H956" s="92" t="s">
        <v>6883</v>
      </c>
      <c r="I956" s="93"/>
      <c r="J956" s="84"/>
      <c r="K956" s="84" t="s">
        <v>4616</v>
      </c>
      <c r="L956" s="84"/>
      <c r="M956" s="84"/>
      <c r="N956" s="84"/>
      <c r="O956" s="84"/>
      <c r="P956" s="84"/>
      <c r="Q956" s="84"/>
      <c r="R956" s="84"/>
      <c r="S956" s="84"/>
      <c r="T956" s="84"/>
      <c r="U956" s="84"/>
      <c r="V956" s="84"/>
      <c r="W956" s="84"/>
      <c r="X956" s="84"/>
      <c r="Y956" s="84"/>
      <c r="Z956" s="84"/>
      <c r="AA956" s="87"/>
      <c r="AB956" s="87"/>
      <c r="AC956" s="87"/>
      <c r="AD956" s="87"/>
      <c r="AE956" s="87">
        <v>0</v>
      </c>
      <c r="AF956" s="88" t="s">
        <v>6884</v>
      </c>
    </row>
    <row r="957" spans="1:32">
      <c r="A957" s="82">
        <v>1381</v>
      </c>
      <c r="B957" s="84" t="s">
        <v>6885</v>
      </c>
      <c r="C957" s="84" t="s">
        <v>5058</v>
      </c>
      <c r="D957" s="85">
        <v>2024</v>
      </c>
      <c r="E957" s="83"/>
      <c r="F957" s="84" t="s">
        <v>4612</v>
      </c>
      <c r="G957" s="84" t="s">
        <v>4598</v>
      </c>
      <c r="H957" s="84" t="s">
        <v>4613</v>
      </c>
      <c r="I957" s="84" t="s">
        <v>4614</v>
      </c>
      <c r="J957" s="84" t="s">
        <v>4715</v>
      </c>
      <c r="K957" s="84" t="s">
        <v>4616</v>
      </c>
      <c r="L957" s="84"/>
      <c r="M957" s="84"/>
      <c r="N957" s="84"/>
      <c r="O957" s="84"/>
      <c r="P957" s="84"/>
      <c r="Q957" s="84"/>
      <c r="R957" s="84"/>
      <c r="S957" s="84"/>
      <c r="T957" s="84"/>
      <c r="U957" s="84"/>
      <c r="V957" s="84"/>
      <c r="W957" s="84"/>
      <c r="X957" s="84"/>
      <c r="Y957" s="84"/>
      <c r="Z957" s="84" t="s">
        <v>5857</v>
      </c>
      <c r="AA957" s="87">
        <v>600</v>
      </c>
      <c r="AB957" s="87">
        <v>133333</v>
      </c>
      <c r="AC957" s="87">
        <v>104</v>
      </c>
      <c r="AD957" s="87"/>
      <c r="AE957" s="87">
        <v>133333</v>
      </c>
      <c r="AF957" s="88" t="s">
        <v>6886</v>
      </c>
    </row>
    <row r="958" spans="1:32">
      <c r="A958" s="82">
        <v>1382</v>
      </c>
      <c r="B958" s="84" t="s">
        <v>6887</v>
      </c>
      <c r="C958" s="84" t="s">
        <v>5058</v>
      </c>
      <c r="D958" s="83"/>
      <c r="E958" s="83"/>
      <c r="F958" s="84" t="s">
        <v>4626</v>
      </c>
      <c r="G958" s="84" t="s">
        <v>4598</v>
      </c>
      <c r="H958" s="84" t="s">
        <v>4613</v>
      </c>
      <c r="I958" s="84" t="s">
        <v>4614</v>
      </c>
      <c r="J958" s="84" t="s">
        <v>4715</v>
      </c>
      <c r="K958" s="84" t="s">
        <v>4616</v>
      </c>
      <c r="L958" s="84"/>
      <c r="M958" s="84"/>
      <c r="N958" s="84"/>
      <c r="O958" s="84"/>
      <c r="P958" s="84"/>
      <c r="Q958" s="84"/>
      <c r="R958" s="84"/>
      <c r="S958" s="84"/>
      <c r="T958" s="84"/>
      <c r="U958" s="84"/>
      <c r="V958" s="84"/>
      <c r="W958" s="84"/>
      <c r="X958" s="84"/>
      <c r="Y958" s="84"/>
      <c r="Z958" s="84" t="s">
        <v>6888</v>
      </c>
      <c r="AA958" s="87">
        <v>1400</v>
      </c>
      <c r="AB958" s="87">
        <v>311111</v>
      </c>
      <c r="AC958" s="87">
        <v>242.6</v>
      </c>
      <c r="AD958" s="87"/>
      <c r="AE958" s="87">
        <v>311111</v>
      </c>
      <c r="AF958" s="88" t="s">
        <v>6886</v>
      </c>
    </row>
    <row r="959" spans="1:32">
      <c r="A959" s="82">
        <v>1383</v>
      </c>
      <c r="B959" s="84" t="s">
        <v>6889</v>
      </c>
      <c r="C959" s="84" t="s">
        <v>5058</v>
      </c>
      <c r="D959" s="85">
        <v>2030</v>
      </c>
      <c r="E959" s="83"/>
      <c r="F959" s="84" t="s">
        <v>4626</v>
      </c>
      <c r="G959" s="84" t="s">
        <v>4598</v>
      </c>
      <c r="H959" s="84" t="s">
        <v>4613</v>
      </c>
      <c r="I959" s="84" t="s">
        <v>4614</v>
      </c>
      <c r="J959" s="84" t="s">
        <v>4715</v>
      </c>
      <c r="K959" s="84" t="s">
        <v>4616</v>
      </c>
      <c r="L959" s="84"/>
      <c r="M959" s="84"/>
      <c r="N959" s="84"/>
      <c r="O959" s="84"/>
      <c r="P959" s="84"/>
      <c r="Q959" s="84"/>
      <c r="R959" s="84"/>
      <c r="S959" s="84"/>
      <c r="T959" s="84"/>
      <c r="U959" s="84"/>
      <c r="V959" s="84"/>
      <c r="W959" s="84"/>
      <c r="X959" s="84"/>
      <c r="Y959" s="84"/>
      <c r="Z959" s="84" t="s">
        <v>6890</v>
      </c>
      <c r="AA959" s="87">
        <v>13000</v>
      </c>
      <c r="AB959" s="87">
        <v>2888889</v>
      </c>
      <c r="AC959" s="87">
        <v>2252.3000000000002</v>
      </c>
      <c r="AD959" s="87"/>
      <c r="AE959" s="87">
        <v>2888889</v>
      </c>
      <c r="AF959" s="88" t="s">
        <v>6886</v>
      </c>
    </row>
    <row r="960" spans="1:32">
      <c r="A960" s="82">
        <v>1384</v>
      </c>
      <c r="B960" s="84" t="s">
        <v>6891</v>
      </c>
      <c r="C960" s="84" t="s">
        <v>4761</v>
      </c>
      <c r="D960" s="85">
        <v>2027</v>
      </c>
      <c r="E960" s="83"/>
      <c r="F960" s="84" t="s">
        <v>4612</v>
      </c>
      <c r="G960" s="84" t="s">
        <v>4604</v>
      </c>
      <c r="H960" s="84"/>
      <c r="I960" s="84" t="s">
        <v>4614</v>
      </c>
      <c r="J960" s="84" t="s">
        <v>4649</v>
      </c>
      <c r="K960" s="84" t="s">
        <v>4616</v>
      </c>
      <c r="L960" s="84"/>
      <c r="M960" s="84"/>
      <c r="N960" s="84"/>
      <c r="O960" s="84"/>
      <c r="P960" s="84"/>
      <c r="Q960" s="84"/>
      <c r="R960" s="84"/>
      <c r="S960" s="84"/>
      <c r="T960" s="84"/>
      <c r="U960" s="84"/>
      <c r="V960" s="84"/>
      <c r="W960" s="84"/>
      <c r="X960" s="84"/>
      <c r="Y960" s="84"/>
      <c r="Z960" s="84" t="s">
        <v>6892</v>
      </c>
      <c r="AA960" s="87">
        <v>372.5</v>
      </c>
      <c r="AB960" s="87">
        <v>80978</v>
      </c>
      <c r="AC960" s="87">
        <v>63.1</v>
      </c>
      <c r="AD960" s="87"/>
      <c r="AE960" s="87">
        <v>80978</v>
      </c>
      <c r="AF960" s="88" t="s">
        <v>6893</v>
      </c>
    </row>
    <row r="961" spans="1:32">
      <c r="A961" s="82">
        <v>1385</v>
      </c>
      <c r="B961" s="84" t="s">
        <v>6894</v>
      </c>
      <c r="C961" s="84" t="s">
        <v>4761</v>
      </c>
      <c r="D961" s="83"/>
      <c r="E961" s="83"/>
      <c r="F961" s="84" t="s">
        <v>4626</v>
      </c>
      <c r="G961" s="84" t="s">
        <v>4604</v>
      </c>
      <c r="H961" s="84"/>
      <c r="I961" s="84" t="s">
        <v>4614</v>
      </c>
      <c r="J961" s="84" t="s">
        <v>4649</v>
      </c>
      <c r="K961" s="84" t="s">
        <v>4616</v>
      </c>
      <c r="L961" s="84"/>
      <c r="M961" s="84"/>
      <c r="N961" s="84"/>
      <c r="O961" s="84"/>
      <c r="P961" s="84"/>
      <c r="Q961" s="84"/>
      <c r="R961" s="84"/>
      <c r="S961" s="84"/>
      <c r="T961" s="84"/>
      <c r="U961" s="84"/>
      <c r="V961" s="84"/>
      <c r="W961" s="84"/>
      <c r="X961" s="84"/>
      <c r="Y961" s="84"/>
      <c r="Z961" s="84" t="s">
        <v>6895</v>
      </c>
      <c r="AA961" s="87">
        <v>1117.5</v>
      </c>
      <c r="AB961" s="87">
        <v>242935</v>
      </c>
      <c r="AC961" s="87">
        <v>189.4</v>
      </c>
      <c r="AD961" s="87"/>
      <c r="AE961" s="87">
        <v>242935</v>
      </c>
      <c r="AF961" s="88" t="s">
        <v>6896</v>
      </c>
    </row>
    <row r="962" spans="1:32">
      <c r="A962" s="82">
        <v>1386</v>
      </c>
      <c r="B962" s="84" t="s">
        <v>6897</v>
      </c>
      <c r="C962" s="84" t="s">
        <v>4677</v>
      </c>
      <c r="D962" s="85">
        <v>2023</v>
      </c>
      <c r="E962" s="83"/>
      <c r="F962" s="84" t="s">
        <v>4663</v>
      </c>
      <c r="G962" s="84" t="s">
        <v>4598</v>
      </c>
      <c r="H962" s="84" t="s">
        <v>6898</v>
      </c>
      <c r="I962" s="84" t="s">
        <v>4641</v>
      </c>
      <c r="J962" s="84"/>
      <c r="K962" s="84" t="s">
        <v>4616</v>
      </c>
      <c r="L962" s="84"/>
      <c r="M962" s="84"/>
      <c r="N962" s="84"/>
      <c r="O962" s="84"/>
      <c r="P962" s="84"/>
      <c r="Q962" s="86">
        <v>1</v>
      </c>
      <c r="R962" s="84"/>
      <c r="S962" s="84"/>
      <c r="T962" s="84"/>
      <c r="U962" s="84"/>
      <c r="V962" s="84"/>
      <c r="W962" s="84"/>
      <c r="X962" s="84"/>
      <c r="Y962" s="84"/>
      <c r="Z962" s="84" t="s">
        <v>5330</v>
      </c>
      <c r="AA962" s="87">
        <v>1</v>
      </c>
      <c r="AB962" s="87">
        <v>222</v>
      </c>
      <c r="AC962" s="87">
        <v>0.2</v>
      </c>
      <c r="AD962" s="87"/>
      <c r="AE962" s="87">
        <v>222</v>
      </c>
      <c r="AF962" s="88" t="s">
        <v>6899</v>
      </c>
    </row>
    <row r="963" spans="1:32">
      <c r="A963" s="82">
        <v>1387</v>
      </c>
      <c r="B963" s="84" t="s">
        <v>6900</v>
      </c>
      <c r="C963" s="84" t="s">
        <v>4687</v>
      </c>
      <c r="D963" s="85">
        <v>2025</v>
      </c>
      <c r="E963" s="83"/>
      <c r="F963" s="84" t="s">
        <v>4621</v>
      </c>
      <c r="G963" s="84" t="s">
        <v>4598</v>
      </c>
      <c r="H963" s="84" t="s">
        <v>4613</v>
      </c>
      <c r="I963" s="84" t="s">
        <v>4769</v>
      </c>
      <c r="J963" s="84"/>
      <c r="K963" s="84" t="s">
        <v>4616</v>
      </c>
      <c r="L963" s="84"/>
      <c r="M963" s="84"/>
      <c r="N963" s="84"/>
      <c r="O963" s="84"/>
      <c r="P963" s="84"/>
      <c r="Q963" s="86">
        <v>1</v>
      </c>
      <c r="R963" s="84"/>
      <c r="S963" s="86">
        <v>1</v>
      </c>
      <c r="T963" s="84"/>
      <c r="U963" s="86">
        <v>1</v>
      </c>
      <c r="V963" s="84"/>
      <c r="W963" s="84"/>
      <c r="X963" s="84"/>
      <c r="Y963" s="84"/>
      <c r="Z963" s="84" t="s">
        <v>6901</v>
      </c>
      <c r="AA963" s="87">
        <v>1.2640449439999999</v>
      </c>
      <c r="AB963" s="87">
        <v>281</v>
      </c>
      <c r="AC963" s="87">
        <v>0.2</v>
      </c>
      <c r="AD963" s="87"/>
      <c r="AE963" s="87">
        <v>281</v>
      </c>
      <c r="AF963" s="88" t="s">
        <v>5870</v>
      </c>
    </row>
    <row r="964" spans="1:32">
      <c r="A964" s="82">
        <v>1388</v>
      </c>
      <c r="B964" s="84" t="s">
        <v>6902</v>
      </c>
      <c r="C964" s="84" t="s">
        <v>4677</v>
      </c>
      <c r="D964" s="85">
        <v>2025</v>
      </c>
      <c r="E964" s="83"/>
      <c r="F964" s="84" t="s">
        <v>4621</v>
      </c>
      <c r="G964" s="84" t="s">
        <v>4598</v>
      </c>
      <c r="H964" s="84" t="s">
        <v>4613</v>
      </c>
      <c r="I964" s="84" t="s">
        <v>4769</v>
      </c>
      <c r="J964" s="84"/>
      <c r="K964" s="84" t="s">
        <v>4781</v>
      </c>
      <c r="L964" s="84"/>
      <c r="M964" s="86">
        <v>1</v>
      </c>
      <c r="N964" s="86">
        <v>1</v>
      </c>
      <c r="O964" s="84"/>
      <c r="P964" s="84"/>
      <c r="Q964" s="84"/>
      <c r="R964" s="84"/>
      <c r="S964" s="84"/>
      <c r="T964" s="84"/>
      <c r="U964" s="84"/>
      <c r="V964" s="84"/>
      <c r="W964" s="84"/>
      <c r="X964" s="84"/>
      <c r="Y964" s="84"/>
      <c r="Z964" s="84" t="s">
        <v>5259</v>
      </c>
      <c r="AA964" s="87">
        <v>100</v>
      </c>
      <c r="AB964" s="87">
        <v>22222</v>
      </c>
      <c r="AC964" s="87">
        <v>17.3</v>
      </c>
      <c r="AD964" s="87"/>
      <c r="AE964" s="87">
        <v>22222</v>
      </c>
      <c r="AF964" s="88" t="s">
        <v>6903</v>
      </c>
    </row>
    <row r="965" spans="1:32">
      <c r="A965" s="82">
        <v>1389</v>
      </c>
      <c r="B965" s="84" t="s">
        <v>6904</v>
      </c>
      <c r="C965" s="84" t="s">
        <v>4662</v>
      </c>
      <c r="D965" s="85">
        <v>2024</v>
      </c>
      <c r="E965" s="83"/>
      <c r="F965" s="84" t="s">
        <v>4621</v>
      </c>
      <c r="G965" s="84" t="s">
        <v>4602</v>
      </c>
      <c r="H965" s="84"/>
      <c r="I965" s="84" t="s">
        <v>4614</v>
      </c>
      <c r="J965" s="84" t="s">
        <v>4649</v>
      </c>
      <c r="K965" s="84" t="s">
        <v>4616</v>
      </c>
      <c r="L965" s="84"/>
      <c r="M965" s="84"/>
      <c r="N965" s="84"/>
      <c r="O965" s="84"/>
      <c r="P965" s="84"/>
      <c r="Q965" s="86">
        <v>1</v>
      </c>
      <c r="R965" s="84"/>
      <c r="S965" s="84"/>
      <c r="T965" s="84"/>
      <c r="U965" s="84"/>
      <c r="V965" s="84"/>
      <c r="W965" s="84"/>
      <c r="X965" s="84"/>
      <c r="Y965" s="84"/>
      <c r="Z965" s="84" t="s">
        <v>6636</v>
      </c>
      <c r="AA965" s="87">
        <v>80</v>
      </c>
      <c r="AB965" s="87">
        <v>15385</v>
      </c>
      <c r="AC965" s="87">
        <v>12</v>
      </c>
      <c r="AD965" s="87"/>
      <c r="AE965" s="87">
        <v>15385</v>
      </c>
      <c r="AF965" s="88" t="s">
        <v>6905</v>
      </c>
    </row>
    <row r="966" spans="1:32">
      <c r="A966" s="82">
        <v>1390</v>
      </c>
      <c r="B966" s="84" t="s">
        <v>6906</v>
      </c>
      <c r="C966" s="84" t="s">
        <v>6907</v>
      </c>
      <c r="D966" s="83"/>
      <c r="E966" s="83"/>
      <c r="F966" s="84" t="s">
        <v>4612</v>
      </c>
      <c r="G966" s="84" t="s">
        <v>4598</v>
      </c>
      <c r="H966" s="84" t="s">
        <v>4613</v>
      </c>
      <c r="I966" s="84" t="s">
        <v>4614</v>
      </c>
      <c r="J966" s="84" t="s">
        <v>4649</v>
      </c>
      <c r="K966" s="84" t="s">
        <v>4616</v>
      </c>
      <c r="L966" s="84"/>
      <c r="M966" s="84"/>
      <c r="N966" s="84"/>
      <c r="O966" s="84"/>
      <c r="P966" s="86">
        <v>1</v>
      </c>
      <c r="Q966" s="84"/>
      <c r="R966" s="84"/>
      <c r="S966" s="84"/>
      <c r="T966" s="84"/>
      <c r="U966" s="84"/>
      <c r="V966" s="84"/>
      <c r="W966" s="84"/>
      <c r="X966" s="84"/>
      <c r="Y966" s="84"/>
      <c r="Z966" s="84" t="s">
        <v>6908</v>
      </c>
      <c r="AA966" s="87">
        <v>400</v>
      </c>
      <c r="AB966" s="87">
        <v>88889</v>
      </c>
      <c r="AC966" s="87">
        <v>69.3</v>
      </c>
      <c r="AD966" s="87"/>
      <c r="AE966" s="87">
        <v>88889</v>
      </c>
      <c r="AF966" s="88" t="s">
        <v>6909</v>
      </c>
    </row>
    <row r="967" spans="1:32">
      <c r="A967" s="82">
        <v>1391</v>
      </c>
      <c r="B967" s="84" t="s">
        <v>6910</v>
      </c>
      <c r="C967" s="84" t="s">
        <v>4833</v>
      </c>
      <c r="D967" s="85">
        <v>2023</v>
      </c>
      <c r="E967" s="83"/>
      <c r="F967" s="84" t="s">
        <v>4621</v>
      </c>
      <c r="G967" s="84" t="s">
        <v>4604</v>
      </c>
      <c r="H967" s="84"/>
      <c r="I967" s="84" t="s">
        <v>4614</v>
      </c>
      <c r="J967" s="84" t="s">
        <v>4683</v>
      </c>
      <c r="K967" s="84" t="s">
        <v>4616</v>
      </c>
      <c r="L967" s="84"/>
      <c r="M967" s="84"/>
      <c r="N967" s="84"/>
      <c r="O967" s="84"/>
      <c r="P967" s="86">
        <v>1</v>
      </c>
      <c r="Q967" s="84"/>
      <c r="R967" s="84"/>
      <c r="S967" s="84"/>
      <c r="T967" s="84"/>
      <c r="U967" s="84"/>
      <c r="V967" s="84"/>
      <c r="W967" s="84"/>
      <c r="X967" s="84"/>
      <c r="Y967" s="84"/>
      <c r="Z967" s="84" t="s">
        <v>5842</v>
      </c>
      <c r="AA967" s="87">
        <v>4</v>
      </c>
      <c r="AB967" s="87">
        <v>870</v>
      </c>
      <c r="AC967" s="87">
        <v>0.7</v>
      </c>
      <c r="AD967" s="87"/>
      <c r="AE967" s="87">
        <v>870</v>
      </c>
      <c r="AF967" s="88" t="s">
        <v>6911</v>
      </c>
    </row>
    <row r="968" spans="1:32">
      <c r="A968" s="82">
        <v>1393</v>
      </c>
      <c r="B968" s="84" t="s">
        <v>6912</v>
      </c>
      <c r="C968" s="84" t="s">
        <v>4687</v>
      </c>
      <c r="D968" s="85">
        <v>2024</v>
      </c>
      <c r="E968" s="83"/>
      <c r="F968" s="84" t="s">
        <v>4612</v>
      </c>
      <c r="G968" s="84" t="s">
        <v>4598</v>
      </c>
      <c r="H968" s="84" t="s">
        <v>4613</v>
      </c>
      <c r="I968" s="84" t="s">
        <v>4614</v>
      </c>
      <c r="J968" s="84" t="s">
        <v>4615</v>
      </c>
      <c r="K968" s="84" t="s">
        <v>4616</v>
      </c>
      <c r="L968" s="84"/>
      <c r="M968" s="84"/>
      <c r="N968" s="84"/>
      <c r="O968" s="84"/>
      <c r="P968" s="84"/>
      <c r="Q968" s="84"/>
      <c r="R968" s="84"/>
      <c r="S968" s="84"/>
      <c r="T968" s="84"/>
      <c r="U968" s="84"/>
      <c r="V968" s="84"/>
      <c r="W968" s="84"/>
      <c r="X968" s="84"/>
      <c r="Y968" s="84"/>
      <c r="Z968" s="84" t="s">
        <v>6913</v>
      </c>
      <c r="AA968" s="87">
        <v>32.558733400000001</v>
      </c>
      <c r="AB968" s="87">
        <v>7235</v>
      </c>
      <c r="AC968" s="87">
        <v>5.6</v>
      </c>
      <c r="AD968" s="87"/>
      <c r="AE968" s="87">
        <v>7235</v>
      </c>
      <c r="AF968" s="88" t="s">
        <v>6914</v>
      </c>
    </row>
    <row r="969" spans="1:32">
      <c r="A969" s="82">
        <v>1394</v>
      </c>
      <c r="B969" s="84" t="s">
        <v>6915</v>
      </c>
      <c r="C969" s="84" t="s">
        <v>4648</v>
      </c>
      <c r="D969" s="85">
        <v>2027</v>
      </c>
      <c r="E969" s="83"/>
      <c r="F969" s="84" t="s">
        <v>4612</v>
      </c>
      <c r="G969" s="84" t="s">
        <v>4598</v>
      </c>
      <c r="H969" s="84" t="s">
        <v>4613</v>
      </c>
      <c r="I969" s="84" t="s">
        <v>4614</v>
      </c>
      <c r="J969" s="84" t="s">
        <v>4649</v>
      </c>
      <c r="K969" s="84" t="s">
        <v>4616</v>
      </c>
      <c r="L969" s="84"/>
      <c r="M969" s="84"/>
      <c r="N969" s="84"/>
      <c r="O969" s="86">
        <v>1</v>
      </c>
      <c r="P969" s="84"/>
      <c r="Q969" s="84"/>
      <c r="R969" s="84"/>
      <c r="S969" s="84"/>
      <c r="T969" s="84"/>
      <c r="U969" s="84"/>
      <c r="V969" s="84"/>
      <c r="W969" s="84"/>
      <c r="X969" s="84"/>
      <c r="Y969" s="84"/>
      <c r="Z969" s="84" t="s">
        <v>6916</v>
      </c>
      <c r="AA969" s="87">
        <v>800</v>
      </c>
      <c r="AB969" s="87">
        <v>177778</v>
      </c>
      <c r="AC969" s="87">
        <v>138.6</v>
      </c>
      <c r="AD969" s="87"/>
      <c r="AE969" s="87">
        <v>177778</v>
      </c>
      <c r="AF969" s="88" t="s">
        <v>6917</v>
      </c>
    </row>
    <row r="970" spans="1:32">
      <c r="A970" s="82">
        <v>1395</v>
      </c>
      <c r="B970" s="84" t="s">
        <v>6918</v>
      </c>
      <c r="C970" s="84" t="s">
        <v>4736</v>
      </c>
      <c r="D970" s="85">
        <v>2021</v>
      </c>
      <c r="E970" s="83"/>
      <c r="F970" s="84" t="s">
        <v>4601</v>
      </c>
      <c r="G970" s="84" t="s">
        <v>4598</v>
      </c>
      <c r="H970" s="84" t="s">
        <v>4613</v>
      </c>
      <c r="I970" s="84" t="s">
        <v>4769</v>
      </c>
      <c r="J970" s="84"/>
      <c r="K970" s="84" t="s">
        <v>4616</v>
      </c>
      <c r="L970" s="84"/>
      <c r="M970" s="84"/>
      <c r="N970" s="84"/>
      <c r="O970" s="84"/>
      <c r="P970" s="84"/>
      <c r="Q970" s="86">
        <v>1</v>
      </c>
      <c r="R970" s="84"/>
      <c r="S970" s="84"/>
      <c r="T970" s="84"/>
      <c r="U970" s="84"/>
      <c r="V970" s="84"/>
      <c r="W970" s="84"/>
      <c r="X970" s="84"/>
      <c r="Y970" s="84"/>
      <c r="Z970" s="84"/>
      <c r="AA970" s="87"/>
      <c r="AB970" s="87"/>
      <c r="AC970" s="87"/>
      <c r="AD970" s="87"/>
      <c r="AE970" s="87">
        <v>0</v>
      </c>
      <c r="AF970" s="88" t="s">
        <v>6919</v>
      </c>
    </row>
    <row r="971" spans="1:32">
      <c r="A971" s="82">
        <v>1396</v>
      </c>
      <c r="B971" s="84" t="s">
        <v>6920</v>
      </c>
      <c r="C971" s="84" t="s">
        <v>4761</v>
      </c>
      <c r="D971" s="83"/>
      <c r="E971" s="83"/>
      <c r="F971" s="84" t="s">
        <v>4612</v>
      </c>
      <c r="G971" s="84" t="s">
        <v>4598</v>
      </c>
      <c r="H971" s="84" t="s">
        <v>4613</v>
      </c>
      <c r="I971" s="84" t="s">
        <v>4614</v>
      </c>
      <c r="J971" s="84" t="s">
        <v>4622</v>
      </c>
      <c r="K971" s="84" t="s">
        <v>4554</v>
      </c>
      <c r="L971" s="84"/>
      <c r="M971" s="86">
        <v>1</v>
      </c>
      <c r="N971" s="84"/>
      <c r="O971" s="84"/>
      <c r="P971" s="84"/>
      <c r="Q971" s="84"/>
      <c r="R971" s="84"/>
      <c r="S971" s="84"/>
      <c r="T971" s="84"/>
      <c r="U971" s="84"/>
      <c r="V971" s="84"/>
      <c r="W971" s="84"/>
      <c r="X971" s="84"/>
      <c r="Y971" s="84"/>
      <c r="Z971" s="84" t="s">
        <v>6921</v>
      </c>
      <c r="AA971" s="87">
        <v>56</v>
      </c>
      <c r="AB971" s="87">
        <v>12444</v>
      </c>
      <c r="AC971" s="87">
        <v>9.6999999999999993</v>
      </c>
      <c r="AD971" s="87"/>
      <c r="AE971" s="87">
        <v>12444</v>
      </c>
      <c r="AF971" s="88" t="s">
        <v>6922</v>
      </c>
    </row>
    <row r="972" spans="1:32">
      <c r="A972" s="82">
        <v>1397</v>
      </c>
      <c r="B972" s="84" t="s">
        <v>6923</v>
      </c>
      <c r="C972" s="84" t="s">
        <v>4890</v>
      </c>
      <c r="D972" s="85">
        <v>2025</v>
      </c>
      <c r="E972" s="83"/>
      <c r="F972" s="84" t="s">
        <v>4612</v>
      </c>
      <c r="G972" s="84" t="s">
        <v>4598</v>
      </c>
      <c r="H972" s="84" t="s">
        <v>4613</v>
      </c>
      <c r="I972" s="84" t="s">
        <v>4614</v>
      </c>
      <c r="J972" s="84" t="s">
        <v>4683</v>
      </c>
      <c r="K972" s="84" t="s">
        <v>4554</v>
      </c>
      <c r="L972" s="84"/>
      <c r="M972" s="86">
        <v>1</v>
      </c>
      <c r="N972" s="84"/>
      <c r="O972" s="84"/>
      <c r="P972" s="84"/>
      <c r="Q972" s="84"/>
      <c r="R972" s="84"/>
      <c r="S972" s="84"/>
      <c r="T972" s="84"/>
      <c r="U972" s="84"/>
      <c r="V972" s="84"/>
      <c r="W972" s="84"/>
      <c r="X972" s="84"/>
      <c r="Y972" s="84"/>
      <c r="Z972" s="84" t="s">
        <v>6924</v>
      </c>
      <c r="AA972" s="87">
        <v>8000</v>
      </c>
      <c r="AB972" s="87">
        <v>1777778</v>
      </c>
      <c r="AC972" s="87">
        <v>1386</v>
      </c>
      <c r="AD972" s="87"/>
      <c r="AE972" s="87">
        <v>1777778</v>
      </c>
      <c r="AF972" s="88" t="s">
        <v>6925</v>
      </c>
    </row>
    <row r="973" spans="1:32">
      <c r="A973" s="82">
        <v>1398</v>
      </c>
      <c r="B973" s="84" t="s">
        <v>6926</v>
      </c>
      <c r="C973" s="84" t="s">
        <v>4761</v>
      </c>
      <c r="D973" s="85">
        <v>2031</v>
      </c>
      <c r="E973" s="83"/>
      <c r="F973" s="84" t="s">
        <v>4612</v>
      </c>
      <c r="G973" s="84" t="s">
        <v>4598</v>
      </c>
      <c r="H973" s="84" t="s">
        <v>4613</v>
      </c>
      <c r="I973" s="84" t="s">
        <v>4614</v>
      </c>
      <c r="J973" s="84" t="s">
        <v>4649</v>
      </c>
      <c r="K973" s="84" t="s">
        <v>4616</v>
      </c>
      <c r="L973" s="84"/>
      <c r="M973" s="84"/>
      <c r="N973" s="84"/>
      <c r="O973" s="84"/>
      <c r="P973" s="86">
        <v>1</v>
      </c>
      <c r="Q973" s="84"/>
      <c r="R973" s="84"/>
      <c r="S973" s="84"/>
      <c r="T973" s="84"/>
      <c r="U973" s="84"/>
      <c r="V973" s="84"/>
      <c r="W973" s="84"/>
      <c r="X973" s="84"/>
      <c r="Y973" s="84"/>
      <c r="Z973" s="84" t="s">
        <v>5941</v>
      </c>
      <c r="AA973" s="87">
        <v>2789</v>
      </c>
      <c r="AB973" s="87">
        <v>619778</v>
      </c>
      <c r="AC973" s="87">
        <v>483.2</v>
      </c>
      <c r="AD973" s="87"/>
      <c r="AE973" s="87">
        <v>619778</v>
      </c>
      <c r="AF973" s="88" t="s">
        <v>6387</v>
      </c>
    </row>
    <row r="974" spans="1:32">
      <c r="A974" s="82">
        <v>1399</v>
      </c>
      <c r="B974" s="84" t="s">
        <v>6927</v>
      </c>
      <c r="C974" s="84" t="s">
        <v>4985</v>
      </c>
      <c r="D974" s="83"/>
      <c r="E974" s="83"/>
      <c r="F974" s="84" t="s">
        <v>4621</v>
      </c>
      <c r="G974" s="84" t="s">
        <v>4598</v>
      </c>
      <c r="H974" s="84" t="s">
        <v>4613</v>
      </c>
      <c r="I974" s="84" t="s">
        <v>4614</v>
      </c>
      <c r="J974" s="84" t="s">
        <v>4683</v>
      </c>
      <c r="K974" s="84" t="s">
        <v>4616</v>
      </c>
      <c r="L974" s="86">
        <v>1</v>
      </c>
      <c r="M974" s="84"/>
      <c r="N974" s="84"/>
      <c r="O974" s="84"/>
      <c r="P974" s="84"/>
      <c r="Q974" s="84"/>
      <c r="R974" s="84"/>
      <c r="S974" s="84"/>
      <c r="T974" s="84"/>
      <c r="U974" s="84"/>
      <c r="V974" s="84"/>
      <c r="W974" s="84"/>
      <c r="X974" s="84"/>
      <c r="Y974" s="84"/>
      <c r="Z974" s="84" t="s">
        <v>6928</v>
      </c>
      <c r="AA974" s="87">
        <v>28.859473600000001</v>
      </c>
      <c r="AB974" s="87">
        <v>6413</v>
      </c>
      <c r="AC974" s="87">
        <v>5</v>
      </c>
      <c r="AD974" s="87"/>
      <c r="AE974" s="87">
        <v>6413</v>
      </c>
      <c r="AF974" s="88" t="s">
        <v>6929</v>
      </c>
    </row>
    <row r="975" spans="1:32">
      <c r="A975" s="82">
        <v>1400</v>
      </c>
      <c r="B975" s="84" t="s">
        <v>6930</v>
      </c>
      <c r="C975" s="84" t="s">
        <v>4985</v>
      </c>
      <c r="D975" s="83"/>
      <c r="E975" s="83"/>
      <c r="F975" s="84" t="s">
        <v>4612</v>
      </c>
      <c r="G975" s="84" t="s">
        <v>4598</v>
      </c>
      <c r="H975" s="84" t="s">
        <v>4613</v>
      </c>
      <c r="I975" s="84" t="s">
        <v>4614</v>
      </c>
      <c r="J975" s="84" t="s">
        <v>4715</v>
      </c>
      <c r="K975" s="84" t="s">
        <v>4616</v>
      </c>
      <c r="L975" s="86">
        <v>1</v>
      </c>
      <c r="M975" s="84"/>
      <c r="N975" s="84"/>
      <c r="O975" s="84"/>
      <c r="P975" s="84"/>
      <c r="Q975" s="84"/>
      <c r="R975" s="84"/>
      <c r="S975" s="84"/>
      <c r="T975" s="84"/>
      <c r="U975" s="84"/>
      <c r="V975" s="84"/>
      <c r="W975" s="84"/>
      <c r="X975" s="84"/>
      <c r="Y975" s="84"/>
      <c r="Z975" s="84" t="s">
        <v>6931</v>
      </c>
      <c r="AA975" s="87">
        <v>11.543789439999999</v>
      </c>
      <c r="AB975" s="87">
        <v>2565</v>
      </c>
      <c r="AC975" s="87">
        <v>2</v>
      </c>
      <c r="AD975" s="87"/>
      <c r="AE975" s="87">
        <v>2565</v>
      </c>
      <c r="AF975" s="88" t="s">
        <v>6932</v>
      </c>
    </row>
    <row r="976" spans="1:32">
      <c r="A976" s="82">
        <v>1401</v>
      </c>
      <c r="B976" s="84" t="s">
        <v>6933</v>
      </c>
      <c r="C976" s="84" t="s">
        <v>4736</v>
      </c>
      <c r="D976" s="85">
        <v>2025</v>
      </c>
      <c r="E976" s="83"/>
      <c r="F976" s="84" t="s">
        <v>4612</v>
      </c>
      <c r="G976" s="84" t="s">
        <v>4604</v>
      </c>
      <c r="H976" s="84"/>
      <c r="I976" s="84" t="s">
        <v>4641</v>
      </c>
      <c r="J976" s="84"/>
      <c r="K976" s="84" t="s">
        <v>4616</v>
      </c>
      <c r="L976" s="84"/>
      <c r="M976" s="84"/>
      <c r="N976" s="84"/>
      <c r="O976" s="84"/>
      <c r="P976" s="84"/>
      <c r="Q976" s="86">
        <v>1</v>
      </c>
      <c r="R976" s="84"/>
      <c r="S976" s="84"/>
      <c r="T976" s="84"/>
      <c r="U976" s="84"/>
      <c r="V976" s="84"/>
      <c r="W976" s="84"/>
      <c r="X976" s="84"/>
      <c r="Y976" s="84"/>
      <c r="Z976" s="84" t="s">
        <v>5253</v>
      </c>
      <c r="AA976" s="87">
        <v>2</v>
      </c>
      <c r="AB976" s="87">
        <v>435</v>
      </c>
      <c r="AC976" s="87">
        <v>0.3</v>
      </c>
      <c r="AD976" s="87"/>
      <c r="AE976" s="87">
        <v>435</v>
      </c>
      <c r="AF976" s="88" t="s">
        <v>5560</v>
      </c>
    </row>
    <row r="977" spans="1:32">
      <c r="A977" s="82">
        <v>1402</v>
      </c>
      <c r="B977" s="84" t="s">
        <v>6934</v>
      </c>
      <c r="C977" s="84" t="s">
        <v>5077</v>
      </c>
      <c r="D977" s="85">
        <v>2022</v>
      </c>
      <c r="E977" s="83"/>
      <c r="F977" s="84" t="s">
        <v>4663</v>
      </c>
      <c r="G977" s="84" t="s">
        <v>4598</v>
      </c>
      <c r="H977" s="84" t="s">
        <v>4613</v>
      </c>
      <c r="I977" s="84" t="s">
        <v>4769</v>
      </c>
      <c r="J977" s="84"/>
      <c r="K977" s="84" t="s">
        <v>4616</v>
      </c>
      <c r="L977" s="84"/>
      <c r="M977" s="84"/>
      <c r="N977" s="84"/>
      <c r="O977" s="84"/>
      <c r="P977" s="84"/>
      <c r="Q977" s="86">
        <v>1</v>
      </c>
      <c r="R977" s="84"/>
      <c r="S977" s="84"/>
      <c r="T977" s="84"/>
      <c r="U977" s="84"/>
      <c r="V977" s="84"/>
      <c r="W977" s="84"/>
      <c r="X977" s="84"/>
      <c r="Y977" s="84"/>
      <c r="Z977" s="84" t="s">
        <v>6935</v>
      </c>
      <c r="AA977" s="87">
        <v>0.94803370799999997</v>
      </c>
      <c r="AB977" s="87">
        <v>211</v>
      </c>
      <c r="AC977" s="87">
        <v>0.2</v>
      </c>
      <c r="AD977" s="87"/>
      <c r="AE977" s="87">
        <v>211</v>
      </c>
      <c r="AF977" s="88" t="s">
        <v>6936</v>
      </c>
    </row>
    <row r="978" spans="1:32">
      <c r="A978" s="82">
        <v>1403</v>
      </c>
      <c r="B978" s="84" t="s">
        <v>6937</v>
      </c>
      <c r="C978" s="84" t="s">
        <v>4687</v>
      </c>
      <c r="D978" s="85">
        <v>2027</v>
      </c>
      <c r="E978" s="83"/>
      <c r="F978" s="84" t="s">
        <v>4612</v>
      </c>
      <c r="G978" s="84" t="s">
        <v>4598</v>
      </c>
      <c r="H978" s="84" t="s">
        <v>4613</v>
      </c>
      <c r="I978" s="84" t="s">
        <v>4614</v>
      </c>
      <c r="J978" s="84" t="s">
        <v>4715</v>
      </c>
      <c r="K978" s="84" t="s">
        <v>4616</v>
      </c>
      <c r="L978" s="84"/>
      <c r="M978" s="84"/>
      <c r="N978" s="84"/>
      <c r="O978" s="84"/>
      <c r="P978" s="86">
        <v>1</v>
      </c>
      <c r="Q978" s="86">
        <v>1</v>
      </c>
      <c r="R978" s="84"/>
      <c r="S978" s="84"/>
      <c r="T978" s="84"/>
      <c r="U978" s="84"/>
      <c r="V978" s="84"/>
      <c r="W978" s="84"/>
      <c r="X978" s="84"/>
      <c r="Y978" s="84"/>
      <c r="Z978" s="84"/>
      <c r="AA978" s="87"/>
      <c r="AB978" s="87"/>
      <c r="AC978" s="87"/>
      <c r="AD978" s="87"/>
      <c r="AE978" s="87">
        <v>0</v>
      </c>
      <c r="AF978" s="88" t="s">
        <v>6938</v>
      </c>
    </row>
    <row r="979" spans="1:32">
      <c r="A979" s="82">
        <v>1404</v>
      </c>
      <c r="B979" s="84" t="s">
        <v>6939</v>
      </c>
      <c r="C979" s="84" t="s">
        <v>4662</v>
      </c>
      <c r="D979" s="85">
        <v>2025</v>
      </c>
      <c r="E979" s="83"/>
      <c r="F979" s="84" t="s">
        <v>4612</v>
      </c>
      <c r="G979" s="84" t="s">
        <v>4598</v>
      </c>
      <c r="H979" s="84" t="s">
        <v>4613</v>
      </c>
      <c r="I979" s="84" t="s">
        <v>4614</v>
      </c>
      <c r="J979" s="84" t="s">
        <v>4715</v>
      </c>
      <c r="K979" s="84" t="s">
        <v>4616</v>
      </c>
      <c r="L979" s="84"/>
      <c r="M979" s="84"/>
      <c r="N979" s="84"/>
      <c r="O979" s="84"/>
      <c r="P979" s="84"/>
      <c r="Q979" s="84"/>
      <c r="R979" s="84"/>
      <c r="S979" s="84"/>
      <c r="T979" s="84"/>
      <c r="U979" s="84"/>
      <c r="V979" s="84"/>
      <c r="W979" s="84"/>
      <c r="X979" s="84"/>
      <c r="Y979" s="84"/>
      <c r="Z979" s="84" t="s">
        <v>6940</v>
      </c>
      <c r="AA979" s="87">
        <v>634.90841929999999</v>
      </c>
      <c r="AB979" s="87">
        <v>141091</v>
      </c>
      <c r="AC979" s="87">
        <v>110</v>
      </c>
      <c r="AD979" s="87"/>
      <c r="AE979" s="87">
        <v>141091</v>
      </c>
      <c r="AF979" s="88" t="s">
        <v>6941</v>
      </c>
    </row>
    <row r="980" spans="1:32">
      <c r="A980" s="82">
        <v>1405</v>
      </c>
      <c r="B980" s="84" t="s">
        <v>6942</v>
      </c>
      <c r="C980" s="84" t="s">
        <v>4719</v>
      </c>
      <c r="D980" s="83"/>
      <c r="E980" s="83"/>
      <c r="F980" s="84" t="s">
        <v>4626</v>
      </c>
      <c r="G980" s="84" t="s">
        <v>4598</v>
      </c>
      <c r="H980" s="84" t="s">
        <v>4613</v>
      </c>
      <c r="I980" s="84" t="s">
        <v>4614</v>
      </c>
      <c r="J980" s="84" t="s">
        <v>4622</v>
      </c>
      <c r="K980" s="84" t="s">
        <v>4616</v>
      </c>
      <c r="L980" s="84"/>
      <c r="M980" s="84"/>
      <c r="N980" s="84"/>
      <c r="O980" s="84"/>
      <c r="P980" s="84"/>
      <c r="Q980" s="84"/>
      <c r="R980" s="84"/>
      <c r="S980" s="84"/>
      <c r="T980" s="84"/>
      <c r="U980" s="84"/>
      <c r="V980" s="84"/>
      <c r="W980" s="84"/>
      <c r="X980" s="84"/>
      <c r="Y980" s="84"/>
      <c r="Z980" s="84"/>
      <c r="AA980" s="87"/>
      <c r="AB980" s="87"/>
      <c r="AC980" s="87"/>
      <c r="AD980" s="87"/>
      <c r="AE980" s="87">
        <v>0</v>
      </c>
      <c r="AF980" s="88" t="s">
        <v>6943</v>
      </c>
    </row>
    <row r="981" spans="1:32">
      <c r="A981" s="82">
        <v>1406</v>
      </c>
      <c r="B981" s="84" t="s">
        <v>6944</v>
      </c>
      <c r="C981" s="84" t="s">
        <v>4687</v>
      </c>
      <c r="D981" s="85">
        <v>2026</v>
      </c>
      <c r="E981" s="83"/>
      <c r="F981" s="84" t="s">
        <v>4612</v>
      </c>
      <c r="G981" s="84" t="s">
        <v>4602</v>
      </c>
      <c r="H981" s="84"/>
      <c r="I981" s="84" t="s">
        <v>4614</v>
      </c>
      <c r="J981" s="84" t="s">
        <v>4715</v>
      </c>
      <c r="K981" s="84" t="s">
        <v>4616</v>
      </c>
      <c r="L981" s="84"/>
      <c r="M981" s="84"/>
      <c r="N981" s="84"/>
      <c r="O981" s="84"/>
      <c r="P981" s="84"/>
      <c r="Q981" s="84"/>
      <c r="R981" s="84"/>
      <c r="S981" s="84"/>
      <c r="T981" s="84"/>
      <c r="U981" s="84"/>
      <c r="V981" s="84"/>
      <c r="W981" s="84"/>
      <c r="X981" s="84"/>
      <c r="Y981" s="84"/>
      <c r="Z981" s="84" t="s">
        <v>5342</v>
      </c>
      <c r="AA981" s="87">
        <v>40</v>
      </c>
      <c r="AB981" s="87">
        <v>7692</v>
      </c>
      <c r="AC981" s="87">
        <v>6</v>
      </c>
      <c r="AD981" s="87"/>
      <c r="AE981" s="87">
        <v>7692</v>
      </c>
      <c r="AF981" s="88" t="s">
        <v>6945</v>
      </c>
    </row>
    <row r="982" spans="1:32">
      <c r="A982" s="82">
        <v>1409</v>
      </c>
      <c r="B982" s="84" t="s">
        <v>6946</v>
      </c>
      <c r="C982" s="84" t="s">
        <v>4833</v>
      </c>
      <c r="D982" s="83"/>
      <c r="E982" s="83"/>
      <c r="F982" s="84" t="s">
        <v>4612</v>
      </c>
      <c r="G982" s="84" t="s">
        <v>4598</v>
      </c>
      <c r="H982" s="84" t="s">
        <v>4613</v>
      </c>
      <c r="I982" s="84" t="s">
        <v>4614</v>
      </c>
      <c r="J982" s="84" t="s">
        <v>4649</v>
      </c>
      <c r="K982" s="84" t="s">
        <v>4616</v>
      </c>
      <c r="L982" s="84"/>
      <c r="M982" s="84"/>
      <c r="N982" s="84"/>
      <c r="O982" s="84"/>
      <c r="P982" s="86">
        <v>1</v>
      </c>
      <c r="Q982" s="84"/>
      <c r="R982" s="84"/>
      <c r="S982" s="86">
        <v>1</v>
      </c>
      <c r="T982" s="84"/>
      <c r="U982" s="84"/>
      <c r="V982" s="84"/>
      <c r="W982" s="84"/>
      <c r="X982" s="84"/>
      <c r="Y982" s="84"/>
      <c r="Z982" s="84" t="s">
        <v>5353</v>
      </c>
      <c r="AA982" s="87">
        <v>60</v>
      </c>
      <c r="AB982" s="87">
        <v>13333</v>
      </c>
      <c r="AC982" s="87">
        <v>10.4</v>
      </c>
      <c r="AD982" s="87"/>
      <c r="AE982" s="87">
        <v>13333</v>
      </c>
      <c r="AF982" s="88" t="s">
        <v>6097</v>
      </c>
    </row>
    <row r="983" spans="1:32">
      <c r="A983" s="82">
        <v>1410</v>
      </c>
      <c r="B983" s="84" t="s">
        <v>6947</v>
      </c>
      <c r="C983" s="84" t="s">
        <v>4662</v>
      </c>
      <c r="D983" s="85">
        <v>2025</v>
      </c>
      <c r="E983" s="83"/>
      <c r="F983" s="84" t="s">
        <v>4612</v>
      </c>
      <c r="G983" s="84" t="s">
        <v>4602</v>
      </c>
      <c r="H983" s="84"/>
      <c r="I983" s="84" t="s">
        <v>4614</v>
      </c>
      <c r="J983" s="84" t="s">
        <v>4673</v>
      </c>
      <c r="K983" s="84" t="s">
        <v>4616</v>
      </c>
      <c r="L983" s="84"/>
      <c r="M983" s="84"/>
      <c r="N983" s="84"/>
      <c r="O983" s="84"/>
      <c r="P983" s="84"/>
      <c r="Q983" s="84"/>
      <c r="R983" s="84"/>
      <c r="S983" s="84"/>
      <c r="T983" s="84"/>
      <c r="U983" s="84"/>
      <c r="V983" s="84"/>
      <c r="W983" s="84"/>
      <c r="X983" s="84"/>
      <c r="Y983" s="84"/>
      <c r="Z983" s="84" t="s">
        <v>6948</v>
      </c>
      <c r="AA983" s="87">
        <v>35</v>
      </c>
      <c r="AB983" s="87">
        <v>6731</v>
      </c>
      <c r="AC983" s="87">
        <v>5.2</v>
      </c>
      <c r="AD983" s="87"/>
      <c r="AE983" s="87">
        <v>6731</v>
      </c>
      <c r="AF983" s="88" t="s">
        <v>6949</v>
      </c>
    </row>
    <row r="984" spans="1:32">
      <c r="A984" s="82">
        <v>1411</v>
      </c>
      <c r="B984" s="84" t="s">
        <v>6950</v>
      </c>
      <c r="C984" s="84" t="s">
        <v>6036</v>
      </c>
      <c r="D984" s="85">
        <v>2024</v>
      </c>
      <c r="E984" s="83"/>
      <c r="F984" s="84" t="s">
        <v>4621</v>
      </c>
      <c r="G984" s="84" t="s">
        <v>4594</v>
      </c>
      <c r="H984" s="84" t="s">
        <v>6397</v>
      </c>
      <c r="I984" s="84"/>
      <c r="J984" s="84"/>
      <c r="K984" s="84" t="s">
        <v>4616</v>
      </c>
      <c r="L984" s="84"/>
      <c r="M984" s="84"/>
      <c r="N984" s="84"/>
      <c r="O984" s="84"/>
      <c r="P984" s="84"/>
      <c r="Q984" s="86">
        <v>1</v>
      </c>
      <c r="R984" s="84"/>
      <c r="S984" s="84"/>
      <c r="T984" s="84"/>
      <c r="U984" s="84"/>
      <c r="V984" s="84"/>
      <c r="W984" s="84"/>
      <c r="X984" s="84"/>
      <c r="Y984" s="84"/>
      <c r="Z984" s="84" t="s">
        <v>6951</v>
      </c>
      <c r="AA984" s="87"/>
      <c r="AB984" s="87">
        <v>2341</v>
      </c>
      <c r="AC984" s="87">
        <v>1.8</v>
      </c>
      <c r="AD984" s="87">
        <v>17520</v>
      </c>
      <c r="AE984" s="87">
        <v>2197</v>
      </c>
      <c r="AF984" s="88" t="s">
        <v>6952</v>
      </c>
    </row>
    <row r="985" spans="1:32">
      <c r="A985" s="82">
        <v>1412</v>
      </c>
      <c r="B985" s="84" t="s">
        <v>6953</v>
      </c>
      <c r="C985" s="84" t="s">
        <v>4761</v>
      </c>
      <c r="D985" s="83"/>
      <c r="E985" s="83"/>
      <c r="F985" s="84" t="s">
        <v>4626</v>
      </c>
      <c r="G985" s="84" t="s">
        <v>4524</v>
      </c>
      <c r="H985" s="84" t="s">
        <v>5819</v>
      </c>
      <c r="I985" s="84"/>
      <c r="J985" s="84"/>
      <c r="K985" s="84" t="s">
        <v>4616</v>
      </c>
      <c r="L985" s="84"/>
      <c r="M985" s="84"/>
      <c r="N985" s="84"/>
      <c r="O985" s="84"/>
      <c r="P985" s="84"/>
      <c r="Q985" s="84"/>
      <c r="R985" s="84"/>
      <c r="S985" s="84"/>
      <c r="T985" s="84"/>
      <c r="U985" s="84"/>
      <c r="V985" s="84"/>
      <c r="W985" s="84"/>
      <c r="X985" s="84"/>
      <c r="Y985" s="84"/>
      <c r="Z985" s="84"/>
      <c r="AA985" s="87"/>
      <c r="AB985" s="87"/>
      <c r="AC985" s="87"/>
      <c r="AD985" s="87"/>
      <c r="AE985" s="87">
        <v>0</v>
      </c>
      <c r="AF985" s="88" t="s">
        <v>6954</v>
      </c>
    </row>
    <row r="986" spans="1:32">
      <c r="A986" s="82">
        <v>1413</v>
      </c>
      <c r="B986" s="84" t="s">
        <v>6955</v>
      </c>
      <c r="C986" s="84" t="s">
        <v>4677</v>
      </c>
      <c r="D986" s="85">
        <v>2030</v>
      </c>
      <c r="E986" s="83"/>
      <c r="F986" s="84" t="s">
        <v>4612</v>
      </c>
      <c r="G986" s="84" t="s">
        <v>4598</v>
      </c>
      <c r="H986" s="84" t="s">
        <v>4613</v>
      </c>
      <c r="I986" s="84" t="s">
        <v>4614</v>
      </c>
      <c r="J986" s="84" t="s">
        <v>4715</v>
      </c>
      <c r="K986" s="84" t="s">
        <v>4616</v>
      </c>
      <c r="L986" s="84"/>
      <c r="M986" s="84"/>
      <c r="N986" s="84"/>
      <c r="O986" s="86">
        <v>1</v>
      </c>
      <c r="P986" s="86">
        <v>1</v>
      </c>
      <c r="Q986" s="84"/>
      <c r="R986" s="84"/>
      <c r="S986" s="84"/>
      <c r="T986" s="84"/>
      <c r="U986" s="84"/>
      <c r="V986" s="84"/>
      <c r="W986" s="84"/>
      <c r="X986" s="84"/>
      <c r="Y986" s="84"/>
      <c r="Z986" s="84" t="s">
        <v>6956</v>
      </c>
      <c r="AA986" s="87">
        <v>340</v>
      </c>
      <c r="AB986" s="87">
        <v>75556</v>
      </c>
      <c r="AC986" s="87">
        <v>58.9</v>
      </c>
      <c r="AD986" s="87"/>
      <c r="AE986" s="87">
        <v>75556</v>
      </c>
      <c r="AF986" s="88" t="s">
        <v>6050</v>
      </c>
    </row>
    <row r="987" spans="1:32">
      <c r="A987" s="82">
        <v>1414</v>
      </c>
      <c r="B987" s="84" t="s">
        <v>6957</v>
      </c>
      <c r="C987" s="84" t="s">
        <v>4640</v>
      </c>
      <c r="D987" s="85">
        <v>2027</v>
      </c>
      <c r="E987" s="83"/>
      <c r="F987" s="84" t="s">
        <v>4612</v>
      </c>
      <c r="G987" s="84" t="s">
        <v>4598</v>
      </c>
      <c r="H987" s="84" t="s">
        <v>4613</v>
      </c>
      <c r="I987" s="84" t="s">
        <v>6081</v>
      </c>
      <c r="J987" s="84"/>
      <c r="K987" s="84" t="s">
        <v>4563</v>
      </c>
      <c r="L987" s="84"/>
      <c r="M987" s="84"/>
      <c r="N987" s="84"/>
      <c r="O987" s="84"/>
      <c r="P987" s="84"/>
      <c r="Q987" s="84"/>
      <c r="R987" s="84"/>
      <c r="S987" s="84"/>
      <c r="T987" s="84"/>
      <c r="U987" s="84"/>
      <c r="V987" s="84"/>
      <c r="W987" s="86">
        <v>1</v>
      </c>
      <c r="X987" s="84"/>
      <c r="Y987" s="84"/>
      <c r="Z987" s="84" t="s">
        <v>6958</v>
      </c>
      <c r="AA987" s="87">
        <v>185.31340069999999</v>
      </c>
      <c r="AB987" s="87">
        <v>41181</v>
      </c>
      <c r="AC987" s="87">
        <v>32.1</v>
      </c>
      <c r="AD987" s="87"/>
      <c r="AE987" s="87">
        <v>41181</v>
      </c>
      <c r="AF987" s="88" t="s">
        <v>6959</v>
      </c>
    </row>
    <row r="988" spans="1:32">
      <c r="A988" s="82">
        <v>1415</v>
      </c>
      <c r="B988" s="84" t="s">
        <v>6960</v>
      </c>
      <c r="C988" s="84" t="s">
        <v>5660</v>
      </c>
      <c r="D988" s="85">
        <v>2024</v>
      </c>
      <c r="E988" s="83"/>
      <c r="F988" s="84" t="s">
        <v>4612</v>
      </c>
      <c r="G988" s="84" t="s">
        <v>4598</v>
      </c>
      <c r="H988" s="84" t="s">
        <v>4613</v>
      </c>
      <c r="I988" s="84" t="s">
        <v>4614</v>
      </c>
      <c r="J988" s="84" t="s">
        <v>4622</v>
      </c>
      <c r="K988" s="84" t="s">
        <v>4554</v>
      </c>
      <c r="L988" s="84"/>
      <c r="M988" s="86">
        <v>1</v>
      </c>
      <c r="N988" s="84"/>
      <c r="O988" s="84"/>
      <c r="P988" s="84"/>
      <c r="Q988" s="84"/>
      <c r="R988" s="84"/>
      <c r="S988" s="84"/>
      <c r="T988" s="84"/>
      <c r="U988" s="84"/>
      <c r="V988" s="84"/>
      <c r="W988" s="84"/>
      <c r="X988" s="84"/>
      <c r="Y988" s="84"/>
      <c r="Z988" s="84" t="s">
        <v>6961</v>
      </c>
      <c r="AA988" s="87">
        <v>400</v>
      </c>
      <c r="AB988" s="87">
        <v>88889</v>
      </c>
      <c r="AC988" s="87">
        <v>69.3</v>
      </c>
      <c r="AD988" s="87"/>
      <c r="AE988" s="87">
        <v>88889</v>
      </c>
      <c r="AF988" s="88" t="s">
        <v>6962</v>
      </c>
    </row>
    <row r="989" spans="1:32">
      <c r="A989" s="82">
        <v>1416</v>
      </c>
      <c r="B989" s="84" t="s">
        <v>6963</v>
      </c>
      <c r="C989" s="84" t="s">
        <v>4687</v>
      </c>
      <c r="D989" s="85">
        <v>2027</v>
      </c>
      <c r="E989" s="83"/>
      <c r="F989" s="84" t="s">
        <v>4612</v>
      </c>
      <c r="G989" s="84" t="s">
        <v>4594</v>
      </c>
      <c r="H989" s="84" t="s">
        <v>5966</v>
      </c>
      <c r="I989" s="84"/>
      <c r="J989" s="84"/>
      <c r="K989" s="84" t="s">
        <v>4616</v>
      </c>
      <c r="L989" s="84"/>
      <c r="M989" s="84"/>
      <c r="N989" s="84"/>
      <c r="O989" s="84"/>
      <c r="P989" s="84"/>
      <c r="Q989" s="84"/>
      <c r="R989" s="84"/>
      <c r="S989" s="84"/>
      <c r="T989" s="84"/>
      <c r="U989" s="84"/>
      <c r="V989" s="84"/>
      <c r="W989" s="84"/>
      <c r="X989" s="84"/>
      <c r="Y989" s="84"/>
      <c r="Z989" s="84" t="s">
        <v>6964</v>
      </c>
      <c r="AA989" s="87"/>
      <c r="AB989" s="87">
        <v>224157</v>
      </c>
      <c r="AC989" s="87">
        <v>174.8</v>
      </c>
      <c r="AD989" s="87">
        <v>1200000</v>
      </c>
      <c r="AE989" s="87">
        <v>150452</v>
      </c>
      <c r="AF989" s="88" t="s">
        <v>6965</v>
      </c>
    </row>
    <row r="990" spans="1:32">
      <c r="A990" s="82">
        <v>1418</v>
      </c>
      <c r="B990" s="84" t="s">
        <v>6966</v>
      </c>
      <c r="C990" s="84" t="s">
        <v>4985</v>
      </c>
      <c r="D990" s="85">
        <v>2023</v>
      </c>
      <c r="E990" s="83"/>
      <c r="F990" s="84" t="s">
        <v>4601</v>
      </c>
      <c r="G990" s="84" t="s">
        <v>4602</v>
      </c>
      <c r="H990" s="84"/>
      <c r="I990" s="84" t="s">
        <v>5320</v>
      </c>
      <c r="J990" s="84" t="s">
        <v>4715</v>
      </c>
      <c r="K990" s="84" t="s">
        <v>4658</v>
      </c>
      <c r="L990" s="84"/>
      <c r="M990" s="84"/>
      <c r="N990" s="86">
        <v>1</v>
      </c>
      <c r="O990" s="84"/>
      <c r="P990" s="84"/>
      <c r="Q990" s="84"/>
      <c r="R990" s="84"/>
      <c r="S990" s="84"/>
      <c r="T990" s="84"/>
      <c r="U990" s="84"/>
      <c r="V990" s="84"/>
      <c r="W990" s="84"/>
      <c r="X990" s="84"/>
      <c r="Y990" s="84"/>
      <c r="Z990" s="84" t="s">
        <v>5400</v>
      </c>
      <c r="AA990" s="87">
        <v>5</v>
      </c>
      <c r="AB990" s="87">
        <v>962</v>
      </c>
      <c r="AC990" s="87">
        <v>0.7</v>
      </c>
      <c r="AD990" s="87"/>
      <c r="AE990" s="87">
        <v>962</v>
      </c>
      <c r="AF990" s="88" t="s">
        <v>6967</v>
      </c>
    </row>
    <row r="991" spans="1:32">
      <c r="A991" s="82">
        <v>1419</v>
      </c>
      <c r="B991" s="84" t="s">
        <v>6968</v>
      </c>
      <c r="C991" s="84" t="s">
        <v>4662</v>
      </c>
      <c r="D991" s="85">
        <v>2027</v>
      </c>
      <c r="E991" s="83"/>
      <c r="F991" s="84" t="s">
        <v>4626</v>
      </c>
      <c r="G991" s="84" t="s">
        <v>4594</v>
      </c>
      <c r="H991" s="84" t="s">
        <v>5966</v>
      </c>
      <c r="I991" s="84"/>
      <c r="J991" s="84"/>
      <c r="K991" s="84" t="s">
        <v>4554</v>
      </c>
      <c r="L991" s="84"/>
      <c r="M991" s="86">
        <v>1</v>
      </c>
      <c r="N991" s="84"/>
      <c r="O991" s="84"/>
      <c r="P991" s="84"/>
      <c r="Q991" s="84"/>
      <c r="R991" s="84"/>
      <c r="S991" s="84"/>
      <c r="T991" s="84"/>
      <c r="U991" s="84"/>
      <c r="V991" s="84"/>
      <c r="W991" s="84"/>
      <c r="X991" s="84"/>
      <c r="Y991" s="84"/>
      <c r="Z991" s="84" t="s">
        <v>6969</v>
      </c>
      <c r="AA991" s="87"/>
      <c r="AB991" s="87">
        <v>230968</v>
      </c>
      <c r="AC991" s="87">
        <v>180.1</v>
      </c>
      <c r="AD991" s="87">
        <v>1800000</v>
      </c>
      <c r="AE991" s="87">
        <v>225678</v>
      </c>
      <c r="AF991" s="88" t="s">
        <v>6970</v>
      </c>
    </row>
    <row r="992" spans="1:32">
      <c r="A992" s="82">
        <v>1420</v>
      </c>
      <c r="B992" s="84" t="s">
        <v>6971</v>
      </c>
      <c r="C992" s="84" t="s">
        <v>4761</v>
      </c>
      <c r="D992" s="83"/>
      <c r="E992" s="83"/>
      <c r="F992" s="84" t="s">
        <v>4612</v>
      </c>
      <c r="G992" s="84" t="s">
        <v>4604</v>
      </c>
      <c r="H992" s="84"/>
      <c r="I992" s="84" t="s">
        <v>4614</v>
      </c>
      <c r="J992" s="84" t="s">
        <v>4622</v>
      </c>
      <c r="K992" s="84" t="s">
        <v>4616</v>
      </c>
      <c r="L992" s="84"/>
      <c r="M992" s="84"/>
      <c r="N992" s="84"/>
      <c r="O992" s="84"/>
      <c r="P992" s="86">
        <v>1</v>
      </c>
      <c r="Q992" s="86">
        <v>1</v>
      </c>
      <c r="R992" s="84"/>
      <c r="S992" s="84"/>
      <c r="T992" s="84"/>
      <c r="U992" s="84"/>
      <c r="V992" s="84"/>
      <c r="W992" s="84"/>
      <c r="X992" s="84"/>
      <c r="Y992" s="84"/>
      <c r="Z992" s="84" t="s">
        <v>6972</v>
      </c>
      <c r="AA992" s="87">
        <v>45</v>
      </c>
      <c r="AB992" s="87">
        <v>9783</v>
      </c>
      <c r="AC992" s="87">
        <v>7.6</v>
      </c>
      <c r="AD992" s="87"/>
      <c r="AE992" s="87">
        <v>9783</v>
      </c>
      <c r="AF992" s="88" t="s">
        <v>5789</v>
      </c>
    </row>
    <row r="993" spans="1:32">
      <c r="A993" s="82">
        <v>1421</v>
      </c>
      <c r="B993" s="84" t="s">
        <v>6973</v>
      </c>
      <c r="C993" s="84" t="s">
        <v>4761</v>
      </c>
      <c r="D993" s="83"/>
      <c r="E993" s="83"/>
      <c r="F993" s="84" t="s">
        <v>4626</v>
      </c>
      <c r="G993" s="84" t="s">
        <v>4598</v>
      </c>
      <c r="H993" s="84" t="s">
        <v>4613</v>
      </c>
      <c r="I993" s="84" t="s">
        <v>4614</v>
      </c>
      <c r="J993" s="84" t="s">
        <v>4715</v>
      </c>
      <c r="K993" s="84" t="s">
        <v>4616</v>
      </c>
      <c r="L993" s="84"/>
      <c r="M993" s="84"/>
      <c r="N993" s="84"/>
      <c r="O993" s="86">
        <v>1</v>
      </c>
      <c r="P993" s="84"/>
      <c r="Q993" s="84"/>
      <c r="R993" s="84"/>
      <c r="S993" s="84"/>
      <c r="T993" s="84"/>
      <c r="U993" s="84"/>
      <c r="V993" s="84"/>
      <c r="W993" s="84"/>
      <c r="X993" s="84"/>
      <c r="Y993" s="84"/>
      <c r="Z993" s="84" t="s">
        <v>5169</v>
      </c>
      <c r="AA993" s="87">
        <v>10</v>
      </c>
      <c r="AB993" s="87">
        <v>2222</v>
      </c>
      <c r="AC993" s="87">
        <v>1.7</v>
      </c>
      <c r="AD993" s="87"/>
      <c r="AE993" s="87">
        <v>2222</v>
      </c>
      <c r="AF993" s="88" t="s">
        <v>6974</v>
      </c>
    </row>
    <row r="994" spans="1:32">
      <c r="A994" s="82">
        <v>1422</v>
      </c>
      <c r="B994" s="84" t="s">
        <v>6975</v>
      </c>
      <c r="C994" s="84" t="s">
        <v>4761</v>
      </c>
      <c r="D994" s="83"/>
      <c r="E994" s="83"/>
      <c r="F994" s="84" t="s">
        <v>4612</v>
      </c>
      <c r="G994" s="84" t="s">
        <v>4598</v>
      </c>
      <c r="H994" s="84" t="s">
        <v>4613</v>
      </c>
      <c r="I994" s="84" t="s">
        <v>4614</v>
      </c>
      <c r="J994" s="84" t="s">
        <v>4683</v>
      </c>
      <c r="K994" s="84" t="s">
        <v>4616</v>
      </c>
      <c r="L994" s="84"/>
      <c r="M994" s="86">
        <v>1</v>
      </c>
      <c r="N994" s="84"/>
      <c r="O994" s="84"/>
      <c r="P994" s="84"/>
      <c r="Q994" s="84"/>
      <c r="R994" s="84"/>
      <c r="S994" s="86">
        <v>1</v>
      </c>
      <c r="T994" s="84"/>
      <c r="U994" s="84"/>
      <c r="V994" s="84"/>
      <c r="W994" s="84"/>
      <c r="X994" s="84"/>
      <c r="Y994" s="84"/>
      <c r="Z994" s="84"/>
      <c r="AA994" s="87"/>
      <c r="AB994" s="87"/>
      <c r="AC994" s="87"/>
      <c r="AD994" s="87"/>
      <c r="AE994" s="87">
        <v>0</v>
      </c>
      <c r="AF994" s="88" t="s">
        <v>5957</v>
      </c>
    </row>
    <row r="995" spans="1:32">
      <c r="A995" s="82">
        <v>1424</v>
      </c>
      <c r="B995" s="84" t="s">
        <v>6976</v>
      </c>
      <c r="C995" s="84" t="s">
        <v>4761</v>
      </c>
      <c r="D995" s="85">
        <v>2025</v>
      </c>
      <c r="E995" s="83"/>
      <c r="F995" s="84" t="s">
        <v>4612</v>
      </c>
      <c r="G995" s="84" t="s">
        <v>4594</v>
      </c>
      <c r="H995" s="84" t="s">
        <v>5966</v>
      </c>
      <c r="I995" s="84"/>
      <c r="J995" s="84"/>
      <c r="K995" s="84" t="s">
        <v>4554</v>
      </c>
      <c r="L995" s="84"/>
      <c r="M995" s="86">
        <v>1</v>
      </c>
      <c r="N995" s="84"/>
      <c r="O995" s="84"/>
      <c r="P995" s="84"/>
      <c r="Q995" s="84"/>
      <c r="R995" s="84"/>
      <c r="S995" s="84"/>
      <c r="T995" s="84"/>
      <c r="U995" s="84"/>
      <c r="V995" s="84"/>
      <c r="W995" s="84"/>
      <c r="X995" s="84"/>
      <c r="Y995" s="84"/>
      <c r="Z995" s="84" t="s">
        <v>6977</v>
      </c>
      <c r="AA995" s="87"/>
      <c r="AB995" s="87">
        <v>277162</v>
      </c>
      <c r="AC995" s="87">
        <v>216</v>
      </c>
      <c r="AD995" s="87"/>
      <c r="AE995" s="87">
        <v>0</v>
      </c>
      <c r="AF995" s="88" t="s">
        <v>6978</v>
      </c>
    </row>
    <row r="996" spans="1:32">
      <c r="A996" s="82">
        <v>1425</v>
      </c>
      <c r="B996" s="84" t="s">
        <v>6979</v>
      </c>
      <c r="C996" s="84" t="s">
        <v>4761</v>
      </c>
      <c r="D996" s="83"/>
      <c r="E996" s="83"/>
      <c r="F996" s="84" t="s">
        <v>4612</v>
      </c>
      <c r="G996" s="84" t="s">
        <v>4594</v>
      </c>
      <c r="H996" s="84" t="s">
        <v>5966</v>
      </c>
      <c r="I996" s="84"/>
      <c r="J996" s="84"/>
      <c r="K996" s="84" t="s">
        <v>4616</v>
      </c>
      <c r="L996" s="84"/>
      <c r="M996" s="84"/>
      <c r="N996" s="84"/>
      <c r="O996" s="84"/>
      <c r="P996" s="84"/>
      <c r="Q996" s="84"/>
      <c r="R996" s="84"/>
      <c r="S996" s="84"/>
      <c r="T996" s="84"/>
      <c r="U996" s="84"/>
      <c r="V996" s="84"/>
      <c r="W996" s="84"/>
      <c r="X996" s="84"/>
      <c r="Y996" s="84"/>
      <c r="Z996" s="84"/>
      <c r="AA996" s="87"/>
      <c r="AB996" s="87"/>
      <c r="AC996" s="87"/>
      <c r="AD996" s="87"/>
      <c r="AE996" s="87">
        <v>0</v>
      </c>
      <c r="AF996" s="88" t="s">
        <v>6980</v>
      </c>
    </row>
    <row r="997" spans="1:32">
      <c r="A997" s="82">
        <v>1426</v>
      </c>
      <c r="B997" s="84" t="s">
        <v>6981</v>
      </c>
      <c r="C997" s="84" t="s">
        <v>4687</v>
      </c>
      <c r="D997" s="85">
        <v>2030</v>
      </c>
      <c r="E997" s="83"/>
      <c r="F997" s="84" t="s">
        <v>4612</v>
      </c>
      <c r="G997" s="84" t="s">
        <v>4594</v>
      </c>
      <c r="H997" s="84" t="s">
        <v>6397</v>
      </c>
      <c r="I997" s="84"/>
      <c r="J997" s="84"/>
      <c r="K997" s="84" t="s">
        <v>4616</v>
      </c>
      <c r="L997" s="86">
        <v>1</v>
      </c>
      <c r="M997" s="84"/>
      <c r="N997" s="84"/>
      <c r="O997" s="84"/>
      <c r="P997" s="84"/>
      <c r="Q997" s="84"/>
      <c r="R997" s="84"/>
      <c r="S997" s="84"/>
      <c r="T997" s="84"/>
      <c r="U997" s="84"/>
      <c r="V997" s="84"/>
      <c r="W997" s="84"/>
      <c r="X997" s="84"/>
      <c r="Y997" s="84"/>
      <c r="Z997" s="84" t="s">
        <v>6982</v>
      </c>
      <c r="AA997" s="87"/>
      <c r="AB997" s="87">
        <v>243702</v>
      </c>
      <c r="AC997" s="87">
        <v>190</v>
      </c>
      <c r="AD997" s="87">
        <v>1000000</v>
      </c>
      <c r="AE997" s="87">
        <v>125376</v>
      </c>
      <c r="AF997" s="88" t="s">
        <v>6983</v>
      </c>
    </row>
    <row r="998" spans="1:32">
      <c r="A998" s="82">
        <v>1427</v>
      </c>
      <c r="B998" s="84" t="s">
        <v>6984</v>
      </c>
      <c r="C998" s="84" t="s">
        <v>4620</v>
      </c>
      <c r="D998" s="85">
        <v>2024</v>
      </c>
      <c r="E998" s="83"/>
      <c r="F998" s="84" t="s">
        <v>4612</v>
      </c>
      <c r="G998" s="84" t="s">
        <v>4594</v>
      </c>
      <c r="H998" s="84" t="s">
        <v>5966</v>
      </c>
      <c r="I998" s="84"/>
      <c r="J998" s="84"/>
      <c r="K998" s="84" t="s">
        <v>4616</v>
      </c>
      <c r="L998" s="86">
        <v>1</v>
      </c>
      <c r="M998" s="84"/>
      <c r="N998" s="84"/>
      <c r="O998" s="84"/>
      <c r="P998" s="84"/>
      <c r="Q998" s="84"/>
      <c r="R998" s="84"/>
      <c r="S998" s="84"/>
      <c r="T998" s="84"/>
      <c r="U998" s="84"/>
      <c r="V998" s="84"/>
      <c r="W998" s="84"/>
      <c r="X998" s="84"/>
      <c r="Y998" s="84"/>
      <c r="Z998" s="84" t="s">
        <v>6985</v>
      </c>
      <c r="AA998" s="87"/>
      <c r="AB998" s="87">
        <v>130000</v>
      </c>
      <c r="AC998" s="87">
        <v>101</v>
      </c>
      <c r="AD998" s="87">
        <v>500000</v>
      </c>
      <c r="AE998" s="87">
        <v>62688</v>
      </c>
      <c r="AF998" s="88" t="s">
        <v>6986</v>
      </c>
    </row>
    <row r="999" spans="1:32">
      <c r="A999" s="82">
        <v>1428</v>
      </c>
      <c r="B999" s="84" t="s">
        <v>6987</v>
      </c>
      <c r="C999" s="84" t="s">
        <v>4620</v>
      </c>
      <c r="D999" s="85">
        <v>2024</v>
      </c>
      <c r="E999" s="83"/>
      <c r="F999" s="84" t="s">
        <v>4612</v>
      </c>
      <c r="G999" s="84" t="s">
        <v>4594</v>
      </c>
      <c r="H999" s="84" t="s">
        <v>6397</v>
      </c>
      <c r="I999" s="84"/>
      <c r="J999" s="84"/>
      <c r="K999" s="84" t="s">
        <v>4616</v>
      </c>
      <c r="L999" s="86">
        <v>1</v>
      </c>
      <c r="M999" s="84"/>
      <c r="N999" s="84"/>
      <c r="O999" s="84"/>
      <c r="P999" s="84"/>
      <c r="Q999" s="84"/>
      <c r="R999" s="84"/>
      <c r="S999" s="84"/>
      <c r="T999" s="84"/>
      <c r="U999" s="84"/>
      <c r="V999" s="84"/>
      <c r="W999" s="84"/>
      <c r="X999" s="84"/>
      <c r="Y999" s="84"/>
      <c r="Z999" s="84"/>
      <c r="AA999" s="87"/>
      <c r="AB999" s="87"/>
      <c r="AC999" s="87"/>
      <c r="AD999" s="87"/>
      <c r="AE999" s="87">
        <v>0</v>
      </c>
      <c r="AF999" s="88" t="s">
        <v>6986</v>
      </c>
    </row>
    <row r="1000" spans="1:32">
      <c r="A1000" s="82">
        <v>1429</v>
      </c>
      <c r="B1000" s="84" t="s">
        <v>6988</v>
      </c>
      <c r="C1000" s="84" t="s">
        <v>4620</v>
      </c>
      <c r="D1000" s="85">
        <v>2024</v>
      </c>
      <c r="E1000" s="83"/>
      <c r="F1000" s="84" t="s">
        <v>4612</v>
      </c>
      <c r="G1000" s="84" t="s">
        <v>5564</v>
      </c>
      <c r="H1000" s="84" t="s">
        <v>5966</v>
      </c>
      <c r="I1000" s="84"/>
      <c r="J1000" s="84"/>
      <c r="K1000" s="84" t="s">
        <v>4616</v>
      </c>
      <c r="L1000" s="86">
        <v>1</v>
      </c>
      <c r="M1000" s="84"/>
      <c r="N1000" s="84"/>
      <c r="O1000" s="84"/>
      <c r="P1000" s="84"/>
      <c r="Q1000" s="84"/>
      <c r="R1000" s="84"/>
      <c r="S1000" s="84"/>
      <c r="T1000" s="84"/>
      <c r="U1000" s="84"/>
      <c r="V1000" s="84"/>
      <c r="W1000" s="84"/>
      <c r="X1000" s="84"/>
      <c r="Y1000" s="84"/>
      <c r="Z1000" s="84"/>
      <c r="AA1000" s="87"/>
      <c r="AB1000" s="87"/>
      <c r="AC1000" s="87"/>
      <c r="AD1000" s="87"/>
      <c r="AE1000" s="87">
        <v>0</v>
      </c>
      <c r="AF1000" s="88" t="s">
        <v>6986</v>
      </c>
    </row>
    <row r="1001" spans="1:32">
      <c r="A1001" s="82">
        <v>1430</v>
      </c>
      <c r="B1001" s="84" t="s">
        <v>6989</v>
      </c>
      <c r="C1001" s="84" t="s">
        <v>4620</v>
      </c>
      <c r="D1001" s="83"/>
      <c r="E1001" s="83"/>
      <c r="F1001" s="84" t="s">
        <v>4612</v>
      </c>
      <c r="G1001" s="84" t="s">
        <v>4594</v>
      </c>
      <c r="H1001" s="84" t="s">
        <v>5966</v>
      </c>
      <c r="I1001" s="84"/>
      <c r="J1001" s="84"/>
      <c r="K1001" s="84" t="s">
        <v>4616</v>
      </c>
      <c r="L1001" s="86">
        <v>1</v>
      </c>
      <c r="M1001" s="84"/>
      <c r="N1001" s="84"/>
      <c r="O1001" s="84"/>
      <c r="P1001" s="84"/>
      <c r="Q1001" s="84"/>
      <c r="R1001" s="84"/>
      <c r="S1001" s="84"/>
      <c r="T1001" s="84"/>
      <c r="U1001" s="84"/>
      <c r="V1001" s="84"/>
      <c r="W1001" s="84"/>
      <c r="X1001" s="84"/>
      <c r="Y1001" s="84"/>
      <c r="Z1001" s="84" t="s">
        <v>6061</v>
      </c>
      <c r="AA1001" s="87"/>
      <c r="AB1001" s="87"/>
      <c r="AC1001" s="87"/>
      <c r="AD1001" s="87">
        <v>800000</v>
      </c>
      <c r="AE1001" s="87">
        <v>100301</v>
      </c>
      <c r="AF1001" s="88" t="s">
        <v>6990</v>
      </c>
    </row>
    <row r="1002" spans="1:32">
      <c r="A1002" s="82">
        <v>1431</v>
      </c>
      <c r="B1002" s="84" t="s">
        <v>6991</v>
      </c>
      <c r="C1002" s="84" t="s">
        <v>5607</v>
      </c>
      <c r="D1002" s="83"/>
      <c r="E1002" s="83"/>
      <c r="F1002" s="84" t="s">
        <v>4612</v>
      </c>
      <c r="G1002" s="84" t="s">
        <v>4598</v>
      </c>
      <c r="H1002" s="84" t="s">
        <v>4613</v>
      </c>
      <c r="I1002" s="84" t="s">
        <v>4614</v>
      </c>
      <c r="J1002" s="84" t="s">
        <v>4622</v>
      </c>
      <c r="K1002" s="84" t="s">
        <v>4616</v>
      </c>
      <c r="L1002" s="84"/>
      <c r="M1002" s="84"/>
      <c r="N1002" s="84"/>
      <c r="O1002" s="84"/>
      <c r="P1002" s="84"/>
      <c r="Q1002" s="84"/>
      <c r="R1002" s="84"/>
      <c r="S1002" s="84"/>
      <c r="T1002" s="84"/>
      <c r="U1002" s="84"/>
      <c r="V1002" s="84"/>
      <c r="W1002" s="84"/>
      <c r="X1002" s="84"/>
      <c r="Y1002" s="84"/>
      <c r="Z1002" s="84" t="s">
        <v>6992</v>
      </c>
      <c r="AA1002" s="87">
        <v>4617.5157769999996</v>
      </c>
      <c r="AB1002" s="87">
        <v>1026115</v>
      </c>
      <c r="AC1002" s="87">
        <v>800</v>
      </c>
      <c r="AD1002" s="87"/>
      <c r="AE1002" s="87">
        <v>1026115</v>
      </c>
      <c r="AF1002" s="88" t="s">
        <v>6993</v>
      </c>
    </row>
    <row r="1003" spans="1:32">
      <c r="A1003" s="82">
        <v>1432</v>
      </c>
      <c r="B1003" s="84" t="s">
        <v>6994</v>
      </c>
      <c r="C1003" s="84" t="s">
        <v>5660</v>
      </c>
      <c r="D1003" s="85">
        <v>2030</v>
      </c>
      <c r="E1003" s="83"/>
      <c r="F1003" s="84" t="s">
        <v>4626</v>
      </c>
      <c r="G1003" s="84" t="s">
        <v>4598</v>
      </c>
      <c r="H1003" s="84" t="s">
        <v>4613</v>
      </c>
      <c r="I1003" s="84" t="s">
        <v>4614</v>
      </c>
      <c r="J1003" s="84" t="s">
        <v>4715</v>
      </c>
      <c r="K1003" s="84" t="s">
        <v>4616</v>
      </c>
      <c r="L1003" s="84"/>
      <c r="M1003" s="84"/>
      <c r="N1003" s="84"/>
      <c r="O1003" s="84"/>
      <c r="P1003" s="84"/>
      <c r="Q1003" s="84"/>
      <c r="R1003" s="84"/>
      <c r="S1003" s="84"/>
      <c r="T1003" s="84"/>
      <c r="U1003" s="84"/>
      <c r="V1003" s="84"/>
      <c r="W1003" s="84"/>
      <c r="X1003" s="84"/>
      <c r="Y1003" s="84"/>
      <c r="Z1003" s="84" t="s">
        <v>6995</v>
      </c>
      <c r="AA1003" s="87">
        <v>2078.713585</v>
      </c>
      <c r="AB1003" s="87">
        <v>461936</v>
      </c>
      <c r="AC1003" s="87">
        <v>360</v>
      </c>
      <c r="AD1003" s="87"/>
      <c r="AE1003" s="87">
        <v>461936</v>
      </c>
      <c r="AF1003" s="88" t="s">
        <v>6996</v>
      </c>
    </row>
    <row r="1004" spans="1:32">
      <c r="A1004" s="82">
        <v>1433</v>
      </c>
      <c r="B1004" s="84" t="s">
        <v>6997</v>
      </c>
      <c r="C1004" s="84" t="s">
        <v>4687</v>
      </c>
      <c r="D1004" s="85">
        <v>2030</v>
      </c>
      <c r="E1004" s="83"/>
      <c r="F1004" s="84" t="s">
        <v>4612</v>
      </c>
      <c r="G1004" s="84" t="s">
        <v>4594</v>
      </c>
      <c r="H1004" s="84" t="s">
        <v>6397</v>
      </c>
      <c r="I1004" s="84"/>
      <c r="J1004" s="84"/>
      <c r="K1004" s="84" t="s">
        <v>4616</v>
      </c>
      <c r="L1004" s="86">
        <v>1</v>
      </c>
      <c r="M1004" s="84"/>
      <c r="N1004" s="84"/>
      <c r="O1004" s="84"/>
      <c r="P1004" s="84"/>
      <c r="Q1004" s="84"/>
      <c r="R1004" s="84"/>
      <c r="S1004" s="86">
        <v>1</v>
      </c>
      <c r="T1004" s="84"/>
      <c r="U1004" s="84"/>
      <c r="V1004" s="84"/>
      <c r="W1004" s="84"/>
      <c r="X1004" s="84"/>
      <c r="Y1004" s="84"/>
      <c r="Z1004" s="84" t="s">
        <v>6998</v>
      </c>
      <c r="AA1004" s="87"/>
      <c r="AB1004" s="87">
        <v>165461</v>
      </c>
      <c r="AC1004" s="87">
        <v>129</v>
      </c>
      <c r="AD1004" s="87">
        <v>2000000</v>
      </c>
      <c r="AE1004" s="87">
        <v>250753</v>
      </c>
      <c r="AF1004" s="88" t="s">
        <v>6999</v>
      </c>
    </row>
    <row r="1005" spans="1:32">
      <c r="A1005" s="82">
        <v>1434</v>
      </c>
      <c r="B1005" s="84" t="s">
        <v>7000</v>
      </c>
      <c r="C1005" s="84" t="s">
        <v>4761</v>
      </c>
      <c r="D1005" s="85">
        <v>2024</v>
      </c>
      <c r="E1005" s="83"/>
      <c r="F1005" s="84" t="s">
        <v>4612</v>
      </c>
      <c r="G1005" s="84" t="s">
        <v>4598</v>
      </c>
      <c r="H1005" s="84" t="s">
        <v>4613</v>
      </c>
      <c r="I1005" s="84" t="s">
        <v>4614</v>
      </c>
      <c r="J1005" s="84" t="s">
        <v>4715</v>
      </c>
      <c r="K1005" s="84" t="s">
        <v>4616</v>
      </c>
      <c r="L1005" s="84"/>
      <c r="M1005" s="86">
        <v>1</v>
      </c>
      <c r="N1005" s="84"/>
      <c r="O1005" s="84"/>
      <c r="P1005" s="86">
        <v>1</v>
      </c>
      <c r="Q1005" s="84"/>
      <c r="R1005" s="84"/>
      <c r="S1005" s="84"/>
      <c r="T1005" s="84"/>
      <c r="U1005" s="84"/>
      <c r="V1005" s="84"/>
      <c r="W1005" s="84"/>
      <c r="X1005" s="84"/>
      <c r="Y1005" s="84"/>
      <c r="Z1005" s="84" t="s">
        <v>6718</v>
      </c>
      <c r="AA1005" s="87">
        <v>85</v>
      </c>
      <c r="AB1005" s="87">
        <v>18889</v>
      </c>
      <c r="AC1005" s="87">
        <v>14.7</v>
      </c>
      <c r="AD1005" s="87"/>
      <c r="AE1005" s="87">
        <v>18889</v>
      </c>
      <c r="AF1005" s="88" t="s">
        <v>7001</v>
      </c>
    </row>
    <row r="1006" spans="1:32">
      <c r="A1006" s="82">
        <v>1435</v>
      </c>
      <c r="B1006" s="84" t="s">
        <v>7002</v>
      </c>
      <c r="C1006" s="84" t="s">
        <v>4761</v>
      </c>
      <c r="D1006" s="83"/>
      <c r="E1006" s="83"/>
      <c r="F1006" s="84" t="s">
        <v>4612</v>
      </c>
      <c r="G1006" s="84" t="s">
        <v>4598</v>
      </c>
      <c r="H1006" s="84" t="s">
        <v>4613</v>
      </c>
      <c r="I1006" s="84" t="s">
        <v>4614</v>
      </c>
      <c r="J1006" s="84" t="s">
        <v>4715</v>
      </c>
      <c r="K1006" s="84" t="s">
        <v>4616</v>
      </c>
      <c r="L1006" s="84"/>
      <c r="M1006" s="86">
        <v>1</v>
      </c>
      <c r="N1006" s="84"/>
      <c r="O1006" s="84"/>
      <c r="P1006" s="86">
        <v>1</v>
      </c>
      <c r="Q1006" s="84"/>
      <c r="R1006" s="84"/>
      <c r="S1006" s="84"/>
      <c r="T1006" s="84"/>
      <c r="U1006" s="84"/>
      <c r="V1006" s="84"/>
      <c r="W1006" s="84"/>
      <c r="X1006" s="84"/>
      <c r="Y1006" s="84"/>
      <c r="Z1006" s="84" t="s">
        <v>7003</v>
      </c>
      <c r="AA1006" s="87">
        <v>355</v>
      </c>
      <c r="AB1006" s="87">
        <v>78889</v>
      </c>
      <c r="AC1006" s="87">
        <v>61.5</v>
      </c>
      <c r="AD1006" s="87"/>
      <c r="AE1006" s="87">
        <v>78889</v>
      </c>
      <c r="AF1006" s="88" t="s">
        <v>7001</v>
      </c>
    </row>
    <row r="1007" spans="1:32">
      <c r="A1007" s="82">
        <v>1436</v>
      </c>
      <c r="B1007" s="84" t="s">
        <v>7004</v>
      </c>
      <c r="C1007" s="84" t="s">
        <v>4677</v>
      </c>
      <c r="D1007" s="85">
        <v>2026</v>
      </c>
      <c r="E1007" s="83"/>
      <c r="F1007" s="84" t="s">
        <v>4612</v>
      </c>
      <c r="G1007" s="84" t="s">
        <v>4598</v>
      </c>
      <c r="H1007" s="84" t="s">
        <v>4613</v>
      </c>
      <c r="I1007" s="84" t="s">
        <v>4614</v>
      </c>
      <c r="J1007" s="84" t="s">
        <v>4615</v>
      </c>
      <c r="K1007" s="84" t="s">
        <v>4616</v>
      </c>
      <c r="L1007" s="86">
        <v>1</v>
      </c>
      <c r="M1007" s="84"/>
      <c r="N1007" s="84"/>
      <c r="O1007" s="86">
        <v>1</v>
      </c>
      <c r="P1007" s="86">
        <v>1</v>
      </c>
      <c r="Q1007" s="86">
        <v>1</v>
      </c>
      <c r="R1007" s="86">
        <v>1</v>
      </c>
      <c r="S1007" s="86">
        <v>1</v>
      </c>
      <c r="T1007" s="84"/>
      <c r="U1007" s="84"/>
      <c r="V1007" s="84"/>
      <c r="W1007" s="84"/>
      <c r="X1007" s="84"/>
      <c r="Y1007" s="84"/>
      <c r="Z1007" s="84" t="s">
        <v>5861</v>
      </c>
      <c r="AA1007" s="87">
        <v>100</v>
      </c>
      <c r="AB1007" s="87">
        <v>22222</v>
      </c>
      <c r="AC1007" s="87">
        <v>17.3</v>
      </c>
      <c r="AD1007" s="87"/>
      <c r="AE1007" s="87">
        <v>22222</v>
      </c>
      <c r="AF1007" s="88" t="s">
        <v>7005</v>
      </c>
    </row>
    <row r="1008" spans="1:32">
      <c r="A1008" s="82">
        <v>1437</v>
      </c>
      <c r="B1008" s="84" t="s">
        <v>7006</v>
      </c>
      <c r="C1008" s="84" t="s">
        <v>4677</v>
      </c>
      <c r="D1008" s="85">
        <v>2035</v>
      </c>
      <c r="E1008" s="83"/>
      <c r="F1008" s="84" t="s">
        <v>4612</v>
      </c>
      <c r="G1008" s="84" t="s">
        <v>4598</v>
      </c>
      <c r="H1008" s="84" t="s">
        <v>4613</v>
      </c>
      <c r="I1008" s="84" t="s">
        <v>4614</v>
      </c>
      <c r="J1008" s="84" t="s">
        <v>4615</v>
      </c>
      <c r="K1008" s="84" t="s">
        <v>4616</v>
      </c>
      <c r="L1008" s="86">
        <v>1</v>
      </c>
      <c r="M1008" s="84"/>
      <c r="N1008" s="84"/>
      <c r="O1008" s="86">
        <v>1</v>
      </c>
      <c r="P1008" s="84"/>
      <c r="Q1008" s="86">
        <v>1</v>
      </c>
      <c r="R1008" s="86">
        <v>1</v>
      </c>
      <c r="S1008" s="84"/>
      <c r="T1008" s="84"/>
      <c r="U1008" s="84"/>
      <c r="V1008" s="84"/>
      <c r="W1008" s="84"/>
      <c r="X1008" s="84"/>
      <c r="Y1008" s="84"/>
      <c r="Z1008" s="84" t="s">
        <v>7007</v>
      </c>
      <c r="AA1008" s="87">
        <v>1800</v>
      </c>
      <c r="AB1008" s="87">
        <v>400000</v>
      </c>
      <c r="AC1008" s="87">
        <v>311.89999999999998</v>
      </c>
      <c r="AD1008" s="87"/>
      <c r="AE1008" s="87">
        <v>400000</v>
      </c>
      <c r="AF1008" s="88" t="s">
        <v>7008</v>
      </c>
    </row>
    <row r="1009" spans="1:32">
      <c r="A1009" s="82">
        <v>1439</v>
      </c>
      <c r="B1009" s="84" t="s">
        <v>7009</v>
      </c>
      <c r="C1009" s="84" t="s">
        <v>4662</v>
      </c>
      <c r="D1009" s="85">
        <v>2025</v>
      </c>
      <c r="E1009" s="83"/>
      <c r="F1009" s="84" t="s">
        <v>4612</v>
      </c>
      <c r="G1009" s="84" t="s">
        <v>4594</v>
      </c>
      <c r="H1009" s="84" t="s">
        <v>5966</v>
      </c>
      <c r="I1009" s="84"/>
      <c r="J1009" s="84"/>
      <c r="K1009" s="84" t="s">
        <v>4554</v>
      </c>
      <c r="L1009" s="84"/>
      <c r="M1009" s="86">
        <v>1</v>
      </c>
      <c r="N1009" s="84"/>
      <c r="O1009" s="84"/>
      <c r="P1009" s="84"/>
      <c r="Q1009" s="84"/>
      <c r="R1009" s="84"/>
      <c r="S1009" s="84"/>
      <c r="T1009" s="84"/>
      <c r="U1009" s="84"/>
      <c r="V1009" s="84"/>
      <c r="W1009" s="84"/>
      <c r="X1009" s="84"/>
      <c r="Y1009" s="84"/>
      <c r="Z1009" s="84" t="s">
        <v>7010</v>
      </c>
      <c r="AA1009" s="87"/>
      <c r="AB1009" s="87"/>
      <c r="AC1009" s="87"/>
      <c r="AD1009" s="87">
        <v>104000</v>
      </c>
      <c r="AE1009" s="87">
        <v>13039</v>
      </c>
      <c r="AF1009" s="88" t="s">
        <v>7011</v>
      </c>
    </row>
    <row r="1010" spans="1:32">
      <c r="A1010" s="82">
        <v>1440</v>
      </c>
      <c r="B1010" s="84" t="s">
        <v>7012</v>
      </c>
      <c r="C1010" s="84" t="s">
        <v>4761</v>
      </c>
      <c r="D1010" s="85">
        <v>2024</v>
      </c>
      <c r="E1010" s="83"/>
      <c r="F1010" s="84" t="s">
        <v>4612</v>
      </c>
      <c r="G1010" s="84" t="s">
        <v>4598</v>
      </c>
      <c r="H1010" s="84" t="s">
        <v>4613</v>
      </c>
      <c r="I1010" s="84" t="s">
        <v>4614</v>
      </c>
      <c r="J1010" s="84" t="s">
        <v>4649</v>
      </c>
      <c r="K1010" s="84" t="s">
        <v>4616</v>
      </c>
      <c r="L1010" s="84"/>
      <c r="M1010" s="84"/>
      <c r="N1010" s="84"/>
      <c r="O1010" s="84"/>
      <c r="P1010" s="84"/>
      <c r="Q1010" s="84"/>
      <c r="R1010" s="84"/>
      <c r="S1010" s="84"/>
      <c r="T1010" s="84"/>
      <c r="U1010" s="84"/>
      <c r="V1010" s="84"/>
      <c r="W1010" s="84"/>
      <c r="X1010" s="84"/>
      <c r="Y1010" s="84"/>
      <c r="Z1010" s="84" t="s">
        <v>7013</v>
      </c>
      <c r="AA1010" s="87">
        <v>400</v>
      </c>
      <c r="AB1010" s="87">
        <v>88889</v>
      </c>
      <c r="AC1010" s="87">
        <v>69.3</v>
      </c>
      <c r="AD1010" s="87"/>
      <c r="AE1010" s="87">
        <v>88889</v>
      </c>
      <c r="AF1010" s="88" t="s">
        <v>7014</v>
      </c>
    </row>
    <row r="1011" spans="1:32">
      <c r="A1011" s="82">
        <v>1441</v>
      </c>
      <c r="B1011" s="84" t="s">
        <v>7015</v>
      </c>
      <c r="C1011" s="84" t="s">
        <v>4761</v>
      </c>
      <c r="D1011" s="85">
        <v>2027</v>
      </c>
      <c r="E1011" s="83"/>
      <c r="F1011" s="84" t="s">
        <v>4626</v>
      </c>
      <c r="G1011" s="84" t="s">
        <v>4598</v>
      </c>
      <c r="H1011" s="84" t="s">
        <v>4613</v>
      </c>
      <c r="I1011" s="84" t="s">
        <v>4614</v>
      </c>
      <c r="J1011" s="84" t="s">
        <v>4649</v>
      </c>
      <c r="K1011" s="84" t="s">
        <v>4616</v>
      </c>
      <c r="L1011" s="84"/>
      <c r="M1011" s="84"/>
      <c r="N1011" s="84"/>
      <c r="O1011" s="84"/>
      <c r="P1011" s="84"/>
      <c r="Q1011" s="84"/>
      <c r="R1011" s="84"/>
      <c r="S1011" s="84"/>
      <c r="T1011" s="84"/>
      <c r="U1011" s="84"/>
      <c r="V1011" s="84"/>
      <c r="W1011" s="84"/>
      <c r="X1011" s="84"/>
      <c r="Y1011" s="84"/>
      <c r="Z1011" s="84" t="s">
        <v>6924</v>
      </c>
      <c r="AA1011" s="87">
        <v>7600</v>
      </c>
      <c r="AB1011" s="87">
        <v>1688889</v>
      </c>
      <c r="AC1011" s="87">
        <v>1316.7</v>
      </c>
      <c r="AD1011" s="87"/>
      <c r="AE1011" s="87">
        <v>1688889</v>
      </c>
      <c r="AF1011" s="88" t="s">
        <v>7016</v>
      </c>
    </row>
    <row r="1012" spans="1:32">
      <c r="A1012" s="82">
        <v>1442</v>
      </c>
      <c r="B1012" s="84" t="s">
        <v>7017</v>
      </c>
      <c r="C1012" s="84" t="s">
        <v>4761</v>
      </c>
      <c r="D1012" s="83"/>
      <c r="E1012" s="83"/>
      <c r="F1012" s="84" t="s">
        <v>4626</v>
      </c>
      <c r="G1012" s="84" t="s">
        <v>4598</v>
      </c>
      <c r="H1012" s="84" t="s">
        <v>4613</v>
      </c>
      <c r="I1012" s="84" t="s">
        <v>4614</v>
      </c>
      <c r="J1012" s="84" t="s">
        <v>4715</v>
      </c>
      <c r="K1012" s="84" t="s">
        <v>4616</v>
      </c>
      <c r="L1012" s="84"/>
      <c r="M1012" s="84"/>
      <c r="N1012" s="84"/>
      <c r="O1012" s="84"/>
      <c r="P1012" s="84"/>
      <c r="Q1012" s="84"/>
      <c r="R1012" s="84"/>
      <c r="S1012" s="84"/>
      <c r="T1012" s="84"/>
      <c r="U1012" s="84"/>
      <c r="V1012" s="84"/>
      <c r="W1012" s="84"/>
      <c r="X1012" s="84"/>
      <c r="Y1012" s="84"/>
      <c r="Z1012" s="84" t="s">
        <v>7018</v>
      </c>
      <c r="AA1012" s="87">
        <v>1075</v>
      </c>
      <c r="AB1012" s="87">
        <v>238889</v>
      </c>
      <c r="AC1012" s="87">
        <v>186.2</v>
      </c>
      <c r="AD1012" s="87"/>
      <c r="AE1012" s="87">
        <v>238889</v>
      </c>
      <c r="AF1012" s="88" t="s">
        <v>7019</v>
      </c>
    </row>
    <row r="1013" spans="1:32">
      <c r="A1013" s="82">
        <v>1444</v>
      </c>
      <c r="B1013" s="84" t="s">
        <v>7020</v>
      </c>
      <c r="C1013" s="84" t="s">
        <v>4662</v>
      </c>
      <c r="D1013" s="85">
        <v>2015</v>
      </c>
      <c r="E1013" s="85">
        <v>2018</v>
      </c>
      <c r="F1013" s="84" t="s">
        <v>4699</v>
      </c>
      <c r="G1013" s="84" t="s">
        <v>4525</v>
      </c>
      <c r="H1013" s="84" t="s">
        <v>5724</v>
      </c>
      <c r="I1013" s="84"/>
      <c r="J1013" s="84"/>
      <c r="K1013" s="84" t="s">
        <v>4616</v>
      </c>
      <c r="L1013" s="84"/>
      <c r="M1013" s="84"/>
      <c r="N1013" s="84"/>
      <c r="O1013" s="84"/>
      <c r="P1013" s="84"/>
      <c r="Q1013" s="84"/>
      <c r="R1013" s="84"/>
      <c r="S1013" s="84"/>
      <c r="T1013" s="84"/>
      <c r="U1013" s="84"/>
      <c r="V1013" s="84"/>
      <c r="W1013" s="84"/>
      <c r="X1013" s="84"/>
      <c r="Y1013" s="84"/>
      <c r="Z1013" s="84" t="s">
        <v>7021</v>
      </c>
      <c r="AA1013" s="87"/>
      <c r="AB1013" s="87">
        <v>257</v>
      </c>
      <c r="AC1013" s="87">
        <v>0</v>
      </c>
      <c r="AD1013" s="87"/>
      <c r="AE1013" s="87">
        <v>257</v>
      </c>
      <c r="AF1013" s="88" t="s">
        <v>7022</v>
      </c>
    </row>
    <row r="1014" spans="1:32">
      <c r="A1014" s="82">
        <v>1445</v>
      </c>
      <c r="B1014" s="84" t="s">
        <v>7023</v>
      </c>
      <c r="C1014" s="84" t="s">
        <v>4985</v>
      </c>
      <c r="D1014" s="85">
        <v>2024</v>
      </c>
      <c r="E1014" s="83"/>
      <c r="F1014" s="84" t="s">
        <v>4621</v>
      </c>
      <c r="G1014" s="84" t="s">
        <v>4633</v>
      </c>
      <c r="H1014" s="84"/>
      <c r="I1014" s="84" t="s">
        <v>4614</v>
      </c>
      <c r="J1014" s="84" t="s">
        <v>4649</v>
      </c>
      <c r="K1014" s="84" t="s">
        <v>4616</v>
      </c>
      <c r="L1014" s="84"/>
      <c r="M1014" s="84"/>
      <c r="N1014" s="84"/>
      <c r="O1014" s="84"/>
      <c r="P1014" s="84"/>
      <c r="Q1014" s="84"/>
      <c r="R1014" s="86">
        <v>1</v>
      </c>
      <c r="S1014" s="84"/>
      <c r="T1014" s="84"/>
      <c r="U1014" s="84"/>
      <c r="V1014" s="84"/>
      <c r="W1014" s="84"/>
      <c r="X1014" s="84"/>
      <c r="Y1014" s="84"/>
      <c r="Z1014" s="84" t="s">
        <v>7024</v>
      </c>
      <c r="AA1014" s="87">
        <v>0.24</v>
      </c>
      <c r="AB1014" s="87">
        <v>63</v>
      </c>
      <c r="AC1014" s="87">
        <v>0</v>
      </c>
      <c r="AD1014" s="87"/>
      <c r="AE1014" s="87">
        <v>63</v>
      </c>
      <c r="AF1014" s="88" t="s">
        <v>7025</v>
      </c>
    </row>
    <row r="1015" spans="1:32">
      <c r="A1015" s="82">
        <v>1446</v>
      </c>
      <c r="B1015" s="84" t="s">
        <v>7026</v>
      </c>
      <c r="C1015" s="84" t="s">
        <v>5607</v>
      </c>
      <c r="D1015" s="85">
        <v>2025</v>
      </c>
      <c r="E1015" s="83"/>
      <c r="F1015" s="84" t="s">
        <v>4612</v>
      </c>
      <c r="G1015" s="84" t="s">
        <v>4598</v>
      </c>
      <c r="H1015" s="84" t="s">
        <v>4613</v>
      </c>
      <c r="I1015" s="84" t="s">
        <v>4614</v>
      </c>
      <c r="J1015" s="84" t="s">
        <v>4649</v>
      </c>
      <c r="K1015" s="84" t="s">
        <v>4554</v>
      </c>
      <c r="L1015" s="84"/>
      <c r="M1015" s="86">
        <v>1</v>
      </c>
      <c r="N1015" s="84"/>
      <c r="O1015" s="84"/>
      <c r="P1015" s="84"/>
      <c r="Q1015" s="84"/>
      <c r="R1015" s="84"/>
      <c r="S1015" s="84"/>
      <c r="T1015" s="84"/>
      <c r="U1015" s="84"/>
      <c r="V1015" s="84"/>
      <c r="W1015" s="84"/>
      <c r="X1015" s="84"/>
      <c r="Y1015" s="84"/>
      <c r="Z1015" s="84" t="s">
        <v>7027</v>
      </c>
      <c r="AA1015" s="87">
        <v>540.46553210000002</v>
      </c>
      <c r="AB1015" s="87">
        <v>120103</v>
      </c>
      <c r="AC1015" s="87">
        <v>93.6</v>
      </c>
      <c r="AD1015" s="87"/>
      <c r="AE1015" s="87">
        <v>120103</v>
      </c>
      <c r="AF1015" s="88" t="s">
        <v>7028</v>
      </c>
    </row>
    <row r="1016" spans="1:32">
      <c r="A1016" s="82">
        <v>1447</v>
      </c>
      <c r="B1016" s="84" t="s">
        <v>7029</v>
      </c>
      <c r="C1016" s="84" t="s">
        <v>6036</v>
      </c>
      <c r="D1016" s="83"/>
      <c r="E1016" s="83"/>
      <c r="F1016" s="84" t="s">
        <v>4626</v>
      </c>
      <c r="G1016" s="84" t="s">
        <v>4633</v>
      </c>
      <c r="H1016" s="84"/>
      <c r="I1016" s="84" t="s">
        <v>6081</v>
      </c>
      <c r="J1016" s="84"/>
      <c r="K1016" s="84" t="s">
        <v>4616</v>
      </c>
      <c r="L1016" s="84"/>
      <c r="M1016" s="84"/>
      <c r="N1016" s="84"/>
      <c r="O1016" s="84"/>
      <c r="P1016" s="84"/>
      <c r="Q1016" s="84"/>
      <c r="R1016" s="84"/>
      <c r="S1016" s="84"/>
      <c r="T1016" s="84"/>
      <c r="U1016" s="84"/>
      <c r="V1016" s="84"/>
      <c r="W1016" s="84"/>
      <c r="X1016" s="84"/>
      <c r="Y1016" s="84"/>
      <c r="Z1016" s="84"/>
      <c r="AA1016" s="87"/>
      <c r="AB1016" s="87"/>
      <c r="AC1016" s="87"/>
      <c r="AD1016" s="87"/>
      <c r="AE1016" s="87">
        <v>0</v>
      </c>
      <c r="AF1016" s="88" t="s">
        <v>7030</v>
      </c>
    </row>
    <row r="1017" spans="1:32">
      <c r="A1017" s="82">
        <v>1448</v>
      </c>
      <c r="B1017" s="84" t="s">
        <v>7031</v>
      </c>
      <c r="C1017" s="84" t="s">
        <v>4985</v>
      </c>
      <c r="D1017" s="85">
        <v>2023</v>
      </c>
      <c r="E1017" s="83"/>
      <c r="F1017" s="84" t="s">
        <v>4612</v>
      </c>
      <c r="G1017" s="84" t="s">
        <v>4602</v>
      </c>
      <c r="H1017" s="84"/>
      <c r="I1017" s="84" t="s">
        <v>4614</v>
      </c>
      <c r="J1017" s="84" t="s">
        <v>4649</v>
      </c>
      <c r="K1017" s="84" t="s">
        <v>4616</v>
      </c>
      <c r="L1017" s="84"/>
      <c r="M1017" s="84"/>
      <c r="N1017" s="84"/>
      <c r="O1017" s="84"/>
      <c r="P1017" s="84"/>
      <c r="Q1017" s="84"/>
      <c r="R1017" s="84"/>
      <c r="S1017" s="84"/>
      <c r="T1017" s="84"/>
      <c r="U1017" s="84"/>
      <c r="V1017" s="84"/>
      <c r="W1017" s="84"/>
      <c r="X1017" s="84"/>
      <c r="Y1017" s="84"/>
      <c r="Z1017" s="84"/>
      <c r="AA1017" s="87"/>
      <c r="AB1017" s="87"/>
      <c r="AC1017" s="87"/>
      <c r="AD1017" s="87"/>
      <c r="AE1017" s="87">
        <v>0</v>
      </c>
      <c r="AF1017" s="88" t="s">
        <v>7032</v>
      </c>
    </row>
    <row r="1018" spans="1:32">
      <c r="A1018" s="82">
        <v>1449</v>
      </c>
      <c r="B1018" s="84" t="s">
        <v>7033</v>
      </c>
      <c r="C1018" s="84" t="s">
        <v>4985</v>
      </c>
      <c r="D1018" s="85">
        <v>2023</v>
      </c>
      <c r="E1018" s="83"/>
      <c r="F1018" s="84" t="s">
        <v>4621</v>
      </c>
      <c r="G1018" s="84" t="s">
        <v>4604</v>
      </c>
      <c r="H1018" s="84"/>
      <c r="I1018" s="84" t="s">
        <v>5320</v>
      </c>
      <c r="J1018" s="84" t="s">
        <v>4649</v>
      </c>
      <c r="K1018" s="84" t="s">
        <v>4616</v>
      </c>
      <c r="L1018" s="84"/>
      <c r="M1018" s="84"/>
      <c r="N1018" s="84"/>
      <c r="O1018" s="84"/>
      <c r="P1018" s="84"/>
      <c r="Q1018" s="86">
        <v>1</v>
      </c>
      <c r="R1018" s="84"/>
      <c r="S1018" s="84"/>
      <c r="T1018" s="84"/>
      <c r="U1018" s="84"/>
      <c r="V1018" s="84"/>
      <c r="W1018" s="84"/>
      <c r="X1018" s="84"/>
      <c r="Y1018" s="84"/>
      <c r="Z1018" s="84" t="s">
        <v>7034</v>
      </c>
      <c r="AA1018" s="87">
        <v>0.8</v>
      </c>
      <c r="AB1018" s="87">
        <v>174</v>
      </c>
      <c r="AC1018" s="87">
        <v>0.1</v>
      </c>
      <c r="AD1018" s="87"/>
      <c r="AE1018" s="87">
        <v>174</v>
      </c>
      <c r="AF1018" s="88" t="s">
        <v>7035</v>
      </c>
    </row>
    <row r="1019" spans="1:32">
      <c r="A1019" s="82">
        <v>1450</v>
      </c>
      <c r="B1019" s="84" t="s">
        <v>7036</v>
      </c>
      <c r="C1019" s="84" t="s">
        <v>4927</v>
      </c>
      <c r="D1019" s="85">
        <v>2028</v>
      </c>
      <c r="E1019" s="83"/>
      <c r="F1019" s="84" t="s">
        <v>4612</v>
      </c>
      <c r="G1019" s="84" t="s">
        <v>4594</v>
      </c>
      <c r="H1019" s="84" t="s">
        <v>4863</v>
      </c>
      <c r="I1019" s="84"/>
      <c r="J1019" s="84"/>
      <c r="K1019" s="84" t="s">
        <v>4616</v>
      </c>
      <c r="L1019" s="84"/>
      <c r="M1019" s="84"/>
      <c r="N1019" s="84"/>
      <c r="O1019" s="84"/>
      <c r="P1019" s="86">
        <v>1</v>
      </c>
      <c r="Q1019" s="86">
        <v>1</v>
      </c>
      <c r="R1019" s="84"/>
      <c r="S1019" s="84"/>
      <c r="T1019" s="84"/>
      <c r="U1019" s="84"/>
      <c r="V1019" s="84"/>
      <c r="W1019" s="84"/>
      <c r="X1019" s="84"/>
      <c r="Y1019" s="84"/>
      <c r="Z1019" s="84" t="s">
        <v>7037</v>
      </c>
      <c r="AA1019" s="87"/>
      <c r="AB1019" s="87">
        <v>320225</v>
      </c>
      <c r="AC1019" s="87">
        <v>249.7</v>
      </c>
      <c r="AD1019" s="87">
        <v>1800000</v>
      </c>
      <c r="AE1019" s="87">
        <v>225678</v>
      </c>
      <c r="AF1019" s="88" t="s">
        <v>7038</v>
      </c>
    </row>
    <row r="1020" spans="1:32">
      <c r="A1020" s="82">
        <v>1451</v>
      </c>
      <c r="B1020" s="84" t="s">
        <v>7039</v>
      </c>
      <c r="C1020" s="84" t="s">
        <v>4714</v>
      </c>
      <c r="D1020" s="85">
        <v>2021</v>
      </c>
      <c r="E1020" s="83"/>
      <c r="F1020" s="84" t="s">
        <v>4601</v>
      </c>
      <c r="G1020" s="84" t="s">
        <v>4604</v>
      </c>
      <c r="H1020" s="84"/>
      <c r="I1020" s="84" t="s">
        <v>4614</v>
      </c>
      <c r="J1020" s="84" t="s">
        <v>4649</v>
      </c>
      <c r="K1020" s="84" t="s">
        <v>4616</v>
      </c>
      <c r="L1020" s="84"/>
      <c r="M1020" s="84"/>
      <c r="N1020" s="86">
        <v>1</v>
      </c>
      <c r="O1020" s="84"/>
      <c r="P1020" s="84"/>
      <c r="Q1020" s="84"/>
      <c r="R1020" s="84"/>
      <c r="S1020" s="84"/>
      <c r="T1020" s="84"/>
      <c r="U1020" s="84"/>
      <c r="V1020" s="84"/>
      <c r="W1020" s="84"/>
      <c r="X1020" s="84"/>
      <c r="Y1020" s="84"/>
      <c r="Z1020" s="84" t="s">
        <v>5350</v>
      </c>
      <c r="AA1020" s="87">
        <v>120</v>
      </c>
      <c r="AB1020" s="87">
        <v>26087</v>
      </c>
      <c r="AC1020" s="87">
        <v>20.3</v>
      </c>
      <c r="AD1020" s="87"/>
      <c r="AE1020" s="87">
        <v>26087</v>
      </c>
      <c r="AF1020" s="88" t="s">
        <v>5345</v>
      </c>
    </row>
    <row r="1021" spans="1:32">
      <c r="A1021" s="82">
        <v>1452</v>
      </c>
      <c r="B1021" s="84" t="s">
        <v>7040</v>
      </c>
      <c r="C1021" s="84" t="s">
        <v>5607</v>
      </c>
      <c r="D1021" s="85">
        <v>2026</v>
      </c>
      <c r="E1021" s="83"/>
      <c r="F1021" s="84" t="s">
        <v>4612</v>
      </c>
      <c r="G1021" s="84" t="s">
        <v>4598</v>
      </c>
      <c r="H1021" s="84" t="s">
        <v>4613</v>
      </c>
      <c r="I1021" s="84" t="s">
        <v>4614</v>
      </c>
      <c r="J1021" s="84" t="s">
        <v>4649</v>
      </c>
      <c r="K1021" s="84" t="s">
        <v>4554</v>
      </c>
      <c r="L1021" s="84"/>
      <c r="M1021" s="86">
        <v>1</v>
      </c>
      <c r="N1021" s="84"/>
      <c r="O1021" s="84"/>
      <c r="P1021" s="84"/>
      <c r="Q1021" s="84"/>
      <c r="R1021" s="84"/>
      <c r="S1021" s="84"/>
      <c r="T1021" s="84"/>
      <c r="U1021" s="84"/>
      <c r="V1021" s="84"/>
      <c r="W1021" s="84"/>
      <c r="X1021" s="84"/>
      <c r="Y1021" s="84"/>
      <c r="Z1021" s="84" t="s">
        <v>7041</v>
      </c>
      <c r="AA1021" s="87">
        <v>2161.8621280000002</v>
      </c>
      <c r="AB1021" s="87">
        <v>480414</v>
      </c>
      <c r="AC1021" s="87">
        <v>374.5</v>
      </c>
      <c r="AD1021" s="87"/>
      <c r="AE1021" s="87">
        <v>480414</v>
      </c>
      <c r="AF1021" s="88" t="s">
        <v>7028</v>
      </c>
    </row>
    <row r="1022" spans="1:32">
      <c r="A1022" s="82">
        <v>1453</v>
      </c>
      <c r="B1022" s="84" t="s">
        <v>7042</v>
      </c>
      <c r="C1022" s="84" t="s">
        <v>4662</v>
      </c>
      <c r="D1022" s="85">
        <v>2026</v>
      </c>
      <c r="E1022" s="83"/>
      <c r="F1022" s="84" t="s">
        <v>4612</v>
      </c>
      <c r="G1022" s="84" t="s">
        <v>7043</v>
      </c>
      <c r="H1022" s="84"/>
      <c r="I1022" s="84"/>
      <c r="J1022" s="84"/>
      <c r="K1022" s="84" t="s">
        <v>4616</v>
      </c>
      <c r="L1022" s="84"/>
      <c r="M1022" s="84"/>
      <c r="N1022" s="84"/>
      <c r="O1022" s="84"/>
      <c r="P1022" s="84"/>
      <c r="Q1022" s="84"/>
      <c r="R1022" s="84"/>
      <c r="S1022" s="84"/>
      <c r="T1022" s="84"/>
      <c r="U1022" s="84"/>
      <c r="V1022" s="84"/>
      <c r="W1022" s="84"/>
      <c r="X1022" s="84"/>
      <c r="Y1022" s="84"/>
      <c r="Z1022" s="84" t="s">
        <v>7044</v>
      </c>
      <c r="AA1022" s="87"/>
      <c r="AB1022" s="87">
        <v>8979</v>
      </c>
      <c r="AC1022" s="87">
        <v>7</v>
      </c>
      <c r="AD1022" s="87">
        <v>140000</v>
      </c>
      <c r="AE1022" s="87">
        <v>8979</v>
      </c>
      <c r="AF1022" s="88" t="s">
        <v>7045</v>
      </c>
    </row>
    <row r="1023" spans="1:32">
      <c r="A1023" s="82">
        <v>1456</v>
      </c>
      <c r="B1023" s="84" t="s">
        <v>7046</v>
      </c>
      <c r="C1023" s="84" t="s">
        <v>4662</v>
      </c>
      <c r="D1023" s="83"/>
      <c r="E1023" s="83"/>
      <c r="F1023" s="84" t="s">
        <v>4612</v>
      </c>
      <c r="G1023" s="84" t="s">
        <v>4594</v>
      </c>
      <c r="H1023" s="84" t="s">
        <v>4863</v>
      </c>
      <c r="I1023" s="84"/>
      <c r="J1023" s="84"/>
      <c r="K1023" s="84" t="s">
        <v>4616</v>
      </c>
      <c r="L1023" s="84"/>
      <c r="M1023" s="84"/>
      <c r="N1023" s="84"/>
      <c r="O1023" s="84"/>
      <c r="P1023" s="84"/>
      <c r="Q1023" s="84"/>
      <c r="R1023" s="84"/>
      <c r="S1023" s="84"/>
      <c r="T1023" s="84"/>
      <c r="U1023" s="84"/>
      <c r="V1023" s="84"/>
      <c r="W1023" s="84"/>
      <c r="X1023" s="84"/>
      <c r="Y1023" s="84"/>
      <c r="Z1023" s="84" t="s">
        <v>7047</v>
      </c>
      <c r="AA1023" s="87"/>
      <c r="AB1023" s="87">
        <v>116667</v>
      </c>
      <c r="AC1023" s="87">
        <v>91</v>
      </c>
      <c r="AD1023" s="87"/>
      <c r="AE1023" s="87">
        <v>0</v>
      </c>
      <c r="AF1023" s="88" t="s">
        <v>7048</v>
      </c>
    </row>
    <row r="1024" spans="1:32">
      <c r="A1024" s="82">
        <v>1457</v>
      </c>
      <c r="B1024" s="84" t="s">
        <v>7049</v>
      </c>
      <c r="C1024" s="84" t="s">
        <v>4662</v>
      </c>
      <c r="D1024" s="83"/>
      <c r="E1024" s="83"/>
      <c r="F1024" s="84" t="s">
        <v>4626</v>
      </c>
      <c r="G1024" s="84" t="s">
        <v>4594</v>
      </c>
      <c r="H1024" s="84" t="s">
        <v>6397</v>
      </c>
      <c r="I1024" s="84" t="s">
        <v>5914</v>
      </c>
      <c r="J1024" s="84" t="s">
        <v>5914</v>
      </c>
      <c r="K1024" s="84" t="s">
        <v>4554</v>
      </c>
      <c r="L1024" s="84"/>
      <c r="M1024" s="86">
        <v>1</v>
      </c>
      <c r="N1024" s="84"/>
      <c r="O1024" s="84"/>
      <c r="P1024" s="84"/>
      <c r="Q1024" s="84"/>
      <c r="R1024" s="84"/>
      <c r="S1024" s="84"/>
      <c r="T1024" s="84"/>
      <c r="U1024" s="84"/>
      <c r="V1024" s="84"/>
      <c r="W1024" s="84"/>
      <c r="X1024" s="84"/>
      <c r="Y1024" s="84"/>
      <c r="Z1024" s="84"/>
      <c r="AA1024" s="87"/>
      <c r="AB1024" s="87"/>
      <c r="AC1024" s="87"/>
      <c r="AD1024" s="87"/>
      <c r="AE1024" s="87">
        <v>0</v>
      </c>
      <c r="AF1024" s="88" t="s">
        <v>7048</v>
      </c>
    </row>
    <row r="1025" spans="1:32">
      <c r="A1025" s="82">
        <v>1458</v>
      </c>
      <c r="B1025" s="84" t="s">
        <v>7050</v>
      </c>
      <c r="C1025" s="84" t="s">
        <v>5607</v>
      </c>
      <c r="D1025" s="85">
        <v>2024</v>
      </c>
      <c r="E1025" s="83"/>
      <c r="F1025" s="84" t="s">
        <v>4612</v>
      </c>
      <c r="G1025" s="84" t="s">
        <v>4598</v>
      </c>
      <c r="H1025" s="84" t="s">
        <v>4613</v>
      </c>
      <c r="I1025" s="84" t="s">
        <v>4614</v>
      </c>
      <c r="J1025" s="84" t="s">
        <v>4622</v>
      </c>
      <c r="K1025" s="84" t="s">
        <v>4616</v>
      </c>
      <c r="L1025" s="84"/>
      <c r="M1025" s="84"/>
      <c r="N1025" s="86">
        <v>1</v>
      </c>
      <c r="O1025" s="86">
        <v>1</v>
      </c>
      <c r="P1025" s="84"/>
      <c r="Q1025" s="86">
        <v>1</v>
      </c>
      <c r="R1025" s="86">
        <v>1</v>
      </c>
      <c r="S1025" s="84"/>
      <c r="T1025" s="84"/>
      <c r="U1025" s="84"/>
      <c r="V1025" s="84"/>
      <c r="W1025" s="84"/>
      <c r="X1025" s="84"/>
      <c r="Y1025" s="84"/>
      <c r="Z1025" s="84" t="s">
        <v>5353</v>
      </c>
      <c r="AA1025" s="87">
        <v>60</v>
      </c>
      <c r="AB1025" s="87">
        <v>13333</v>
      </c>
      <c r="AC1025" s="87">
        <v>10.4</v>
      </c>
      <c r="AD1025" s="87"/>
      <c r="AE1025" s="87">
        <v>13333</v>
      </c>
      <c r="AF1025" s="88" t="s">
        <v>7051</v>
      </c>
    </row>
    <row r="1026" spans="1:32">
      <c r="A1026" s="82">
        <v>1459</v>
      </c>
      <c r="B1026" s="84" t="s">
        <v>7052</v>
      </c>
      <c r="C1026" s="84" t="s">
        <v>6099</v>
      </c>
      <c r="D1026" s="85">
        <v>2025</v>
      </c>
      <c r="E1026" s="83"/>
      <c r="F1026" s="84" t="s">
        <v>4612</v>
      </c>
      <c r="G1026" s="84" t="s">
        <v>4598</v>
      </c>
      <c r="H1026" s="84" t="s">
        <v>4613</v>
      </c>
      <c r="I1026" s="84" t="s">
        <v>4614</v>
      </c>
      <c r="J1026" s="84" t="s">
        <v>4622</v>
      </c>
      <c r="K1026" s="84" t="s">
        <v>4616</v>
      </c>
      <c r="L1026" s="84"/>
      <c r="M1026" s="84"/>
      <c r="N1026" s="84"/>
      <c r="O1026" s="84"/>
      <c r="P1026" s="84"/>
      <c r="Q1026" s="84"/>
      <c r="R1026" s="84"/>
      <c r="S1026" s="84"/>
      <c r="T1026" s="84"/>
      <c r="U1026" s="84"/>
      <c r="V1026" s="84"/>
      <c r="W1026" s="84"/>
      <c r="X1026" s="84"/>
      <c r="Y1026" s="84"/>
      <c r="Z1026" s="84" t="s">
        <v>5259</v>
      </c>
      <c r="AA1026" s="87">
        <v>100</v>
      </c>
      <c r="AB1026" s="87">
        <v>22222</v>
      </c>
      <c r="AC1026" s="87">
        <v>17.3</v>
      </c>
      <c r="AD1026" s="87"/>
      <c r="AE1026" s="87">
        <v>22222</v>
      </c>
      <c r="AF1026" s="88" t="s">
        <v>7053</v>
      </c>
    </row>
    <row r="1027" spans="1:32">
      <c r="A1027" s="82">
        <v>1460</v>
      </c>
      <c r="B1027" s="84" t="s">
        <v>7054</v>
      </c>
      <c r="C1027" s="84" t="s">
        <v>5607</v>
      </c>
      <c r="D1027" s="83"/>
      <c r="E1027" s="83"/>
      <c r="F1027" s="84" t="s">
        <v>4612</v>
      </c>
      <c r="G1027" s="84" t="s">
        <v>4598</v>
      </c>
      <c r="H1027" s="84" t="s">
        <v>4613</v>
      </c>
      <c r="I1027" s="84" t="s">
        <v>4614</v>
      </c>
      <c r="J1027" s="84" t="s">
        <v>4622</v>
      </c>
      <c r="K1027" s="84" t="s">
        <v>4563</v>
      </c>
      <c r="L1027" s="84"/>
      <c r="M1027" s="84"/>
      <c r="N1027" s="84"/>
      <c r="O1027" s="84"/>
      <c r="P1027" s="84"/>
      <c r="Q1027" s="84"/>
      <c r="R1027" s="84"/>
      <c r="S1027" s="84"/>
      <c r="T1027" s="84"/>
      <c r="U1027" s="84"/>
      <c r="V1027" s="84"/>
      <c r="W1027" s="86">
        <v>1</v>
      </c>
      <c r="X1027" s="84"/>
      <c r="Y1027" s="84"/>
      <c r="Z1027" s="84" t="s">
        <v>7055</v>
      </c>
      <c r="AA1027" s="87">
        <v>88.950432340000006</v>
      </c>
      <c r="AB1027" s="87">
        <v>19767</v>
      </c>
      <c r="AC1027" s="87">
        <v>15.4</v>
      </c>
      <c r="AD1027" s="87"/>
      <c r="AE1027" s="87">
        <v>19767</v>
      </c>
      <c r="AF1027" s="88" t="s">
        <v>7056</v>
      </c>
    </row>
    <row r="1028" spans="1:32">
      <c r="A1028" s="82">
        <v>1461</v>
      </c>
      <c r="B1028" s="84" t="s">
        <v>7057</v>
      </c>
      <c r="C1028" s="84" t="s">
        <v>5607</v>
      </c>
      <c r="D1028" s="85">
        <v>2040</v>
      </c>
      <c r="E1028" s="83"/>
      <c r="F1028" s="84" t="s">
        <v>4626</v>
      </c>
      <c r="G1028" s="84" t="s">
        <v>4598</v>
      </c>
      <c r="H1028" s="84" t="s">
        <v>4613</v>
      </c>
      <c r="I1028" s="84" t="s">
        <v>4614</v>
      </c>
      <c r="J1028" s="84" t="s">
        <v>4622</v>
      </c>
      <c r="K1028" s="84" t="s">
        <v>4563</v>
      </c>
      <c r="L1028" s="84"/>
      <c r="M1028" s="84"/>
      <c r="N1028" s="84"/>
      <c r="O1028" s="84"/>
      <c r="P1028" s="84"/>
      <c r="Q1028" s="84"/>
      <c r="R1028" s="84"/>
      <c r="S1028" s="84"/>
      <c r="T1028" s="84"/>
      <c r="U1028" s="84"/>
      <c r="V1028" s="84"/>
      <c r="W1028" s="86">
        <v>1</v>
      </c>
      <c r="X1028" s="84"/>
      <c r="Y1028" s="84"/>
      <c r="Z1028" s="84" t="s">
        <v>7058</v>
      </c>
      <c r="AA1028" s="87">
        <v>14825.07206</v>
      </c>
      <c r="AB1028" s="87">
        <v>3294460</v>
      </c>
      <c r="AC1028" s="87">
        <v>2568.5</v>
      </c>
      <c r="AD1028" s="87"/>
      <c r="AE1028" s="87">
        <v>3294460</v>
      </c>
      <c r="AF1028" s="88" t="s">
        <v>7056</v>
      </c>
    </row>
    <row r="1029" spans="1:32">
      <c r="A1029" s="82">
        <v>1462</v>
      </c>
      <c r="B1029" s="84" t="s">
        <v>7059</v>
      </c>
      <c r="C1029" s="84" t="s">
        <v>6560</v>
      </c>
      <c r="D1029" s="83"/>
      <c r="E1029" s="83"/>
      <c r="F1029" s="84" t="s">
        <v>4626</v>
      </c>
      <c r="G1029" s="84" t="s">
        <v>4598</v>
      </c>
      <c r="H1029" s="84" t="s">
        <v>4613</v>
      </c>
      <c r="I1029" s="84" t="s">
        <v>4614</v>
      </c>
      <c r="J1029" s="84" t="s">
        <v>4622</v>
      </c>
      <c r="K1029" s="84" t="s">
        <v>4616</v>
      </c>
      <c r="L1029" s="84"/>
      <c r="M1029" s="84"/>
      <c r="N1029" s="84"/>
      <c r="O1029" s="84"/>
      <c r="P1029" s="84"/>
      <c r="Q1029" s="84"/>
      <c r="R1029" s="84"/>
      <c r="S1029" s="84"/>
      <c r="T1029" s="84"/>
      <c r="U1029" s="84"/>
      <c r="V1029" s="84"/>
      <c r="W1029" s="84"/>
      <c r="X1029" s="84"/>
      <c r="Y1029" s="84"/>
      <c r="Z1029" s="84" t="s">
        <v>7060</v>
      </c>
      <c r="AA1029" s="87">
        <v>150</v>
      </c>
      <c r="AB1029" s="87">
        <v>33333</v>
      </c>
      <c r="AC1029" s="87">
        <v>26</v>
      </c>
      <c r="AD1029" s="87"/>
      <c r="AE1029" s="87">
        <v>33333</v>
      </c>
      <c r="AF1029" s="88" t="s">
        <v>7061</v>
      </c>
    </row>
    <row r="1030" spans="1:32">
      <c r="A1030" s="82">
        <v>1463</v>
      </c>
      <c r="B1030" s="84" t="s">
        <v>7062</v>
      </c>
      <c r="C1030" s="84" t="s">
        <v>4890</v>
      </c>
      <c r="D1030" s="85">
        <v>2024</v>
      </c>
      <c r="E1030" s="83"/>
      <c r="F1030" s="84" t="s">
        <v>4612</v>
      </c>
      <c r="G1030" s="84" t="s">
        <v>4598</v>
      </c>
      <c r="H1030" s="84" t="s">
        <v>4613</v>
      </c>
      <c r="I1030" s="84" t="s">
        <v>4614</v>
      </c>
      <c r="J1030" s="84" t="s">
        <v>4683</v>
      </c>
      <c r="K1030" s="84" t="s">
        <v>4563</v>
      </c>
      <c r="L1030" s="84"/>
      <c r="M1030" s="84"/>
      <c r="N1030" s="84"/>
      <c r="O1030" s="84"/>
      <c r="P1030" s="84"/>
      <c r="Q1030" s="84"/>
      <c r="R1030" s="84"/>
      <c r="S1030" s="84"/>
      <c r="T1030" s="84"/>
      <c r="U1030" s="84"/>
      <c r="V1030" s="84"/>
      <c r="W1030" s="86">
        <v>1</v>
      </c>
      <c r="X1030" s="84"/>
      <c r="Y1030" s="84"/>
      <c r="Z1030" s="84" t="s">
        <v>7063</v>
      </c>
      <c r="AA1030" s="87">
        <v>240</v>
      </c>
      <c r="AB1030" s="87">
        <v>53333</v>
      </c>
      <c r="AC1030" s="87">
        <v>41.6</v>
      </c>
      <c r="AD1030" s="87"/>
      <c r="AE1030" s="87">
        <v>53333</v>
      </c>
      <c r="AF1030" s="88" t="s">
        <v>7064</v>
      </c>
    </row>
    <row r="1031" spans="1:32">
      <c r="A1031" s="82">
        <v>1464</v>
      </c>
      <c r="B1031" s="84" t="s">
        <v>7065</v>
      </c>
      <c r="C1031" s="84" t="s">
        <v>4890</v>
      </c>
      <c r="D1031" s="85">
        <v>2024</v>
      </c>
      <c r="E1031" s="83"/>
      <c r="F1031" s="84" t="s">
        <v>4612</v>
      </c>
      <c r="G1031" s="84" t="s">
        <v>4598</v>
      </c>
      <c r="H1031" s="84" t="s">
        <v>4613</v>
      </c>
      <c r="I1031" s="84" t="s">
        <v>4641</v>
      </c>
      <c r="J1031" s="84"/>
      <c r="K1031" s="84" t="s">
        <v>4616</v>
      </c>
      <c r="L1031" s="86">
        <v>1</v>
      </c>
      <c r="M1031" s="84"/>
      <c r="N1031" s="84"/>
      <c r="O1031" s="84"/>
      <c r="P1031" s="84"/>
      <c r="Q1031" s="84"/>
      <c r="R1031" s="84"/>
      <c r="S1031" s="84"/>
      <c r="T1031" s="84"/>
      <c r="U1031" s="84"/>
      <c r="V1031" s="84"/>
      <c r="W1031" s="84"/>
      <c r="X1031" s="84"/>
      <c r="Y1031" s="84"/>
      <c r="Z1031" s="84" t="s">
        <v>5230</v>
      </c>
      <c r="AA1031" s="87">
        <v>20</v>
      </c>
      <c r="AB1031" s="87">
        <v>4444</v>
      </c>
      <c r="AC1031" s="87">
        <v>3.5</v>
      </c>
      <c r="AD1031" s="87"/>
      <c r="AE1031" s="87">
        <v>4444</v>
      </c>
      <c r="AF1031" s="88" t="s">
        <v>7064</v>
      </c>
    </row>
    <row r="1032" spans="1:32">
      <c r="A1032" s="82">
        <v>1465</v>
      </c>
      <c r="B1032" s="84" t="s">
        <v>7066</v>
      </c>
      <c r="C1032" s="84" t="s">
        <v>4890</v>
      </c>
      <c r="D1032" s="85">
        <v>2025</v>
      </c>
      <c r="E1032" s="83"/>
      <c r="F1032" s="84" t="s">
        <v>4612</v>
      </c>
      <c r="G1032" s="84" t="s">
        <v>4598</v>
      </c>
      <c r="H1032" s="84" t="s">
        <v>4613</v>
      </c>
      <c r="I1032" s="84" t="s">
        <v>4614</v>
      </c>
      <c r="J1032" s="84" t="s">
        <v>4715</v>
      </c>
      <c r="K1032" s="84" t="s">
        <v>4658</v>
      </c>
      <c r="L1032" s="84"/>
      <c r="M1032" s="84"/>
      <c r="N1032" s="86">
        <v>1</v>
      </c>
      <c r="O1032" s="84"/>
      <c r="P1032" s="84"/>
      <c r="Q1032" s="84"/>
      <c r="R1032" s="84"/>
      <c r="S1032" s="84"/>
      <c r="T1032" s="84"/>
      <c r="U1032" s="84"/>
      <c r="V1032" s="84"/>
      <c r="W1032" s="84"/>
      <c r="X1032" s="84"/>
      <c r="Y1032" s="84"/>
      <c r="Z1032" s="84" t="s">
        <v>6636</v>
      </c>
      <c r="AA1032" s="87">
        <v>80</v>
      </c>
      <c r="AB1032" s="87">
        <v>17778</v>
      </c>
      <c r="AC1032" s="87">
        <v>13.9</v>
      </c>
      <c r="AD1032" s="87"/>
      <c r="AE1032" s="87">
        <v>17778</v>
      </c>
      <c r="AF1032" s="88" t="s">
        <v>7064</v>
      </c>
    </row>
    <row r="1033" spans="1:32">
      <c r="A1033" s="82">
        <v>1466</v>
      </c>
      <c r="B1033" s="84" t="s">
        <v>7067</v>
      </c>
      <c r="C1033" s="84" t="s">
        <v>4890</v>
      </c>
      <c r="D1033" s="85">
        <v>2025</v>
      </c>
      <c r="E1033" s="83"/>
      <c r="F1033" s="84" t="s">
        <v>4612</v>
      </c>
      <c r="G1033" s="84" t="s">
        <v>4598</v>
      </c>
      <c r="H1033" s="84" t="s">
        <v>4613</v>
      </c>
      <c r="I1033" s="84" t="s">
        <v>4641</v>
      </c>
      <c r="J1033" s="84"/>
      <c r="K1033" s="84" t="s">
        <v>4616</v>
      </c>
      <c r="L1033" s="84"/>
      <c r="M1033" s="84"/>
      <c r="N1033" s="84"/>
      <c r="O1033" s="86">
        <v>1</v>
      </c>
      <c r="P1033" s="84"/>
      <c r="Q1033" s="84"/>
      <c r="R1033" s="84"/>
      <c r="S1033" s="84"/>
      <c r="T1033" s="84"/>
      <c r="U1033" s="84"/>
      <c r="V1033" s="84"/>
      <c r="W1033" s="84"/>
      <c r="X1033" s="84"/>
      <c r="Y1033" s="84"/>
      <c r="Z1033" s="84" t="s">
        <v>7068</v>
      </c>
      <c r="AA1033" s="87">
        <v>12</v>
      </c>
      <c r="AB1033" s="87">
        <v>2667</v>
      </c>
      <c r="AC1033" s="87">
        <v>2.1</v>
      </c>
      <c r="AD1033" s="87"/>
      <c r="AE1033" s="87">
        <v>2667</v>
      </c>
      <c r="AF1033" s="88" t="s">
        <v>7069</v>
      </c>
    </row>
    <row r="1034" spans="1:32">
      <c r="A1034" s="82">
        <v>1467</v>
      </c>
      <c r="B1034" s="84" t="s">
        <v>7070</v>
      </c>
      <c r="C1034" s="84" t="s">
        <v>4648</v>
      </c>
      <c r="D1034" s="85">
        <v>2023</v>
      </c>
      <c r="E1034" s="83"/>
      <c r="F1034" s="84" t="s">
        <v>4621</v>
      </c>
      <c r="G1034" s="84" t="s">
        <v>4598</v>
      </c>
      <c r="H1034" s="84" t="s">
        <v>4613</v>
      </c>
      <c r="I1034" s="84" t="s">
        <v>4614</v>
      </c>
      <c r="J1034" s="84" t="s">
        <v>4649</v>
      </c>
      <c r="K1034" s="84" t="s">
        <v>4616</v>
      </c>
      <c r="L1034" s="84"/>
      <c r="M1034" s="84"/>
      <c r="N1034" s="84"/>
      <c r="O1034" s="84"/>
      <c r="P1034" s="84"/>
      <c r="Q1034" s="84"/>
      <c r="R1034" s="84"/>
      <c r="S1034" s="84"/>
      <c r="T1034" s="84"/>
      <c r="U1034" s="84"/>
      <c r="V1034" s="84"/>
      <c r="W1034" s="84"/>
      <c r="X1034" s="84"/>
      <c r="Y1034" s="84"/>
      <c r="Z1034" s="84" t="s">
        <v>5400</v>
      </c>
      <c r="AA1034" s="87">
        <v>5</v>
      </c>
      <c r="AB1034" s="87">
        <v>1111</v>
      </c>
      <c r="AC1034" s="87">
        <v>0.9</v>
      </c>
      <c r="AD1034" s="87"/>
      <c r="AE1034" s="87">
        <v>1111</v>
      </c>
      <c r="AF1034" s="88" t="s">
        <v>7071</v>
      </c>
    </row>
    <row r="1035" spans="1:32">
      <c r="A1035" s="82">
        <v>1468</v>
      </c>
      <c r="B1035" s="84" t="s">
        <v>7072</v>
      </c>
      <c r="C1035" s="84" t="s">
        <v>7073</v>
      </c>
      <c r="D1035" s="83"/>
      <c r="E1035" s="83"/>
      <c r="F1035" s="84" t="s">
        <v>4626</v>
      </c>
      <c r="G1035" s="84" t="s">
        <v>4598</v>
      </c>
      <c r="H1035" s="84" t="s">
        <v>4613</v>
      </c>
      <c r="I1035" s="84" t="s">
        <v>4614</v>
      </c>
      <c r="J1035" s="84" t="s">
        <v>4673</v>
      </c>
      <c r="K1035" s="84" t="s">
        <v>4616</v>
      </c>
      <c r="L1035" s="84"/>
      <c r="M1035" s="84"/>
      <c r="N1035" s="84"/>
      <c r="O1035" s="84"/>
      <c r="P1035" s="86">
        <v>1</v>
      </c>
      <c r="Q1035" s="84"/>
      <c r="R1035" s="84"/>
      <c r="S1035" s="84"/>
      <c r="T1035" s="84"/>
      <c r="U1035" s="86">
        <v>1</v>
      </c>
      <c r="V1035" s="84"/>
      <c r="W1035" s="84"/>
      <c r="X1035" s="84"/>
      <c r="Y1035" s="84"/>
      <c r="Z1035" s="84"/>
      <c r="AA1035" s="87"/>
      <c r="AB1035" s="87"/>
      <c r="AC1035" s="87"/>
      <c r="AD1035" s="87"/>
      <c r="AE1035" s="87">
        <v>0</v>
      </c>
      <c r="AF1035" s="88" t="s">
        <v>7074</v>
      </c>
    </row>
    <row r="1036" spans="1:32">
      <c r="A1036" s="82">
        <v>1469</v>
      </c>
      <c r="B1036" s="84" t="s">
        <v>7075</v>
      </c>
      <c r="C1036" s="84" t="s">
        <v>4714</v>
      </c>
      <c r="D1036" s="85">
        <v>2024</v>
      </c>
      <c r="E1036" s="83"/>
      <c r="F1036" s="84" t="s">
        <v>4621</v>
      </c>
      <c r="G1036" s="84" t="s">
        <v>4604</v>
      </c>
      <c r="H1036" s="84"/>
      <c r="I1036" s="84" t="s">
        <v>4614</v>
      </c>
      <c r="J1036" s="84" t="s">
        <v>4683</v>
      </c>
      <c r="K1036" s="84" t="s">
        <v>4616</v>
      </c>
      <c r="L1036" s="84"/>
      <c r="M1036" s="84"/>
      <c r="N1036" s="84"/>
      <c r="O1036" s="84"/>
      <c r="P1036" s="84"/>
      <c r="Q1036" s="86">
        <v>1</v>
      </c>
      <c r="R1036" s="84"/>
      <c r="S1036" s="84"/>
      <c r="T1036" s="84"/>
      <c r="U1036" s="84"/>
      <c r="V1036" s="84"/>
      <c r="W1036" s="84"/>
      <c r="X1036" s="84"/>
      <c r="Y1036" s="84"/>
      <c r="Z1036" s="84" t="s">
        <v>5353</v>
      </c>
      <c r="AA1036" s="87">
        <v>40</v>
      </c>
      <c r="AB1036" s="87">
        <v>8696</v>
      </c>
      <c r="AC1036" s="87">
        <v>6.8</v>
      </c>
      <c r="AD1036" s="87"/>
      <c r="AE1036" s="87">
        <v>8696</v>
      </c>
      <c r="AF1036" s="88" t="s">
        <v>7076</v>
      </c>
    </row>
    <row r="1037" spans="1:32">
      <c r="A1037" s="82">
        <v>1470</v>
      </c>
      <c r="B1037" s="84" t="s">
        <v>7077</v>
      </c>
      <c r="C1037" s="84" t="s">
        <v>4750</v>
      </c>
      <c r="D1037" s="85">
        <v>2027</v>
      </c>
      <c r="E1037" s="83"/>
      <c r="F1037" s="84" t="s">
        <v>4626</v>
      </c>
      <c r="G1037" s="84" t="s">
        <v>4598</v>
      </c>
      <c r="H1037" s="84" t="s">
        <v>4613</v>
      </c>
      <c r="I1037" s="84" t="s">
        <v>4614</v>
      </c>
      <c r="J1037" s="84" t="s">
        <v>4673</v>
      </c>
      <c r="K1037" s="84" t="s">
        <v>4616</v>
      </c>
      <c r="L1037" s="84"/>
      <c r="M1037" s="84"/>
      <c r="N1037" s="84"/>
      <c r="O1037" s="84"/>
      <c r="P1037" s="84"/>
      <c r="Q1037" s="84"/>
      <c r="R1037" s="84"/>
      <c r="S1037" s="84"/>
      <c r="T1037" s="84"/>
      <c r="U1037" s="84"/>
      <c r="V1037" s="84"/>
      <c r="W1037" s="84"/>
      <c r="X1037" s="84"/>
      <c r="Y1037" s="84"/>
      <c r="Z1037" s="84" t="s">
        <v>7078</v>
      </c>
      <c r="AA1037" s="87">
        <v>50.504078810000003</v>
      </c>
      <c r="AB1037" s="87">
        <v>11223.1</v>
      </c>
      <c r="AC1037" s="87">
        <v>9</v>
      </c>
      <c r="AD1037" s="87"/>
      <c r="AE1037" s="87">
        <v>11223</v>
      </c>
      <c r="AF1037" s="88" t="s">
        <v>7079</v>
      </c>
    </row>
    <row r="1038" spans="1:32">
      <c r="A1038" s="82">
        <v>1471</v>
      </c>
      <c r="B1038" s="84" t="s">
        <v>7080</v>
      </c>
      <c r="C1038" s="84" t="s">
        <v>4750</v>
      </c>
      <c r="D1038" s="83"/>
      <c r="E1038" s="83"/>
      <c r="F1038" s="84" t="s">
        <v>4626</v>
      </c>
      <c r="G1038" s="84" t="s">
        <v>4598</v>
      </c>
      <c r="H1038" s="84" t="s">
        <v>4613</v>
      </c>
      <c r="I1038" s="84" t="s">
        <v>4614</v>
      </c>
      <c r="J1038" s="84" t="s">
        <v>4673</v>
      </c>
      <c r="K1038" s="84" t="s">
        <v>4554</v>
      </c>
      <c r="L1038" s="84"/>
      <c r="M1038" s="86">
        <v>1</v>
      </c>
      <c r="N1038" s="84"/>
      <c r="O1038" s="84"/>
      <c r="P1038" s="84"/>
      <c r="Q1038" s="84"/>
      <c r="R1038" s="84"/>
      <c r="S1038" s="84"/>
      <c r="T1038" s="84"/>
      <c r="U1038" s="84"/>
      <c r="V1038" s="84"/>
      <c r="W1038" s="84"/>
      <c r="X1038" s="84"/>
      <c r="Y1038" s="84"/>
      <c r="Z1038" s="84" t="s">
        <v>7081</v>
      </c>
      <c r="AA1038" s="87">
        <v>818.49334309999995</v>
      </c>
      <c r="AB1038" s="87">
        <v>181887.4</v>
      </c>
      <c r="AC1038" s="87">
        <v>142</v>
      </c>
      <c r="AD1038" s="87"/>
      <c r="AE1038" s="87">
        <v>181887</v>
      </c>
      <c r="AF1038" s="88" t="s">
        <v>7079</v>
      </c>
    </row>
    <row r="1039" spans="1:32">
      <c r="A1039" s="82">
        <v>1472</v>
      </c>
      <c r="B1039" s="84" t="s">
        <v>7082</v>
      </c>
      <c r="C1039" s="84" t="s">
        <v>4750</v>
      </c>
      <c r="D1039" s="83"/>
      <c r="E1039" s="83"/>
      <c r="F1039" s="84" t="s">
        <v>4626</v>
      </c>
      <c r="G1039" s="84" t="s">
        <v>4598</v>
      </c>
      <c r="H1039" s="84" t="s">
        <v>4613</v>
      </c>
      <c r="I1039" s="84" t="s">
        <v>4614</v>
      </c>
      <c r="J1039" s="84" t="s">
        <v>4673</v>
      </c>
      <c r="K1039" s="84" t="s">
        <v>4658</v>
      </c>
      <c r="L1039" s="84"/>
      <c r="M1039" s="84"/>
      <c r="N1039" s="84"/>
      <c r="O1039" s="84"/>
      <c r="P1039" s="84"/>
      <c r="Q1039" s="84"/>
      <c r="R1039" s="84"/>
      <c r="S1039" s="84"/>
      <c r="T1039" s="84"/>
      <c r="U1039" s="84"/>
      <c r="V1039" s="84"/>
      <c r="W1039" s="84"/>
      <c r="X1039" s="84"/>
      <c r="Y1039" s="84"/>
      <c r="Z1039" s="84" t="s">
        <v>7083</v>
      </c>
      <c r="AA1039" s="87">
        <v>634.98359819999996</v>
      </c>
      <c r="AB1039" s="87">
        <v>141107.5</v>
      </c>
      <c r="AC1039" s="87">
        <v>110</v>
      </c>
      <c r="AD1039" s="87"/>
      <c r="AE1039" s="87">
        <v>141107</v>
      </c>
      <c r="AF1039" s="88" t="s">
        <v>7079</v>
      </c>
    </row>
    <row r="1040" spans="1:32">
      <c r="A1040" s="82">
        <v>1473</v>
      </c>
      <c r="B1040" s="84" t="s">
        <v>7084</v>
      </c>
      <c r="C1040" s="84" t="s">
        <v>4750</v>
      </c>
      <c r="D1040" s="83"/>
      <c r="E1040" s="83"/>
      <c r="F1040" s="84" t="s">
        <v>4612</v>
      </c>
      <c r="G1040" s="84" t="s">
        <v>4594</v>
      </c>
      <c r="H1040" s="84" t="s">
        <v>5966</v>
      </c>
      <c r="I1040" s="84"/>
      <c r="J1040" s="84"/>
      <c r="K1040" s="84" t="s">
        <v>4554</v>
      </c>
      <c r="L1040" s="84"/>
      <c r="M1040" s="86">
        <v>1</v>
      </c>
      <c r="N1040" s="84"/>
      <c r="O1040" s="84"/>
      <c r="P1040" s="84"/>
      <c r="Q1040" s="84"/>
      <c r="R1040" s="84"/>
      <c r="S1040" s="84"/>
      <c r="T1040" s="84"/>
      <c r="U1040" s="84"/>
      <c r="V1040" s="84"/>
      <c r="W1040" s="84"/>
      <c r="X1040" s="84"/>
      <c r="Y1040" s="84"/>
      <c r="Z1040" s="84" t="s">
        <v>7085</v>
      </c>
      <c r="AA1040" s="87"/>
      <c r="AB1040" s="87">
        <v>138580.9</v>
      </c>
      <c r="AC1040" s="87">
        <v>108</v>
      </c>
      <c r="AD1040" s="87"/>
      <c r="AE1040" s="87">
        <v>0</v>
      </c>
      <c r="AF1040" s="88" t="s">
        <v>7079</v>
      </c>
    </row>
    <row r="1041" spans="1:32">
      <c r="A1041" s="82">
        <v>1474</v>
      </c>
      <c r="B1041" s="84" t="s">
        <v>7086</v>
      </c>
      <c r="C1041" s="84" t="s">
        <v>5621</v>
      </c>
      <c r="D1041" s="85">
        <v>2025</v>
      </c>
      <c r="E1041" s="83"/>
      <c r="F1041" s="84" t="s">
        <v>4626</v>
      </c>
      <c r="G1041" s="84" t="s">
        <v>4598</v>
      </c>
      <c r="H1041" s="84" t="s">
        <v>4613</v>
      </c>
      <c r="I1041" s="84" t="s">
        <v>4614</v>
      </c>
      <c r="J1041" s="84" t="s">
        <v>4649</v>
      </c>
      <c r="K1041" s="84" t="s">
        <v>4554</v>
      </c>
      <c r="L1041" s="84"/>
      <c r="M1041" s="86">
        <v>1</v>
      </c>
      <c r="N1041" s="84"/>
      <c r="O1041" s="84"/>
      <c r="P1041" s="84"/>
      <c r="Q1041" s="84"/>
      <c r="R1041" s="84"/>
      <c r="S1041" s="84"/>
      <c r="T1041" s="84"/>
      <c r="U1041" s="84"/>
      <c r="V1041" s="84"/>
      <c r="W1041" s="84"/>
      <c r="X1041" s="84"/>
      <c r="Y1041" s="84"/>
      <c r="Z1041" s="84" t="s">
        <v>5698</v>
      </c>
      <c r="AA1041" s="87">
        <v>200</v>
      </c>
      <c r="AB1041" s="87">
        <v>44444</v>
      </c>
      <c r="AC1041" s="87">
        <v>34.700000000000003</v>
      </c>
      <c r="AD1041" s="87"/>
      <c r="AE1041" s="87">
        <v>44444</v>
      </c>
      <c r="AF1041" s="88" t="s">
        <v>7087</v>
      </c>
    </row>
    <row r="1042" spans="1:32">
      <c r="A1042" s="82">
        <v>1475</v>
      </c>
      <c r="B1042" s="84" t="s">
        <v>7088</v>
      </c>
      <c r="C1042" s="84" t="s">
        <v>4640</v>
      </c>
      <c r="D1042" s="85">
        <v>1992</v>
      </c>
      <c r="E1042" s="83"/>
      <c r="F1042" s="84" t="s">
        <v>4601</v>
      </c>
      <c r="G1042" s="84" t="s">
        <v>4604</v>
      </c>
      <c r="H1042" s="84"/>
      <c r="I1042" s="84" t="s">
        <v>6081</v>
      </c>
      <c r="J1042" s="84"/>
      <c r="K1042" s="84" t="s">
        <v>4616</v>
      </c>
      <c r="L1042" s="84"/>
      <c r="M1042" s="84"/>
      <c r="N1042" s="84"/>
      <c r="O1042" s="84"/>
      <c r="P1042" s="86">
        <v>1</v>
      </c>
      <c r="Q1042" s="84"/>
      <c r="R1042" s="84"/>
      <c r="S1042" s="84"/>
      <c r="T1042" s="84"/>
      <c r="U1042" s="84"/>
      <c r="V1042" s="84"/>
      <c r="W1042" s="84"/>
      <c r="X1042" s="84"/>
      <c r="Y1042" s="84"/>
      <c r="Z1042" s="84" t="s">
        <v>7089</v>
      </c>
      <c r="AA1042" s="87">
        <v>0.7</v>
      </c>
      <c r="AB1042" s="87">
        <v>152</v>
      </c>
      <c r="AC1042" s="87">
        <v>0.1</v>
      </c>
      <c r="AD1042" s="87"/>
      <c r="AE1042" s="87">
        <v>152</v>
      </c>
      <c r="AF1042" s="88" t="s">
        <v>7090</v>
      </c>
    </row>
    <row r="1043" spans="1:32">
      <c r="A1043" s="82">
        <v>1476</v>
      </c>
      <c r="B1043" s="84" t="s">
        <v>7091</v>
      </c>
      <c r="C1043" s="84" t="s">
        <v>4736</v>
      </c>
      <c r="D1043" s="85">
        <v>2026</v>
      </c>
      <c r="E1043" s="83"/>
      <c r="F1043" s="84" t="s">
        <v>4612</v>
      </c>
      <c r="G1043" s="84" t="s">
        <v>4598</v>
      </c>
      <c r="H1043" s="84" t="s">
        <v>4613</v>
      </c>
      <c r="I1043" s="84" t="s">
        <v>4769</v>
      </c>
      <c r="J1043" s="84"/>
      <c r="K1043" s="84" t="s">
        <v>4616</v>
      </c>
      <c r="L1043" s="86">
        <v>1</v>
      </c>
      <c r="M1043" s="84"/>
      <c r="N1043" s="84"/>
      <c r="O1043" s="86">
        <v>1</v>
      </c>
      <c r="P1043" s="86">
        <v>1</v>
      </c>
      <c r="Q1043" s="84"/>
      <c r="R1043" s="84"/>
      <c r="S1043" s="84"/>
      <c r="T1043" s="84"/>
      <c r="U1043" s="84"/>
      <c r="V1043" s="84"/>
      <c r="W1043" s="84"/>
      <c r="X1043" s="84"/>
      <c r="Y1043" s="84"/>
      <c r="Z1043" s="84" t="s">
        <v>5259</v>
      </c>
      <c r="AA1043" s="87">
        <v>100</v>
      </c>
      <c r="AB1043" s="87">
        <v>22222</v>
      </c>
      <c r="AC1043" s="87">
        <v>17.3</v>
      </c>
      <c r="AD1043" s="87"/>
      <c r="AE1043" s="87">
        <v>22222</v>
      </c>
      <c r="AF1043" s="88" t="s">
        <v>7092</v>
      </c>
    </row>
    <row r="1044" spans="1:32">
      <c r="A1044" s="82">
        <v>1477</v>
      </c>
      <c r="B1044" s="84" t="s">
        <v>7093</v>
      </c>
      <c r="C1044" s="84" t="s">
        <v>4736</v>
      </c>
      <c r="D1044" s="85">
        <v>2031</v>
      </c>
      <c r="E1044" s="83"/>
      <c r="F1044" s="84" t="s">
        <v>4612</v>
      </c>
      <c r="G1044" s="84" t="s">
        <v>4598</v>
      </c>
      <c r="H1044" s="84" t="s">
        <v>4613</v>
      </c>
      <c r="I1044" s="84" t="s">
        <v>4769</v>
      </c>
      <c r="J1044" s="84"/>
      <c r="K1044" s="84" t="s">
        <v>4616</v>
      </c>
      <c r="L1044" s="86">
        <v>1</v>
      </c>
      <c r="M1044" s="84"/>
      <c r="N1044" s="84"/>
      <c r="O1044" s="86">
        <v>1</v>
      </c>
      <c r="P1044" s="86">
        <v>1</v>
      </c>
      <c r="Q1044" s="84"/>
      <c r="R1044" s="84"/>
      <c r="S1044" s="84"/>
      <c r="T1044" s="84"/>
      <c r="U1044" s="84"/>
      <c r="V1044" s="84"/>
      <c r="W1044" s="84"/>
      <c r="X1044" s="84"/>
      <c r="Y1044" s="84"/>
      <c r="Z1044" s="84" t="s">
        <v>5857</v>
      </c>
      <c r="AA1044" s="87">
        <v>100</v>
      </c>
      <c r="AB1044" s="87">
        <v>22222</v>
      </c>
      <c r="AC1044" s="87">
        <v>17.3</v>
      </c>
      <c r="AD1044" s="87"/>
      <c r="AE1044" s="87">
        <v>22222</v>
      </c>
      <c r="AF1044" s="88" t="s">
        <v>7092</v>
      </c>
    </row>
    <row r="1045" spans="1:32">
      <c r="A1045" s="82">
        <v>1478</v>
      </c>
      <c r="B1045" s="84" t="s">
        <v>7094</v>
      </c>
      <c r="C1045" s="84" t="s">
        <v>4736</v>
      </c>
      <c r="D1045" s="85">
        <v>2023</v>
      </c>
      <c r="E1045" s="83"/>
      <c r="F1045" s="84" t="s">
        <v>4621</v>
      </c>
      <c r="G1045" s="84" t="s">
        <v>4604</v>
      </c>
      <c r="H1045" s="84"/>
      <c r="I1045" s="84" t="s">
        <v>4641</v>
      </c>
      <c r="J1045" s="84"/>
      <c r="K1045" s="84" t="s">
        <v>4616</v>
      </c>
      <c r="L1045" s="84"/>
      <c r="M1045" s="84"/>
      <c r="N1045" s="84"/>
      <c r="O1045" s="84"/>
      <c r="P1045" s="84"/>
      <c r="Q1045" s="86">
        <v>1</v>
      </c>
      <c r="R1045" s="84"/>
      <c r="S1045" s="84"/>
      <c r="T1045" s="84"/>
      <c r="U1045" s="84"/>
      <c r="V1045" s="84"/>
      <c r="W1045" s="84"/>
      <c r="X1045" s="84"/>
      <c r="Y1045" s="84"/>
      <c r="Z1045" s="84" t="s">
        <v>7095</v>
      </c>
      <c r="AA1045" s="87">
        <v>1</v>
      </c>
      <c r="AB1045" s="87">
        <v>217</v>
      </c>
      <c r="AC1045" s="87">
        <v>0.2</v>
      </c>
      <c r="AD1045" s="87"/>
      <c r="AE1045" s="87">
        <v>217</v>
      </c>
      <c r="AF1045" s="88" t="s">
        <v>7096</v>
      </c>
    </row>
    <row r="1046" spans="1:32">
      <c r="A1046" s="82">
        <v>1479</v>
      </c>
      <c r="B1046" s="84" t="s">
        <v>7097</v>
      </c>
      <c r="C1046" s="84" t="s">
        <v>4662</v>
      </c>
      <c r="D1046" s="85">
        <v>2021</v>
      </c>
      <c r="E1046" s="83"/>
      <c r="F1046" s="84" t="s">
        <v>4663</v>
      </c>
      <c r="G1046" s="84" t="s">
        <v>4524</v>
      </c>
      <c r="H1046" s="84" t="s">
        <v>7098</v>
      </c>
      <c r="I1046" s="84"/>
      <c r="J1046" s="84"/>
      <c r="K1046" s="84" t="s">
        <v>4616</v>
      </c>
      <c r="L1046" s="84"/>
      <c r="M1046" s="84"/>
      <c r="N1046" s="84"/>
      <c r="O1046" s="84"/>
      <c r="P1046" s="84"/>
      <c r="Q1046" s="84"/>
      <c r="R1046" s="84"/>
      <c r="S1046" s="84"/>
      <c r="T1046" s="84"/>
      <c r="U1046" s="84"/>
      <c r="V1046" s="84"/>
      <c r="W1046" s="84"/>
      <c r="X1046" s="84"/>
      <c r="Y1046" s="84"/>
      <c r="Z1046" s="84" t="s">
        <v>7099</v>
      </c>
      <c r="AA1046" s="87"/>
      <c r="AB1046" s="87">
        <v>468</v>
      </c>
      <c r="AC1046" s="87">
        <v>0</v>
      </c>
      <c r="AD1046" s="87"/>
      <c r="AE1046" s="87">
        <v>468</v>
      </c>
      <c r="AF1046" s="88" t="s">
        <v>7100</v>
      </c>
    </row>
    <row r="1047" spans="1:32">
      <c r="A1047" s="82">
        <v>1480</v>
      </c>
      <c r="B1047" s="84" t="s">
        <v>7101</v>
      </c>
      <c r="C1047" s="84" t="s">
        <v>4695</v>
      </c>
      <c r="D1047" s="83"/>
      <c r="E1047" s="83"/>
      <c r="F1047" s="84" t="s">
        <v>4626</v>
      </c>
      <c r="G1047" s="84" t="s">
        <v>4598</v>
      </c>
      <c r="H1047" s="84" t="s">
        <v>4613</v>
      </c>
      <c r="I1047" s="84" t="s">
        <v>4614</v>
      </c>
      <c r="J1047" s="84" t="s">
        <v>4622</v>
      </c>
      <c r="K1047" s="84" t="s">
        <v>4616</v>
      </c>
      <c r="L1047" s="84"/>
      <c r="M1047" s="84"/>
      <c r="N1047" s="84"/>
      <c r="O1047" s="84"/>
      <c r="P1047" s="84"/>
      <c r="Q1047" s="84"/>
      <c r="R1047" s="84"/>
      <c r="S1047" s="84"/>
      <c r="T1047" s="84"/>
      <c r="U1047" s="84"/>
      <c r="V1047" s="84"/>
      <c r="W1047" s="84"/>
      <c r="X1047" s="84"/>
      <c r="Y1047" s="84"/>
      <c r="Z1047" s="84"/>
      <c r="AA1047" s="87"/>
      <c r="AB1047" s="87"/>
      <c r="AC1047" s="87"/>
      <c r="AD1047" s="87"/>
      <c r="AE1047" s="87">
        <v>0</v>
      </c>
      <c r="AF1047" s="88" t="s">
        <v>7102</v>
      </c>
    </row>
    <row r="1048" spans="1:32">
      <c r="A1048" s="82">
        <v>1481</v>
      </c>
      <c r="B1048" s="84" t="s">
        <v>7103</v>
      </c>
      <c r="C1048" s="84" t="s">
        <v>4695</v>
      </c>
      <c r="D1048" s="83"/>
      <c r="E1048" s="83"/>
      <c r="F1048" s="84" t="s">
        <v>4626</v>
      </c>
      <c r="G1048" s="84" t="s">
        <v>4598</v>
      </c>
      <c r="H1048" s="84" t="s">
        <v>4613</v>
      </c>
      <c r="I1048" s="84" t="s">
        <v>4614</v>
      </c>
      <c r="J1048" s="84" t="s">
        <v>4622</v>
      </c>
      <c r="K1048" s="84" t="s">
        <v>4658</v>
      </c>
      <c r="L1048" s="84"/>
      <c r="M1048" s="84"/>
      <c r="N1048" s="86">
        <v>1</v>
      </c>
      <c r="O1048" s="84"/>
      <c r="P1048" s="84"/>
      <c r="Q1048" s="84"/>
      <c r="R1048" s="84"/>
      <c r="S1048" s="84"/>
      <c r="T1048" s="84"/>
      <c r="U1048" s="84"/>
      <c r="V1048" s="84"/>
      <c r="W1048" s="84"/>
      <c r="X1048" s="84"/>
      <c r="Y1048" s="84"/>
      <c r="Z1048" s="84"/>
      <c r="AA1048" s="87"/>
      <c r="AB1048" s="87"/>
      <c r="AC1048" s="87"/>
      <c r="AD1048" s="87"/>
      <c r="AE1048" s="87">
        <v>0</v>
      </c>
      <c r="AF1048" s="88" t="s">
        <v>7102</v>
      </c>
    </row>
    <row r="1049" spans="1:32">
      <c r="A1049" s="82">
        <v>1482</v>
      </c>
      <c r="B1049" s="84" t="s">
        <v>7104</v>
      </c>
      <c r="C1049" s="84" t="s">
        <v>4677</v>
      </c>
      <c r="D1049" s="85">
        <v>2023</v>
      </c>
      <c r="E1049" s="83"/>
      <c r="F1049" s="84" t="s">
        <v>4612</v>
      </c>
      <c r="G1049" s="84" t="s">
        <v>4604</v>
      </c>
      <c r="H1049" s="84"/>
      <c r="I1049" s="84" t="s">
        <v>4614</v>
      </c>
      <c r="J1049" s="84" t="s">
        <v>4649</v>
      </c>
      <c r="K1049" s="84" t="s">
        <v>4616</v>
      </c>
      <c r="L1049" s="84"/>
      <c r="M1049" s="84"/>
      <c r="N1049" s="84"/>
      <c r="O1049" s="84"/>
      <c r="P1049" s="86">
        <v>1</v>
      </c>
      <c r="Q1049" s="86">
        <v>1</v>
      </c>
      <c r="R1049" s="84"/>
      <c r="S1049" s="84"/>
      <c r="T1049" s="84"/>
      <c r="U1049" s="84"/>
      <c r="V1049" s="84"/>
      <c r="W1049" s="84"/>
      <c r="X1049" s="84"/>
      <c r="Y1049" s="84"/>
      <c r="Z1049" s="84" t="s">
        <v>5400</v>
      </c>
      <c r="AA1049" s="87">
        <v>5</v>
      </c>
      <c r="AB1049" s="87">
        <v>1087</v>
      </c>
      <c r="AC1049" s="87">
        <v>1</v>
      </c>
      <c r="AD1049" s="87"/>
      <c r="AE1049" s="87">
        <v>1087</v>
      </c>
      <c r="AF1049" s="88" t="s">
        <v>7105</v>
      </c>
    </row>
    <row r="1050" spans="1:32">
      <c r="A1050" s="82">
        <v>1483</v>
      </c>
      <c r="B1050" s="84" t="s">
        <v>7106</v>
      </c>
      <c r="C1050" s="84" t="s">
        <v>5780</v>
      </c>
      <c r="D1050" s="83"/>
      <c r="E1050" s="83"/>
      <c r="F1050" s="84" t="s">
        <v>4626</v>
      </c>
      <c r="G1050" s="84" t="s">
        <v>4598</v>
      </c>
      <c r="H1050" s="84" t="s">
        <v>4613</v>
      </c>
      <c r="I1050" s="84" t="s">
        <v>4614</v>
      </c>
      <c r="J1050" s="84" t="s">
        <v>4673</v>
      </c>
      <c r="K1050" s="84" t="s">
        <v>4616</v>
      </c>
      <c r="L1050" s="84"/>
      <c r="M1050" s="86">
        <v>1</v>
      </c>
      <c r="N1050" s="84"/>
      <c r="O1050" s="84"/>
      <c r="P1050" s="86">
        <v>1</v>
      </c>
      <c r="Q1050" s="84"/>
      <c r="R1050" s="84"/>
      <c r="S1050" s="84"/>
      <c r="T1050" s="84"/>
      <c r="U1050" s="84"/>
      <c r="V1050" s="84"/>
      <c r="W1050" s="84"/>
      <c r="X1050" s="84"/>
      <c r="Y1050" s="84"/>
      <c r="Z1050" s="84" t="s">
        <v>5857</v>
      </c>
      <c r="AA1050" s="87">
        <v>600</v>
      </c>
      <c r="AB1050" s="87">
        <v>133333</v>
      </c>
      <c r="AC1050" s="87">
        <v>104</v>
      </c>
      <c r="AD1050" s="87"/>
      <c r="AE1050" s="87">
        <v>133333</v>
      </c>
      <c r="AF1050" s="88" t="s">
        <v>7107</v>
      </c>
    </row>
    <row r="1051" spans="1:32">
      <c r="A1051" s="82">
        <v>1484</v>
      </c>
      <c r="B1051" s="84" t="s">
        <v>7108</v>
      </c>
      <c r="C1051" s="84" t="s">
        <v>5780</v>
      </c>
      <c r="D1051" s="85">
        <v>2026</v>
      </c>
      <c r="E1051" s="83"/>
      <c r="F1051" s="84" t="s">
        <v>4612</v>
      </c>
      <c r="G1051" s="84" t="s">
        <v>4598</v>
      </c>
      <c r="H1051" s="84" t="s">
        <v>4613</v>
      </c>
      <c r="I1051" s="84" t="s">
        <v>4614</v>
      </c>
      <c r="J1051" s="84" t="s">
        <v>4673</v>
      </c>
      <c r="K1051" s="84" t="s">
        <v>4554</v>
      </c>
      <c r="L1051" s="84"/>
      <c r="M1051" s="86">
        <v>1</v>
      </c>
      <c r="N1051" s="84"/>
      <c r="O1051" s="84"/>
      <c r="P1051" s="84"/>
      <c r="Q1051" s="84"/>
      <c r="R1051" s="84"/>
      <c r="S1051" s="84"/>
      <c r="T1051" s="84"/>
      <c r="U1051" s="84"/>
      <c r="V1051" s="84"/>
      <c r="W1051" s="84"/>
      <c r="X1051" s="84"/>
      <c r="Y1051" s="84"/>
      <c r="Z1051" s="84" t="s">
        <v>7109</v>
      </c>
      <c r="AA1051" s="87">
        <v>350</v>
      </c>
      <c r="AB1051" s="87">
        <v>77778</v>
      </c>
      <c r="AC1051" s="87">
        <v>60.6</v>
      </c>
      <c r="AD1051" s="87"/>
      <c r="AE1051" s="87">
        <v>77778</v>
      </c>
      <c r="AF1051" s="88" t="s">
        <v>7110</v>
      </c>
    </row>
    <row r="1052" spans="1:32">
      <c r="A1052" s="82">
        <v>1485</v>
      </c>
      <c r="B1052" s="84" t="s">
        <v>7111</v>
      </c>
      <c r="C1052" s="84" t="s">
        <v>5780</v>
      </c>
      <c r="D1052" s="83"/>
      <c r="E1052" s="83"/>
      <c r="F1052" s="84" t="s">
        <v>4612</v>
      </c>
      <c r="G1052" s="84" t="s">
        <v>4598</v>
      </c>
      <c r="H1052" s="84" t="s">
        <v>4613</v>
      </c>
      <c r="I1052" s="84" t="s">
        <v>4614</v>
      </c>
      <c r="J1052" s="84" t="s">
        <v>4673</v>
      </c>
      <c r="K1052" s="84" t="s">
        <v>4616</v>
      </c>
      <c r="L1052" s="84"/>
      <c r="M1052" s="84"/>
      <c r="N1052" s="84"/>
      <c r="O1052" s="84"/>
      <c r="P1052" s="84"/>
      <c r="Q1052" s="84"/>
      <c r="R1052" s="84"/>
      <c r="S1052" s="84"/>
      <c r="T1052" s="84"/>
      <c r="U1052" s="84"/>
      <c r="V1052" s="84"/>
      <c r="W1052" s="84"/>
      <c r="X1052" s="84"/>
      <c r="Y1052" s="84"/>
      <c r="Z1052" s="84" t="s">
        <v>7112</v>
      </c>
      <c r="AA1052" s="87">
        <v>75</v>
      </c>
      <c r="AB1052" s="87">
        <v>16667</v>
      </c>
      <c r="AC1052" s="87">
        <v>13</v>
      </c>
      <c r="AD1052" s="87"/>
      <c r="AE1052" s="87">
        <v>16667</v>
      </c>
      <c r="AF1052" s="88" t="s">
        <v>7113</v>
      </c>
    </row>
    <row r="1053" spans="1:32">
      <c r="A1053" s="82">
        <v>1486</v>
      </c>
      <c r="B1053" s="84" t="s">
        <v>7114</v>
      </c>
      <c r="C1053" s="84" t="s">
        <v>5780</v>
      </c>
      <c r="D1053" s="83"/>
      <c r="E1053" s="83"/>
      <c r="F1053" s="84" t="s">
        <v>4626</v>
      </c>
      <c r="G1053" s="84" t="s">
        <v>4598</v>
      </c>
      <c r="H1053" s="84" t="s">
        <v>4613</v>
      </c>
      <c r="I1053" s="84" t="s">
        <v>4614</v>
      </c>
      <c r="J1053" s="84" t="s">
        <v>4673</v>
      </c>
      <c r="K1053" s="84" t="s">
        <v>4616</v>
      </c>
      <c r="L1053" s="84"/>
      <c r="M1053" s="84"/>
      <c r="N1053" s="84"/>
      <c r="O1053" s="84"/>
      <c r="P1053" s="84"/>
      <c r="Q1053" s="84"/>
      <c r="R1053" s="84"/>
      <c r="S1053" s="84"/>
      <c r="T1053" s="84"/>
      <c r="U1053" s="84"/>
      <c r="V1053" s="84"/>
      <c r="W1053" s="84"/>
      <c r="X1053" s="84"/>
      <c r="Y1053" s="84"/>
      <c r="Z1053" s="84" t="s">
        <v>5861</v>
      </c>
      <c r="AA1053" s="87">
        <v>225</v>
      </c>
      <c r="AB1053" s="87">
        <v>50000</v>
      </c>
      <c r="AC1053" s="87">
        <v>39</v>
      </c>
      <c r="AD1053" s="87"/>
      <c r="AE1053" s="87">
        <v>50000</v>
      </c>
      <c r="AF1053" s="88" t="s">
        <v>7113</v>
      </c>
    </row>
    <row r="1054" spans="1:32">
      <c r="A1054" s="82">
        <v>1487</v>
      </c>
      <c r="B1054" s="84" t="s">
        <v>7115</v>
      </c>
      <c r="C1054" s="84" t="s">
        <v>4687</v>
      </c>
      <c r="D1054" s="85">
        <v>2023</v>
      </c>
      <c r="E1054" s="83"/>
      <c r="F1054" s="84" t="s">
        <v>4621</v>
      </c>
      <c r="G1054" s="84" t="s">
        <v>4598</v>
      </c>
      <c r="H1054" s="84" t="s">
        <v>4613</v>
      </c>
      <c r="I1054" s="84" t="s">
        <v>4614</v>
      </c>
      <c r="J1054" s="84" t="s">
        <v>4649</v>
      </c>
      <c r="K1054" s="84" t="s">
        <v>4616</v>
      </c>
      <c r="L1054" s="84"/>
      <c r="M1054" s="84"/>
      <c r="N1054" s="84"/>
      <c r="O1054" s="84"/>
      <c r="P1054" s="84"/>
      <c r="Q1054" s="84"/>
      <c r="R1054" s="84"/>
      <c r="S1054" s="84"/>
      <c r="T1054" s="84"/>
      <c r="U1054" s="84"/>
      <c r="V1054" s="84"/>
      <c r="W1054" s="84"/>
      <c r="X1054" s="84"/>
      <c r="Y1054" s="84"/>
      <c r="Z1054" s="84" t="s">
        <v>6318</v>
      </c>
      <c r="AA1054" s="87">
        <v>0.9</v>
      </c>
      <c r="AB1054" s="87">
        <v>200</v>
      </c>
      <c r="AC1054" s="87">
        <v>0.2</v>
      </c>
      <c r="AD1054" s="87"/>
      <c r="AE1054" s="87">
        <v>200</v>
      </c>
      <c r="AF1054" s="88" t="s">
        <v>7116</v>
      </c>
    </row>
    <row r="1055" spans="1:32">
      <c r="A1055" s="82">
        <v>1488</v>
      </c>
      <c r="B1055" s="84" t="s">
        <v>7117</v>
      </c>
      <c r="C1055" s="84" t="s">
        <v>4611</v>
      </c>
      <c r="D1055" s="85">
        <v>2025</v>
      </c>
      <c r="E1055" s="83"/>
      <c r="F1055" s="84" t="s">
        <v>4612</v>
      </c>
      <c r="G1055" s="84" t="s">
        <v>4604</v>
      </c>
      <c r="H1055" s="84"/>
      <c r="I1055" s="84" t="s">
        <v>4614</v>
      </c>
      <c r="J1055" s="84" t="s">
        <v>4649</v>
      </c>
      <c r="K1055" s="84" t="s">
        <v>4616</v>
      </c>
      <c r="L1055" s="84"/>
      <c r="M1055" s="84"/>
      <c r="N1055" s="84"/>
      <c r="O1055" s="84"/>
      <c r="P1055" s="84"/>
      <c r="Q1055" s="84"/>
      <c r="R1055" s="84"/>
      <c r="S1055" s="84"/>
      <c r="T1055" s="84"/>
      <c r="U1055" s="84"/>
      <c r="V1055" s="84"/>
      <c r="W1055" s="84"/>
      <c r="X1055" s="84"/>
      <c r="Y1055" s="84"/>
      <c r="Z1055" s="84" t="s">
        <v>5259</v>
      </c>
      <c r="AA1055" s="87">
        <v>100</v>
      </c>
      <c r="AB1055" s="87">
        <v>21739</v>
      </c>
      <c r="AC1055" s="87">
        <v>16.899999999999999</v>
      </c>
      <c r="AD1055" s="87"/>
      <c r="AE1055" s="87">
        <v>21739</v>
      </c>
      <c r="AF1055" s="88" t="s">
        <v>7118</v>
      </c>
    </row>
    <row r="1056" spans="1:32">
      <c r="A1056" s="82">
        <v>1489</v>
      </c>
      <c r="B1056" s="84" t="s">
        <v>7119</v>
      </c>
      <c r="C1056" s="84" t="s">
        <v>4648</v>
      </c>
      <c r="D1056" s="85">
        <v>2027</v>
      </c>
      <c r="E1056" s="83"/>
      <c r="F1056" s="84" t="s">
        <v>4612</v>
      </c>
      <c r="G1056" s="84" t="s">
        <v>4598</v>
      </c>
      <c r="H1056" s="84" t="s">
        <v>4613</v>
      </c>
      <c r="I1056" s="84" t="s">
        <v>4614</v>
      </c>
      <c r="J1056" s="84" t="s">
        <v>4622</v>
      </c>
      <c r="K1056" s="84" t="s">
        <v>4616</v>
      </c>
      <c r="L1056" s="84"/>
      <c r="M1056" s="86">
        <v>1</v>
      </c>
      <c r="N1056" s="84"/>
      <c r="O1056" s="84"/>
      <c r="P1056" s="84"/>
      <c r="Q1056" s="84"/>
      <c r="R1056" s="84"/>
      <c r="S1056" s="86">
        <v>1</v>
      </c>
      <c r="T1056" s="84"/>
      <c r="U1056" s="84"/>
      <c r="V1056" s="84"/>
      <c r="W1056" s="84"/>
      <c r="X1056" s="84"/>
      <c r="Y1056" s="84"/>
      <c r="Z1056" s="84" t="s">
        <v>7120</v>
      </c>
      <c r="AA1056" s="87">
        <v>500</v>
      </c>
      <c r="AB1056" s="87">
        <v>111111</v>
      </c>
      <c r="AC1056" s="87">
        <v>86.6</v>
      </c>
      <c r="AD1056" s="87"/>
      <c r="AE1056" s="87">
        <v>111111</v>
      </c>
      <c r="AF1056" s="88" t="s">
        <v>7121</v>
      </c>
    </row>
    <row r="1057" spans="1:32">
      <c r="A1057" s="82">
        <v>1490</v>
      </c>
      <c r="B1057" s="84" t="s">
        <v>7122</v>
      </c>
      <c r="C1057" s="84" t="s">
        <v>4648</v>
      </c>
      <c r="D1057" s="85">
        <v>2030</v>
      </c>
      <c r="E1057" s="83"/>
      <c r="F1057" s="84" t="s">
        <v>4612</v>
      </c>
      <c r="G1057" s="84" t="s">
        <v>4598</v>
      </c>
      <c r="H1057" s="84" t="s">
        <v>4613</v>
      </c>
      <c r="I1057" s="84" t="s">
        <v>4614</v>
      </c>
      <c r="J1057" s="84" t="s">
        <v>4622</v>
      </c>
      <c r="K1057" s="84" t="s">
        <v>4616</v>
      </c>
      <c r="L1057" s="84"/>
      <c r="M1057" s="86">
        <v>1</v>
      </c>
      <c r="N1057" s="84"/>
      <c r="O1057" s="84"/>
      <c r="P1057" s="84"/>
      <c r="Q1057" s="84"/>
      <c r="R1057" s="84"/>
      <c r="S1057" s="86">
        <v>1</v>
      </c>
      <c r="T1057" s="84"/>
      <c r="U1057" s="84"/>
      <c r="V1057" s="84"/>
      <c r="W1057" s="84"/>
      <c r="X1057" s="84"/>
      <c r="Y1057" s="84"/>
      <c r="Z1057" s="84" t="s">
        <v>6888</v>
      </c>
      <c r="AA1057" s="87">
        <v>1500</v>
      </c>
      <c r="AB1057" s="87">
        <v>333333</v>
      </c>
      <c r="AC1057" s="87">
        <v>259.89999999999998</v>
      </c>
      <c r="AD1057" s="87"/>
      <c r="AE1057" s="87">
        <v>333333</v>
      </c>
      <c r="AF1057" s="88" t="s">
        <v>7121</v>
      </c>
    </row>
    <row r="1058" spans="1:32">
      <c r="A1058" s="82">
        <v>1491</v>
      </c>
      <c r="B1058" s="84" t="s">
        <v>7123</v>
      </c>
      <c r="C1058" s="84" t="s">
        <v>4765</v>
      </c>
      <c r="D1058" s="85">
        <v>2021</v>
      </c>
      <c r="E1058" s="83"/>
      <c r="F1058" s="84" t="s">
        <v>4601</v>
      </c>
      <c r="G1058" s="84" t="s">
        <v>4598</v>
      </c>
      <c r="H1058" s="84" t="s">
        <v>4613</v>
      </c>
      <c r="I1058" s="84" t="s">
        <v>4769</v>
      </c>
      <c r="J1058" s="84"/>
      <c r="K1058" s="84" t="s">
        <v>4616</v>
      </c>
      <c r="L1058" s="86">
        <v>1</v>
      </c>
      <c r="M1058" s="84"/>
      <c r="N1058" s="84"/>
      <c r="O1058" s="84"/>
      <c r="P1058" s="84"/>
      <c r="Q1058" s="86">
        <v>1</v>
      </c>
      <c r="R1058" s="84"/>
      <c r="S1058" s="84"/>
      <c r="T1058" s="84"/>
      <c r="U1058" s="84"/>
      <c r="V1058" s="84"/>
      <c r="W1058" s="84"/>
      <c r="X1058" s="84"/>
      <c r="Y1058" s="84"/>
      <c r="Z1058" s="84" t="s">
        <v>7124</v>
      </c>
      <c r="AA1058" s="87">
        <v>2.0201631519999999</v>
      </c>
      <c r="AB1058" s="87">
        <v>448.9</v>
      </c>
      <c r="AC1058" s="87">
        <v>0</v>
      </c>
      <c r="AD1058" s="87"/>
      <c r="AE1058" s="87">
        <v>449</v>
      </c>
      <c r="AF1058" s="88" t="s">
        <v>7125</v>
      </c>
    </row>
    <row r="1059" spans="1:32">
      <c r="A1059" s="102">
        <v>1492</v>
      </c>
      <c r="B1059" s="77" t="s">
        <v>7126</v>
      </c>
      <c r="C1059" s="79" t="s">
        <v>4765</v>
      </c>
      <c r="D1059" s="78">
        <v>2028</v>
      </c>
      <c r="E1059" s="79"/>
      <c r="F1059" s="79" t="s">
        <v>4612</v>
      </c>
      <c r="G1059" s="79" t="s">
        <v>4598</v>
      </c>
      <c r="H1059" s="79" t="s">
        <v>4613</v>
      </c>
      <c r="I1059" s="79" t="s">
        <v>4614</v>
      </c>
      <c r="J1059" s="79" t="s">
        <v>4615</v>
      </c>
      <c r="K1059" s="79" t="s">
        <v>4616</v>
      </c>
      <c r="L1059" s="79"/>
      <c r="M1059" s="79"/>
      <c r="N1059" s="79"/>
      <c r="O1059" s="79"/>
      <c r="P1059" s="79"/>
      <c r="Q1059" s="79"/>
      <c r="R1059" s="79"/>
      <c r="S1059" s="79"/>
      <c r="T1059" s="79"/>
      <c r="U1059" s="79"/>
      <c r="V1059" s="79"/>
      <c r="W1059" s="79"/>
      <c r="X1059" s="79"/>
      <c r="Y1059" s="79"/>
      <c r="Z1059" s="79"/>
      <c r="AA1059" s="103"/>
      <c r="AB1059" s="103"/>
      <c r="AC1059" s="103"/>
      <c r="AD1059" s="103"/>
      <c r="AE1059" s="103">
        <v>0</v>
      </c>
      <c r="AF1059" s="104"/>
    </row>
    <row r="1060" spans="1:32">
      <c r="A1060" s="82">
        <v>1493</v>
      </c>
      <c r="B1060" s="84" t="s">
        <v>7127</v>
      </c>
      <c r="C1060" s="84" t="s">
        <v>4687</v>
      </c>
      <c r="D1060" s="85">
        <v>2027</v>
      </c>
      <c r="E1060" s="83"/>
      <c r="F1060" s="84" t="s">
        <v>4612</v>
      </c>
      <c r="G1060" s="84" t="s">
        <v>4598</v>
      </c>
      <c r="H1060" s="84" t="s">
        <v>4613</v>
      </c>
      <c r="I1060" s="84" t="s">
        <v>4641</v>
      </c>
      <c r="J1060" s="84" t="s">
        <v>4615</v>
      </c>
      <c r="K1060" s="84" t="s">
        <v>4616</v>
      </c>
      <c r="L1060" s="86">
        <v>1</v>
      </c>
      <c r="M1060" s="84"/>
      <c r="N1060" s="84"/>
      <c r="O1060" s="84"/>
      <c r="P1060" s="84"/>
      <c r="Q1060" s="86">
        <v>1</v>
      </c>
      <c r="R1060" s="86">
        <v>1</v>
      </c>
      <c r="S1060" s="84"/>
      <c r="T1060" s="84"/>
      <c r="U1060" s="84"/>
      <c r="V1060" s="84"/>
      <c r="W1060" s="84"/>
      <c r="X1060" s="84"/>
      <c r="Y1060" s="84"/>
      <c r="Z1060" s="84" t="s">
        <v>7128</v>
      </c>
      <c r="AA1060" s="87">
        <v>110</v>
      </c>
      <c r="AB1060" s="87">
        <v>24444</v>
      </c>
      <c r="AC1060" s="87">
        <v>19</v>
      </c>
      <c r="AD1060" s="87"/>
      <c r="AE1060" s="87">
        <v>24444</v>
      </c>
      <c r="AF1060" s="88" t="s">
        <v>7129</v>
      </c>
    </row>
    <row r="1061" spans="1:32">
      <c r="A1061" s="82">
        <v>1494</v>
      </c>
      <c r="B1061" s="84" t="s">
        <v>7130</v>
      </c>
      <c r="C1061" s="84" t="s">
        <v>4714</v>
      </c>
      <c r="D1061" s="85">
        <v>2025</v>
      </c>
      <c r="E1061" s="83"/>
      <c r="F1061" s="84" t="s">
        <v>4612</v>
      </c>
      <c r="G1061" s="84" t="s">
        <v>5755</v>
      </c>
      <c r="H1061" s="84"/>
      <c r="I1061" s="84"/>
      <c r="J1061" s="84"/>
      <c r="K1061" s="84" t="s">
        <v>4616</v>
      </c>
      <c r="L1061" s="86">
        <v>1</v>
      </c>
      <c r="M1061" s="84"/>
      <c r="N1061" s="84"/>
      <c r="O1061" s="84"/>
      <c r="P1061" s="84"/>
      <c r="Q1061" s="84"/>
      <c r="R1061" s="84"/>
      <c r="S1061" s="84"/>
      <c r="T1061" s="84"/>
      <c r="U1061" s="84"/>
      <c r="V1061" s="84"/>
      <c r="W1061" s="84"/>
      <c r="X1061" s="84"/>
      <c r="Y1061" s="84"/>
      <c r="Z1061" s="84" t="s">
        <v>7131</v>
      </c>
      <c r="AA1061" s="87"/>
      <c r="AB1061" s="87"/>
      <c r="AC1061" s="87"/>
      <c r="AD1061" s="87">
        <v>1500000</v>
      </c>
      <c r="AE1061" s="87">
        <v>89768</v>
      </c>
      <c r="AF1061" s="88" t="s">
        <v>7132</v>
      </c>
    </row>
    <row r="1062" spans="1:32">
      <c r="A1062" s="82">
        <v>1497</v>
      </c>
      <c r="B1062" s="84" t="s">
        <v>7133</v>
      </c>
      <c r="C1062" s="84" t="s">
        <v>4761</v>
      </c>
      <c r="D1062" s="85">
        <v>2025</v>
      </c>
      <c r="E1062" s="83"/>
      <c r="F1062" s="84" t="s">
        <v>4612</v>
      </c>
      <c r="G1062" s="84" t="s">
        <v>4598</v>
      </c>
      <c r="H1062" s="84" t="s">
        <v>4613</v>
      </c>
      <c r="I1062" s="84" t="s">
        <v>4614</v>
      </c>
      <c r="J1062" s="84" t="s">
        <v>4715</v>
      </c>
      <c r="K1062" s="84" t="s">
        <v>4616</v>
      </c>
      <c r="L1062" s="84"/>
      <c r="M1062" s="84"/>
      <c r="N1062" s="84"/>
      <c r="O1062" s="84"/>
      <c r="P1062" s="84"/>
      <c r="Q1062" s="84"/>
      <c r="R1062" s="84"/>
      <c r="S1062" s="84"/>
      <c r="T1062" s="84"/>
      <c r="U1062" s="84"/>
      <c r="V1062" s="84"/>
      <c r="W1062" s="84"/>
      <c r="X1062" s="84"/>
      <c r="Y1062" s="84"/>
      <c r="Z1062" s="84" t="s">
        <v>7134</v>
      </c>
      <c r="AA1062" s="87">
        <v>716.29213479999999</v>
      </c>
      <c r="AB1062" s="87">
        <v>159176</v>
      </c>
      <c r="AC1062" s="87">
        <v>124</v>
      </c>
      <c r="AD1062" s="87"/>
      <c r="AE1062" s="87">
        <v>159176</v>
      </c>
      <c r="AF1062" s="88" t="s">
        <v>7135</v>
      </c>
    </row>
    <row r="1063" spans="1:32">
      <c r="A1063" s="82">
        <v>1498</v>
      </c>
      <c r="B1063" s="84" t="s">
        <v>7136</v>
      </c>
      <c r="C1063" s="84" t="s">
        <v>4611</v>
      </c>
      <c r="D1063" s="85">
        <v>2026</v>
      </c>
      <c r="E1063" s="83"/>
      <c r="F1063" s="84" t="s">
        <v>4612</v>
      </c>
      <c r="G1063" s="84" t="s">
        <v>4604</v>
      </c>
      <c r="H1063" s="84"/>
      <c r="I1063" s="84" t="s">
        <v>4614</v>
      </c>
      <c r="J1063" s="84" t="s">
        <v>4715</v>
      </c>
      <c r="K1063" s="84" t="s">
        <v>4554</v>
      </c>
      <c r="L1063" s="84"/>
      <c r="M1063" s="86">
        <v>1</v>
      </c>
      <c r="N1063" s="84"/>
      <c r="O1063" s="84"/>
      <c r="P1063" s="84"/>
      <c r="Q1063" s="84"/>
      <c r="R1063" s="84"/>
      <c r="S1063" s="84"/>
      <c r="T1063" s="84"/>
      <c r="U1063" s="84"/>
      <c r="V1063" s="84"/>
      <c r="W1063" s="84"/>
      <c r="X1063" s="84"/>
      <c r="Y1063" s="84"/>
      <c r="Z1063" s="84" t="s">
        <v>7137</v>
      </c>
      <c r="AA1063" s="87">
        <v>40</v>
      </c>
      <c r="AB1063" s="87">
        <v>8696</v>
      </c>
      <c r="AC1063" s="87">
        <v>6.8</v>
      </c>
      <c r="AD1063" s="87"/>
      <c r="AE1063" s="87">
        <v>8696</v>
      </c>
      <c r="AF1063" s="88" t="s">
        <v>7138</v>
      </c>
    </row>
    <row r="1064" spans="1:32">
      <c r="A1064" s="82">
        <v>1499</v>
      </c>
      <c r="B1064" s="84" t="s">
        <v>7139</v>
      </c>
      <c r="C1064" s="84" t="s">
        <v>4632</v>
      </c>
      <c r="D1064" s="85">
        <v>2027</v>
      </c>
      <c r="E1064" s="83"/>
      <c r="F1064" s="84" t="s">
        <v>4612</v>
      </c>
      <c r="G1064" s="84" t="s">
        <v>4598</v>
      </c>
      <c r="H1064" s="84" t="s">
        <v>4613</v>
      </c>
      <c r="I1064" s="84" t="s">
        <v>4614</v>
      </c>
      <c r="J1064" s="84" t="s">
        <v>4715</v>
      </c>
      <c r="K1064" s="84" t="s">
        <v>4554</v>
      </c>
      <c r="L1064" s="84"/>
      <c r="M1064" s="86">
        <v>1</v>
      </c>
      <c r="N1064" s="84"/>
      <c r="O1064" s="84"/>
      <c r="P1064" s="84"/>
      <c r="Q1064" s="86">
        <v>1</v>
      </c>
      <c r="R1064" s="84"/>
      <c r="S1064" s="84"/>
      <c r="T1064" s="84"/>
      <c r="U1064" s="84"/>
      <c r="V1064" s="84"/>
      <c r="W1064" s="84"/>
      <c r="X1064" s="84"/>
      <c r="Y1064" s="84"/>
      <c r="Z1064" s="84" t="s">
        <v>5861</v>
      </c>
      <c r="AA1064" s="87">
        <v>300</v>
      </c>
      <c r="AB1064" s="87">
        <v>66667</v>
      </c>
      <c r="AC1064" s="87">
        <v>52</v>
      </c>
      <c r="AD1064" s="87"/>
      <c r="AE1064" s="87">
        <v>66667</v>
      </c>
      <c r="AF1064" s="88" t="s">
        <v>7140</v>
      </c>
    </row>
    <row r="1065" spans="1:32">
      <c r="A1065" s="82">
        <v>1500</v>
      </c>
      <c r="B1065" s="84" t="s">
        <v>7141</v>
      </c>
      <c r="C1065" s="84" t="s">
        <v>6410</v>
      </c>
      <c r="D1065" s="85">
        <v>2025</v>
      </c>
      <c r="E1065" s="83"/>
      <c r="F1065" s="84" t="s">
        <v>4612</v>
      </c>
      <c r="G1065" s="84" t="s">
        <v>4598</v>
      </c>
      <c r="H1065" s="84" t="s">
        <v>4613</v>
      </c>
      <c r="I1065" s="84" t="s">
        <v>4614</v>
      </c>
      <c r="J1065" s="84" t="s">
        <v>4683</v>
      </c>
      <c r="K1065" s="84" t="s">
        <v>4616</v>
      </c>
      <c r="L1065" s="84"/>
      <c r="M1065" s="84"/>
      <c r="N1065" s="84"/>
      <c r="O1065" s="84"/>
      <c r="P1065" s="84"/>
      <c r="Q1065" s="86">
        <v>1</v>
      </c>
      <c r="R1065" s="84"/>
      <c r="S1065" s="84"/>
      <c r="T1065" s="84"/>
      <c r="U1065" s="84"/>
      <c r="V1065" s="84"/>
      <c r="W1065" s="84"/>
      <c r="X1065" s="84"/>
      <c r="Y1065" s="84"/>
      <c r="Z1065" s="84"/>
      <c r="AA1065" s="87"/>
      <c r="AB1065" s="87"/>
      <c r="AC1065" s="87"/>
      <c r="AD1065" s="87"/>
      <c r="AE1065" s="87">
        <v>0</v>
      </c>
      <c r="AF1065" s="88" t="s">
        <v>7142</v>
      </c>
    </row>
    <row r="1066" spans="1:32">
      <c r="A1066" s="82">
        <v>1501</v>
      </c>
      <c r="B1066" s="84" t="s">
        <v>7143</v>
      </c>
      <c r="C1066" s="84" t="s">
        <v>4648</v>
      </c>
      <c r="D1066" s="85">
        <v>2024</v>
      </c>
      <c r="E1066" s="83"/>
      <c r="F1066" s="84" t="s">
        <v>4621</v>
      </c>
      <c r="G1066" s="84" t="s">
        <v>4598</v>
      </c>
      <c r="H1066" s="84" t="s">
        <v>4613</v>
      </c>
      <c r="I1066" s="84" t="s">
        <v>4614</v>
      </c>
      <c r="J1066" s="84" t="s">
        <v>4715</v>
      </c>
      <c r="K1066" s="84" t="s">
        <v>4616</v>
      </c>
      <c r="L1066" s="84"/>
      <c r="M1066" s="84"/>
      <c r="N1066" s="84"/>
      <c r="O1066" s="84"/>
      <c r="P1066" s="84"/>
      <c r="Q1066" s="86">
        <v>1</v>
      </c>
      <c r="R1066" s="84"/>
      <c r="S1066" s="84"/>
      <c r="T1066" s="84"/>
      <c r="U1066" s="84"/>
      <c r="V1066" s="84"/>
      <c r="W1066" s="84"/>
      <c r="X1066" s="84"/>
      <c r="Y1066" s="84"/>
      <c r="Z1066" s="84" t="s">
        <v>7144</v>
      </c>
      <c r="AA1066" s="87">
        <v>10</v>
      </c>
      <c r="AB1066" s="87">
        <v>2222</v>
      </c>
      <c r="AC1066" s="87">
        <v>1.7</v>
      </c>
      <c r="AD1066" s="87"/>
      <c r="AE1066" s="87">
        <v>2222</v>
      </c>
      <c r="AF1066" s="88" t="s">
        <v>7145</v>
      </c>
    </row>
    <row r="1067" spans="1:32">
      <c r="A1067" s="82">
        <v>1502</v>
      </c>
      <c r="B1067" s="84" t="s">
        <v>7146</v>
      </c>
      <c r="C1067" s="84" t="s">
        <v>4761</v>
      </c>
      <c r="D1067" s="85">
        <v>2024</v>
      </c>
      <c r="E1067" s="83"/>
      <c r="F1067" s="84" t="s">
        <v>4621</v>
      </c>
      <c r="G1067" s="84" t="s">
        <v>4598</v>
      </c>
      <c r="H1067" s="84" t="s">
        <v>4613</v>
      </c>
      <c r="I1067" s="84" t="s">
        <v>4614</v>
      </c>
      <c r="J1067" s="84" t="s">
        <v>4715</v>
      </c>
      <c r="K1067" s="84" t="s">
        <v>4616</v>
      </c>
      <c r="L1067" s="84"/>
      <c r="M1067" s="84"/>
      <c r="N1067" s="84"/>
      <c r="O1067" s="84"/>
      <c r="P1067" s="84"/>
      <c r="Q1067" s="84"/>
      <c r="R1067" s="84"/>
      <c r="S1067" s="84"/>
      <c r="T1067" s="84"/>
      <c r="U1067" s="84"/>
      <c r="V1067" s="84"/>
      <c r="W1067" s="84"/>
      <c r="X1067" s="84"/>
      <c r="Y1067" s="84"/>
      <c r="Z1067" s="84"/>
      <c r="AA1067" s="87"/>
      <c r="AB1067" s="87"/>
      <c r="AC1067" s="87"/>
      <c r="AD1067" s="87"/>
      <c r="AE1067" s="87">
        <v>0</v>
      </c>
      <c r="AF1067" s="88" t="s">
        <v>7147</v>
      </c>
    </row>
    <row r="1068" spans="1:32">
      <c r="A1068" s="82">
        <v>1503</v>
      </c>
      <c r="B1068" s="84" t="s">
        <v>7148</v>
      </c>
      <c r="C1068" s="84" t="s">
        <v>4695</v>
      </c>
      <c r="D1068" s="85">
        <v>2024</v>
      </c>
      <c r="E1068" s="83"/>
      <c r="F1068" s="84" t="s">
        <v>4612</v>
      </c>
      <c r="G1068" s="84" t="s">
        <v>4598</v>
      </c>
      <c r="H1068" s="84" t="s">
        <v>4613</v>
      </c>
      <c r="I1068" s="84" t="s">
        <v>4614</v>
      </c>
      <c r="J1068" s="84" t="s">
        <v>4622</v>
      </c>
      <c r="K1068" s="84" t="s">
        <v>4658</v>
      </c>
      <c r="L1068" s="84"/>
      <c r="M1068" s="84"/>
      <c r="N1068" s="86">
        <v>1</v>
      </c>
      <c r="O1068" s="84"/>
      <c r="P1068" s="84"/>
      <c r="Q1068" s="84"/>
      <c r="R1068" s="84"/>
      <c r="S1068" s="84"/>
      <c r="T1068" s="84"/>
      <c r="U1068" s="84"/>
      <c r="V1068" s="84"/>
      <c r="W1068" s="84"/>
      <c r="X1068" s="84"/>
      <c r="Y1068" s="84"/>
      <c r="Z1068" s="84" t="s">
        <v>7149</v>
      </c>
      <c r="AA1068" s="87">
        <v>120</v>
      </c>
      <c r="AB1068" s="87">
        <v>26667</v>
      </c>
      <c r="AC1068" s="87">
        <v>20.8</v>
      </c>
      <c r="AD1068" s="87"/>
      <c r="AE1068" s="87">
        <v>26667</v>
      </c>
      <c r="AF1068" s="88" t="s">
        <v>7150</v>
      </c>
    </row>
    <row r="1069" spans="1:32">
      <c r="A1069" s="82">
        <v>1504</v>
      </c>
      <c r="B1069" s="84" t="s">
        <v>7151</v>
      </c>
      <c r="C1069" s="84" t="s">
        <v>4695</v>
      </c>
      <c r="D1069" s="83"/>
      <c r="E1069" s="83"/>
      <c r="F1069" s="84" t="s">
        <v>4612</v>
      </c>
      <c r="G1069" s="84" t="s">
        <v>4598</v>
      </c>
      <c r="H1069" s="84" t="s">
        <v>4613</v>
      </c>
      <c r="I1069" s="84" t="s">
        <v>4614</v>
      </c>
      <c r="J1069" s="84" t="s">
        <v>4622</v>
      </c>
      <c r="K1069" s="84" t="s">
        <v>4616</v>
      </c>
      <c r="L1069" s="84"/>
      <c r="M1069" s="84"/>
      <c r="N1069" s="84"/>
      <c r="O1069" s="84"/>
      <c r="P1069" s="84"/>
      <c r="Q1069" s="86">
        <v>1</v>
      </c>
      <c r="R1069" s="84"/>
      <c r="S1069" s="84"/>
      <c r="T1069" s="84"/>
      <c r="U1069" s="84"/>
      <c r="V1069" s="84"/>
      <c r="W1069" s="84"/>
      <c r="X1069" s="84"/>
      <c r="Y1069" s="84"/>
      <c r="Z1069" s="84" t="s">
        <v>5276</v>
      </c>
      <c r="AA1069" s="87">
        <v>50</v>
      </c>
      <c r="AB1069" s="87">
        <v>11111</v>
      </c>
      <c r="AC1069" s="87">
        <v>8.6999999999999993</v>
      </c>
      <c r="AD1069" s="87"/>
      <c r="AE1069" s="87">
        <v>11111</v>
      </c>
      <c r="AF1069" s="88" t="s">
        <v>7150</v>
      </c>
    </row>
    <row r="1070" spans="1:32">
      <c r="A1070" s="82">
        <v>1505</v>
      </c>
      <c r="B1070" s="84" t="s">
        <v>7152</v>
      </c>
      <c r="C1070" s="84" t="s">
        <v>4695</v>
      </c>
      <c r="D1070" s="85">
        <v>2027</v>
      </c>
      <c r="E1070" s="83"/>
      <c r="F1070" s="84" t="s">
        <v>4626</v>
      </c>
      <c r="G1070" s="84" t="s">
        <v>4598</v>
      </c>
      <c r="H1070" s="84" t="s">
        <v>4613</v>
      </c>
      <c r="I1070" s="84" t="s">
        <v>4614</v>
      </c>
      <c r="J1070" s="84" t="s">
        <v>4622</v>
      </c>
      <c r="K1070" s="84" t="s">
        <v>4658</v>
      </c>
      <c r="L1070" s="84"/>
      <c r="M1070" s="84"/>
      <c r="N1070" s="86">
        <v>1</v>
      </c>
      <c r="O1070" s="84"/>
      <c r="P1070" s="84"/>
      <c r="Q1070" s="84"/>
      <c r="R1070" s="84"/>
      <c r="S1070" s="84"/>
      <c r="T1070" s="84"/>
      <c r="U1070" s="84"/>
      <c r="V1070" s="84"/>
      <c r="W1070" s="84"/>
      <c r="X1070" s="84"/>
      <c r="Y1070" s="84"/>
      <c r="Z1070" s="84" t="s">
        <v>5262</v>
      </c>
      <c r="AA1070" s="87">
        <v>226</v>
      </c>
      <c r="AB1070" s="87">
        <v>50222</v>
      </c>
      <c r="AC1070" s="87">
        <v>39.200000000000003</v>
      </c>
      <c r="AD1070" s="87"/>
      <c r="AE1070" s="87">
        <v>50222</v>
      </c>
      <c r="AF1070" s="88" t="s">
        <v>5865</v>
      </c>
    </row>
    <row r="1071" spans="1:32">
      <c r="A1071" s="82">
        <v>1506</v>
      </c>
      <c r="B1071" s="84" t="s">
        <v>7153</v>
      </c>
      <c r="C1071" s="84" t="s">
        <v>4695</v>
      </c>
      <c r="D1071" s="85">
        <v>2023</v>
      </c>
      <c r="E1071" s="83"/>
      <c r="F1071" s="84" t="s">
        <v>4621</v>
      </c>
      <c r="G1071" s="84" t="s">
        <v>4598</v>
      </c>
      <c r="H1071" s="84" t="s">
        <v>4613</v>
      </c>
      <c r="I1071" s="84" t="s">
        <v>4614</v>
      </c>
      <c r="J1071" s="84" t="s">
        <v>4615</v>
      </c>
      <c r="K1071" s="84" t="s">
        <v>4616</v>
      </c>
      <c r="L1071" s="84"/>
      <c r="M1071" s="84"/>
      <c r="N1071" s="84"/>
      <c r="O1071" s="84"/>
      <c r="P1071" s="84"/>
      <c r="Q1071" s="84"/>
      <c r="R1071" s="84"/>
      <c r="S1071" s="84"/>
      <c r="T1071" s="84"/>
      <c r="U1071" s="84"/>
      <c r="V1071" s="84"/>
      <c r="W1071" s="84"/>
      <c r="X1071" s="84"/>
      <c r="Y1071" s="84"/>
      <c r="Z1071" s="84" t="s">
        <v>5864</v>
      </c>
      <c r="AA1071" s="87">
        <v>3</v>
      </c>
      <c r="AB1071" s="87">
        <v>667</v>
      </c>
      <c r="AC1071" s="87">
        <v>0.5</v>
      </c>
      <c r="AD1071" s="87"/>
      <c r="AE1071" s="87">
        <v>667</v>
      </c>
      <c r="AF1071" s="88" t="s">
        <v>7154</v>
      </c>
    </row>
    <row r="1072" spans="1:32">
      <c r="A1072" s="82">
        <v>1507</v>
      </c>
      <c r="B1072" s="84" t="s">
        <v>7155</v>
      </c>
      <c r="C1072" s="84" t="s">
        <v>4695</v>
      </c>
      <c r="D1072" s="85">
        <v>2023</v>
      </c>
      <c r="E1072" s="83"/>
      <c r="F1072" s="84" t="s">
        <v>4621</v>
      </c>
      <c r="G1072" s="84" t="s">
        <v>4598</v>
      </c>
      <c r="H1072" s="84" t="s">
        <v>4613</v>
      </c>
      <c r="I1072" s="84" t="s">
        <v>4614</v>
      </c>
      <c r="J1072" s="84" t="s">
        <v>4615</v>
      </c>
      <c r="K1072" s="84" t="s">
        <v>4616</v>
      </c>
      <c r="L1072" s="84"/>
      <c r="M1072" s="84"/>
      <c r="N1072" s="84"/>
      <c r="O1072" s="84"/>
      <c r="P1072" s="84"/>
      <c r="Q1072" s="84"/>
      <c r="R1072" s="84"/>
      <c r="S1072" s="84"/>
      <c r="T1072" s="84"/>
      <c r="U1072" s="84"/>
      <c r="V1072" s="84"/>
      <c r="W1072" s="84"/>
      <c r="X1072" s="84"/>
      <c r="Y1072" s="84"/>
      <c r="Z1072" s="84" t="s">
        <v>7068</v>
      </c>
      <c r="AA1072" s="87">
        <v>9</v>
      </c>
      <c r="AB1072" s="87">
        <v>2000</v>
      </c>
      <c r="AC1072" s="87">
        <v>1.6</v>
      </c>
      <c r="AD1072" s="87"/>
      <c r="AE1072" s="87">
        <v>2000</v>
      </c>
      <c r="AF1072" s="88" t="s">
        <v>7154</v>
      </c>
    </row>
    <row r="1073" spans="1:32">
      <c r="A1073" s="82">
        <v>1508</v>
      </c>
      <c r="B1073" s="84" t="s">
        <v>7156</v>
      </c>
      <c r="C1073" s="84" t="s">
        <v>4695</v>
      </c>
      <c r="D1073" s="83"/>
      <c r="E1073" s="83"/>
      <c r="F1073" s="84" t="s">
        <v>4626</v>
      </c>
      <c r="G1073" s="84" t="s">
        <v>4598</v>
      </c>
      <c r="H1073" s="84" t="s">
        <v>4613</v>
      </c>
      <c r="I1073" s="84" t="s">
        <v>4614</v>
      </c>
      <c r="J1073" s="84" t="s">
        <v>4622</v>
      </c>
      <c r="K1073" s="84" t="s">
        <v>4616</v>
      </c>
      <c r="L1073" s="84"/>
      <c r="M1073" s="84"/>
      <c r="N1073" s="84"/>
      <c r="O1073" s="84"/>
      <c r="P1073" s="84"/>
      <c r="Q1073" s="84"/>
      <c r="R1073" s="84"/>
      <c r="S1073" s="84"/>
      <c r="T1073" s="84"/>
      <c r="U1073" s="84"/>
      <c r="V1073" s="84"/>
      <c r="W1073" s="84"/>
      <c r="X1073" s="84"/>
      <c r="Y1073" s="84"/>
      <c r="Z1073" s="84" t="s">
        <v>7157</v>
      </c>
      <c r="AA1073" s="87">
        <v>43</v>
      </c>
      <c r="AB1073" s="87">
        <v>9556</v>
      </c>
      <c r="AC1073" s="87">
        <v>7.4</v>
      </c>
      <c r="AD1073" s="87"/>
      <c r="AE1073" s="87">
        <v>9556</v>
      </c>
      <c r="AF1073" s="88" t="s">
        <v>7150</v>
      </c>
    </row>
    <row r="1074" spans="1:32">
      <c r="A1074" s="82">
        <v>1509</v>
      </c>
      <c r="B1074" s="84" t="s">
        <v>7158</v>
      </c>
      <c r="C1074" s="84" t="s">
        <v>4695</v>
      </c>
      <c r="D1074" s="83"/>
      <c r="E1074" s="83"/>
      <c r="F1074" s="84" t="s">
        <v>4626</v>
      </c>
      <c r="G1074" s="84" t="s">
        <v>4598</v>
      </c>
      <c r="H1074" s="84" t="s">
        <v>4613</v>
      </c>
      <c r="I1074" s="84" t="s">
        <v>4614</v>
      </c>
      <c r="J1074" s="84" t="s">
        <v>4622</v>
      </c>
      <c r="K1074" s="84" t="s">
        <v>4616</v>
      </c>
      <c r="L1074" s="84"/>
      <c r="M1074" s="84"/>
      <c r="N1074" s="84"/>
      <c r="O1074" s="84"/>
      <c r="P1074" s="84"/>
      <c r="Q1074" s="84"/>
      <c r="R1074" s="84"/>
      <c r="S1074" s="84"/>
      <c r="T1074" s="84"/>
      <c r="U1074" s="84"/>
      <c r="V1074" s="84"/>
      <c r="W1074" s="84"/>
      <c r="X1074" s="84"/>
      <c r="Y1074" s="84"/>
      <c r="Z1074" s="84" t="s">
        <v>7157</v>
      </c>
      <c r="AA1074" s="87">
        <v>43</v>
      </c>
      <c r="AB1074" s="87">
        <v>9556</v>
      </c>
      <c r="AC1074" s="87">
        <v>7.4</v>
      </c>
      <c r="AD1074" s="87"/>
      <c r="AE1074" s="87">
        <v>9556</v>
      </c>
      <c r="AF1074" s="88" t="s">
        <v>7150</v>
      </c>
    </row>
    <row r="1075" spans="1:32">
      <c r="A1075" s="82">
        <v>1510</v>
      </c>
      <c r="B1075" s="84" t="s">
        <v>7159</v>
      </c>
      <c r="C1075" s="84" t="s">
        <v>4695</v>
      </c>
      <c r="D1075" s="85">
        <v>2025</v>
      </c>
      <c r="E1075" s="83"/>
      <c r="F1075" s="84" t="s">
        <v>4612</v>
      </c>
      <c r="G1075" s="84" t="s">
        <v>4598</v>
      </c>
      <c r="H1075" s="84" t="s">
        <v>4613</v>
      </c>
      <c r="I1075" s="84" t="s">
        <v>4614</v>
      </c>
      <c r="J1075" s="84" t="s">
        <v>4622</v>
      </c>
      <c r="K1075" s="84" t="s">
        <v>4616</v>
      </c>
      <c r="L1075" s="84"/>
      <c r="M1075" s="84"/>
      <c r="N1075" s="84"/>
      <c r="O1075" s="84"/>
      <c r="P1075" s="84"/>
      <c r="Q1075" s="84"/>
      <c r="R1075" s="84"/>
      <c r="S1075" s="84"/>
      <c r="T1075" s="84"/>
      <c r="U1075" s="84"/>
      <c r="V1075" s="84"/>
      <c r="W1075" s="84"/>
      <c r="X1075" s="84"/>
      <c r="Y1075" s="84"/>
      <c r="Z1075" s="84" t="s">
        <v>5259</v>
      </c>
      <c r="AA1075" s="87">
        <v>100</v>
      </c>
      <c r="AB1075" s="87">
        <v>22222</v>
      </c>
      <c r="AC1075" s="87">
        <v>17.3</v>
      </c>
      <c r="AD1075" s="87"/>
      <c r="AE1075" s="87">
        <v>22222</v>
      </c>
      <c r="AF1075" s="88" t="s">
        <v>7150</v>
      </c>
    </row>
    <row r="1076" spans="1:32">
      <c r="A1076" s="82">
        <v>1511</v>
      </c>
      <c r="B1076" s="84" t="s">
        <v>7160</v>
      </c>
      <c r="C1076" s="84" t="s">
        <v>4695</v>
      </c>
      <c r="D1076" s="85">
        <v>2023</v>
      </c>
      <c r="E1076" s="83"/>
      <c r="F1076" s="84" t="s">
        <v>4621</v>
      </c>
      <c r="G1076" s="84" t="s">
        <v>4602</v>
      </c>
      <c r="H1076" s="84"/>
      <c r="I1076" s="84" t="s">
        <v>4614</v>
      </c>
      <c r="J1076" s="84" t="s">
        <v>4649</v>
      </c>
      <c r="K1076" s="84" t="s">
        <v>4658</v>
      </c>
      <c r="L1076" s="84"/>
      <c r="M1076" s="84"/>
      <c r="N1076" s="86">
        <v>1</v>
      </c>
      <c r="O1076" s="84"/>
      <c r="P1076" s="84"/>
      <c r="Q1076" s="84"/>
      <c r="R1076" s="84"/>
      <c r="S1076" s="84"/>
      <c r="T1076" s="84"/>
      <c r="U1076" s="84"/>
      <c r="V1076" s="84"/>
      <c r="W1076" s="86">
        <v>1</v>
      </c>
      <c r="X1076" s="84"/>
      <c r="Y1076" s="84"/>
      <c r="Z1076" s="84" t="s">
        <v>7161</v>
      </c>
      <c r="AA1076" s="87">
        <v>50</v>
      </c>
      <c r="AB1076" s="87">
        <v>9615</v>
      </c>
      <c r="AC1076" s="87">
        <v>7.5</v>
      </c>
      <c r="AD1076" s="87"/>
      <c r="AE1076" s="87">
        <v>9615</v>
      </c>
      <c r="AF1076" s="88" t="s">
        <v>7162</v>
      </c>
    </row>
    <row r="1077" spans="1:32">
      <c r="A1077" s="82">
        <v>1512</v>
      </c>
      <c r="B1077" s="84" t="s">
        <v>7163</v>
      </c>
      <c r="C1077" s="84" t="s">
        <v>4695</v>
      </c>
      <c r="D1077" s="85">
        <v>2025</v>
      </c>
      <c r="E1077" s="83"/>
      <c r="F1077" s="84" t="s">
        <v>4612</v>
      </c>
      <c r="G1077" s="84" t="s">
        <v>4598</v>
      </c>
      <c r="H1077" s="84" t="s">
        <v>4613</v>
      </c>
      <c r="I1077" s="84" t="s">
        <v>4614</v>
      </c>
      <c r="J1077" s="84" t="s">
        <v>4622</v>
      </c>
      <c r="K1077" s="84" t="s">
        <v>4658</v>
      </c>
      <c r="L1077" s="84"/>
      <c r="M1077" s="84"/>
      <c r="N1077" s="86">
        <v>1</v>
      </c>
      <c r="O1077" s="84"/>
      <c r="P1077" s="84"/>
      <c r="Q1077" s="84"/>
      <c r="R1077" s="84"/>
      <c r="S1077" s="84"/>
      <c r="T1077" s="84"/>
      <c r="U1077" s="84"/>
      <c r="V1077" s="84"/>
      <c r="W1077" s="84"/>
      <c r="X1077" s="84"/>
      <c r="Y1077" s="84"/>
      <c r="Z1077" s="84" t="s">
        <v>7164</v>
      </c>
      <c r="AA1077" s="87">
        <v>220.8638602</v>
      </c>
      <c r="AB1077" s="87">
        <v>49080.9</v>
      </c>
      <c r="AC1077" s="87">
        <v>38.299999999999997</v>
      </c>
      <c r="AD1077" s="87"/>
      <c r="AE1077" s="87">
        <v>49081</v>
      </c>
      <c r="AF1077" s="88" t="s">
        <v>7150</v>
      </c>
    </row>
    <row r="1078" spans="1:32">
      <c r="A1078" s="82">
        <v>1513</v>
      </c>
      <c r="B1078" s="84" t="s">
        <v>7165</v>
      </c>
      <c r="C1078" s="84" t="s">
        <v>4695</v>
      </c>
      <c r="D1078" s="85">
        <v>2028</v>
      </c>
      <c r="E1078" s="83"/>
      <c r="F1078" s="84" t="s">
        <v>4612</v>
      </c>
      <c r="G1078" s="84" t="s">
        <v>4598</v>
      </c>
      <c r="H1078" s="84" t="s">
        <v>4613</v>
      </c>
      <c r="I1078" s="84" t="s">
        <v>4614</v>
      </c>
      <c r="J1078" s="84" t="s">
        <v>4622</v>
      </c>
      <c r="K1078" s="84" t="s">
        <v>4658</v>
      </c>
      <c r="L1078" s="84"/>
      <c r="M1078" s="84"/>
      <c r="N1078" s="86">
        <v>1</v>
      </c>
      <c r="O1078" s="84"/>
      <c r="P1078" s="84"/>
      <c r="Q1078" s="84"/>
      <c r="R1078" s="84"/>
      <c r="S1078" s="84"/>
      <c r="T1078" s="84"/>
      <c r="U1078" s="84"/>
      <c r="V1078" s="84"/>
      <c r="W1078" s="84"/>
      <c r="X1078" s="84"/>
      <c r="Y1078" s="84"/>
      <c r="Z1078" s="84" t="s">
        <v>7166</v>
      </c>
      <c r="AA1078" s="87">
        <v>350</v>
      </c>
      <c r="AB1078" s="87">
        <v>77778</v>
      </c>
      <c r="AC1078" s="87">
        <v>60.6</v>
      </c>
      <c r="AD1078" s="87"/>
      <c r="AE1078" s="87">
        <v>77778</v>
      </c>
      <c r="AF1078" s="88" t="s">
        <v>7150</v>
      </c>
    </row>
    <row r="1079" spans="1:32">
      <c r="A1079" s="82">
        <v>1514</v>
      </c>
      <c r="B1079" s="84" t="s">
        <v>7167</v>
      </c>
      <c r="C1079" s="84" t="s">
        <v>4695</v>
      </c>
      <c r="D1079" s="85">
        <v>2026</v>
      </c>
      <c r="E1079" s="83"/>
      <c r="F1079" s="84" t="s">
        <v>4626</v>
      </c>
      <c r="G1079" s="84" t="s">
        <v>4598</v>
      </c>
      <c r="H1079" s="84" t="s">
        <v>4613</v>
      </c>
      <c r="I1079" s="84" t="s">
        <v>4614</v>
      </c>
      <c r="J1079" s="84" t="s">
        <v>4622</v>
      </c>
      <c r="K1079" s="84" t="s">
        <v>4722</v>
      </c>
      <c r="L1079" s="84"/>
      <c r="M1079" s="84"/>
      <c r="N1079" s="84"/>
      <c r="O1079" s="84"/>
      <c r="P1079" s="84"/>
      <c r="Q1079" s="84"/>
      <c r="R1079" s="84"/>
      <c r="S1079" s="84"/>
      <c r="T1079" s="84"/>
      <c r="U1079" s="84"/>
      <c r="V1079" s="84"/>
      <c r="W1079" s="84"/>
      <c r="X1079" s="86">
        <v>1</v>
      </c>
      <c r="Y1079" s="86">
        <v>1</v>
      </c>
      <c r="Z1079" s="84" t="s">
        <v>7168</v>
      </c>
      <c r="AA1079" s="86">
        <v>396</v>
      </c>
      <c r="AB1079" s="87">
        <v>88000</v>
      </c>
      <c r="AC1079" s="87">
        <v>68.599999999999994</v>
      </c>
      <c r="AD1079" s="87"/>
      <c r="AE1079" s="87">
        <v>88000</v>
      </c>
      <c r="AF1079" s="88" t="s">
        <v>7150</v>
      </c>
    </row>
    <row r="1080" spans="1:32">
      <c r="A1080" s="82">
        <v>1515</v>
      </c>
      <c r="B1080" s="84" t="s">
        <v>7169</v>
      </c>
      <c r="C1080" s="84" t="s">
        <v>4761</v>
      </c>
      <c r="D1080" s="83"/>
      <c r="E1080" s="83"/>
      <c r="F1080" s="84" t="s">
        <v>4626</v>
      </c>
      <c r="G1080" s="84" t="s">
        <v>4598</v>
      </c>
      <c r="H1080" s="84" t="s">
        <v>4613</v>
      </c>
      <c r="I1080" s="84" t="s">
        <v>4614</v>
      </c>
      <c r="J1080" s="84" t="s">
        <v>4715</v>
      </c>
      <c r="K1080" s="84" t="s">
        <v>4554</v>
      </c>
      <c r="L1080" s="84"/>
      <c r="M1080" s="86">
        <v>1</v>
      </c>
      <c r="N1080" s="84"/>
      <c r="O1080" s="84"/>
      <c r="P1080" s="84"/>
      <c r="Q1080" s="84"/>
      <c r="R1080" s="84"/>
      <c r="S1080" s="84"/>
      <c r="T1080" s="84"/>
      <c r="U1080" s="84"/>
      <c r="V1080" s="84"/>
      <c r="W1080" s="84"/>
      <c r="X1080" s="84"/>
      <c r="Y1080" s="84"/>
      <c r="Z1080" s="84" t="s">
        <v>7170</v>
      </c>
      <c r="AA1080" s="87">
        <v>577.18947209999999</v>
      </c>
      <c r="AB1080" s="87">
        <v>128264</v>
      </c>
      <c r="AC1080" s="87">
        <v>100</v>
      </c>
      <c r="AD1080" s="87"/>
      <c r="AE1080" s="87">
        <v>128264</v>
      </c>
      <c r="AF1080" s="88" t="s">
        <v>7171</v>
      </c>
    </row>
    <row r="1081" spans="1:32">
      <c r="A1081" s="82">
        <v>1516</v>
      </c>
      <c r="B1081" s="84" t="s">
        <v>7172</v>
      </c>
      <c r="C1081" s="84" t="s">
        <v>5077</v>
      </c>
      <c r="D1081" s="83"/>
      <c r="E1081" s="83"/>
      <c r="F1081" s="84" t="s">
        <v>4612</v>
      </c>
      <c r="G1081" s="84" t="s">
        <v>4598</v>
      </c>
      <c r="H1081" s="84" t="s">
        <v>4613</v>
      </c>
      <c r="I1081" s="84" t="s">
        <v>4614</v>
      </c>
      <c r="J1081" s="84" t="s">
        <v>4715</v>
      </c>
      <c r="K1081" s="84" t="s">
        <v>4616</v>
      </c>
      <c r="L1081" s="84"/>
      <c r="M1081" s="84"/>
      <c r="N1081" s="84"/>
      <c r="O1081" s="84"/>
      <c r="P1081" s="84"/>
      <c r="Q1081" s="84"/>
      <c r="R1081" s="84"/>
      <c r="S1081" s="84"/>
      <c r="T1081" s="84"/>
      <c r="U1081" s="84"/>
      <c r="V1081" s="84"/>
      <c r="W1081" s="86">
        <v>1</v>
      </c>
      <c r="X1081" s="84"/>
      <c r="Y1081" s="84"/>
      <c r="Z1081" s="84" t="s">
        <v>5671</v>
      </c>
      <c r="AA1081" s="87">
        <v>300</v>
      </c>
      <c r="AB1081" s="87">
        <v>66667</v>
      </c>
      <c r="AC1081" s="87">
        <v>52</v>
      </c>
      <c r="AD1081" s="87"/>
      <c r="AE1081" s="87">
        <v>66667</v>
      </c>
      <c r="AF1081" s="88" t="s">
        <v>7173</v>
      </c>
    </row>
    <row r="1082" spans="1:32">
      <c r="A1082" s="82">
        <v>1517</v>
      </c>
      <c r="B1082" s="84" t="s">
        <v>7174</v>
      </c>
      <c r="C1082" s="84" t="s">
        <v>4648</v>
      </c>
      <c r="D1082" s="83"/>
      <c r="E1082" s="83"/>
      <c r="F1082" s="84" t="s">
        <v>4626</v>
      </c>
      <c r="G1082" s="84" t="s">
        <v>4598</v>
      </c>
      <c r="H1082" s="84" t="s">
        <v>4613</v>
      </c>
      <c r="I1082" s="84" t="s">
        <v>4614</v>
      </c>
      <c r="J1082" s="84" t="s">
        <v>4622</v>
      </c>
      <c r="K1082" s="84" t="s">
        <v>4616</v>
      </c>
      <c r="L1082" s="84"/>
      <c r="M1082" s="84"/>
      <c r="N1082" s="84"/>
      <c r="O1082" s="84"/>
      <c r="P1082" s="84"/>
      <c r="Q1082" s="84"/>
      <c r="R1082" s="84"/>
      <c r="S1082" s="84"/>
      <c r="T1082" s="84"/>
      <c r="U1082" s="84"/>
      <c r="V1082" s="84"/>
      <c r="W1082" s="84"/>
      <c r="X1082" s="84"/>
      <c r="Y1082" s="84"/>
      <c r="Z1082" s="84" t="s">
        <v>4952</v>
      </c>
      <c r="AA1082" s="87">
        <v>30</v>
      </c>
      <c r="AB1082" s="87">
        <v>6667</v>
      </c>
      <c r="AC1082" s="87">
        <v>5.2</v>
      </c>
      <c r="AD1082" s="87"/>
      <c r="AE1082" s="87">
        <v>6667</v>
      </c>
      <c r="AF1082" s="88" t="s">
        <v>7175</v>
      </c>
    </row>
    <row r="1083" spans="1:32">
      <c r="A1083" s="82">
        <v>1518</v>
      </c>
      <c r="B1083" s="84" t="s">
        <v>7176</v>
      </c>
      <c r="C1083" s="84" t="s">
        <v>4761</v>
      </c>
      <c r="D1083" s="85">
        <v>2025</v>
      </c>
      <c r="E1083" s="83"/>
      <c r="F1083" s="84" t="s">
        <v>4612</v>
      </c>
      <c r="G1083" s="84" t="s">
        <v>4598</v>
      </c>
      <c r="H1083" s="84" t="s">
        <v>4613</v>
      </c>
      <c r="I1083" s="84" t="s">
        <v>4614</v>
      </c>
      <c r="J1083" s="84" t="s">
        <v>4622</v>
      </c>
      <c r="K1083" s="84" t="s">
        <v>4554</v>
      </c>
      <c r="L1083" s="84"/>
      <c r="M1083" s="86">
        <v>1</v>
      </c>
      <c r="N1083" s="84"/>
      <c r="O1083" s="84"/>
      <c r="P1083" s="84"/>
      <c r="Q1083" s="84"/>
      <c r="R1083" s="84"/>
      <c r="S1083" s="84"/>
      <c r="T1083" s="84"/>
      <c r="U1083" s="84"/>
      <c r="V1083" s="84"/>
      <c r="W1083" s="84"/>
      <c r="X1083" s="84"/>
      <c r="Y1083" s="84"/>
      <c r="Z1083" s="84" t="s">
        <v>7177</v>
      </c>
      <c r="AA1083" s="87">
        <v>1662.9706020000001</v>
      </c>
      <c r="AB1083" s="87">
        <v>369549</v>
      </c>
      <c r="AC1083" s="87">
        <v>288</v>
      </c>
      <c r="AD1083" s="87"/>
      <c r="AE1083" s="87">
        <v>369549</v>
      </c>
      <c r="AF1083" s="88" t="s">
        <v>7178</v>
      </c>
    </row>
    <row r="1084" spans="1:32">
      <c r="A1084" s="82">
        <v>1519</v>
      </c>
      <c r="B1084" s="84" t="s">
        <v>7179</v>
      </c>
      <c r="C1084" s="84" t="s">
        <v>4761</v>
      </c>
      <c r="D1084" s="83"/>
      <c r="E1084" s="83"/>
      <c r="F1084" s="84" t="s">
        <v>4612</v>
      </c>
      <c r="G1084" s="84" t="s">
        <v>4598</v>
      </c>
      <c r="H1084" s="84" t="s">
        <v>4613</v>
      </c>
      <c r="I1084" s="84" t="s">
        <v>4614</v>
      </c>
      <c r="J1084" s="84" t="s">
        <v>4622</v>
      </c>
      <c r="K1084" s="84" t="s">
        <v>4616</v>
      </c>
      <c r="L1084" s="84"/>
      <c r="M1084" s="84"/>
      <c r="N1084" s="84"/>
      <c r="O1084" s="84"/>
      <c r="P1084" s="84"/>
      <c r="Q1084" s="84"/>
      <c r="R1084" s="84"/>
      <c r="S1084" s="84"/>
      <c r="T1084" s="84"/>
      <c r="U1084" s="84"/>
      <c r="V1084" s="84"/>
      <c r="W1084" s="84"/>
      <c r="X1084" s="84"/>
      <c r="Y1084" s="84"/>
      <c r="Z1084" s="84" t="s">
        <v>7180</v>
      </c>
      <c r="AA1084" s="87">
        <v>3578.5747270000002</v>
      </c>
      <c r="AB1084" s="87">
        <v>795239</v>
      </c>
      <c r="AC1084" s="87">
        <v>620</v>
      </c>
      <c r="AD1084" s="87"/>
      <c r="AE1084" s="87">
        <v>795239</v>
      </c>
      <c r="AF1084" s="88" t="s">
        <v>7178</v>
      </c>
    </row>
    <row r="1085" spans="1:32">
      <c r="A1085" s="82">
        <v>1520</v>
      </c>
      <c r="B1085" s="84" t="s">
        <v>7181</v>
      </c>
      <c r="C1085" s="84" t="s">
        <v>4736</v>
      </c>
      <c r="D1085" s="85">
        <v>2026</v>
      </c>
      <c r="E1085" s="83"/>
      <c r="F1085" s="84" t="s">
        <v>4626</v>
      </c>
      <c r="G1085" s="84" t="s">
        <v>4598</v>
      </c>
      <c r="H1085" s="84" t="s">
        <v>4613</v>
      </c>
      <c r="I1085" s="84" t="s">
        <v>4614</v>
      </c>
      <c r="J1085" s="84" t="s">
        <v>4622</v>
      </c>
      <c r="K1085" s="84" t="s">
        <v>4554</v>
      </c>
      <c r="L1085" s="84"/>
      <c r="M1085" s="86">
        <v>1</v>
      </c>
      <c r="N1085" s="84"/>
      <c r="O1085" s="84"/>
      <c r="P1085" s="84"/>
      <c r="Q1085" s="84"/>
      <c r="R1085" s="84"/>
      <c r="S1085" s="84"/>
      <c r="T1085" s="84"/>
      <c r="U1085" s="84"/>
      <c r="V1085" s="84"/>
      <c r="W1085" s="84"/>
      <c r="X1085" s="84"/>
      <c r="Y1085" s="84"/>
      <c r="Z1085" s="84" t="s">
        <v>4952</v>
      </c>
      <c r="AA1085" s="87">
        <v>30</v>
      </c>
      <c r="AB1085" s="87">
        <v>6667</v>
      </c>
      <c r="AC1085" s="87">
        <v>5.2</v>
      </c>
      <c r="AD1085" s="87"/>
      <c r="AE1085" s="87">
        <v>6667</v>
      </c>
      <c r="AF1085" s="88" t="s">
        <v>7182</v>
      </c>
    </row>
    <row r="1086" spans="1:32">
      <c r="A1086" s="82">
        <v>1521</v>
      </c>
      <c r="B1086" s="84" t="s">
        <v>7183</v>
      </c>
      <c r="C1086" s="84" t="s">
        <v>4662</v>
      </c>
      <c r="D1086" s="85">
        <v>2023</v>
      </c>
      <c r="E1086" s="83"/>
      <c r="F1086" s="84" t="s">
        <v>4601</v>
      </c>
      <c r="G1086" s="84" t="s">
        <v>4598</v>
      </c>
      <c r="H1086" s="84" t="s">
        <v>4613</v>
      </c>
      <c r="I1086" s="84" t="s">
        <v>4614</v>
      </c>
      <c r="J1086" s="84" t="s">
        <v>4715</v>
      </c>
      <c r="K1086" s="84" t="s">
        <v>4616</v>
      </c>
      <c r="L1086" s="84"/>
      <c r="M1086" s="84"/>
      <c r="N1086" s="84"/>
      <c r="O1086" s="84"/>
      <c r="P1086" s="84"/>
      <c r="Q1086" s="84"/>
      <c r="R1086" s="84"/>
      <c r="S1086" s="84"/>
      <c r="T1086" s="84"/>
      <c r="U1086" s="84"/>
      <c r="V1086" s="84"/>
      <c r="W1086" s="86">
        <v>1</v>
      </c>
      <c r="X1086" s="84"/>
      <c r="Y1086" s="84"/>
      <c r="Z1086" s="84"/>
      <c r="AA1086" s="87"/>
      <c r="AB1086" s="87"/>
      <c r="AC1086" s="87"/>
      <c r="AD1086" s="87"/>
      <c r="AE1086" s="87">
        <v>0</v>
      </c>
      <c r="AF1086" s="88" t="s">
        <v>7184</v>
      </c>
    </row>
    <row r="1087" spans="1:32">
      <c r="A1087" s="82">
        <v>1522</v>
      </c>
      <c r="B1087" s="84" t="s">
        <v>7185</v>
      </c>
      <c r="C1087" s="84" t="s">
        <v>4662</v>
      </c>
      <c r="D1087" s="83"/>
      <c r="E1087" s="83"/>
      <c r="F1087" s="84" t="s">
        <v>4626</v>
      </c>
      <c r="G1087" s="84" t="s">
        <v>4594</v>
      </c>
      <c r="H1087" s="84" t="s">
        <v>6397</v>
      </c>
      <c r="I1087" s="84" t="s">
        <v>5914</v>
      </c>
      <c r="J1087" s="84" t="s">
        <v>5914</v>
      </c>
      <c r="K1087" s="84" t="s">
        <v>4616</v>
      </c>
      <c r="L1087" s="86">
        <v>1</v>
      </c>
      <c r="M1087" s="84"/>
      <c r="N1087" s="84"/>
      <c r="O1087" s="86">
        <v>1</v>
      </c>
      <c r="P1087" s="86">
        <v>1</v>
      </c>
      <c r="Q1087" s="84"/>
      <c r="R1087" s="84"/>
      <c r="S1087" s="84"/>
      <c r="T1087" s="84"/>
      <c r="U1087" s="84"/>
      <c r="V1087" s="84"/>
      <c r="W1087" s="84"/>
      <c r="X1087" s="84"/>
      <c r="Y1087" s="84"/>
      <c r="Z1087" s="84"/>
      <c r="AA1087" s="87"/>
      <c r="AB1087" s="87"/>
      <c r="AC1087" s="87"/>
      <c r="AD1087" s="87"/>
      <c r="AE1087" s="87">
        <v>0</v>
      </c>
      <c r="AF1087" s="88" t="s">
        <v>7186</v>
      </c>
    </row>
    <row r="1088" spans="1:32">
      <c r="A1088" s="82">
        <v>1524</v>
      </c>
      <c r="B1088" s="84" t="s">
        <v>7187</v>
      </c>
      <c r="C1088" s="84" t="s">
        <v>4719</v>
      </c>
      <c r="D1088" s="83"/>
      <c r="E1088" s="83"/>
      <c r="F1088" s="84" t="s">
        <v>4626</v>
      </c>
      <c r="G1088" s="84" t="s">
        <v>4598</v>
      </c>
      <c r="H1088" s="84" t="s">
        <v>4613</v>
      </c>
      <c r="I1088" s="84" t="s">
        <v>4614</v>
      </c>
      <c r="J1088" s="84" t="s">
        <v>4715</v>
      </c>
      <c r="K1088" s="84" t="s">
        <v>4554</v>
      </c>
      <c r="L1088" s="84"/>
      <c r="M1088" s="86">
        <v>1</v>
      </c>
      <c r="N1088" s="84"/>
      <c r="O1088" s="84"/>
      <c r="P1088" s="84"/>
      <c r="Q1088" s="84"/>
      <c r="R1088" s="84"/>
      <c r="S1088" s="84"/>
      <c r="T1088" s="84"/>
      <c r="U1088" s="84"/>
      <c r="V1088" s="84"/>
      <c r="W1088" s="84"/>
      <c r="X1088" s="84"/>
      <c r="Y1088" s="84"/>
      <c r="Z1088" s="84"/>
      <c r="AA1088" s="87"/>
      <c r="AB1088" s="87"/>
      <c r="AC1088" s="87"/>
      <c r="AD1088" s="87"/>
      <c r="AE1088" s="87">
        <v>0</v>
      </c>
      <c r="AF1088" s="88" t="s">
        <v>7188</v>
      </c>
    </row>
    <row r="1089" spans="1:32">
      <c r="A1089" s="82">
        <v>1525</v>
      </c>
      <c r="B1089" s="84" t="s">
        <v>7189</v>
      </c>
      <c r="C1089" s="84" t="s">
        <v>4662</v>
      </c>
      <c r="D1089" s="83"/>
      <c r="E1089" s="83"/>
      <c r="F1089" s="84" t="s">
        <v>4626</v>
      </c>
      <c r="G1089" s="84" t="s">
        <v>4598</v>
      </c>
      <c r="H1089" s="84" t="s">
        <v>4613</v>
      </c>
      <c r="I1089" s="84" t="s">
        <v>4614</v>
      </c>
      <c r="J1089" s="84" t="s">
        <v>4715</v>
      </c>
      <c r="K1089" s="84" t="s">
        <v>4554</v>
      </c>
      <c r="L1089" s="84"/>
      <c r="M1089" s="86">
        <v>1</v>
      </c>
      <c r="N1089" s="84"/>
      <c r="O1089" s="84"/>
      <c r="P1089" s="84"/>
      <c r="Q1089" s="84"/>
      <c r="R1089" s="84"/>
      <c r="S1089" s="84"/>
      <c r="T1089" s="84"/>
      <c r="U1089" s="84"/>
      <c r="V1089" s="84"/>
      <c r="W1089" s="84"/>
      <c r="X1089" s="84"/>
      <c r="Y1089" s="84"/>
      <c r="Z1089" s="84" t="s">
        <v>7190</v>
      </c>
      <c r="AA1089" s="87">
        <v>3034.9213479999999</v>
      </c>
      <c r="AB1089" s="87">
        <v>674427</v>
      </c>
      <c r="AC1089" s="87">
        <v>526</v>
      </c>
      <c r="AD1089" s="87"/>
      <c r="AE1089" s="87">
        <v>674427</v>
      </c>
      <c r="AF1089" s="88" t="s">
        <v>7191</v>
      </c>
    </row>
    <row r="1090" spans="1:32">
      <c r="A1090" s="82">
        <v>1526</v>
      </c>
      <c r="B1090" s="84" t="s">
        <v>7192</v>
      </c>
      <c r="C1090" s="84" t="s">
        <v>4648</v>
      </c>
      <c r="D1090" s="85">
        <v>2026</v>
      </c>
      <c r="E1090" s="83"/>
      <c r="F1090" s="84" t="s">
        <v>4612</v>
      </c>
      <c r="G1090" s="84" t="s">
        <v>4602</v>
      </c>
      <c r="H1090" s="84"/>
      <c r="I1090" s="84" t="s">
        <v>4614</v>
      </c>
      <c r="J1090" s="84" t="s">
        <v>4649</v>
      </c>
      <c r="K1090" s="84" t="s">
        <v>4554</v>
      </c>
      <c r="L1090" s="84"/>
      <c r="M1090" s="86">
        <v>1</v>
      </c>
      <c r="N1090" s="84"/>
      <c r="O1090" s="84"/>
      <c r="P1090" s="84"/>
      <c r="Q1090" s="84"/>
      <c r="R1090" s="84"/>
      <c r="S1090" s="84"/>
      <c r="T1090" s="84"/>
      <c r="U1090" s="84"/>
      <c r="V1090" s="84"/>
      <c r="W1090" s="84"/>
      <c r="X1090" s="84"/>
      <c r="Y1090" s="84"/>
      <c r="Z1090" s="84" t="s">
        <v>7193</v>
      </c>
      <c r="AA1090" s="87">
        <v>50.023087580000002</v>
      </c>
      <c r="AB1090" s="87">
        <v>9620</v>
      </c>
      <c r="AC1090" s="87">
        <v>7.5</v>
      </c>
      <c r="AD1090" s="87"/>
      <c r="AE1090" s="87">
        <v>9620</v>
      </c>
      <c r="AF1090" s="88" t="s">
        <v>7194</v>
      </c>
    </row>
    <row r="1091" spans="1:32">
      <c r="A1091" s="82">
        <v>1527</v>
      </c>
      <c r="B1091" s="84" t="s">
        <v>7195</v>
      </c>
      <c r="C1091" s="84" t="s">
        <v>6157</v>
      </c>
      <c r="D1091" s="85">
        <v>2026</v>
      </c>
      <c r="E1091" s="83"/>
      <c r="F1091" s="84" t="s">
        <v>4626</v>
      </c>
      <c r="G1091" s="84" t="s">
        <v>4598</v>
      </c>
      <c r="H1091" s="84" t="s">
        <v>4613</v>
      </c>
      <c r="I1091" s="84" t="s">
        <v>4614</v>
      </c>
      <c r="J1091" s="84" t="s">
        <v>4622</v>
      </c>
      <c r="K1091" s="84" t="s">
        <v>4616</v>
      </c>
      <c r="L1091" s="84"/>
      <c r="M1091" s="84"/>
      <c r="N1091" s="84"/>
      <c r="O1091" s="84"/>
      <c r="P1091" s="84"/>
      <c r="Q1091" s="84"/>
      <c r="R1091" s="84"/>
      <c r="S1091" s="84"/>
      <c r="T1091" s="84"/>
      <c r="U1091" s="84"/>
      <c r="V1091" s="84"/>
      <c r="W1091" s="84"/>
      <c r="X1091" s="84"/>
      <c r="Y1091" s="84"/>
      <c r="Z1091" s="84" t="s">
        <v>7196</v>
      </c>
      <c r="AA1091" s="87">
        <v>1454.51747</v>
      </c>
      <c r="AB1091" s="87">
        <v>323226</v>
      </c>
      <c r="AC1091" s="87">
        <v>252</v>
      </c>
      <c r="AD1091" s="87"/>
      <c r="AE1091" s="87">
        <v>323226</v>
      </c>
      <c r="AF1091" s="88" t="s">
        <v>7197</v>
      </c>
    </row>
    <row r="1092" spans="1:32">
      <c r="A1092" s="82">
        <v>1528</v>
      </c>
      <c r="B1092" s="84" t="s">
        <v>7198</v>
      </c>
      <c r="C1092" s="84" t="s">
        <v>6157</v>
      </c>
      <c r="D1092" s="83"/>
      <c r="E1092" s="83"/>
      <c r="F1092" s="84" t="s">
        <v>4626</v>
      </c>
      <c r="G1092" s="84" t="s">
        <v>4598</v>
      </c>
      <c r="H1092" s="84" t="s">
        <v>4613</v>
      </c>
      <c r="I1092" s="84" t="s">
        <v>4614</v>
      </c>
      <c r="J1092" s="84" t="s">
        <v>4715</v>
      </c>
      <c r="K1092" s="84" t="s">
        <v>4616</v>
      </c>
      <c r="L1092" s="84"/>
      <c r="M1092" s="84"/>
      <c r="N1092" s="84"/>
      <c r="O1092" s="84"/>
      <c r="P1092" s="84"/>
      <c r="Q1092" s="84"/>
      <c r="R1092" s="84"/>
      <c r="S1092" s="84"/>
      <c r="T1092" s="84"/>
      <c r="U1092" s="84"/>
      <c r="V1092" s="84"/>
      <c r="W1092" s="84"/>
      <c r="X1092" s="84"/>
      <c r="Y1092" s="84"/>
      <c r="Z1092" s="84"/>
      <c r="AA1092" s="87"/>
      <c r="AB1092" s="87"/>
      <c r="AC1092" s="87"/>
      <c r="AD1092" s="87"/>
      <c r="AE1092" s="87">
        <v>0</v>
      </c>
      <c r="AF1092" s="88" t="s">
        <v>7199</v>
      </c>
    </row>
    <row r="1093" spans="1:32">
      <c r="A1093" s="82">
        <v>1529</v>
      </c>
      <c r="B1093" s="84" t="s">
        <v>7200</v>
      </c>
      <c r="C1093" s="84" t="s">
        <v>4736</v>
      </c>
      <c r="D1093" s="85">
        <v>2030</v>
      </c>
      <c r="E1093" s="83"/>
      <c r="F1093" s="84" t="s">
        <v>4612</v>
      </c>
      <c r="G1093" s="84" t="s">
        <v>4598</v>
      </c>
      <c r="H1093" s="84" t="s">
        <v>4613</v>
      </c>
      <c r="I1093" s="84" t="s">
        <v>4641</v>
      </c>
      <c r="J1093" s="84"/>
      <c r="K1093" s="84" t="s">
        <v>4563</v>
      </c>
      <c r="L1093" s="84"/>
      <c r="M1093" s="84"/>
      <c r="N1093" s="84"/>
      <c r="O1093" s="84"/>
      <c r="P1093" s="84"/>
      <c r="Q1093" s="84"/>
      <c r="R1093" s="84"/>
      <c r="S1093" s="84"/>
      <c r="T1093" s="84"/>
      <c r="U1093" s="84"/>
      <c r="V1093" s="84"/>
      <c r="W1093" s="86">
        <v>1</v>
      </c>
      <c r="X1093" s="84"/>
      <c r="Y1093" s="84"/>
      <c r="Z1093" s="84" t="s">
        <v>6961</v>
      </c>
      <c r="AA1093" s="87">
        <v>400</v>
      </c>
      <c r="AB1093" s="87">
        <v>88889</v>
      </c>
      <c r="AC1093" s="87">
        <v>69.3</v>
      </c>
      <c r="AD1093" s="87"/>
      <c r="AE1093" s="87">
        <v>88889</v>
      </c>
      <c r="AF1093" s="88" t="s">
        <v>7201</v>
      </c>
    </row>
    <row r="1094" spans="1:32">
      <c r="A1094" s="82">
        <v>1530</v>
      </c>
      <c r="B1094" s="84" t="s">
        <v>7202</v>
      </c>
      <c r="C1094" s="84" t="s">
        <v>4687</v>
      </c>
      <c r="D1094" s="85">
        <v>2024</v>
      </c>
      <c r="E1094" s="83"/>
      <c r="F1094" s="84" t="s">
        <v>4621</v>
      </c>
      <c r="G1094" s="84" t="s">
        <v>4598</v>
      </c>
      <c r="H1094" s="84" t="s">
        <v>4613</v>
      </c>
      <c r="I1094" s="84" t="s">
        <v>4614</v>
      </c>
      <c r="J1094" s="84" t="s">
        <v>4622</v>
      </c>
      <c r="K1094" s="84" t="s">
        <v>4616</v>
      </c>
      <c r="L1094" s="84"/>
      <c r="M1094" s="84"/>
      <c r="N1094" s="84"/>
      <c r="O1094" s="84"/>
      <c r="P1094" s="84"/>
      <c r="Q1094" s="84"/>
      <c r="R1094" s="84"/>
      <c r="S1094" s="84"/>
      <c r="T1094" s="84"/>
      <c r="U1094" s="84"/>
      <c r="V1094" s="84"/>
      <c r="W1094" s="84"/>
      <c r="X1094" s="84"/>
      <c r="Y1094" s="84"/>
      <c r="Z1094" s="84" t="s">
        <v>5382</v>
      </c>
      <c r="AA1094" s="87">
        <v>15</v>
      </c>
      <c r="AB1094" s="87">
        <v>3333</v>
      </c>
      <c r="AC1094" s="87">
        <v>2.6</v>
      </c>
      <c r="AD1094" s="87"/>
      <c r="AE1094" s="87">
        <v>3333</v>
      </c>
      <c r="AF1094" s="88" t="s">
        <v>7203</v>
      </c>
    </row>
    <row r="1095" spans="1:32">
      <c r="A1095" s="82">
        <v>1531</v>
      </c>
      <c r="B1095" s="84" t="s">
        <v>7204</v>
      </c>
      <c r="C1095" s="84" t="s">
        <v>4890</v>
      </c>
      <c r="D1095" s="85">
        <v>2023</v>
      </c>
      <c r="E1095" s="83"/>
      <c r="F1095" s="84" t="s">
        <v>4612</v>
      </c>
      <c r="G1095" s="84" t="s">
        <v>4598</v>
      </c>
      <c r="H1095" s="84" t="s">
        <v>4613</v>
      </c>
      <c r="I1095" s="84" t="s">
        <v>4614</v>
      </c>
      <c r="J1095" s="84" t="s">
        <v>4649</v>
      </c>
      <c r="K1095" s="84" t="s">
        <v>4616</v>
      </c>
      <c r="L1095" s="84"/>
      <c r="M1095" s="84"/>
      <c r="N1095" s="84"/>
      <c r="O1095" s="84"/>
      <c r="P1095" s="84"/>
      <c r="Q1095" s="86">
        <v>1</v>
      </c>
      <c r="R1095" s="84"/>
      <c r="S1095" s="84"/>
      <c r="T1095" s="84"/>
      <c r="U1095" s="84"/>
      <c r="V1095" s="84"/>
      <c r="W1095" s="84"/>
      <c r="X1095" s="84"/>
      <c r="Y1095" s="84"/>
      <c r="Z1095" s="84" t="s">
        <v>5169</v>
      </c>
      <c r="AA1095" s="87">
        <v>10</v>
      </c>
      <c r="AB1095" s="87">
        <v>2222</v>
      </c>
      <c r="AC1095" s="87">
        <v>1.7</v>
      </c>
      <c r="AD1095" s="87"/>
      <c r="AE1095" s="87">
        <v>2222</v>
      </c>
      <c r="AF1095" s="88" t="s">
        <v>7205</v>
      </c>
    </row>
    <row r="1096" spans="1:32">
      <c r="A1096" s="82">
        <v>1532</v>
      </c>
      <c r="B1096" s="84" t="s">
        <v>7206</v>
      </c>
      <c r="C1096" s="84" t="s">
        <v>4890</v>
      </c>
      <c r="D1096" s="85">
        <v>2027</v>
      </c>
      <c r="E1096" s="83"/>
      <c r="F1096" s="84" t="s">
        <v>4626</v>
      </c>
      <c r="G1096" s="84" t="s">
        <v>4598</v>
      </c>
      <c r="H1096" s="84" t="s">
        <v>4613</v>
      </c>
      <c r="I1096" s="84" t="s">
        <v>4614</v>
      </c>
      <c r="J1096" s="84" t="s">
        <v>4649</v>
      </c>
      <c r="K1096" s="84" t="s">
        <v>4616</v>
      </c>
      <c r="L1096" s="84"/>
      <c r="M1096" s="84"/>
      <c r="N1096" s="84"/>
      <c r="O1096" s="84"/>
      <c r="P1096" s="84"/>
      <c r="Q1096" s="86">
        <v>1</v>
      </c>
      <c r="R1096" s="84"/>
      <c r="S1096" s="84"/>
      <c r="T1096" s="84"/>
      <c r="U1096" s="84"/>
      <c r="V1096" s="84"/>
      <c r="W1096" s="84"/>
      <c r="X1096" s="84"/>
      <c r="Y1096" s="84"/>
      <c r="Z1096" s="84" t="s">
        <v>7207</v>
      </c>
      <c r="AA1096" s="87">
        <v>2000</v>
      </c>
      <c r="AB1096" s="87">
        <v>444444</v>
      </c>
      <c r="AC1096" s="87">
        <v>346.5</v>
      </c>
      <c r="AD1096" s="87"/>
      <c r="AE1096" s="87">
        <v>444444</v>
      </c>
      <c r="AF1096" s="88" t="s">
        <v>7205</v>
      </c>
    </row>
    <row r="1097" spans="1:32">
      <c r="A1097" s="82">
        <v>1533</v>
      </c>
      <c r="B1097" s="84" t="s">
        <v>7208</v>
      </c>
      <c r="C1097" s="84" t="s">
        <v>4890</v>
      </c>
      <c r="D1097" s="85">
        <v>2027</v>
      </c>
      <c r="E1097" s="83"/>
      <c r="F1097" s="84" t="s">
        <v>4612</v>
      </c>
      <c r="G1097" s="84" t="s">
        <v>4598</v>
      </c>
      <c r="H1097" s="84" t="s">
        <v>4613</v>
      </c>
      <c r="I1097" s="84" t="s">
        <v>5320</v>
      </c>
      <c r="J1097" s="84" t="s">
        <v>4622</v>
      </c>
      <c r="K1097" s="84" t="s">
        <v>4554</v>
      </c>
      <c r="L1097" s="84"/>
      <c r="M1097" s="86">
        <v>1</v>
      </c>
      <c r="N1097" s="84"/>
      <c r="O1097" s="84"/>
      <c r="P1097" s="84"/>
      <c r="Q1097" s="84"/>
      <c r="R1097" s="84"/>
      <c r="S1097" s="84"/>
      <c r="T1097" s="84"/>
      <c r="U1097" s="84"/>
      <c r="V1097" s="84"/>
      <c r="W1097" s="84"/>
      <c r="X1097" s="84"/>
      <c r="Y1097" s="84"/>
      <c r="Z1097" s="84" t="s">
        <v>7209</v>
      </c>
      <c r="AA1097" s="87">
        <v>2000</v>
      </c>
      <c r="AB1097" s="87">
        <v>444444</v>
      </c>
      <c r="AC1097" s="87">
        <v>346.5</v>
      </c>
      <c r="AD1097" s="87"/>
      <c r="AE1097" s="87">
        <v>444444</v>
      </c>
      <c r="AF1097" s="88" t="s">
        <v>7205</v>
      </c>
    </row>
    <row r="1098" spans="1:32">
      <c r="A1098" s="82">
        <v>1534</v>
      </c>
      <c r="B1098" s="84" t="s">
        <v>7210</v>
      </c>
      <c r="C1098" s="84" t="s">
        <v>4890</v>
      </c>
      <c r="D1098" s="85">
        <v>2028</v>
      </c>
      <c r="E1098" s="83"/>
      <c r="F1098" s="84" t="s">
        <v>4612</v>
      </c>
      <c r="G1098" s="84" t="s">
        <v>4598</v>
      </c>
      <c r="H1098" s="84" t="s">
        <v>4613</v>
      </c>
      <c r="I1098" s="84" t="s">
        <v>4614</v>
      </c>
      <c r="J1098" s="84" t="s">
        <v>4683</v>
      </c>
      <c r="K1098" s="84" t="s">
        <v>4554</v>
      </c>
      <c r="L1098" s="84"/>
      <c r="M1098" s="86">
        <v>1</v>
      </c>
      <c r="N1098" s="84"/>
      <c r="O1098" s="84"/>
      <c r="P1098" s="84"/>
      <c r="Q1098" s="84"/>
      <c r="R1098" s="84"/>
      <c r="S1098" s="84"/>
      <c r="T1098" s="84"/>
      <c r="U1098" s="84"/>
      <c r="V1098" s="84"/>
      <c r="W1098" s="84"/>
      <c r="X1098" s="84"/>
      <c r="Y1098" s="84"/>
      <c r="Z1098" s="84" t="s">
        <v>7211</v>
      </c>
      <c r="AA1098" s="87">
        <v>981.22210250000001</v>
      </c>
      <c r="AB1098" s="87">
        <v>218049</v>
      </c>
      <c r="AC1098" s="87">
        <v>170</v>
      </c>
      <c r="AD1098" s="87"/>
      <c r="AE1098" s="87">
        <v>218049</v>
      </c>
      <c r="AF1098" s="88" t="s">
        <v>7205</v>
      </c>
    </row>
    <row r="1099" spans="1:32">
      <c r="A1099" s="82">
        <v>1535</v>
      </c>
      <c r="B1099" s="84" t="s">
        <v>7212</v>
      </c>
      <c r="C1099" s="84" t="s">
        <v>4890</v>
      </c>
      <c r="D1099" s="85">
        <v>2024</v>
      </c>
      <c r="E1099" s="83"/>
      <c r="F1099" s="84" t="s">
        <v>4612</v>
      </c>
      <c r="G1099" s="84" t="s">
        <v>4598</v>
      </c>
      <c r="H1099" s="84" t="s">
        <v>4613</v>
      </c>
      <c r="I1099" s="84" t="s">
        <v>4614</v>
      </c>
      <c r="J1099" s="84" t="s">
        <v>4649</v>
      </c>
      <c r="K1099" s="84" t="s">
        <v>4616</v>
      </c>
      <c r="L1099" s="84"/>
      <c r="M1099" s="84"/>
      <c r="N1099" s="84"/>
      <c r="O1099" s="84"/>
      <c r="P1099" s="84"/>
      <c r="Q1099" s="84"/>
      <c r="R1099" s="86">
        <v>1</v>
      </c>
      <c r="S1099" s="84"/>
      <c r="T1099" s="84"/>
      <c r="U1099" s="84"/>
      <c r="V1099" s="84"/>
      <c r="W1099" s="84"/>
      <c r="X1099" s="84"/>
      <c r="Y1099" s="84"/>
      <c r="Z1099" s="84" t="s">
        <v>5199</v>
      </c>
      <c r="AA1099" s="87">
        <v>2</v>
      </c>
      <c r="AB1099" s="87">
        <v>444</v>
      </c>
      <c r="AC1099" s="87">
        <v>0.3</v>
      </c>
      <c r="AD1099" s="87"/>
      <c r="AE1099" s="87">
        <v>444</v>
      </c>
      <c r="AF1099" s="88" t="s">
        <v>7205</v>
      </c>
    </row>
    <row r="1100" spans="1:32">
      <c r="A1100" s="82">
        <v>1536</v>
      </c>
      <c r="B1100" s="84" t="s">
        <v>7213</v>
      </c>
      <c r="C1100" s="84" t="s">
        <v>4890</v>
      </c>
      <c r="D1100" s="85">
        <v>2026</v>
      </c>
      <c r="E1100" s="83"/>
      <c r="F1100" s="84" t="s">
        <v>4626</v>
      </c>
      <c r="G1100" s="84" t="s">
        <v>4598</v>
      </c>
      <c r="H1100" s="84" t="s">
        <v>4613</v>
      </c>
      <c r="I1100" s="84" t="s">
        <v>4614</v>
      </c>
      <c r="J1100" s="84" t="s">
        <v>4683</v>
      </c>
      <c r="K1100" s="84" t="s">
        <v>4554</v>
      </c>
      <c r="L1100" s="84"/>
      <c r="M1100" s="86">
        <v>1</v>
      </c>
      <c r="N1100" s="84"/>
      <c r="O1100" s="84"/>
      <c r="P1100" s="84"/>
      <c r="Q1100" s="84"/>
      <c r="R1100" s="84"/>
      <c r="S1100" s="84"/>
      <c r="T1100" s="84"/>
      <c r="U1100" s="84"/>
      <c r="V1100" s="84"/>
      <c r="W1100" s="84"/>
      <c r="X1100" s="84"/>
      <c r="Y1100" s="84"/>
      <c r="Z1100" s="84" t="s">
        <v>7214</v>
      </c>
      <c r="AA1100" s="87">
        <v>490.61105129999999</v>
      </c>
      <c r="AB1100" s="87">
        <v>109025</v>
      </c>
      <c r="AC1100" s="87">
        <v>85</v>
      </c>
      <c r="AD1100" s="87"/>
      <c r="AE1100" s="87">
        <v>109025</v>
      </c>
      <c r="AF1100" s="88" t="s">
        <v>7205</v>
      </c>
    </row>
    <row r="1101" spans="1:32">
      <c r="A1101" s="82">
        <v>1537</v>
      </c>
      <c r="B1101" s="84" t="s">
        <v>7215</v>
      </c>
      <c r="C1101" s="84" t="s">
        <v>4632</v>
      </c>
      <c r="D1101" s="83"/>
      <c r="E1101" s="83"/>
      <c r="F1101" s="84" t="s">
        <v>4612</v>
      </c>
      <c r="G1101" s="84" t="s">
        <v>4598</v>
      </c>
      <c r="H1101" s="84" t="s">
        <v>4613</v>
      </c>
      <c r="I1101" s="84" t="s">
        <v>4614</v>
      </c>
      <c r="J1101" s="84" t="s">
        <v>4715</v>
      </c>
      <c r="K1101" s="84" t="s">
        <v>4554</v>
      </c>
      <c r="L1101" s="84"/>
      <c r="M1101" s="86">
        <v>1</v>
      </c>
      <c r="N1101" s="84"/>
      <c r="O1101" s="84"/>
      <c r="P1101" s="84"/>
      <c r="Q1101" s="84"/>
      <c r="R1101" s="84"/>
      <c r="S1101" s="84"/>
      <c r="T1101" s="84"/>
      <c r="U1101" s="84"/>
      <c r="V1101" s="84"/>
      <c r="W1101" s="84"/>
      <c r="X1101" s="84"/>
      <c r="Y1101" s="84"/>
      <c r="Z1101" s="84" t="s">
        <v>5259</v>
      </c>
      <c r="AA1101" s="87">
        <v>100</v>
      </c>
      <c r="AB1101" s="87">
        <v>22222</v>
      </c>
      <c r="AC1101" s="87">
        <v>17.3</v>
      </c>
      <c r="AD1101" s="87"/>
      <c r="AE1101" s="87">
        <v>22222</v>
      </c>
      <c r="AF1101" s="88" t="s">
        <v>7216</v>
      </c>
    </row>
    <row r="1102" spans="1:32">
      <c r="A1102" s="82">
        <v>1538</v>
      </c>
      <c r="B1102" s="84" t="s">
        <v>7217</v>
      </c>
      <c r="C1102" s="84" t="s">
        <v>4632</v>
      </c>
      <c r="D1102" s="83"/>
      <c r="E1102" s="83"/>
      <c r="F1102" s="84" t="s">
        <v>4612</v>
      </c>
      <c r="G1102" s="84" t="s">
        <v>4598</v>
      </c>
      <c r="H1102" s="84" t="s">
        <v>4613</v>
      </c>
      <c r="I1102" s="84" t="s">
        <v>4614</v>
      </c>
      <c r="J1102" s="84" t="s">
        <v>4715</v>
      </c>
      <c r="K1102" s="84" t="s">
        <v>4616</v>
      </c>
      <c r="L1102" s="84"/>
      <c r="M1102" s="84"/>
      <c r="N1102" s="84"/>
      <c r="O1102" s="84"/>
      <c r="P1102" s="84"/>
      <c r="Q1102" s="84"/>
      <c r="R1102" s="84"/>
      <c r="S1102" s="84"/>
      <c r="T1102" s="84"/>
      <c r="U1102" s="84"/>
      <c r="V1102" s="84"/>
      <c r="W1102" s="84"/>
      <c r="X1102" s="84"/>
      <c r="Y1102" s="84"/>
      <c r="Z1102" s="84" t="s">
        <v>4970</v>
      </c>
      <c r="AA1102" s="87">
        <v>20</v>
      </c>
      <c r="AB1102" s="87">
        <v>4444</v>
      </c>
      <c r="AC1102" s="87">
        <v>3.5</v>
      </c>
      <c r="AD1102" s="87"/>
      <c r="AE1102" s="87">
        <v>4444</v>
      </c>
      <c r="AF1102" s="88" t="s">
        <v>7218</v>
      </c>
    </row>
    <row r="1103" spans="1:32">
      <c r="A1103" s="82">
        <v>1539</v>
      </c>
      <c r="B1103" s="84" t="s">
        <v>7219</v>
      </c>
      <c r="C1103" s="84" t="s">
        <v>4632</v>
      </c>
      <c r="D1103" s="83"/>
      <c r="E1103" s="83"/>
      <c r="F1103" s="84" t="s">
        <v>4626</v>
      </c>
      <c r="G1103" s="84" t="s">
        <v>4598</v>
      </c>
      <c r="H1103" s="84" t="s">
        <v>4613</v>
      </c>
      <c r="I1103" s="84" t="s">
        <v>4614</v>
      </c>
      <c r="J1103" s="84" t="s">
        <v>4715</v>
      </c>
      <c r="K1103" s="84" t="s">
        <v>4616</v>
      </c>
      <c r="L1103" s="84"/>
      <c r="M1103" s="84"/>
      <c r="N1103" s="84"/>
      <c r="O1103" s="84"/>
      <c r="P1103" s="84"/>
      <c r="Q1103" s="84"/>
      <c r="R1103" s="84"/>
      <c r="S1103" s="84"/>
      <c r="T1103" s="84"/>
      <c r="U1103" s="84"/>
      <c r="V1103" s="84"/>
      <c r="W1103" s="84"/>
      <c r="X1103" s="84"/>
      <c r="Y1103" s="84"/>
      <c r="Z1103" s="84" t="s">
        <v>4970</v>
      </c>
      <c r="AA1103" s="87">
        <v>20</v>
      </c>
      <c r="AB1103" s="87">
        <v>4444</v>
      </c>
      <c r="AC1103" s="87">
        <v>3.5</v>
      </c>
      <c r="AD1103" s="87"/>
      <c r="AE1103" s="87">
        <v>4444</v>
      </c>
      <c r="AF1103" s="88" t="s">
        <v>7218</v>
      </c>
    </row>
    <row r="1104" spans="1:32">
      <c r="A1104" s="82">
        <v>1540</v>
      </c>
      <c r="B1104" s="84" t="s">
        <v>7220</v>
      </c>
      <c r="C1104" s="84" t="s">
        <v>4662</v>
      </c>
      <c r="D1104" s="83"/>
      <c r="E1104" s="83"/>
      <c r="F1104" s="84" t="s">
        <v>4626</v>
      </c>
      <c r="G1104" s="84" t="s">
        <v>4633</v>
      </c>
      <c r="H1104" s="84"/>
      <c r="I1104" s="84" t="s">
        <v>4614</v>
      </c>
      <c r="J1104" s="84" t="s">
        <v>4649</v>
      </c>
      <c r="K1104" s="84" t="s">
        <v>4616</v>
      </c>
      <c r="L1104" s="84"/>
      <c r="M1104" s="84"/>
      <c r="N1104" s="84"/>
      <c r="O1104" s="84"/>
      <c r="P1104" s="86">
        <v>1</v>
      </c>
      <c r="Q1104" s="84"/>
      <c r="R1104" s="84"/>
      <c r="S1104" s="86">
        <v>1</v>
      </c>
      <c r="T1104" s="84"/>
      <c r="U1104" s="84"/>
      <c r="V1104" s="84"/>
      <c r="W1104" s="84"/>
      <c r="X1104" s="84"/>
      <c r="Y1104" s="84"/>
      <c r="Z1104" s="84" t="s">
        <v>7221</v>
      </c>
      <c r="AA1104" s="87">
        <v>324.93629540000001</v>
      </c>
      <c r="AB1104" s="87">
        <v>85510</v>
      </c>
      <c r="AC1104" s="87">
        <v>67</v>
      </c>
      <c r="AD1104" s="87"/>
      <c r="AE1104" s="87">
        <v>85510</v>
      </c>
      <c r="AF1104" s="88" t="s">
        <v>7222</v>
      </c>
    </row>
    <row r="1105" spans="1:32">
      <c r="A1105" s="82">
        <v>1541</v>
      </c>
      <c r="B1105" s="84" t="s">
        <v>7223</v>
      </c>
      <c r="C1105" s="84" t="s">
        <v>4648</v>
      </c>
      <c r="D1105" s="85">
        <v>2028</v>
      </c>
      <c r="E1105" s="83"/>
      <c r="F1105" s="84" t="s">
        <v>4626</v>
      </c>
      <c r="G1105" s="84" t="s">
        <v>4598</v>
      </c>
      <c r="H1105" s="84" t="s">
        <v>4613</v>
      </c>
      <c r="I1105" s="84" t="s">
        <v>4614</v>
      </c>
      <c r="J1105" s="84" t="s">
        <v>4649</v>
      </c>
      <c r="K1105" s="84" t="s">
        <v>4616</v>
      </c>
      <c r="L1105" s="86">
        <v>1</v>
      </c>
      <c r="M1105" s="84"/>
      <c r="N1105" s="84"/>
      <c r="O1105" s="84"/>
      <c r="P1105" s="84"/>
      <c r="Q1105" s="84"/>
      <c r="R1105" s="84"/>
      <c r="S1105" s="84"/>
      <c r="T1105" s="84"/>
      <c r="U1105" s="84"/>
      <c r="V1105" s="84"/>
      <c r="W1105" s="84"/>
      <c r="X1105" s="84"/>
      <c r="Y1105" s="84"/>
      <c r="Z1105" s="84" t="s">
        <v>7224</v>
      </c>
      <c r="AA1105" s="87">
        <v>175</v>
      </c>
      <c r="AB1105" s="87">
        <v>38889</v>
      </c>
      <c r="AC1105" s="87">
        <v>30.3</v>
      </c>
      <c r="AD1105" s="87"/>
      <c r="AE1105" s="87">
        <v>38889</v>
      </c>
      <c r="AF1105" s="88" t="s">
        <v>7225</v>
      </c>
    </row>
    <row r="1106" spans="1:32">
      <c r="A1106" s="82">
        <v>1542</v>
      </c>
      <c r="B1106" s="84" t="s">
        <v>7226</v>
      </c>
      <c r="C1106" s="84" t="s">
        <v>4677</v>
      </c>
      <c r="D1106" s="83"/>
      <c r="E1106" s="83"/>
      <c r="F1106" s="84" t="s">
        <v>4626</v>
      </c>
      <c r="G1106" s="84" t="s">
        <v>4598</v>
      </c>
      <c r="H1106" s="84" t="s">
        <v>4613</v>
      </c>
      <c r="I1106" s="84" t="s">
        <v>4614</v>
      </c>
      <c r="J1106" s="84" t="s">
        <v>4715</v>
      </c>
      <c r="K1106" s="84" t="s">
        <v>4616</v>
      </c>
      <c r="L1106" s="84"/>
      <c r="M1106" s="84"/>
      <c r="N1106" s="84"/>
      <c r="O1106" s="86">
        <v>1</v>
      </c>
      <c r="P1106" s="86">
        <v>1</v>
      </c>
      <c r="Q1106" s="84"/>
      <c r="R1106" s="84"/>
      <c r="S1106" s="84"/>
      <c r="T1106" s="84"/>
      <c r="U1106" s="84"/>
      <c r="V1106" s="84"/>
      <c r="W1106" s="84"/>
      <c r="X1106" s="84"/>
      <c r="Y1106" s="84"/>
      <c r="Z1106" s="84" t="s">
        <v>4617</v>
      </c>
      <c r="AA1106" s="87">
        <v>590</v>
      </c>
      <c r="AB1106" s="87">
        <v>131111</v>
      </c>
      <c r="AC1106" s="87">
        <v>102.2</v>
      </c>
      <c r="AD1106" s="87"/>
      <c r="AE1106" s="87">
        <v>131111</v>
      </c>
      <c r="AF1106" s="88" t="s">
        <v>6050</v>
      </c>
    </row>
    <row r="1107" spans="1:32">
      <c r="A1107" s="82">
        <v>1543</v>
      </c>
      <c r="B1107" s="84" t="s">
        <v>7227</v>
      </c>
      <c r="C1107" s="84" t="s">
        <v>4714</v>
      </c>
      <c r="D1107" s="85">
        <v>2025</v>
      </c>
      <c r="E1107" s="83"/>
      <c r="F1107" s="84" t="s">
        <v>4621</v>
      </c>
      <c r="G1107" s="84" t="s">
        <v>4598</v>
      </c>
      <c r="H1107" s="84" t="s">
        <v>4613</v>
      </c>
      <c r="I1107" s="84" t="s">
        <v>4614</v>
      </c>
      <c r="J1107" s="84" t="s">
        <v>4649</v>
      </c>
      <c r="K1107" s="84" t="s">
        <v>4658</v>
      </c>
      <c r="L1107" s="84"/>
      <c r="M1107" s="84"/>
      <c r="N1107" s="86">
        <v>1</v>
      </c>
      <c r="O1107" s="84"/>
      <c r="P1107" s="84"/>
      <c r="Q1107" s="84"/>
      <c r="R1107" s="84"/>
      <c r="S1107" s="84"/>
      <c r="T1107" s="84"/>
      <c r="U1107" s="84"/>
      <c r="V1107" s="84"/>
      <c r="W1107" s="84"/>
      <c r="X1107" s="84"/>
      <c r="Y1107" s="84"/>
      <c r="Z1107" s="84" t="s">
        <v>7164</v>
      </c>
      <c r="AA1107" s="87">
        <v>368.10643370000003</v>
      </c>
      <c r="AB1107" s="87">
        <v>81801</v>
      </c>
      <c r="AC1107" s="87">
        <v>64</v>
      </c>
      <c r="AD1107" s="87"/>
      <c r="AE1107" s="87">
        <v>81801</v>
      </c>
      <c r="AF1107" s="88" t="s">
        <v>7228</v>
      </c>
    </row>
    <row r="1108" spans="1:32">
      <c r="A1108" s="82">
        <v>1544</v>
      </c>
      <c r="B1108" s="84" t="s">
        <v>7229</v>
      </c>
      <c r="C1108" s="84" t="s">
        <v>4611</v>
      </c>
      <c r="D1108" s="85">
        <v>2025</v>
      </c>
      <c r="E1108" s="83"/>
      <c r="F1108" s="84" t="s">
        <v>4612</v>
      </c>
      <c r="G1108" s="84" t="s">
        <v>4598</v>
      </c>
      <c r="H1108" s="84" t="s">
        <v>4613</v>
      </c>
      <c r="I1108" s="84" t="s">
        <v>4614</v>
      </c>
      <c r="J1108" s="84" t="s">
        <v>4649</v>
      </c>
      <c r="K1108" s="84" t="s">
        <v>4616</v>
      </c>
      <c r="L1108" s="84"/>
      <c r="M1108" s="84"/>
      <c r="N1108" s="84"/>
      <c r="O1108" s="84"/>
      <c r="P1108" s="86">
        <v>1</v>
      </c>
      <c r="Q1108" s="84"/>
      <c r="R1108" s="84"/>
      <c r="S1108" s="84"/>
      <c r="T1108" s="84"/>
      <c r="U1108" s="84"/>
      <c r="V1108" s="84"/>
      <c r="W1108" s="84"/>
      <c r="X1108" s="84"/>
      <c r="Y1108" s="84"/>
      <c r="Z1108" s="84" t="s">
        <v>5342</v>
      </c>
      <c r="AA1108" s="87">
        <v>40</v>
      </c>
      <c r="AB1108" s="87">
        <v>8889</v>
      </c>
      <c r="AC1108" s="87">
        <v>6.9</v>
      </c>
      <c r="AD1108" s="87"/>
      <c r="AE1108" s="87">
        <v>8889</v>
      </c>
      <c r="AF1108" s="88" t="s">
        <v>7230</v>
      </c>
    </row>
    <row r="1109" spans="1:32">
      <c r="A1109" s="82">
        <v>1545</v>
      </c>
      <c r="B1109" s="84" t="s">
        <v>7231</v>
      </c>
      <c r="C1109" s="84" t="s">
        <v>4611</v>
      </c>
      <c r="D1109" s="83"/>
      <c r="E1109" s="83"/>
      <c r="F1109" s="84" t="s">
        <v>4626</v>
      </c>
      <c r="G1109" s="84" t="s">
        <v>4598</v>
      </c>
      <c r="H1109" s="84" t="s">
        <v>4613</v>
      </c>
      <c r="I1109" s="84" t="s">
        <v>4614</v>
      </c>
      <c r="J1109" s="84" t="s">
        <v>4649</v>
      </c>
      <c r="K1109" s="84" t="s">
        <v>4616</v>
      </c>
      <c r="L1109" s="84"/>
      <c r="M1109" s="84"/>
      <c r="N1109" s="84"/>
      <c r="O1109" s="84"/>
      <c r="P1109" s="86">
        <v>1</v>
      </c>
      <c r="Q1109" s="84"/>
      <c r="R1109" s="84"/>
      <c r="S1109" s="84"/>
      <c r="T1109" s="84"/>
      <c r="U1109" s="84"/>
      <c r="V1109" s="84"/>
      <c r="W1109" s="84"/>
      <c r="X1109" s="84"/>
      <c r="Y1109" s="84"/>
      <c r="Z1109" s="84" t="s">
        <v>5857</v>
      </c>
      <c r="AA1109" s="87">
        <v>540</v>
      </c>
      <c r="AB1109" s="87">
        <v>120000</v>
      </c>
      <c r="AC1109" s="87">
        <v>93.6</v>
      </c>
      <c r="AD1109" s="87"/>
      <c r="AE1109" s="87">
        <v>120000</v>
      </c>
      <c r="AF1109" s="88" t="s">
        <v>7230</v>
      </c>
    </row>
    <row r="1110" spans="1:32">
      <c r="A1110" s="82">
        <v>1546</v>
      </c>
      <c r="B1110" s="84" t="s">
        <v>7232</v>
      </c>
      <c r="C1110" s="84" t="s">
        <v>4714</v>
      </c>
      <c r="D1110" s="85">
        <v>2022</v>
      </c>
      <c r="E1110" s="83"/>
      <c r="F1110" s="84" t="s">
        <v>4663</v>
      </c>
      <c r="G1110" s="84" t="s">
        <v>4602</v>
      </c>
      <c r="H1110" s="84"/>
      <c r="I1110" s="84" t="s">
        <v>4614</v>
      </c>
      <c r="J1110" s="84" t="s">
        <v>4622</v>
      </c>
      <c r="K1110" s="84" t="s">
        <v>4616</v>
      </c>
      <c r="L1110" s="84"/>
      <c r="M1110" s="84"/>
      <c r="N1110" s="84"/>
      <c r="O1110" s="84"/>
      <c r="P1110" s="84"/>
      <c r="Q1110" s="84"/>
      <c r="R1110" s="84"/>
      <c r="S1110" s="84"/>
      <c r="T1110" s="84"/>
      <c r="U1110" s="84"/>
      <c r="V1110" s="84"/>
      <c r="W1110" s="84"/>
      <c r="X1110" s="84"/>
      <c r="Y1110" s="84"/>
      <c r="Z1110" s="84" t="s">
        <v>4623</v>
      </c>
      <c r="AA1110" s="87">
        <v>2.5</v>
      </c>
      <c r="AB1110" s="87">
        <v>481</v>
      </c>
      <c r="AC1110" s="87">
        <v>0.4</v>
      </c>
      <c r="AD1110" s="87"/>
      <c r="AE1110" s="87">
        <v>481</v>
      </c>
      <c r="AF1110" s="88" t="s">
        <v>7233</v>
      </c>
    </row>
    <row r="1111" spans="1:32">
      <c r="A1111" s="82">
        <v>1547</v>
      </c>
      <c r="B1111" s="84" t="s">
        <v>7234</v>
      </c>
      <c r="C1111" s="84" t="s">
        <v>4648</v>
      </c>
      <c r="D1111" s="83"/>
      <c r="E1111" s="83"/>
      <c r="F1111" s="84" t="s">
        <v>4612</v>
      </c>
      <c r="G1111" s="84" t="s">
        <v>4598</v>
      </c>
      <c r="H1111" s="84" t="s">
        <v>4613</v>
      </c>
      <c r="I1111" s="84" t="s">
        <v>4769</v>
      </c>
      <c r="J1111" s="84"/>
      <c r="K1111" s="84" t="s">
        <v>4616</v>
      </c>
      <c r="L1111" s="84"/>
      <c r="M1111" s="84"/>
      <c r="N1111" s="84"/>
      <c r="O1111" s="84"/>
      <c r="P1111" s="86">
        <v>1</v>
      </c>
      <c r="Q1111" s="86">
        <v>1</v>
      </c>
      <c r="R1111" s="84"/>
      <c r="S1111" s="84"/>
      <c r="T1111" s="84"/>
      <c r="U1111" s="84"/>
      <c r="V1111" s="84"/>
      <c r="W1111" s="84"/>
      <c r="X1111" s="84"/>
      <c r="Y1111" s="84"/>
      <c r="Z1111" s="84" t="s">
        <v>7235</v>
      </c>
      <c r="AA1111" s="87">
        <v>144.29736800000001</v>
      </c>
      <c r="AB1111" s="87">
        <v>32066</v>
      </c>
      <c r="AC1111" s="87">
        <v>25</v>
      </c>
      <c r="AD1111" s="87"/>
      <c r="AE1111" s="87">
        <v>32066</v>
      </c>
      <c r="AF1111" s="88"/>
    </row>
    <row r="1112" spans="1:32">
      <c r="A1112" s="82">
        <v>1548</v>
      </c>
      <c r="B1112" s="84" t="s">
        <v>7236</v>
      </c>
      <c r="C1112" s="84" t="s">
        <v>6032</v>
      </c>
      <c r="D1112" s="85">
        <v>2030</v>
      </c>
      <c r="E1112" s="83"/>
      <c r="F1112" s="84" t="s">
        <v>4626</v>
      </c>
      <c r="G1112" s="84" t="s">
        <v>4598</v>
      </c>
      <c r="H1112" s="84" t="s">
        <v>4613</v>
      </c>
      <c r="I1112" s="84" t="s">
        <v>4614</v>
      </c>
      <c r="J1112" s="84" t="s">
        <v>4649</v>
      </c>
      <c r="K1112" s="84" t="s">
        <v>4616</v>
      </c>
      <c r="L1112" s="84"/>
      <c r="M1112" s="84"/>
      <c r="N1112" s="84"/>
      <c r="O1112" s="84"/>
      <c r="P1112" s="84"/>
      <c r="Q1112" s="84"/>
      <c r="R1112" s="86">
        <v>1</v>
      </c>
      <c r="S1112" s="86">
        <v>1</v>
      </c>
      <c r="T1112" s="84"/>
      <c r="U1112" s="84"/>
      <c r="V1112" s="84"/>
      <c r="W1112" s="84"/>
      <c r="X1112" s="84"/>
      <c r="Y1112" s="84"/>
      <c r="Z1112" s="84" t="s">
        <v>7237</v>
      </c>
      <c r="AA1112" s="87">
        <v>19239.649069999999</v>
      </c>
      <c r="AB1112" s="87">
        <v>4275478</v>
      </c>
      <c r="AC1112" s="87">
        <v>3333</v>
      </c>
      <c r="AD1112" s="87"/>
      <c r="AE1112" s="87">
        <v>4275478</v>
      </c>
      <c r="AF1112" s="88"/>
    </row>
    <row r="1113" spans="1:32">
      <c r="A1113" s="82">
        <v>1549</v>
      </c>
      <c r="B1113" s="84" t="s">
        <v>7238</v>
      </c>
      <c r="C1113" s="84" t="s">
        <v>4648</v>
      </c>
      <c r="D1113" s="85">
        <v>2028</v>
      </c>
      <c r="E1113" s="83"/>
      <c r="F1113" s="84" t="s">
        <v>4612</v>
      </c>
      <c r="G1113" s="84" t="s">
        <v>4598</v>
      </c>
      <c r="H1113" s="84" t="s">
        <v>4613</v>
      </c>
      <c r="I1113" s="84" t="s">
        <v>4614</v>
      </c>
      <c r="J1113" s="84" t="s">
        <v>4649</v>
      </c>
      <c r="K1113" s="84" t="s">
        <v>4616</v>
      </c>
      <c r="L1113" s="84"/>
      <c r="M1113" s="86">
        <v>1</v>
      </c>
      <c r="N1113" s="84"/>
      <c r="O1113" s="86">
        <v>1</v>
      </c>
      <c r="P1113" s="86">
        <v>1</v>
      </c>
      <c r="Q1113" s="84"/>
      <c r="R1113" s="84"/>
      <c r="S1113" s="84"/>
      <c r="T1113" s="84"/>
      <c r="U1113" s="84"/>
      <c r="V1113" s="84"/>
      <c r="W1113" s="84"/>
      <c r="X1113" s="84"/>
      <c r="Y1113" s="84"/>
      <c r="Z1113" s="84" t="s">
        <v>7239</v>
      </c>
      <c r="AA1113" s="87">
        <v>3300</v>
      </c>
      <c r="AB1113" s="87">
        <v>733333</v>
      </c>
      <c r="AC1113" s="87">
        <v>571.70000000000005</v>
      </c>
      <c r="AD1113" s="87"/>
      <c r="AE1113" s="87">
        <v>733333</v>
      </c>
      <c r="AF1113" s="88" t="s">
        <v>7240</v>
      </c>
    </row>
    <row r="1114" spans="1:32">
      <c r="A1114" s="82">
        <v>1550</v>
      </c>
      <c r="B1114" s="84" t="s">
        <v>7241</v>
      </c>
      <c r="C1114" s="84" t="s">
        <v>4648</v>
      </c>
      <c r="D1114" s="83"/>
      <c r="E1114" s="83"/>
      <c r="F1114" s="84" t="s">
        <v>4612</v>
      </c>
      <c r="G1114" s="84" t="s">
        <v>4598</v>
      </c>
      <c r="H1114" s="84" t="s">
        <v>4613</v>
      </c>
      <c r="I1114" s="84" t="s">
        <v>4614</v>
      </c>
      <c r="J1114" s="84" t="s">
        <v>4649</v>
      </c>
      <c r="K1114" s="84" t="s">
        <v>4616</v>
      </c>
      <c r="L1114" s="84"/>
      <c r="M1114" s="86">
        <v>1</v>
      </c>
      <c r="N1114" s="84"/>
      <c r="O1114" s="86">
        <v>1</v>
      </c>
      <c r="P1114" s="86">
        <v>1</v>
      </c>
      <c r="Q1114" s="84"/>
      <c r="R1114" s="84"/>
      <c r="S1114" s="84"/>
      <c r="T1114" s="84"/>
      <c r="U1114" s="84"/>
      <c r="V1114" s="84"/>
      <c r="W1114" s="84"/>
      <c r="X1114" s="84"/>
      <c r="Y1114" s="84"/>
      <c r="Z1114" s="84" t="s">
        <v>7242</v>
      </c>
      <c r="AA1114" s="87">
        <v>4100</v>
      </c>
      <c r="AB1114" s="87">
        <v>911111</v>
      </c>
      <c r="AC1114" s="87">
        <v>710.3</v>
      </c>
      <c r="AD1114" s="87"/>
      <c r="AE1114" s="87">
        <v>911111</v>
      </c>
      <c r="AF1114" s="88" t="s">
        <v>7243</v>
      </c>
    </row>
    <row r="1115" spans="1:32">
      <c r="A1115" s="82">
        <v>1551</v>
      </c>
      <c r="B1115" s="84" t="s">
        <v>7244</v>
      </c>
      <c r="C1115" s="84" t="s">
        <v>4761</v>
      </c>
      <c r="D1115" s="85">
        <v>2026</v>
      </c>
      <c r="E1115" s="83"/>
      <c r="F1115" s="84" t="s">
        <v>4621</v>
      </c>
      <c r="G1115" s="84" t="s">
        <v>4598</v>
      </c>
      <c r="H1115" s="84" t="s">
        <v>4613</v>
      </c>
      <c r="I1115" s="84" t="s">
        <v>4641</v>
      </c>
      <c r="J1115" s="84"/>
      <c r="K1115" s="84" t="s">
        <v>4616</v>
      </c>
      <c r="L1115" s="84"/>
      <c r="M1115" s="86">
        <v>1</v>
      </c>
      <c r="N1115" s="84"/>
      <c r="O1115" s="84"/>
      <c r="P1115" s="84"/>
      <c r="Q1115" s="86">
        <v>1</v>
      </c>
      <c r="R1115" s="84"/>
      <c r="S1115" s="84"/>
      <c r="T1115" s="84"/>
      <c r="U1115" s="84"/>
      <c r="V1115" s="84"/>
      <c r="W1115" s="84"/>
      <c r="X1115" s="84"/>
      <c r="Y1115" s="84"/>
      <c r="Z1115" s="84" t="s">
        <v>7245</v>
      </c>
      <c r="AA1115" s="87">
        <v>55</v>
      </c>
      <c r="AB1115" s="87">
        <v>12222</v>
      </c>
      <c r="AC1115" s="87">
        <v>9.5</v>
      </c>
      <c r="AD1115" s="87"/>
      <c r="AE1115" s="87">
        <v>12222</v>
      </c>
      <c r="AF1115" s="88" t="s">
        <v>7246</v>
      </c>
    </row>
    <row r="1116" spans="1:32">
      <c r="A1116" s="82">
        <v>1552</v>
      </c>
      <c r="B1116" s="84" t="s">
        <v>7247</v>
      </c>
      <c r="C1116" s="84" t="s">
        <v>6815</v>
      </c>
      <c r="D1116" s="85">
        <v>2023</v>
      </c>
      <c r="E1116" s="83"/>
      <c r="F1116" s="84" t="s">
        <v>4621</v>
      </c>
      <c r="G1116" s="84" t="s">
        <v>4598</v>
      </c>
      <c r="H1116" s="84" t="s">
        <v>4613</v>
      </c>
      <c r="I1116" s="84" t="s">
        <v>4614</v>
      </c>
      <c r="J1116" s="84" t="s">
        <v>4649</v>
      </c>
      <c r="K1116" s="84" t="s">
        <v>4616</v>
      </c>
      <c r="L1116" s="84"/>
      <c r="M1116" s="84"/>
      <c r="N1116" s="84"/>
      <c r="O1116" s="84"/>
      <c r="P1116" s="84"/>
      <c r="Q1116" s="86">
        <v>1</v>
      </c>
      <c r="R1116" s="84"/>
      <c r="S1116" s="84"/>
      <c r="T1116" s="84"/>
      <c r="U1116" s="84"/>
      <c r="V1116" s="84"/>
      <c r="W1116" s="84"/>
      <c r="X1116" s="84"/>
      <c r="Y1116" s="84"/>
      <c r="Z1116" s="84" t="s">
        <v>5842</v>
      </c>
      <c r="AA1116" s="87">
        <v>4</v>
      </c>
      <c r="AB1116" s="87">
        <v>889</v>
      </c>
      <c r="AC1116" s="87">
        <v>0.7</v>
      </c>
      <c r="AD1116" s="87"/>
      <c r="AE1116" s="87">
        <v>889</v>
      </c>
      <c r="AF1116" s="88" t="s">
        <v>7248</v>
      </c>
    </row>
    <row r="1117" spans="1:32">
      <c r="A1117" s="82">
        <v>1553</v>
      </c>
      <c r="B1117" s="84" t="s">
        <v>7249</v>
      </c>
      <c r="C1117" s="84" t="s">
        <v>6157</v>
      </c>
      <c r="D1117" s="83"/>
      <c r="E1117" s="83"/>
      <c r="F1117" s="84" t="s">
        <v>4626</v>
      </c>
      <c r="G1117" s="84" t="s">
        <v>4598</v>
      </c>
      <c r="H1117" s="84" t="s">
        <v>4613</v>
      </c>
      <c r="I1117" s="84" t="s">
        <v>4614</v>
      </c>
      <c r="J1117" s="84" t="s">
        <v>4615</v>
      </c>
      <c r="K1117" s="84" t="s">
        <v>4616</v>
      </c>
      <c r="L1117" s="84"/>
      <c r="M1117" s="86">
        <v>1</v>
      </c>
      <c r="N1117" s="84"/>
      <c r="O1117" s="84"/>
      <c r="P1117" s="86">
        <v>1</v>
      </c>
      <c r="Q1117" s="84"/>
      <c r="R1117" s="84"/>
      <c r="S1117" s="84"/>
      <c r="T1117" s="84"/>
      <c r="U1117" s="84"/>
      <c r="V1117" s="84"/>
      <c r="W1117" s="84"/>
      <c r="X1117" s="84"/>
      <c r="Y1117" s="84"/>
      <c r="Z1117" s="84"/>
      <c r="AA1117" s="87"/>
      <c r="AB1117" s="87"/>
      <c r="AC1117" s="87"/>
      <c r="AD1117" s="87"/>
      <c r="AE1117" s="87">
        <v>0</v>
      </c>
      <c r="AF1117" s="88" t="s">
        <v>7250</v>
      </c>
    </row>
    <row r="1118" spans="1:32">
      <c r="A1118" s="82">
        <v>1554</v>
      </c>
      <c r="B1118" s="84" t="s">
        <v>7251</v>
      </c>
      <c r="C1118" s="84" t="s">
        <v>4719</v>
      </c>
      <c r="D1118" s="85">
        <v>2025</v>
      </c>
      <c r="E1118" s="83"/>
      <c r="F1118" s="84" t="s">
        <v>4612</v>
      </c>
      <c r="G1118" s="84" t="s">
        <v>4525</v>
      </c>
      <c r="H1118" s="84" t="s">
        <v>5724</v>
      </c>
      <c r="I1118" s="84"/>
      <c r="J1118" s="84"/>
      <c r="K1118" s="84" t="s">
        <v>4616</v>
      </c>
      <c r="L1118" s="84"/>
      <c r="M1118" s="84"/>
      <c r="N1118" s="84"/>
      <c r="O1118" s="84"/>
      <c r="P1118" s="84"/>
      <c r="Q1118" s="84"/>
      <c r="R1118" s="84"/>
      <c r="S1118" s="84"/>
      <c r="T1118" s="84"/>
      <c r="U1118" s="84"/>
      <c r="V1118" s="84"/>
      <c r="W1118" s="84"/>
      <c r="X1118" s="84"/>
      <c r="Y1118" s="84"/>
      <c r="Z1118" s="84" t="s">
        <v>7252</v>
      </c>
      <c r="AA1118" s="87"/>
      <c r="AB1118" s="87">
        <v>3207</v>
      </c>
      <c r="AC1118" s="87">
        <v>3</v>
      </c>
      <c r="AD1118" s="87"/>
      <c r="AE1118" s="87">
        <v>3207</v>
      </c>
      <c r="AF1118" s="88" t="s">
        <v>7253</v>
      </c>
    </row>
    <row r="1119" spans="1:32">
      <c r="A1119" s="82">
        <v>1555</v>
      </c>
      <c r="B1119" s="84" t="s">
        <v>7254</v>
      </c>
      <c r="C1119" s="84" t="s">
        <v>4687</v>
      </c>
      <c r="D1119" s="83"/>
      <c r="E1119" s="83"/>
      <c r="F1119" s="84" t="s">
        <v>4612</v>
      </c>
      <c r="G1119" s="84" t="s">
        <v>4598</v>
      </c>
      <c r="H1119" s="84" t="s">
        <v>4613</v>
      </c>
      <c r="I1119" s="84" t="s">
        <v>4614</v>
      </c>
      <c r="J1119" s="84" t="s">
        <v>4615</v>
      </c>
      <c r="K1119" s="84" t="s">
        <v>4616</v>
      </c>
      <c r="L1119" s="84"/>
      <c r="M1119" s="84"/>
      <c r="N1119" s="84"/>
      <c r="O1119" s="84"/>
      <c r="P1119" s="84"/>
      <c r="Q1119" s="84"/>
      <c r="R1119" s="84"/>
      <c r="S1119" s="86">
        <v>1</v>
      </c>
      <c r="T1119" s="84"/>
      <c r="U1119" s="84"/>
      <c r="V1119" s="84"/>
      <c r="W1119" s="84"/>
      <c r="X1119" s="84"/>
      <c r="Y1119" s="84"/>
      <c r="Z1119" s="84" t="s">
        <v>4970</v>
      </c>
      <c r="AA1119" s="87">
        <v>20</v>
      </c>
      <c r="AB1119" s="87">
        <v>4444</v>
      </c>
      <c r="AC1119" s="87">
        <v>3.5</v>
      </c>
      <c r="AD1119" s="87"/>
      <c r="AE1119" s="87">
        <v>4444</v>
      </c>
      <c r="AF1119" s="88" t="s">
        <v>7255</v>
      </c>
    </row>
    <row r="1120" spans="1:32">
      <c r="A1120" s="76">
        <v>1567</v>
      </c>
      <c r="B1120" s="77" t="s">
        <v>7256</v>
      </c>
      <c r="C1120" s="77" t="s">
        <v>4687</v>
      </c>
      <c r="D1120" s="78">
        <v>2030</v>
      </c>
      <c r="E1120" s="79"/>
      <c r="F1120" s="77" t="s">
        <v>4626</v>
      </c>
      <c r="G1120" s="77" t="s">
        <v>4598</v>
      </c>
      <c r="H1120" s="77" t="s">
        <v>4613</v>
      </c>
      <c r="I1120" s="77" t="s">
        <v>4769</v>
      </c>
      <c r="J1120" s="77"/>
      <c r="K1120" s="77" t="s">
        <v>4616</v>
      </c>
      <c r="L1120" s="77"/>
      <c r="M1120" s="77"/>
      <c r="N1120" s="77"/>
      <c r="O1120" s="77"/>
      <c r="P1120" s="91">
        <v>1</v>
      </c>
      <c r="Q1120" s="91">
        <v>1</v>
      </c>
      <c r="R1120" s="77"/>
      <c r="S1120" s="91">
        <v>1</v>
      </c>
      <c r="T1120" s="77"/>
      <c r="U1120" s="77"/>
      <c r="V1120" s="77"/>
      <c r="W1120" s="77"/>
      <c r="X1120" s="77"/>
      <c r="Y1120" s="77"/>
      <c r="Z1120" s="77" t="s">
        <v>4617</v>
      </c>
      <c r="AA1120" s="80"/>
      <c r="AB1120" s="80"/>
      <c r="AC1120" s="80"/>
      <c r="AD1120" s="80"/>
      <c r="AE1120" s="80">
        <v>0</v>
      </c>
      <c r="AF1120" s="81" t="s">
        <v>7257</v>
      </c>
    </row>
    <row r="1121" spans="1:32">
      <c r="A1121" s="82">
        <v>1577</v>
      </c>
      <c r="B1121" s="84" t="s">
        <v>7258</v>
      </c>
      <c r="C1121" s="84" t="s">
        <v>4761</v>
      </c>
      <c r="D1121" s="83"/>
      <c r="E1121" s="83"/>
      <c r="F1121" s="84" t="s">
        <v>4626</v>
      </c>
      <c r="G1121" s="84" t="s">
        <v>4598</v>
      </c>
      <c r="H1121" s="84" t="s">
        <v>4613</v>
      </c>
      <c r="I1121" s="84" t="s">
        <v>4641</v>
      </c>
      <c r="J1121" s="84"/>
      <c r="K1121" s="84" t="s">
        <v>4616</v>
      </c>
      <c r="L1121" s="84"/>
      <c r="M1121" s="84"/>
      <c r="N1121" s="84"/>
      <c r="O1121" s="86">
        <v>1</v>
      </c>
      <c r="P1121" s="84"/>
      <c r="Q1121" s="84"/>
      <c r="R1121" s="84"/>
      <c r="S1121" s="84"/>
      <c r="T1121" s="84"/>
      <c r="U1121" s="84"/>
      <c r="V1121" s="84"/>
      <c r="W1121" s="84"/>
      <c r="X1121" s="84"/>
      <c r="Y1121" s="84"/>
      <c r="Z1121" s="84"/>
      <c r="AA1121" s="87"/>
      <c r="AB1121" s="87"/>
      <c r="AC1121" s="87"/>
      <c r="AD1121" s="87"/>
      <c r="AE1121" s="87">
        <v>0</v>
      </c>
      <c r="AF1121" s="88" t="s">
        <v>7259</v>
      </c>
    </row>
    <row r="1122" spans="1:32">
      <c r="A1122" s="82">
        <v>1578</v>
      </c>
      <c r="B1122" s="84" t="s">
        <v>7260</v>
      </c>
      <c r="C1122" s="84" t="s">
        <v>4771</v>
      </c>
      <c r="D1122" s="83"/>
      <c r="E1122" s="83"/>
      <c r="F1122" s="84" t="s">
        <v>4626</v>
      </c>
      <c r="G1122" s="84" t="s">
        <v>4598</v>
      </c>
      <c r="H1122" s="84" t="s">
        <v>4613</v>
      </c>
      <c r="I1122" s="84" t="s">
        <v>4769</v>
      </c>
      <c r="J1122" s="84"/>
      <c r="K1122" s="84" t="s">
        <v>4616</v>
      </c>
      <c r="L1122" s="84"/>
      <c r="M1122" s="84"/>
      <c r="N1122" s="84"/>
      <c r="O1122" s="84"/>
      <c r="P1122" s="86">
        <v>1</v>
      </c>
      <c r="Q1122" s="84"/>
      <c r="R1122" s="84"/>
      <c r="S1122" s="84"/>
      <c r="T1122" s="84"/>
      <c r="U1122" s="84"/>
      <c r="V1122" s="84"/>
      <c r="W1122" s="84"/>
      <c r="X1122" s="84"/>
      <c r="Y1122" s="84"/>
      <c r="Z1122" s="84"/>
      <c r="AA1122" s="87"/>
      <c r="AB1122" s="87"/>
      <c r="AC1122" s="87"/>
      <c r="AD1122" s="87"/>
      <c r="AE1122" s="87">
        <v>0</v>
      </c>
      <c r="AF1122" s="88" t="s">
        <v>7261</v>
      </c>
    </row>
    <row r="1123" spans="1:32">
      <c r="A1123" s="82">
        <v>1579</v>
      </c>
      <c r="B1123" s="84" t="s">
        <v>7262</v>
      </c>
      <c r="C1123" s="84" t="s">
        <v>4662</v>
      </c>
      <c r="D1123" s="85">
        <v>2029</v>
      </c>
      <c r="E1123" s="83"/>
      <c r="F1123" s="84" t="s">
        <v>4612</v>
      </c>
      <c r="G1123" s="84" t="s">
        <v>4594</v>
      </c>
      <c r="H1123" s="84" t="s">
        <v>5966</v>
      </c>
      <c r="I1123" s="84"/>
      <c r="J1123" s="84"/>
      <c r="K1123" s="84" t="s">
        <v>4616</v>
      </c>
      <c r="L1123" s="86">
        <v>1</v>
      </c>
      <c r="M1123" s="84"/>
      <c r="N1123" s="84"/>
      <c r="O1123" s="84"/>
      <c r="P1123" s="86">
        <v>1</v>
      </c>
      <c r="Q1123" s="84"/>
      <c r="R1123" s="84"/>
      <c r="S1123" s="84"/>
      <c r="T1123" s="84"/>
      <c r="U1123" s="84"/>
      <c r="V1123" s="84"/>
      <c r="W1123" s="84"/>
      <c r="X1123" s="84"/>
      <c r="Y1123" s="84"/>
      <c r="Z1123" s="84" t="s">
        <v>7263</v>
      </c>
      <c r="AA1123" s="87"/>
      <c r="AB1123" s="87">
        <v>1179167</v>
      </c>
      <c r="AC1123" s="87">
        <v>919.3</v>
      </c>
      <c r="AD1123" s="87">
        <v>7000000</v>
      </c>
      <c r="AE1123" s="87">
        <v>877635</v>
      </c>
      <c r="AF1123" s="88" t="s">
        <v>7264</v>
      </c>
    </row>
    <row r="1124" spans="1:32">
      <c r="A1124" s="82">
        <v>1588</v>
      </c>
      <c r="B1124" s="84" t="s">
        <v>7265</v>
      </c>
      <c r="C1124" s="84" t="s">
        <v>4662</v>
      </c>
      <c r="D1124" s="85">
        <v>2025</v>
      </c>
      <c r="E1124" s="83"/>
      <c r="F1124" s="84" t="s">
        <v>4612</v>
      </c>
      <c r="G1124" s="84" t="s">
        <v>4602</v>
      </c>
      <c r="H1124" s="84"/>
      <c r="I1124" s="84" t="s">
        <v>4614</v>
      </c>
      <c r="J1124" s="84" t="s">
        <v>4715</v>
      </c>
      <c r="K1124" s="84" t="s">
        <v>4616</v>
      </c>
      <c r="L1124" s="84"/>
      <c r="M1124" s="84"/>
      <c r="N1124" s="84"/>
      <c r="O1124" s="84"/>
      <c r="P1124" s="84"/>
      <c r="Q1124" s="84"/>
      <c r="R1124" s="84"/>
      <c r="S1124" s="84"/>
      <c r="T1124" s="84"/>
      <c r="U1124" s="84"/>
      <c r="V1124" s="84"/>
      <c r="W1124" s="84"/>
      <c r="X1124" s="84"/>
      <c r="Y1124" s="84"/>
      <c r="Z1124" s="84" t="s">
        <v>5259</v>
      </c>
      <c r="AA1124" s="87">
        <v>100</v>
      </c>
      <c r="AB1124" s="87">
        <v>19231</v>
      </c>
      <c r="AC1124" s="87">
        <v>15</v>
      </c>
      <c r="AD1124" s="87"/>
      <c r="AE1124" s="87">
        <v>19231</v>
      </c>
      <c r="AF1124" s="88" t="s">
        <v>7266</v>
      </c>
    </row>
    <row r="1125" spans="1:32">
      <c r="A1125" s="82">
        <v>1589</v>
      </c>
      <c r="B1125" s="84" t="s">
        <v>7267</v>
      </c>
      <c r="C1125" s="84" t="s">
        <v>4662</v>
      </c>
      <c r="D1125" s="83"/>
      <c r="E1125" s="83"/>
      <c r="F1125" s="84" t="s">
        <v>4626</v>
      </c>
      <c r="G1125" s="84" t="s">
        <v>4598</v>
      </c>
      <c r="H1125" s="84" t="s">
        <v>4613</v>
      </c>
      <c r="I1125" s="84" t="s">
        <v>4614</v>
      </c>
      <c r="J1125" s="84" t="s">
        <v>4715</v>
      </c>
      <c r="K1125" s="84" t="s">
        <v>4616</v>
      </c>
      <c r="L1125" s="84"/>
      <c r="M1125" s="84"/>
      <c r="N1125" s="84"/>
      <c r="O1125" s="84"/>
      <c r="P1125" s="84"/>
      <c r="Q1125" s="84"/>
      <c r="R1125" s="84"/>
      <c r="S1125" s="84"/>
      <c r="T1125" s="84"/>
      <c r="U1125" s="84"/>
      <c r="V1125" s="84"/>
      <c r="W1125" s="84"/>
      <c r="X1125" s="84"/>
      <c r="Y1125" s="84"/>
      <c r="Z1125" s="84" t="s">
        <v>5698</v>
      </c>
      <c r="AA1125" s="87">
        <v>100</v>
      </c>
      <c r="AB1125" s="87">
        <v>22222</v>
      </c>
      <c r="AC1125" s="87">
        <v>17</v>
      </c>
      <c r="AD1125" s="87"/>
      <c r="AE1125" s="87">
        <v>22222</v>
      </c>
      <c r="AF1125" s="88" t="s">
        <v>7266</v>
      </c>
    </row>
    <row r="1126" spans="1:32">
      <c r="A1126" s="82">
        <v>1598</v>
      </c>
      <c r="B1126" s="84" t="s">
        <v>7268</v>
      </c>
      <c r="C1126" s="84" t="s">
        <v>4632</v>
      </c>
      <c r="D1126" s="85">
        <v>2029</v>
      </c>
      <c r="E1126" s="83"/>
      <c r="F1126" s="84" t="s">
        <v>4626</v>
      </c>
      <c r="G1126" s="84" t="s">
        <v>4633</v>
      </c>
      <c r="H1126" s="84"/>
      <c r="I1126" s="84" t="s">
        <v>4614</v>
      </c>
      <c r="J1126" s="84" t="s">
        <v>4622</v>
      </c>
      <c r="K1126" s="84" t="s">
        <v>4563</v>
      </c>
      <c r="L1126" s="84"/>
      <c r="M1126" s="84"/>
      <c r="N1126" s="84"/>
      <c r="O1126" s="84"/>
      <c r="P1126" s="84"/>
      <c r="Q1126" s="84"/>
      <c r="R1126" s="84"/>
      <c r="S1126" s="84"/>
      <c r="T1126" s="84"/>
      <c r="U1126" s="84"/>
      <c r="V1126" s="84"/>
      <c r="W1126" s="86">
        <v>1</v>
      </c>
      <c r="X1126" s="84"/>
      <c r="Y1126" s="84"/>
      <c r="Z1126" s="87" t="s">
        <v>7269</v>
      </c>
      <c r="AA1126" s="87">
        <v>301.5814992</v>
      </c>
      <c r="AB1126" s="87">
        <v>79364</v>
      </c>
      <c r="AC1126" s="87">
        <v>61.9</v>
      </c>
      <c r="AD1126" s="87"/>
      <c r="AE1126" s="87">
        <v>79364</v>
      </c>
      <c r="AF1126" s="88" t="s">
        <v>4638</v>
      </c>
    </row>
    <row r="1127" spans="1:32">
      <c r="A1127" s="82">
        <v>1602</v>
      </c>
      <c r="B1127" s="84" t="s">
        <v>7270</v>
      </c>
      <c r="C1127" s="84" t="s">
        <v>4736</v>
      </c>
      <c r="D1127" s="85">
        <v>2027</v>
      </c>
      <c r="E1127" s="83"/>
      <c r="F1127" s="84" t="s">
        <v>4612</v>
      </c>
      <c r="G1127" s="84" t="s">
        <v>4598</v>
      </c>
      <c r="H1127" s="84" t="s">
        <v>4613</v>
      </c>
      <c r="I1127" s="84" t="s">
        <v>4614</v>
      </c>
      <c r="J1127" s="84" t="s">
        <v>4715</v>
      </c>
      <c r="K1127" s="84" t="s">
        <v>4616</v>
      </c>
      <c r="L1127" s="84"/>
      <c r="M1127" s="84"/>
      <c r="N1127" s="84"/>
      <c r="O1127" s="86">
        <v>1</v>
      </c>
      <c r="P1127" s="84"/>
      <c r="Q1127" s="84"/>
      <c r="R1127" s="84"/>
      <c r="S1127" s="84"/>
      <c r="T1127" s="84"/>
      <c r="U1127" s="84"/>
      <c r="V1127" s="84"/>
      <c r="W1127" s="84"/>
      <c r="X1127" s="84"/>
      <c r="Y1127" s="84"/>
      <c r="Z1127" s="84" t="s">
        <v>6961</v>
      </c>
      <c r="AA1127" s="87">
        <v>400</v>
      </c>
      <c r="AB1127" s="87">
        <v>88889</v>
      </c>
      <c r="AC1127" s="87">
        <v>69.3</v>
      </c>
      <c r="AD1127" s="87"/>
      <c r="AE1127" s="87">
        <v>88889</v>
      </c>
      <c r="AF1127" s="88" t="s">
        <v>7271</v>
      </c>
    </row>
    <row r="1128" spans="1:32">
      <c r="A1128" s="82">
        <v>1603</v>
      </c>
      <c r="B1128" s="84" t="s">
        <v>7272</v>
      </c>
      <c r="C1128" s="84" t="s">
        <v>6815</v>
      </c>
      <c r="D1128" s="85">
        <v>2025</v>
      </c>
      <c r="E1128" s="83"/>
      <c r="F1128" s="84" t="s">
        <v>4612</v>
      </c>
      <c r="G1128" s="84" t="s">
        <v>4598</v>
      </c>
      <c r="H1128" s="84" t="s">
        <v>4613</v>
      </c>
      <c r="I1128" s="84" t="s">
        <v>4614</v>
      </c>
      <c r="J1128" s="84" t="s">
        <v>4649</v>
      </c>
      <c r="K1128" s="84" t="s">
        <v>4616</v>
      </c>
      <c r="L1128" s="84"/>
      <c r="M1128" s="84"/>
      <c r="N1128" s="84"/>
      <c r="O1128" s="84"/>
      <c r="P1128" s="84"/>
      <c r="Q1128" s="84"/>
      <c r="R1128" s="86">
        <v>1</v>
      </c>
      <c r="S1128" s="84"/>
      <c r="T1128" s="84"/>
      <c r="U1128" s="84"/>
      <c r="V1128" s="84"/>
      <c r="W1128" s="84"/>
      <c r="X1128" s="84"/>
      <c r="Y1128" s="84"/>
      <c r="Z1128" s="84" t="s">
        <v>5230</v>
      </c>
      <c r="AA1128" s="87">
        <v>24</v>
      </c>
      <c r="AB1128" s="87">
        <v>5333</v>
      </c>
      <c r="AC1128" s="87">
        <v>4.2</v>
      </c>
      <c r="AD1128" s="87"/>
      <c r="AE1128" s="87">
        <v>5333</v>
      </c>
      <c r="AF1128" s="88" t="s">
        <v>7273</v>
      </c>
    </row>
    <row r="1129" spans="1:32">
      <c r="A1129" s="82">
        <v>1604</v>
      </c>
      <c r="B1129" s="84" t="s">
        <v>7274</v>
      </c>
      <c r="C1129" s="84" t="s">
        <v>7275</v>
      </c>
      <c r="D1129" s="85">
        <v>2024</v>
      </c>
      <c r="E1129" s="83"/>
      <c r="F1129" s="84" t="s">
        <v>4626</v>
      </c>
      <c r="G1129" s="84" t="s">
        <v>4598</v>
      </c>
      <c r="H1129" s="84" t="s">
        <v>4613</v>
      </c>
      <c r="I1129" s="84" t="s">
        <v>4614</v>
      </c>
      <c r="J1129" s="84" t="s">
        <v>4715</v>
      </c>
      <c r="K1129" s="84" t="s">
        <v>4554</v>
      </c>
      <c r="L1129" s="84"/>
      <c r="M1129" s="86">
        <v>1</v>
      </c>
      <c r="N1129" s="84"/>
      <c r="O1129" s="84"/>
      <c r="P1129" s="84"/>
      <c r="Q1129" s="84"/>
      <c r="R1129" s="84"/>
      <c r="S1129" s="84"/>
      <c r="T1129" s="84"/>
      <c r="U1129" s="84"/>
      <c r="V1129" s="84"/>
      <c r="W1129" s="84"/>
      <c r="X1129" s="84"/>
      <c r="Y1129" s="84"/>
      <c r="Z1129" s="84" t="s">
        <v>7276</v>
      </c>
      <c r="AA1129" s="87">
        <v>582.03980379999996</v>
      </c>
      <c r="AB1129" s="87">
        <v>129342</v>
      </c>
      <c r="AC1129" s="87">
        <v>101</v>
      </c>
      <c r="AD1129" s="87"/>
      <c r="AE1129" s="87">
        <v>129342</v>
      </c>
      <c r="AF1129" s="88" t="s">
        <v>7277</v>
      </c>
    </row>
    <row r="1130" spans="1:32">
      <c r="A1130" s="82">
        <v>1605</v>
      </c>
      <c r="B1130" s="84" t="s">
        <v>7278</v>
      </c>
      <c r="C1130" s="84" t="s">
        <v>4750</v>
      </c>
      <c r="D1130" s="85">
        <v>2027</v>
      </c>
      <c r="E1130" s="83"/>
      <c r="F1130" s="84" t="s">
        <v>4626</v>
      </c>
      <c r="G1130" s="84" t="s">
        <v>4598</v>
      </c>
      <c r="H1130" s="84" t="s">
        <v>4613</v>
      </c>
      <c r="I1130" s="84" t="s">
        <v>4614</v>
      </c>
      <c r="J1130" s="84" t="s">
        <v>4715</v>
      </c>
      <c r="K1130" s="84" t="s">
        <v>7279</v>
      </c>
      <c r="L1130" s="84"/>
      <c r="M1130" s="84"/>
      <c r="N1130" s="84"/>
      <c r="O1130" s="84"/>
      <c r="P1130" s="84"/>
      <c r="Q1130" s="84"/>
      <c r="R1130" s="84"/>
      <c r="S1130" s="84"/>
      <c r="T1130" s="84"/>
      <c r="U1130" s="84"/>
      <c r="V1130" s="84"/>
      <c r="W1130" s="84"/>
      <c r="X1130" s="84"/>
      <c r="Y1130" s="84"/>
      <c r="Z1130" s="84" t="s">
        <v>7280</v>
      </c>
      <c r="AA1130" s="87">
        <v>288.59473600000001</v>
      </c>
      <c r="AB1130" s="87">
        <v>64132</v>
      </c>
      <c r="AC1130" s="87">
        <v>50</v>
      </c>
      <c r="AD1130" s="87"/>
      <c r="AE1130" s="87">
        <v>64132</v>
      </c>
      <c r="AF1130" s="88" t="s">
        <v>7281</v>
      </c>
    </row>
    <row r="1131" spans="1:32">
      <c r="A1131" s="82">
        <v>1606</v>
      </c>
      <c r="B1131" s="84" t="s">
        <v>7282</v>
      </c>
      <c r="C1131" s="84" t="s">
        <v>5660</v>
      </c>
      <c r="D1131" s="85">
        <v>2025</v>
      </c>
      <c r="E1131" s="83"/>
      <c r="F1131" s="84" t="s">
        <v>4621</v>
      </c>
      <c r="G1131" s="84" t="s">
        <v>4598</v>
      </c>
      <c r="H1131" s="84" t="s">
        <v>4613</v>
      </c>
      <c r="I1131" s="84" t="s">
        <v>4614</v>
      </c>
      <c r="J1131" s="84" t="s">
        <v>4649</v>
      </c>
      <c r="K1131" s="84" t="s">
        <v>4554</v>
      </c>
      <c r="L1131" s="84"/>
      <c r="M1131" s="86">
        <v>1</v>
      </c>
      <c r="N1131" s="84"/>
      <c r="O1131" s="84"/>
      <c r="P1131" s="84"/>
      <c r="Q1131" s="84"/>
      <c r="R1131" s="84"/>
      <c r="S1131" s="84"/>
      <c r="T1131" s="84"/>
      <c r="U1131" s="84"/>
      <c r="V1131" s="84"/>
      <c r="W1131" s="84"/>
      <c r="X1131" s="84"/>
      <c r="Y1131" s="84"/>
      <c r="Z1131" s="84" t="s">
        <v>7283</v>
      </c>
      <c r="AA1131" s="87">
        <v>320</v>
      </c>
      <c r="AB1131" s="87">
        <v>71111</v>
      </c>
      <c r="AC1131" s="87">
        <v>55.4</v>
      </c>
      <c r="AD1131" s="87"/>
      <c r="AE1131" s="87">
        <v>71111</v>
      </c>
      <c r="AF1131" s="88" t="s">
        <v>7284</v>
      </c>
    </row>
    <row r="1132" spans="1:32">
      <c r="A1132" s="82">
        <v>1607</v>
      </c>
      <c r="B1132" s="84" t="s">
        <v>7285</v>
      </c>
      <c r="C1132" s="84" t="s">
        <v>5660</v>
      </c>
      <c r="D1132" s="83"/>
      <c r="E1132" s="83"/>
      <c r="F1132" s="84" t="s">
        <v>4626</v>
      </c>
      <c r="G1132" s="84" t="s">
        <v>4598</v>
      </c>
      <c r="H1132" s="84" t="s">
        <v>4613</v>
      </c>
      <c r="I1132" s="84" t="s">
        <v>4614</v>
      </c>
      <c r="J1132" s="84" t="s">
        <v>4649</v>
      </c>
      <c r="K1132" s="84" t="s">
        <v>4554</v>
      </c>
      <c r="L1132" s="84"/>
      <c r="M1132" s="86">
        <v>1</v>
      </c>
      <c r="N1132" s="84"/>
      <c r="O1132" s="84"/>
      <c r="P1132" s="84"/>
      <c r="Q1132" s="84"/>
      <c r="R1132" s="84"/>
      <c r="S1132" s="84"/>
      <c r="T1132" s="84"/>
      <c r="U1132" s="84"/>
      <c r="V1132" s="84"/>
      <c r="W1132" s="84"/>
      <c r="X1132" s="84"/>
      <c r="Y1132" s="84"/>
      <c r="Z1132" s="84" t="s">
        <v>7286</v>
      </c>
      <c r="AA1132" s="87">
        <v>4157</v>
      </c>
      <c r="AB1132" s="87">
        <v>923873</v>
      </c>
      <c r="AC1132" s="87">
        <v>720.3</v>
      </c>
      <c r="AD1132" s="87"/>
      <c r="AE1132" s="87">
        <v>923873</v>
      </c>
      <c r="AF1132" s="88" t="s">
        <v>7287</v>
      </c>
    </row>
    <row r="1133" spans="1:32">
      <c r="A1133" s="82">
        <v>1608</v>
      </c>
      <c r="B1133" s="84" t="s">
        <v>7288</v>
      </c>
      <c r="C1133" s="84" t="s">
        <v>4677</v>
      </c>
      <c r="D1133" s="85">
        <v>2030</v>
      </c>
      <c r="E1133" s="83"/>
      <c r="F1133" s="84" t="s">
        <v>4626</v>
      </c>
      <c r="G1133" s="84" t="s">
        <v>4598</v>
      </c>
      <c r="H1133" s="84" t="s">
        <v>4613</v>
      </c>
      <c r="I1133" s="84" t="s">
        <v>4614</v>
      </c>
      <c r="J1133" s="84" t="s">
        <v>4715</v>
      </c>
      <c r="K1133" s="84" t="s">
        <v>4616</v>
      </c>
      <c r="L1133" s="86">
        <v>1</v>
      </c>
      <c r="M1133" s="84"/>
      <c r="N1133" s="84"/>
      <c r="O1133" s="86">
        <v>1</v>
      </c>
      <c r="P1133" s="86">
        <v>1</v>
      </c>
      <c r="Q1133" s="84"/>
      <c r="R1133" s="84"/>
      <c r="S1133" s="84"/>
      <c r="T1133" s="84"/>
      <c r="U1133" s="84"/>
      <c r="V1133" s="84"/>
      <c r="W1133" s="84"/>
      <c r="X1133" s="84"/>
      <c r="Y1133" s="84"/>
      <c r="Z1133" s="84" t="s">
        <v>4617</v>
      </c>
      <c r="AA1133" s="87">
        <v>1000</v>
      </c>
      <c r="AB1133" s="87">
        <v>222222</v>
      </c>
      <c r="AC1133" s="87">
        <v>173.3</v>
      </c>
      <c r="AD1133" s="87"/>
      <c r="AE1133" s="87">
        <v>222222</v>
      </c>
      <c r="AF1133" s="88" t="s">
        <v>7289</v>
      </c>
    </row>
    <row r="1134" spans="1:32">
      <c r="A1134" s="82">
        <v>1609</v>
      </c>
      <c r="B1134" s="84" t="s">
        <v>7290</v>
      </c>
      <c r="C1134" s="84" t="s">
        <v>6480</v>
      </c>
      <c r="D1134" s="85">
        <v>2022</v>
      </c>
      <c r="E1134" s="83"/>
      <c r="F1134" s="84" t="s">
        <v>4601</v>
      </c>
      <c r="G1134" s="84" t="s">
        <v>4602</v>
      </c>
      <c r="H1134" s="84"/>
      <c r="I1134" s="84" t="s">
        <v>4614</v>
      </c>
      <c r="J1134" s="84" t="s">
        <v>4649</v>
      </c>
      <c r="K1134" s="84" t="s">
        <v>4616</v>
      </c>
      <c r="L1134" s="84"/>
      <c r="M1134" s="84"/>
      <c r="N1134" s="84"/>
      <c r="O1134" s="84"/>
      <c r="P1134" s="84"/>
      <c r="Q1134" s="84"/>
      <c r="R1134" s="84"/>
      <c r="S1134" s="86">
        <v>1</v>
      </c>
      <c r="T1134" s="84"/>
      <c r="U1134" s="84"/>
      <c r="V1134" s="84"/>
      <c r="W1134" s="84"/>
      <c r="X1134" s="84"/>
      <c r="Y1134" s="84"/>
      <c r="Z1134" s="84" t="s">
        <v>7291</v>
      </c>
      <c r="AA1134" s="87">
        <v>2.1999999999999999E-2</v>
      </c>
      <c r="AB1134" s="87">
        <v>4</v>
      </c>
      <c r="AC1134" s="87">
        <v>0</v>
      </c>
      <c r="AD1134" s="87"/>
      <c r="AE1134" s="87">
        <v>4</v>
      </c>
      <c r="AF1134" s="88" t="s">
        <v>7292</v>
      </c>
    </row>
    <row r="1135" spans="1:32">
      <c r="A1135" s="82">
        <v>1610</v>
      </c>
      <c r="B1135" s="84" t="s">
        <v>7293</v>
      </c>
      <c r="C1135" s="84" t="s">
        <v>4662</v>
      </c>
      <c r="D1135" s="85">
        <v>2023</v>
      </c>
      <c r="E1135" s="83"/>
      <c r="F1135" s="84" t="s">
        <v>4621</v>
      </c>
      <c r="G1135" s="84" t="s">
        <v>4604</v>
      </c>
      <c r="H1135" s="84"/>
      <c r="I1135" s="84" t="s">
        <v>4769</v>
      </c>
      <c r="J1135" s="84"/>
      <c r="K1135" s="84" t="s">
        <v>4616</v>
      </c>
      <c r="L1135" s="84"/>
      <c r="M1135" s="84"/>
      <c r="N1135" s="84"/>
      <c r="O1135" s="84"/>
      <c r="P1135" s="84"/>
      <c r="Q1135" s="86">
        <v>1</v>
      </c>
      <c r="R1135" s="84"/>
      <c r="S1135" s="84"/>
      <c r="T1135" s="84"/>
      <c r="U1135" s="84"/>
      <c r="V1135" s="84"/>
      <c r="W1135" s="84"/>
      <c r="X1135" s="84"/>
      <c r="Y1135" s="84"/>
      <c r="Z1135" s="84" t="s">
        <v>7294</v>
      </c>
      <c r="AA1135" s="87">
        <v>37.781720219999997</v>
      </c>
      <c r="AB1135" s="87">
        <v>8213</v>
      </c>
      <c r="AC1135" s="87">
        <v>6</v>
      </c>
      <c r="AD1135" s="87"/>
      <c r="AE1135" s="87">
        <v>8213</v>
      </c>
      <c r="AF1135" s="88" t="s">
        <v>7295</v>
      </c>
    </row>
    <row r="1136" spans="1:32">
      <c r="A1136" s="82">
        <v>1611</v>
      </c>
      <c r="B1136" s="84" t="s">
        <v>7296</v>
      </c>
      <c r="C1136" s="84" t="s">
        <v>4648</v>
      </c>
      <c r="D1136" s="85">
        <v>2024</v>
      </c>
      <c r="E1136" s="83"/>
      <c r="F1136" s="84" t="s">
        <v>4612</v>
      </c>
      <c r="G1136" s="84" t="s">
        <v>4598</v>
      </c>
      <c r="H1136" s="84" t="s">
        <v>4613</v>
      </c>
      <c r="I1136" s="84" t="s">
        <v>4769</v>
      </c>
      <c r="J1136" s="84"/>
      <c r="K1136" s="84" t="s">
        <v>4616</v>
      </c>
      <c r="L1136" s="84"/>
      <c r="M1136" s="84"/>
      <c r="N1136" s="84"/>
      <c r="O1136" s="84"/>
      <c r="P1136" s="84"/>
      <c r="Q1136" s="86">
        <v>1</v>
      </c>
      <c r="R1136" s="84"/>
      <c r="S1136" s="86">
        <v>1</v>
      </c>
      <c r="T1136" s="84"/>
      <c r="U1136" s="84"/>
      <c r="V1136" s="84"/>
      <c r="W1136" s="84"/>
      <c r="X1136" s="84"/>
      <c r="Y1136" s="84"/>
      <c r="Z1136" s="84" t="s">
        <v>4653</v>
      </c>
      <c r="AA1136" s="87">
        <v>2.5</v>
      </c>
      <c r="AB1136" s="87">
        <v>556</v>
      </c>
      <c r="AC1136" s="87">
        <v>0.4</v>
      </c>
      <c r="AD1136" s="87"/>
      <c r="AE1136" s="87">
        <v>556</v>
      </c>
      <c r="AF1136" s="88" t="s">
        <v>7297</v>
      </c>
    </row>
    <row r="1137" spans="1:32">
      <c r="A1137" s="82">
        <v>1612</v>
      </c>
      <c r="B1137" s="84" t="s">
        <v>7298</v>
      </c>
      <c r="C1137" s="84" t="s">
        <v>4648</v>
      </c>
      <c r="D1137" s="85">
        <v>2025</v>
      </c>
      <c r="E1137" s="83"/>
      <c r="F1137" s="84" t="s">
        <v>4612</v>
      </c>
      <c r="G1137" s="84" t="s">
        <v>4598</v>
      </c>
      <c r="H1137" s="84" t="s">
        <v>4613</v>
      </c>
      <c r="I1137" s="84" t="s">
        <v>4614</v>
      </c>
      <c r="J1137" s="84" t="s">
        <v>4715</v>
      </c>
      <c r="K1137" s="84" t="s">
        <v>4616</v>
      </c>
      <c r="L1137" s="84"/>
      <c r="M1137" s="84"/>
      <c r="N1137" s="84"/>
      <c r="O1137" s="84"/>
      <c r="P1137" s="84"/>
      <c r="Q1137" s="84"/>
      <c r="R1137" s="84"/>
      <c r="S1137" s="84"/>
      <c r="T1137" s="84"/>
      <c r="U1137" s="84"/>
      <c r="V1137" s="84"/>
      <c r="W1137" s="84"/>
      <c r="X1137" s="84"/>
      <c r="Y1137" s="84"/>
      <c r="Z1137" s="84" t="s">
        <v>6089</v>
      </c>
      <c r="AA1137" s="87">
        <v>200</v>
      </c>
      <c r="AB1137" s="87">
        <v>44444</v>
      </c>
      <c r="AC1137" s="87">
        <v>34.700000000000003</v>
      </c>
      <c r="AD1137" s="87"/>
      <c r="AE1137" s="87">
        <v>44444</v>
      </c>
      <c r="AF1137" s="88" t="s">
        <v>7299</v>
      </c>
    </row>
    <row r="1138" spans="1:32">
      <c r="A1138" s="82">
        <v>1613</v>
      </c>
      <c r="B1138" s="84" t="s">
        <v>7300</v>
      </c>
      <c r="C1138" s="84" t="s">
        <v>4648</v>
      </c>
      <c r="D1138" s="85">
        <v>2024</v>
      </c>
      <c r="E1138" s="83"/>
      <c r="F1138" s="84" t="s">
        <v>4626</v>
      </c>
      <c r="G1138" s="84" t="s">
        <v>4598</v>
      </c>
      <c r="H1138" s="84" t="s">
        <v>4613</v>
      </c>
      <c r="I1138" s="84" t="s">
        <v>4769</v>
      </c>
      <c r="J1138" s="84"/>
      <c r="K1138" s="84" t="s">
        <v>4616</v>
      </c>
      <c r="L1138" s="84"/>
      <c r="M1138" s="84"/>
      <c r="N1138" s="84"/>
      <c r="O1138" s="84"/>
      <c r="P1138" s="84"/>
      <c r="Q1138" s="86">
        <v>1</v>
      </c>
      <c r="R1138" s="84"/>
      <c r="S1138" s="86">
        <v>1</v>
      </c>
      <c r="T1138" s="84"/>
      <c r="U1138" s="84"/>
      <c r="V1138" s="84"/>
      <c r="W1138" s="84"/>
      <c r="X1138" s="84"/>
      <c r="Y1138" s="84"/>
      <c r="Z1138" s="84" t="s">
        <v>4669</v>
      </c>
      <c r="AA1138" s="87">
        <v>7.5</v>
      </c>
      <c r="AB1138" s="87">
        <v>1667</v>
      </c>
      <c r="AC1138" s="87">
        <v>1.3</v>
      </c>
      <c r="AD1138" s="87"/>
      <c r="AE1138" s="87">
        <v>1667</v>
      </c>
      <c r="AF1138" s="88" t="s">
        <v>7301</v>
      </c>
    </row>
    <row r="1139" spans="1:32">
      <c r="A1139" s="82">
        <v>1614</v>
      </c>
      <c r="B1139" s="84" t="s">
        <v>7302</v>
      </c>
      <c r="C1139" s="84" t="s">
        <v>4648</v>
      </c>
      <c r="D1139" s="85">
        <v>2025</v>
      </c>
      <c r="E1139" s="83"/>
      <c r="F1139" s="84" t="s">
        <v>4626</v>
      </c>
      <c r="G1139" s="84" t="s">
        <v>4598</v>
      </c>
      <c r="H1139" s="84" t="s">
        <v>4613</v>
      </c>
      <c r="I1139" s="84" t="s">
        <v>4769</v>
      </c>
      <c r="J1139" s="84"/>
      <c r="K1139" s="84" t="s">
        <v>4616</v>
      </c>
      <c r="L1139" s="84"/>
      <c r="M1139" s="84"/>
      <c r="N1139" s="84"/>
      <c r="O1139" s="84"/>
      <c r="P1139" s="84"/>
      <c r="Q1139" s="84"/>
      <c r="R1139" s="84"/>
      <c r="S1139" s="84"/>
      <c r="T1139" s="84"/>
      <c r="U1139" s="84"/>
      <c r="V1139" s="84"/>
      <c r="W1139" s="84"/>
      <c r="X1139" s="84"/>
      <c r="Y1139" s="84"/>
      <c r="Z1139" s="84" t="s">
        <v>7303</v>
      </c>
      <c r="AA1139" s="87">
        <v>150</v>
      </c>
      <c r="AB1139" s="87">
        <v>33333</v>
      </c>
      <c r="AC1139" s="87">
        <v>26</v>
      </c>
      <c r="AD1139" s="87"/>
      <c r="AE1139" s="87">
        <v>33333</v>
      </c>
      <c r="AF1139" s="88" t="s">
        <v>7304</v>
      </c>
    </row>
    <row r="1140" spans="1:32">
      <c r="A1140" s="82">
        <v>1615</v>
      </c>
      <c r="B1140" s="84" t="s">
        <v>7305</v>
      </c>
      <c r="C1140" s="84" t="s">
        <v>4648</v>
      </c>
      <c r="D1140" s="85">
        <v>2024</v>
      </c>
      <c r="E1140" s="83"/>
      <c r="F1140" s="84" t="s">
        <v>4626</v>
      </c>
      <c r="G1140" s="84" t="s">
        <v>4598</v>
      </c>
      <c r="H1140" s="84" t="s">
        <v>4613</v>
      </c>
      <c r="I1140" s="84" t="s">
        <v>4614</v>
      </c>
      <c r="J1140" s="84" t="s">
        <v>4649</v>
      </c>
      <c r="K1140" s="84" t="s">
        <v>4616</v>
      </c>
      <c r="L1140" s="84"/>
      <c r="M1140" s="84"/>
      <c r="N1140" s="84"/>
      <c r="O1140" s="84"/>
      <c r="P1140" s="84"/>
      <c r="Q1140" s="86">
        <v>1</v>
      </c>
      <c r="R1140" s="84"/>
      <c r="S1140" s="84"/>
      <c r="T1140" s="84"/>
      <c r="U1140" s="84"/>
      <c r="V1140" s="84"/>
      <c r="W1140" s="84"/>
      <c r="X1140" s="84"/>
      <c r="Y1140" s="84"/>
      <c r="Z1140" s="84" t="s">
        <v>4669</v>
      </c>
      <c r="AA1140" s="87">
        <v>10</v>
      </c>
      <c r="AB1140" s="87">
        <v>2222</v>
      </c>
      <c r="AC1140" s="87">
        <v>1.7</v>
      </c>
      <c r="AD1140" s="87"/>
      <c r="AE1140" s="87">
        <v>2222</v>
      </c>
      <c r="AF1140" s="88" t="s">
        <v>7306</v>
      </c>
    </row>
    <row r="1141" spans="1:32">
      <c r="A1141" s="82">
        <v>1616</v>
      </c>
      <c r="B1141" s="84" t="s">
        <v>7307</v>
      </c>
      <c r="C1141" s="84" t="s">
        <v>4648</v>
      </c>
      <c r="D1141" s="85">
        <v>2024</v>
      </c>
      <c r="E1141" s="83"/>
      <c r="F1141" s="84" t="s">
        <v>4626</v>
      </c>
      <c r="G1141" s="84" t="s">
        <v>4598</v>
      </c>
      <c r="H1141" s="84" t="s">
        <v>4613</v>
      </c>
      <c r="I1141" s="84" t="s">
        <v>4614</v>
      </c>
      <c r="J1141" s="84" t="s">
        <v>4649</v>
      </c>
      <c r="K1141" s="84" t="s">
        <v>4616</v>
      </c>
      <c r="L1141" s="84"/>
      <c r="M1141" s="84"/>
      <c r="N1141" s="84"/>
      <c r="O1141" s="84"/>
      <c r="P1141" s="84"/>
      <c r="Q1141" s="84"/>
      <c r="R1141" s="84"/>
      <c r="S1141" s="84"/>
      <c r="T1141" s="84"/>
      <c r="U1141" s="84"/>
      <c r="V1141" s="84"/>
      <c r="W1141" s="84"/>
      <c r="X1141" s="84"/>
      <c r="Y1141" s="84"/>
      <c r="Z1141" s="84" t="s">
        <v>7308</v>
      </c>
      <c r="AA1141" s="87">
        <v>55</v>
      </c>
      <c r="AB1141" s="87">
        <v>12222</v>
      </c>
      <c r="AC1141" s="87">
        <v>9.5</v>
      </c>
      <c r="AD1141" s="87"/>
      <c r="AE1141" s="87">
        <v>12222</v>
      </c>
      <c r="AF1141" s="88" t="s">
        <v>7309</v>
      </c>
    </row>
    <row r="1142" spans="1:32">
      <c r="A1142" s="82">
        <v>1617</v>
      </c>
      <c r="B1142" s="84" t="s">
        <v>7310</v>
      </c>
      <c r="C1142" s="84" t="s">
        <v>4648</v>
      </c>
      <c r="D1142" s="85">
        <v>2025</v>
      </c>
      <c r="E1142" s="83"/>
      <c r="F1142" s="84"/>
      <c r="G1142" s="84" t="s">
        <v>7043</v>
      </c>
      <c r="H1142" s="84" t="s">
        <v>7098</v>
      </c>
      <c r="I1142" s="84"/>
      <c r="J1142" s="84"/>
      <c r="K1142" s="84" t="s">
        <v>4616</v>
      </c>
      <c r="L1142" s="84"/>
      <c r="M1142" s="84"/>
      <c r="N1142" s="84"/>
      <c r="O1142" s="84"/>
      <c r="P1142" s="84"/>
      <c r="Q1142" s="84"/>
      <c r="R1142" s="84"/>
      <c r="S1142" s="84"/>
      <c r="T1142" s="84"/>
      <c r="U1142" s="84"/>
      <c r="V1142" s="84"/>
      <c r="W1142" s="84"/>
      <c r="X1142" s="84"/>
      <c r="Y1142" s="84"/>
      <c r="Z1142" s="84" t="s">
        <v>7311</v>
      </c>
      <c r="AA1142" s="87"/>
      <c r="AB1142" s="87">
        <v>19240</v>
      </c>
      <c r="AC1142" s="87">
        <v>15</v>
      </c>
      <c r="AD1142" s="87"/>
      <c r="AE1142" s="87">
        <v>19240</v>
      </c>
      <c r="AF1142" s="88" t="s">
        <v>7312</v>
      </c>
    </row>
    <row r="1143" spans="1:32">
      <c r="A1143" s="82">
        <v>1618</v>
      </c>
      <c r="B1143" s="84" t="s">
        <v>7313</v>
      </c>
      <c r="C1143" s="84" t="s">
        <v>7314</v>
      </c>
      <c r="D1143" s="85">
        <v>2024</v>
      </c>
      <c r="E1143" s="83"/>
      <c r="F1143" s="84" t="s">
        <v>4626</v>
      </c>
      <c r="G1143" s="84" t="s">
        <v>4604</v>
      </c>
      <c r="H1143" s="84"/>
      <c r="I1143" s="84" t="s">
        <v>4614</v>
      </c>
      <c r="J1143" s="84" t="s">
        <v>4622</v>
      </c>
      <c r="K1143" s="84" t="s">
        <v>4554</v>
      </c>
      <c r="L1143" s="84"/>
      <c r="M1143" s="86">
        <v>1</v>
      </c>
      <c r="N1143" s="84"/>
      <c r="O1143" s="84"/>
      <c r="P1143" s="84"/>
      <c r="Q1143" s="84"/>
      <c r="R1143" s="84"/>
      <c r="S1143" s="84"/>
      <c r="T1143" s="84"/>
      <c r="U1143" s="84"/>
      <c r="V1143" s="84"/>
      <c r="W1143" s="84"/>
      <c r="X1143" s="84"/>
      <c r="Y1143" s="84"/>
      <c r="Z1143" s="84" t="s">
        <v>7315</v>
      </c>
      <c r="AA1143" s="87">
        <v>46</v>
      </c>
      <c r="AB1143" s="87">
        <v>10000</v>
      </c>
      <c r="AC1143" s="87">
        <v>7.8</v>
      </c>
      <c r="AD1143" s="87"/>
      <c r="AE1143" s="87">
        <v>10000</v>
      </c>
      <c r="AF1143" s="88" t="s">
        <v>7316</v>
      </c>
    </row>
    <row r="1144" spans="1:32">
      <c r="A1144" s="82">
        <v>1619</v>
      </c>
      <c r="B1144" s="84" t="s">
        <v>7317</v>
      </c>
      <c r="C1144" s="84" t="s">
        <v>7314</v>
      </c>
      <c r="D1144" s="83"/>
      <c r="E1144" s="83"/>
      <c r="F1144" s="84" t="s">
        <v>4626</v>
      </c>
      <c r="G1144" s="84" t="s">
        <v>4633</v>
      </c>
      <c r="H1144" s="84"/>
      <c r="I1144" s="84" t="s">
        <v>4614</v>
      </c>
      <c r="J1144" s="84" t="s">
        <v>4622</v>
      </c>
      <c r="K1144" s="84" t="s">
        <v>4554</v>
      </c>
      <c r="L1144" s="84"/>
      <c r="M1144" s="86">
        <v>1</v>
      </c>
      <c r="N1144" s="84"/>
      <c r="O1144" s="84"/>
      <c r="P1144" s="84"/>
      <c r="Q1144" s="84"/>
      <c r="R1144" s="84"/>
      <c r="S1144" s="84"/>
      <c r="T1144" s="84"/>
      <c r="U1144" s="84"/>
      <c r="V1144" s="84"/>
      <c r="W1144" s="84"/>
      <c r="X1144" s="84"/>
      <c r="Y1144" s="84"/>
      <c r="Z1144" s="84" t="s">
        <v>7318</v>
      </c>
      <c r="AA1144" s="87">
        <v>46</v>
      </c>
      <c r="AB1144" s="87">
        <v>12105</v>
      </c>
      <c r="AC1144" s="87">
        <v>9.4</v>
      </c>
      <c r="AD1144" s="87"/>
      <c r="AE1144" s="87">
        <v>12105</v>
      </c>
      <c r="AF1144" s="88" t="s">
        <v>7316</v>
      </c>
    </row>
    <row r="1145" spans="1:32">
      <c r="A1145" s="82">
        <v>1620</v>
      </c>
      <c r="B1145" s="84" t="s">
        <v>7319</v>
      </c>
      <c r="C1145" s="84" t="s">
        <v>7314</v>
      </c>
      <c r="D1145" s="83"/>
      <c r="E1145" s="83"/>
      <c r="F1145" s="84" t="s">
        <v>4626</v>
      </c>
      <c r="G1145" s="84" t="s">
        <v>4633</v>
      </c>
      <c r="H1145" s="84"/>
      <c r="I1145" s="84" t="s">
        <v>4614</v>
      </c>
      <c r="J1145" s="84" t="s">
        <v>4622</v>
      </c>
      <c r="K1145" s="84" t="s">
        <v>4554</v>
      </c>
      <c r="L1145" s="84"/>
      <c r="M1145" s="86">
        <v>1</v>
      </c>
      <c r="N1145" s="84"/>
      <c r="O1145" s="84"/>
      <c r="P1145" s="84"/>
      <c r="Q1145" s="84"/>
      <c r="R1145" s="84"/>
      <c r="S1145" s="84"/>
      <c r="T1145" s="84"/>
      <c r="U1145" s="84"/>
      <c r="V1145" s="84"/>
      <c r="W1145" s="84"/>
      <c r="X1145" s="84"/>
      <c r="Y1145" s="84"/>
      <c r="Z1145" s="84" t="s">
        <v>7320</v>
      </c>
      <c r="AA1145" s="87">
        <v>92</v>
      </c>
      <c r="AB1145" s="87">
        <v>24211</v>
      </c>
      <c r="AC1145" s="87">
        <v>18.899999999999999</v>
      </c>
      <c r="AD1145" s="87"/>
      <c r="AE1145" s="87">
        <v>24211</v>
      </c>
      <c r="AF1145" s="88" t="s">
        <v>7316</v>
      </c>
    </row>
    <row r="1146" spans="1:32">
      <c r="A1146" s="82">
        <v>1621</v>
      </c>
      <c r="B1146" s="84" t="s">
        <v>7321</v>
      </c>
      <c r="C1146" s="84" t="s">
        <v>4632</v>
      </c>
      <c r="D1146" s="85">
        <v>2024</v>
      </c>
      <c r="E1146" s="83"/>
      <c r="F1146" s="84"/>
      <c r="G1146" s="84" t="s">
        <v>7043</v>
      </c>
      <c r="H1146" s="84" t="s">
        <v>7098</v>
      </c>
      <c r="I1146" s="84"/>
      <c r="J1146" s="84"/>
      <c r="K1146" s="84" t="s">
        <v>4616</v>
      </c>
      <c r="L1146" s="84"/>
      <c r="M1146" s="84"/>
      <c r="N1146" s="84"/>
      <c r="O1146" s="84"/>
      <c r="P1146" s="84"/>
      <c r="Q1146" s="84"/>
      <c r="R1146" s="84"/>
      <c r="S1146" s="84"/>
      <c r="T1146" s="84"/>
      <c r="U1146" s="84"/>
      <c r="V1146" s="84"/>
      <c r="W1146" s="84"/>
      <c r="X1146" s="84"/>
      <c r="Y1146" s="84"/>
      <c r="Z1146" s="84" t="s">
        <v>7322</v>
      </c>
      <c r="AA1146" s="87"/>
      <c r="AB1146" s="87">
        <v>4489</v>
      </c>
      <c r="AC1146" s="87">
        <v>3.5</v>
      </c>
      <c r="AD1146" s="87"/>
      <c r="AE1146" s="87">
        <v>4489</v>
      </c>
      <c r="AF1146" s="88" t="s">
        <v>7312</v>
      </c>
    </row>
    <row r="1147" spans="1:32">
      <c r="A1147" s="82">
        <v>1622</v>
      </c>
      <c r="B1147" s="84" t="s">
        <v>7323</v>
      </c>
      <c r="C1147" s="84" t="s">
        <v>7324</v>
      </c>
      <c r="D1147" s="83"/>
      <c r="E1147" s="83"/>
      <c r="F1147" s="84" t="s">
        <v>4612</v>
      </c>
      <c r="G1147" s="84" t="s">
        <v>4598</v>
      </c>
      <c r="H1147" s="84" t="s">
        <v>4613</v>
      </c>
      <c r="I1147" s="84" t="s">
        <v>4614</v>
      </c>
      <c r="J1147" s="84" t="s">
        <v>4649</v>
      </c>
      <c r="K1147" s="84" t="s">
        <v>4616</v>
      </c>
      <c r="L1147" s="84"/>
      <c r="M1147" s="84"/>
      <c r="N1147" s="84"/>
      <c r="O1147" s="84"/>
      <c r="P1147" s="84"/>
      <c r="Q1147" s="86">
        <v>1</v>
      </c>
      <c r="R1147" s="84"/>
      <c r="S1147" s="84"/>
      <c r="T1147" s="84"/>
      <c r="U1147" s="84"/>
      <c r="V1147" s="84"/>
      <c r="W1147" s="84"/>
      <c r="X1147" s="84"/>
      <c r="Y1147" s="84"/>
      <c r="Z1147" s="84"/>
      <c r="AA1147" s="87"/>
      <c r="AB1147" s="87"/>
      <c r="AC1147" s="87"/>
      <c r="AD1147" s="87"/>
      <c r="AE1147" s="87">
        <v>0</v>
      </c>
      <c r="AF1147" s="88" t="s">
        <v>7325</v>
      </c>
    </row>
    <row r="1148" spans="1:32">
      <c r="A1148" s="82">
        <v>1623</v>
      </c>
      <c r="B1148" s="84" t="s">
        <v>7326</v>
      </c>
      <c r="C1148" s="84" t="s">
        <v>4736</v>
      </c>
      <c r="D1148" s="85">
        <v>2026</v>
      </c>
      <c r="E1148" s="83"/>
      <c r="F1148" s="84" t="s">
        <v>4612</v>
      </c>
      <c r="G1148" s="84" t="s">
        <v>4598</v>
      </c>
      <c r="H1148" s="84" t="s">
        <v>4613</v>
      </c>
      <c r="I1148" s="84" t="s">
        <v>4641</v>
      </c>
      <c r="J1148" s="84"/>
      <c r="K1148" s="84" t="s">
        <v>4616</v>
      </c>
      <c r="L1148" s="84"/>
      <c r="M1148" s="84"/>
      <c r="N1148" s="84"/>
      <c r="O1148" s="84"/>
      <c r="P1148" s="86">
        <v>1</v>
      </c>
      <c r="Q1148" s="86">
        <v>1</v>
      </c>
      <c r="R1148" s="84"/>
      <c r="S1148" s="84"/>
      <c r="T1148" s="84"/>
      <c r="U1148" s="84"/>
      <c r="V1148" s="84"/>
      <c r="W1148" s="84"/>
      <c r="X1148" s="84"/>
      <c r="Y1148" s="84"/>
      <c r="Z1148" s="84" t="s">
        <v>5178</v>
      </c>
      <c r="AA1148" s="87">
        <v>100</v>
      </c>
      <c r="AB1148" s="87">
        <v>22222</v>
      </c>
      <c r="AC1148" s="87">
        <v>17.3</v>
      </c>
      <c r="AD1148" s="87"/>
      <c r="AE1148" s="87">
        <v>22222</v>
      </c>
      <c r="AF1148" s="88" t="s">
        <v>7327</v>
      </c>
    </row>
    <row r="1149" spans="1:32">
      <c r="A1149" s="82">
        <v>1624</v>
      </c>
      <c r="B1149" s="84" t="s">
        <v>7328</v>
      </c>
      <c r="C1149" s="84" t="s">
        <v>4736</v>
      </c>
      <c r="D1149" s="85">
        <v>2030</v>
      </c>
      <c r="E1149" s="83"/>
      <c r="F1149" s="84" t="s">
        <v>4612</v>
      </c>
      <c r="G1149" s="84" t="s">
        <v>4598</v>
      </c>
      <c r="H1149" s="84" t="s">
        <v>4613</v>
      </c>
      <c r="I1149" s="84" t="s">
        <v>4641</v>
      </c>
      <c r="J1149" s="84"/>
      <c r="K1149" s="84" t="s">
        <v>4616</v>
      </c>
      <c r="L1149" s="84"/>
      <c r="M1149" s="84"/>
      <c r="N1149" s="84"/>
      <c r="O1149" s="84"/>
      <c r="P1149" s="86">
        <v>1</v>
      </c>
      <c r="Q1149" s="86">
        <v>1</v>
      </c>
      <c r="R1149" s="84"/>
      <c r="S1149" s="84"/>
      <c r="T1149" s="84"/>
      <c r="U1149" s="84"/>
      <c r="V1149" s="84"/>
      <c r="W1149" s="84"/>
      <c r="X1149" s="84"/>
      <c r="Y1149" s="84"/>
      <c r="Z1149" s="84" t="s">
        <v>7329</v>
      </c>
      <c r="AA1149" s="87">
        <v>300</v>
      </c>
      <c r="AB1149" s="87">
        <v>66667</v>
      </c>
      <c r="AC1149" s="87">
        <v>52</v>
      </c>
      <c r="AD1149" s="87"/>
      <c r="AE1149" s="87">
        <v>66667</v>
      </c>
      <c r="AF1149" s="88" t="s">
        <v>7327</v>
      </c>
    </row>
    <row r="1150" spans="1:32">
      <c r="A1150" s="82">
        <v>1625</v>
      </c>
      <c r="B1150" s="84" t="s">
        <v>7330</v>
      </c>
      <c r="C1150" s="84" t="s">
        <v>4736</v>
      </c>
      <c r="D1150" s="85">
        <v>2028</v>
      </c>
      <c r="E1150" s="83"/>
      <c r="F1150" s="84" t="s">
        <v>4626</v>
      </c>
      <c r="G1150" s="84" t="s">
        <v>4598</v>
      </c>
      <c r="H1150" s="84" t="s">
        <v>4613</v>
      </c>
      <c r="I1150" s="84" t="s">
        <v>4769</v>
      </c>
      <c r="J1150" s="84"/>
      <c r="K1150" s="84" t="s">
        <v>4616</v>
      </c>
      <c r="L1150" s="84"/>
      <c r="M1150" s="84"/>
      <c r="N1150" s="84"/>
      <c r="O1150" s="84"/>
      <c r="P1150" s="84"/>
      <c r="Q1150" s="86">
        <v>1</v>
      </c>
      <c r="R1150" s="84"/>
      <c r="S1150" s="84"/>
      <c r="T1150" s="84"/>
      <c r="U1150" s="84"/>
      <c r="V1150" s="84"/>
      <c r="W1150" s="84"/>
      <c r="X1150" s="84"/>
      <c r="Y1150" s="84"/>
      <c r="Z1150" s="84" t="s">
        <v>5178</v>
      </c>
      <c r="AA1150" s="87">
        <v>100</v>
      </c>
      <c r="AB1150" s="87">
        <v>22222</v>
      </c>
      <c r="AC1150" s="87">
        <v>17.3</v>
      </c>
      <c r="AD1150" s="87"/>
      <c r="AE1150" s="87">
        <v>22222</v>
      </c>
      <c r="AF1150" s="88" t="s">
        <v>7331</v>
      </c>
    </row>
    <row r="1151" spans="1:32">
      <c r="A1151" s="82">
        <v>1626</v>
      </c>
      <c r="B1151" s="84" t="s">
        <v>7332</v>
      </c>
      <c r="C1151" s="84" t="s">
        <v>4736</v>
      </c>
      <c r="D1151" s="85">
        <v>2030</v>
      </c>
      <c r="E1151" s="83"/>
      <c r="F1151" s="84" t="s">
        <v>4626</v>
      </c>
      <c r="G1151" s="84" t="s">
        <v>4598</v>
      </c>
      <c r="H1151" s="84" t="s">
        <v>4613</v>
      </c>
      <c r="I1151" s="84" t="s">
        <v>4641</v>
      </c>
      <c r="J1151" s="84"/>
      <c r="K1151" s="84" t="s">
        <v>4616</v>
      </c>
      <c r="L1151" s="84"/>
      <c r="M1151" s="84"/>
      <c r="N1151" s="84"/>
      <c r="O1151" s="84"/>
      <c r="P1151" s="84"/>
      <c r="Q1151" s="86">
        <v>1</v>
      </c>
      <c r="R1151" s="84"/>
      <c r="S1151" s="84"/>
      <c r="T1151" s="84"/>
      <c r="U1151" s="84"/>
      <c r="V1151" s="84"/>
      <c r="W1151" s="84"/>
      <c r="X1151" s="84"/>
      <c r="Y1151" s="84"/>
      <c r="Z1151" s="84" t="s">
        <v>5671</v>
      </c>
      <c r="AA1151" s="87">
        <v>100</v>
      </c>
      <c r="AB1151" s="87">
        <v>22222</v>
      </c>
      <c r="AC1151" s="87">
        <v>17.3</v>
      </c>
      <c r="AD1151" s="87"/>
      <c r="AE1151" s="87">
        <v>22222</v>
      </c>
      <c r="AF1151" s="88" t="s">
        <v>7331</v>
      </c>
    </row>
    <row r="1152" spans="1:32">
      <c r="A1152" s="82">
        <v>1627</v>
      </c>
      <c r="B1152" s="84" t="s">
        <v>7333</v>
      </c>
      <c r="C1152" s="84" t="s">
        <v>4736</v>
      </c>
      <c r="D1152" s="85">
        <v>2025</v>
      </c>
      <c r="E1152" s="83"/>
      <c r="F1152" s="84" t="s">
        <v>4626</v>
      </c>
      <c r="G1152" s="84" t="s">
        <v>4598</v>
      </c>
      <c r="H1152" s="84" t="s">
        <v>4613</v>
      </c>
      <c r="I1152" s="84" t="s">
        <v>4641</v>
      </c>
      <c r="J1152" s="84"/>
      <c r="K1152" s="84" t="s">
        <v>4616</v>
      </c>
      <c r="L1152" s="84"/>
      <c r="M1152" s="84"/>
      <c r="N1152" s="84"/>
      <c r="O1152" s="84"/>
      <c r="P1152" s="84"/>
      <c r="Q1152" s="84"/>
      <c r="R1152" s="84"/>
      <c r="S1152" s="84"/>
      <c r="T1152" s="84"/>
      <c r="U1152" s="84"/>
      <c r="V1152" s="84"/>
      <c r="W1152" s="84"/>
      <c r="X1152" s="84"/>
      <c r="Y1152" s="84"/>
      <c r="Z1152" s="84" t="s">
        <v>4650</v>
      </c>
      <c r="AA1152" s="87">
        <v>20</v>
      </c>
      <c r="AB1152" s="87">
        <v>4444</v>
      </c>
      <c r="AC1152" s="87">
        <v>3.5</v>
      </c>
      <c r="AD1152" s="87"/>
      <c r="AE1152" s="87">
        <v>4444</v>
      </c>
      <c r="AF1152" s="88" t="s">
        <v>7334</v>
      </c>
    </row>
    <row r="1153" spans="1:32">
      <c r="A1153" s="82">
        <v>1628</v>
      </c>
      <c r="B1153" s="84" t="s">
        <v>7335</v>
      </c>
      <c r="C1153" s="84" t="s">
        <v>4736</v>
      </c>
      <c r="D1153" s="85">
        <v>2024</v>
      </c>
      <c r="E1153" s="83"/>
      <c r="F1153" s="84" t="s">
        <v>4612</v>
      </c>
      <c r="G1153" s="84" t="s">
        <v>4604</v>
      </c>
      <c r="H1153" s="84"/>
      <c r="I1153" s="84" t="s">
        <v>4769</v>
      </c>
      <c r="J1153" s="84"/>
      <c r="K1153" s="84" t="s">
        <v>4616</v>
      </c>
      <c r="L1153" s="84"/>
      <c r="M1153" s="84"/>
      <c r="N1153" s="84"/>
      <c r="O1153" s="84"/>
      <c r="P1153" s="84"/>
      <c r="Q1153" s="86">
        <v>1</v>
      </c>
      <c r="R1153" s="84"/>
      <c r="S1153" s="84"/>
      <c r="T1153" s="84"/>
      <c r="U1153" s="84"/>
      <c r="V1153" s="84"/>
      <c r="W1153" s="84"/>
      <c r="X1153" s="84"/>
      <c r="Y1153" s="84"/>
      <c r="Z1153" s="84" t="s">
        <v>7336</v>
      </c>
      <c r="AA1153" s="87">
        <v>45</v>
      </c>
      <c r="AB1153" s="87">
        <v>9783</v>
      </c>
      <c r="AC1153" s="87">
        <v>7.6</v>
      </c>
      <c r="AD1153" s="87"/>
      <c r="AE1153" s="87">
        <v>9783</v>
      </c>
      <c r="AF1153" s="88" t="s">
        <v>7337</v>
      </c>
    </row>
    <row r="1154" spans="1:32">
      <c r="A1154" s="82">
        <v>1629</v>
      </c>
      <c r="B1154" s="84" t="s">
        <v>7338</v>
      </c>
      <c r="C1154" s="84" t="s">
        <v>4736</v>
      </c>
      <c r="D1154" s="85">
        <v>2024</v>
      </c>
      <c r="E1154" s="83"/>
      <c r="F1154" s="84" t="s">
        <v>4621</v>
      </c>
      <c r="G1154" s="84" t="s">
        <v>4598</v>
      </c>
      <c r="H1154" s="84" t="s">
        <v>4613</v>
      </c>
      <c r="I1154" s="84" t="s">
        <v>4769</v>
      </c>
      <c r="J1154" s="84"/>
      <c r="K1154" s="84" t="s">
        <v>4616</v>
      </c>
      <c r="L1154" s="84"/>
      <c r="M1154" s="84"/>
      <c r="N1154" s="84"/>
      <c r="O1154" s="84"/>
      <c r="P1154" s="84"/>
      <c r="Q1154" s="86">
        <v>1</v>
      </c>
      <c r="R1154" s="84"/>
      <c r="S1154" s="84"/>
      <c r="T1154" s="84"/>
      <c r="U1154" s="84"/>
      <c r="V1154" s="84"/>
      <c r="W1154" s="84"/>
      <c r="X1154" s="84"/>
      <c r="Y1154" s="84"/>
      <c r="Z1154" s="84" t="s">
        <v>4993</v>
      </c>
      <c r="AA1154" s="87">
        <v>5</v>
      </c>
      <c r="AB1154" s="87">
        <v>1111</v>
      </c>
      <c r="AC1154" s="87">
        <v>0.9</v>
      </c>
      <c r="AD1154" s="87"/>
      <c r="AE1154" s="87">
        <v>1111</v>
      </c>
      <c r="AF1154" s="88" t="s">
        <v>7337</v>
      </c>
    </row>
    <row r="1155" spans="1:32">
      <c r="A1155" s="82">
        <v>1630</v>
      </c>
      <c r="B1155" s="84" t="s">
        <v>7339</v>
      </c>
      <c r="C1155" s="84" t="s">
        <v>4736</v>
      </c>
      <c r="D1155" s="85">
        <v>2025</v>
      </c>
      <c r="E1155" s="83"/>
      <c r="F1155" s="84" t="s">
        <v>4626</v>
      </c>
      <c r="G1155" s="84" t="s">
        <v>4598</v>
      </c>
      <c r="H1155" s="84" t="s">
        <v>4613</v>
      </c>
      <c r="I1155" s="84" t="s">
        <v>4769</v>
      </c>
      <c r="J1155" s="84"/>
      <c r="K1155" s="84" t="s">
        <v>4616</v>
      </c>
      <c r="L1155" s="84"/>
      <c r="M1155" s="84"/>
      <c r="N1155" s="84"/>
      <c r="O1155" s="84"/>
      <c r="P1155" s="84"/>
      <c r="Q1155" s="84"/>
      <c r="R1155" s="84"/>
      <c r="S1155" s="84"/>
      <c r="T1155" s="84"/>
      <c r="U1155" s="84"/>
      <c r="V1155" s="84"/>
      <c r="W1155" s="84"/>
      <c r="X1155" s="84"/>
      <c r="Y1155" s="84"/>
      <c r="Z1155" s="84" t="s">
        <v>6089</v>
      </c>
      <c r="AA1155" s="87">
        <v>200</v>
      </c>
      <c r="AB1155" s="87">
        <v>44444</v>
      </c>
      <c r="AC1155" s="87">
        <v>34.700000000000003</v>
      </c>
      <c r="AD1155" s="87"/>
      <c r="AE1155" s="87">
        <v>44444</v>
      </c>
      <c r="AF1155" s="88" t="s">
        <v>7340</v>
      </c>
    </row>
    <row r="1156" spans="1:32">
      <c r="A1156" s="82">
        <v>1631</v>
      </c>
      <c r="B1156" s="84" t="s">
        <v>7341</v>
      </c>
      <c r="C1156" s="84" t="s">
        <v>4677</v>
      </c>
      <c r="D1156" s="85">
        <v>2024</v>
      </c>
      <c r="E1156" s="83"/>
      <c r="F1156" s="84" t="s">
        <v>4621</v>
      </c>
      <c r="G1156" s="84" t="s">
        <v>4602</v>
      </c>
      <c r="H1156" s="84"/>
      <c r="I1156" s="84" t="s">
        <v>4614</v>
      </c>
      <c r="J1156" s="84" t="s">
        <v>4615</v>
      </c>
      <c r="K1156" s="84" t="s">
        <v>4616</v>
      </c>
      <c r="L1156" s="86">
        <v>1</v>
      </c>
      <c r="M1156" s="84"/>
      <c r="N1156" s="84"/>
      <c r="O1156" s="86">
        <v>1</v>
      </c>
      <c r="P1156" s="84"/>
      <c r="Q1156" s="84"/>
      <c r="R1156" s="86">
        <v>1</v>
      </c>
      <c r="S1156" s="84"/>
      <c r="T1156" s="84"/>
      <c r="U1156" s="84"/>
      <c r="V1156" s="84"/>
      <c r="W1156" s="84"/>
      <c r="X1156" s="84"/>
      <c r="Y1156" s="84"/>
      <c r="Z1156" s="84" t="s">
        <v>4716</v>
      </c>
      <c r="AA1156" s="87">
        <v>4</v>
      </c>
      <c r="AB1156" s="87">
        <v>769</v>
      </c>
      <c r="AC1156" s="87">
        <v>0.6</v>
      </c>
      <c r="AD1156" s="87"/>
      <c r="AE1156" s="87">
        <v>769</v>
      </c>
      <c r="AF1156" s="88" t="s">
        <v>7342</v>
      </c>
    </row>
    <row r="1157" spans="1:32">
      <c r="A1157" s="82">
        <v>1632</v>
      </c>
      <c r="B1157" s="84" t="s">
        <v>7343</v>
      </c>
      <c r="C1157" s="84" t="s">
        <v>4677</v>
      </c>
      <c r="D1157" s="85">
        <v>2024</v>
      </c>
      <c r="E1157" s="83"/>
      <c r="F1157" s="84" t="s">
        <v>4612</v>
      </c>
      <c r="G1157" s="84" t="s">
        <v>4602</v>
      </c>
      <c r="H1157" s="84"/>
      <c r="I1157" s="84" t="s">
        <v>4614</v>
      </c>
      <c r="J1157" s="84" t="s">
        <v>4615</v>
      </c>
      <c r="K1157" s="84" t="s">
        <v>4616</v>
      </c>
      <c r="L1157" s="86">
        <v>1</v>
      </c>
      <c r="M1157" s="84"/>
      <c r="N1157" s="84"/>
      <c r="O1157" s="86">
        <v>1</v>
      </c>
      <c r="P1157" s="86">
        <v>1</v>
      </c>
      <c r="Q1157" s="86">
        <v>1</v>
      </c>
      <c r="R1157" s="86">
        <v>1</v>
      </c>
      <c r="S1157" s="86">
        <v>1</v>
      </c>
      <c r="T1157" s="84"/>
      <c r="U1157" s="84"/>
      <c r="V1157" s="84"/>
      <c r="W1157" s="84"/>
      <c r="X1157" s="84"/>
      <c r="Y1157" s="84"/>
      <c r="Z1157" s="84" t="s">
        <v>5178</v>
      </c>
      <c r="AA1157" s="87">
        <v>86</v>
      </c>
      <c r="AB1157" s="87">
        <v>16538</v>
      </c>
      <c r="AC1157" s="87">
        <v>12.9</v>
      </c>
      <c r="AD1157" s="87"/>
      <c r="AE1157" s="87">
        <v>16538</v>
      </c>
      <c r="AF1157" s="88" t="s">
        <v>7342</v>
      </c>
    </row>
    <row r="1158" spans="1:32">
      <c r="A1158" s="82">
        <v>1633</v>
      </c>
      <c r="B1158" s="84" t="s">
        <v>7344</v>
      </c>
      <c r="C1158" s="84" t="s">
        <v>4761</v>
      </c>
      <c r="D1158" s="85">
        <v>2024</v>
      </c>
      <c r="E1158" s="83"/>
      <c r="F1158" s="84" t="s">
        <v>4612</v>
      </c>
      <c r="G1158" s="84" t="s">
        <v>4598</v>
      </c>
      <c r="H1158" s="84" t="s">
        <v>4613</v>
      </c>
      <c r="I1158" s="84" t="s">
        <v>4614</v>
      </c>
      <c r="J1158" s="84" t="s">
        <v>4649</v>
      </c>
      <c r="K1158" s="84" t="s">
        <v>4616</v>
      </c>
      <c r="L1158" s="84"/>
      <c r="M1158" s="84"/>
      <c r="N1158" s="84"/>
      <c r="O1158" s="84"/>
      <c r="P1158" s="84"/>
      <c r="Q1158" s="86">
        <v>1</v>
      </c>
      <c r="R1158" s="84"/>
      <c r="S1158" s="84"/>
      <c r="T1158" s="84"/>
      <c r="U1158" s="84"/>
      <c r="V1158" s="84"/>
      <c r="W1158" s="84"/>
      <c r="X1158" s="84"/>
      <c r="Y1158" s="84"/>
      <c r="Z1158" s="84" t="s">
        <v>7345</v>
      </c>
      <c r="AA1158" s="87">
        <v>1.25</v>
      </c>
      <c r="AB1158" s="87">
        <v>278</v>
      </c>
      <c r="AC1158" s="87">
        <v>0.2</v>
      </c>
      <c r="AD1158" s="87"/>
      <c r="AE1158" s="87">
        <v>278</v>
      </c>
      <c r="AF1158" s="88" t="s">
        <v>7346</v>
      </c>
    </row>
    <row r="1159" spans="1:32">
      <c r="A1159" s="82">
        <v>1634</v>
      </c>
      <c r="B1159" s="84" t="s">
        <v>7347</v>
      </c>
      <c r="C1159" s="84" t="s">
        <v>4761</v>
      </c>
      <c r="D1159" s="83"/>
      <c r="E1159" s="83"/>
      <c r="F1159" s="84" t="s">
        <v>4626</v>
      </c>
      <c r="G1159" s="84" t="s">
        <v>4598</v>
      </c>
      <c r="H1159" s="84" t="s">
        <v>4613</v>
      </c>
      <c r="I1159" s="84" t="s">
        <v>4614</v>
      </c>
      <c r="J1159" s="84" t="s">
        <v>4649</v>
      </c>
      <c r="K1159" s="84" t="s">
        <v>4616</v>
      </c>
      <c r="L1159" s="84"/>
      <c r="M1159" s="84"/>
      <c r="N1159" s="84"/>
      <c r="O1159" s="84"/>
      <c r="P1159" s="84"/>
      <c r="Q1159" s="86">
        <v>1</v>
      </c>
      <c r="R1159" s="84"/>
      <c r="S1159" s="84"/>
      <c r="T1159" s="84"/>
      <c r="U1159" s="84"/>
      <c r="V1159" s="84"/>
      <c r="W1159" s="84"/>
      <c r="X1159" s="84"/>
      <c r="Y1159" s="84"/>
      <c r="Z1159" s="84"/>
      <c r="AA1159" s="87">
        <v>0</v>
      </c>
      <c r="AB1159" s="87"/>
      <c r="AC1159" s="87"/>
      <c r="AD1159" s="87"/>
      <c r="AE1159" s="87">
        <v>0</v>
      </c>
      <c r="AF1159" s="88" t="s">
        <v>7346</v>
      </c>
    </row>
    <row r="1160" spans="1:32">
      <c r="A1160" s="82">
        <v>1635</v>
      </c>
      <c r="B1160" s="84" t="s">
        <v>7348</v>
      </c>
      <c r="C1160" s="84" t="s">
        <v>4761</v>
      </c>
      <c r="D1160" s="83"/>
      <c r="E1160" s="83"/>
      <c r="F1160" s="84" t="s">
        <v>4626</v>
      </c>
      <c r="G1160" s="84" t="s">
        <v>4598</v>
      </c>
      <c r="H1160" s="84" t="s">
        <v>4613</v>
      </c>
      <c r="I1160" s="84" t="s">
        <v>4614</v>
      </c>
      <c r="J1160" s="84" t="s">
        <v>4649</v>
      </c>
      <c r="K1160" s="84" t="s">
        <v>4616</v>
      </c>
      <c r="L1160" s="84"/>
      <c r="M1160" s="84"/>
      <c r="N1160" s="84"/>
      <c r="O1160" s="84"/>
      <c r="P1160" s="84"/>
      <c r="Q1160" s="84"/>
      <c r="R1160" s="84"/>
      <c r="S1160" s="84"/>
      <c r="T1160" s="86">
        <v>1</v>
      </c>
      <c r="U1160" s="84"/>
      <c r="V1160" s="84"/>
      <c r="W1160" s="84"/>
      <c r="X1160" s="84"/>
      <c r="Y1160" s="84"/>
      <c r="Z1160" s="84"/>
      <c r="AA1160" s="87">
        <v>0</v>
      </c>
      <c r="AB1160" s="87"/>
      <c r="AC1160" s="87"/>
      <c r="AD1160" s="87"/>
      <c r="AE1160" s="87">
        <v>0</v>
      </c>
      <c r="AF1160" s="88" t="s">
        <v>7346</v>
      </c>
    </row>
    <row r="1161" spans="1:32">
      <c r="A1161" s="82">
        <v>1636</v>
      </c>
      <c r="B1161" s="84" t="s">
        <v>7349</v>
      </c>
      <c r="C1161" s="84" t="s">
        <v>4761</v>
      </c>
      <c r="D1161" s="83"/>
      <c r="E1161" s="83"/>
      <c r="F1161" s="84" t="s">
        <v>4626</v>
      </c>
      <c r="G1161" s="84" t="s">
        <v>4598</v>
      </c>
      <c r="H1161" s="84" t="s">
        <v>4613</v>
      </c>
      <c r="I1161" s="84" t="s">
        <v>4769</v>
      </c>
      <c r="J1161" s="84"/>
      <c r="K1161" s="84" t="s">
        <v>4616</v>
      </c>
      <c r="L1161" s="84"/>
      <c r="M1161" s="84"/>
      <c r="N1161" s="84"/>
      <c r="O1161" s="84"/>
      <c r="P1161" s="84"/>
      <c r="Q1161" s="86">
        <v>1</v>
      </c>
      <c r="R1161" s="84"/>
      <c r="S1161" s="84"/>
      <c r="T1161" s="84"/>
      <c r="U1161" s="84"/>
      <c r="V1161" s="84"/>
      <c r="W1161" s="84"/>
      <c r="X1161" s="84"/>
      <c r="Y1161" s="84"/>
      <c r="Z1161" s="84" t="s">
        <v>4669</v>
      </c>
      <c r="AA1161" s="87">
        <v>10</v>
      </c>
      <c r="AB1161" s="87">
        <v>2222</v>
      </c>
      <c r="AC1161" s="87">
        <v>1.7</v>
      </c>
      <c r="AD1161" s="87"/>
      <c r="AE1161" s="87">
        <v>2222</v>
      </c>
      <c r="AF1161" s="88" t="s">
        <v>7350</v>
      </c>
    </row>
    <row r="1162" spans="1:32">
      <c r="A1162" s="82">
        <v>1637</v>
      </c>
      <c r="B1162" s="84" t="s">
        <v>7351</v>
      </c>
      <c r="C1162" s="84" t="s">
        <v>4761</v>
      </c>
      <c r="D1162" s="83"/>
      <c r="E1162" s="83"/>
      <c r="F1162" s="84" t="s">
        <v>4612</v>
      </c>
      <c r="G1162" s="84" t="s">
        <v>4598</v>
      </c>
      <c r="H1162" s="84" t="s">
        <v>4613</v>
      </c>
      <c r="I1162" s="84" t="s">
        <v>4641</v>
      </c>
      <c r="J1162" s="84"/>
      <c r="K1162" s="84" t="s">
        <v>4616</v>
      </c>
      <c r="L1162" s="84"/>
      <c r="M1162" s="84"/>
      <c r="N1162" s="84"/>
      <c r="O1162" s="84"/>
      <c r="P1162" s="86">
        <v>1</v>
      </c>
      <c r="Q1162" s="86">
        <v>1</v>
      </c>
      <c r="R1162" s="84"/>
      <c r="S1162" s="84"/>
      <c r="T1162" s="84"/>
      <c r="U1162" s="84"/>
      <c r="V1162" s="86">
        <v>1</v>
      </c>
      <c r="W1162" s="86">
        <v>1</v>
      </c>
      <c r="X1162" s="84"/>
      <c r="Y1162" s="84"/>
      <c r="Z1162" s="84" t="s">
        <v>7112</v>
      </c>
      <c r="AA1162" s="87">
        <v>75</v>
      </c>
      <c r="AB1162" s="87">
        <v>16667</v>
      </c>
      <c r="AC1162" s="87">
        <v>13</v>
      </c>
      <c r="AD1162" s="87"/>
      <c r="AE1162" s="87">
        <v>16667</v>
      </c>
      <c r="AF1162" s="88" t="s">
        <v>7352</v>
      </c>
    </row>
    <row r="1163" spans="1:32">
      <c r="A1163" s="82">
        <v>1638</v>
      </c>
      <c r="B1163" s="84" t="s">
        <v>7353</v>
      </c>
      <c r="C1163" s="84" t="s">
        <v>4761</v>
      </c>
      <c r="D1163" s="85">
        <v>2024</v>
      </c>
      <c r="E1163" s="83"/>
      <c r="F1163" s="84" t="s">
        <v>4612</v>
      </c>
      <c r="G1163" s="84" t="s">
        <v>4598</v>
      </c>
      <c r="H1163" s="84" t="s">
        <v>4613</v>
      </c>
      <c r="I1163" s="84" t="s">
        <v>4614</v>
      </c>
      <c r="J1163" s="84" t="s">
        <v>4715</v>
      </c>
      <c r="K1163" s="84" t="s">
        <v>4616</v>
      </c>
      <c r="L1163" s="84"/>
      <c r="M1163" s="84"/>
      <c r="N1163" s="84"/>
      <c r="O1163" s="84"/>
      <c r="P1163" s="84"/>
      <c r="Q1163" s="84"/>
      <c r="R1163" s="84"/>
      <c r="S1163" s="84"/>
      <c r="T1163" s="84"/>
      <c r="U1163" s="84"/>
      <c r="V1163" s="84"/>
      <c r="W1163" s="84"/>
      <c r="X1163" s="84"/>
      <c r="Y1163" s="84"/>
      <c r="Z1163" s="84" t="s">
        <v>4674</v>
      </c>
      <c r="AA1163" s="87">
        <v>2</v>
      </c>
      <c r="AB1163" s="87">
        <v>444</v>
      </c>
      <c r="AC1163" s="87">
        <v>0.3</v>
      </c>
      <c r="AD1163" s="87"/>
      <c r="AE1163" s="87">
        <v>444</v>
      </c>
      <c r="AF1163" s="88" t="s">
        <v>7354</v>
      </c>
    </row>
    <row r="1164" spans="1:32">
      <c r="A1164" s="82">
        <v>1639</v>
      </c>
      <c r="B1164" s="84" t="s">
        <v>7355</v>
      </c>
      <c r="C1164" s="84" t="s">
        <v>4761</v>
      </c>
      <c r="D1164" s="83"/>
      <c r="E1164" s="83"/>
      <c r="F1164" s="84" t="s">
        <v>4612</v>
      </c>
      <c r="G1164" s="84" t="s">
        <v>4602</v>
      </c>
      <c r="H1164" s="84"/>
      <c r="I1164" s="84" t="s">
        <v>4614</v>
      </c>
      <c r="J1164" s="84" t="s">
        <v>4649</v>
      </c>
      <c r="K1164" s="84" t="s">
        <v>4616</v>
      </c>
      <c r="L1164" s="84"/>
      <c r="M1164" s="84"/>
      <c r="N1164" s="84"/>
      <c r="O1164" s="84"/>
      <c r="P1164" s="86">
        <v>1</v>
      </c>
      <c r="Q1164" s="84"/>
      <c r="R1164" s="84"/>
      <c r="S1164" s="84"/>
      <c r="T1164" s="84"/>
      <c r="U1164" s="84"/>
      <c r="V1164" s="84"/>
      <c r="W1164" s="84"/>
      <c r="X1164" s="84"/>
      <c r="Y1164" s="84"/>
      <c r="Z1164" s="84" t="s">
        <v>7356</v>
      </c>
      <c r="AA1164" s="87">
        <v>17.5</v>
      </c>
      <c r="AB1164" s="87">
        <v>3365</v>
      </c>
      <c r="AC1164" s="87">
        <v>2.6</v>
      </c>
      <c r="AD1164" s="87"/>
      <c r="AE1164" s="87">
        <v>3365</v>
      </c>
      <c r="AF1164" s="88" t="s">
        <v>7357</v>
      </c>
    </row>
    <row r="1165" spans="1:32">
      <c r="A1165" s="82">
        <v>1640</v>
      </c>
      <c r="B1165" s="84" t="s">
        <v>7358</v>
      </c>
      <c r="C1165" s="84" t="s">
        <v>4687</v>
      </c>
      <c r="D1165" s="85">
        <v>2027</v>
      </c>
      <c r="E1165" s="83"/>
      <c r="F1165" s="84" t="s">
        <v>4612</v>
      </c>
      <c r="G1165" s="84" t="s">
        <v>4594</v>
      </c>
      <c r="H1165" s="84" t="s">
        <v>5966</v>
      </c>
      <c r="I1165" s="84"/>
      <c r="J1165" s="84"/>
      <c r="K1165" s="84" t="s">
        <v>4616</v>
      </c>
      <c r="L1165" s="84"/>
      <c r="M1165" s="84"/>
      <c r="N1165" s="84"/>
      <c r="O1165" s="84"/>
      <c r="P1165" s="84"/>
      <c r="Q1165" s="84"/>
      <c r="R1165" s="84"/>
      <c r="S1165" s="84"/>
      <c r="T1165" s="84"/>
      <c r="U1165" s="84"/>
      <c r="V1165" s="84"/>
      <c r="W1165" s="84"/>
      <c r="X1165" s="84"/>
      <c r="Y1165" s="84"/>
      <c r="Z1165" s="84" t="s">
        <v>7359</v>
      </c>
      <c r="AA1165" s="87"/>
      <c r="AB1165" s="87">
        <v>113680</v>
      </c>
      <c r="AC1165" s="87">
        <v>88.6</v>
      </c>
      <c r="AD1165" s="87"/>
      <c r="AE1165" s="87">
        <v>0</v>
      </c>
      <c r="AF1165" s="88" t="s">
        <v>7360</v>
      </c>
    </row>
    <row r="1166" spans="1:32">
      <c r="A1166" s="82">
        <v>1641</v>
      </c>
      <c r="B1166" s="84" t="s">
        <v>7361</v>
      </c>
      <c r="C1166" s="84" t="s">
        <v>4687</v>
      </c>
      <c r="D1166" s="85">
        <v>2030</v>
      </c>
      <c r="E1166" s="83"/>
      <c r="F1166" s="84" t="s">
        <v>4612</v>
      </c>
      <c r="G1166" s="84" t="s">
        <v>4594</v>
      </c>
      <c r="H1166" s="84" t="s">
        <v>5966</v>
      </c>
      <c r="I1166" s="84"/>
      <c r="J1166" s="84"/>
      <c r="K1166" s="84" t="s">
        <v>4616</v>
      </c>
      <c r="L1166" s="84"/>
      <c r="M1166" s="84"/>
      <c r="N1166" s="84"/>
      <c r="O1166" s="84"/>
      <c r="P1166" s="84"/>
      <c r="Q1166" s="84"/>
      <c r="R1166" s="84"/>
      <c r="S1166" s="84"/>
      <c r="T1166" s="84"/>
      <c r="U1166" s="84"/>
      <c r="V1166" s="84"/>
      <c r="W1166" s="84"/>
      <c r="X1166" s="84"/>
      <c r="Y1166" s="84"/>
      <c r="Z1166" s="84" t="s">
        <v>4617</v>
      </c>
      <c r="AA1166" s="87"/>
      <c r="AB1166" s="87">
        <v>206545</v>
      </c>
      <c r="AC1166" s="87">
        <v>161</v>
      </c>
      <c r="AD1166" s="87"/>
      <c r="AE1166" s="87">
        <v>0</v>
      </c>
      <c r="AF1166" s="88" t="s">
        <v>7360</v>
      </c>
    </row>
    <row r="1167" spans="1:32">
      <c r="A1167" s="82">
        <v>1642</v>
      </c>
      <c r="B1167" s="84" t="s">
        <v>7362</v>
      </c>
      <c r="C1167" s="84" t="s">
        <v>4687</v>
      </c>
      <c r="D1167" s="85">
        <v>2027</v>
      </c>
      <c r="E1167" s="83"/>
      <c r="F1167" s="84" t="s">
        <v>4612</v>
      </c>
      <c r="G1167" s="84" t="s">
        <v>4594</v>
      </c>
      <c r="H1167" s="84" t="s">
        <v>5492</v>
      </c>
      <c r="I1167" s="84"/>
      <c r="J1167" s="84"/>
      <c r="K1167" s="84" t="s">
        <v>4616</v>
      </c>
      <c r="L1167" s="84"/>
      <c r="M1167" s="84"/>
      <c r="N1167" s="84"/>
      <c r="O1167" s="84"/>
      <c r="P1167" s="84"/>
      <c r="Q1167" s="84"/>
      <c r="R1167" s="84"/>
      <c r="S1167" s="84"/>
      <c r="T1167" s="84"/>
      <c r="U1167" s="84"/>
      <c r="V1167" s="84"/>
      <c r="W1167" s="84"/>
      <c r="X1167" s="84"/>
      <c r="Y1167" s="84"/>
      <c r="Z1167" s="84" t="s">
        <v>7363</v>
      </c>
      <c r="AA1167" s="87"/>
      <c r="AB1167" s="87">
        <v>230562</v>
      </c>
      <c r="AC1167" s="87">
        <v>179.8</v>
      </c>
      <c r="AD1167" s="87">
        <v>1600000</v>
      </c>
      <c r="AE1167" s="87">
        <v>200602</v>
      </c>
      <c r="AF1167" s="88" t="s">
        <v>7364</v>
      </c>
    </row>
    <row r="1168" spans="1:32">
      <c r="A1168" s="82">
        <v>1643</v>
      </c>
      <c r="B1168" s="84" t="s">
        <v>7365</v>
      </c>
      <c r="C1168" s="84" t="s">
        <v>4677</v>
      </c>
      <c r="D1168" s="83"/>
      <c r="E1168" s="83"/>
      <c r="F1168" s="84" t="s">
        <v>4626</v>
      </c>
      <c r="G1168" s="84" t="s">
        <v>4594</v>
      </c>
      <c r="H1168" s="84" t="s">
        <v>5966</v>
      </c>
      <c r="I1168" s="84"/>
      <c r="J1168" s="84"/>
      <c r="K1168" s="84" t="s">
        <v>4616</v>
      </c>
      <c r="L1168" s="84"/>
      <c r="M1168" s="84"/>
      <c r="N1168" s="84"/>
      <c r="O1168" s="84"/>
      <c r="P1168" s="84"/>
      <c r="Q1168" s="84"/>
      <c r="R1168" s="84"/>
      <c r="S1168" s="84"/>
      <c r="T1168" s="84"/>
      <c r="U1168" s="84"/>
      <c r="V1168" s="84"/>
      <c r="W1168" s="84"/>
      <c r="X1168" s="84"/>
      <c r="Y1168" s="84"/>
      <c r="Z1168" s="84" t="s">
        <v>7366</v>
      </c>
      <c r="AA1168" s="87"/>
      <c r="AB1168" s="87">
        <v>200000</v>
      </c>
      <c r="AC1168" s="87">
        <v>155.9</v>
      </c>
      <c r="AD1168" s="87"/>
      <c r="AE1168" s="87">
        <v>0</v>
      </c>
      <c r="AF1168" s="88" t="s">
        <v>7367</v>
      </c>
    </row>
    <row r="1169" spans="1:32">
      <c r="A1169" s="82">
        <v>1645</v>
      </c>
      <c r="B1169" s="84" t="s">
        <v>7368</v>
      </c>
      <c r="C1169" s="84" t="s">
        <v>4677</v>
      </c>
      <c r="D1169" s="85">
        <v>2024</v>
      </c>
      <c r="E1169" s="83"/>
      <c r="F1169" s="84" t="s">
        <v>4626</v>
      </c>
      <c r="G1169" s="84" t="s">
        <v>4598</v>
      </c>
      <c r="H1169" s="84" t="s">
        <v>4613</v>
      </c>
      <c r="I1169" s="84" t="s">
        <v>4769</v>
      </c>
      <c r="J1169" s="84"/>
      <c r="K1169" s="84" t="s">
        <v>4616</v>
      </c>
      <c r="L1169" s="84"/>
      <c r="M1169" s="84"/>
      <c r="N1169" s="84"/>
      <c r="O1169" s="84"/>
      <c r="P1169" s="84"/>
      <c r="Q1169" s="84"/>
      <c r="R1169" s="84"/>
      <c r="S1169" s="84"/>
      <c r="T1169" s="84"/>
      <c r="U1169" s="84"/>
      <c r="V1169" s="84"/>
      <c r="W1169" s="84"/>
      <c r="X1169" s="84"/>
      <c r="Y1169" s="84"/>
      <c r="Z1169" s="84" t="s">
        <v>4716</v>
      </c>
      <c r="AA1169" s="87">
        <v>4</v>
      </c>
      <c r="AB1169" s="87">
        <v>889</v>
      </c>
      <c r="AC1169" s="87">
        <v>0.7</v>
      </c>
      <c r="AD1169" s="87"/>
      <c r="AE1169" s="87">
        <v>889</v>
      </c>
      <c r="AF1169" s="88"/>
    </row>
    <row r="1170" spans="1:32">
      <c r="A1170" s="82">
        <v>1646</v>
      </c>
      <c r="B1170" s="84" t="s">
        <v>7369</v>
      </c>
      <c r="C1170" s="84" t="s">
        <v>4677</v>
      </c>
      <c r="D1170" s="85">
        <v>2024</v>
      </c>
      <c r="E1170" s="83"/>
      <c r="F1170" s="84" t="s">
        <v>4626</v>
      </c>
      <c r="G1170" s="84" t="s">
        <v>4633</v>
      </c>
      <c r="H1170" s="84" t="s">
        <v>4613</v>
      </c>
      <c r="I1170" s="84" t="s">
        <v>4614</v>
      </c>
      <c r="J1170" s="84" t="s">
        <v>4615</v>
      </c>
      <c r="K1170" s="84" t="s">
        <v>4554</v>
      </c>
      <c r="L1170" s="84"/>
      <c r="M1170" s="86">
        <v>1</v>
      </c>
      <c r="N1170" s="84"/>
      <c r="O1170" s="84"/>
      <c r="P1170" s="84"/>
      <c r="Q1170" s="86">
        <v>1</v>
      </c>
      <c r="R1170" s="84"/>
      <c r="S1170" s="84"/>
      <c r="T1170" s="84"/>
      <c r="U1170" s="84"/>
      <c r="V1170" s="84"/>
      <c r="W1170" s="84"/>
      <c r="X1170" s="84"/>
      <c r="Y1170" s="84"/>
      <c r="Z1170" s="84" t="s">
        <v>5178</v>
      </c>
      <c r="AA1170" s="87">
        <v>100</v>
      </c>
      <c r="AB1170" s="87">
        <v>26316</v>
      </c>
      <c r="AC1170" s="87">
        <v>20.5</v>
      </c>
      <c r="AD1170" s="87"/>
      <c r="AE1170" s="87">
        <v>26316</v>
      </c>
      <c r="AF1170" s="88" t="s">
        <v>7370</v>
      </c>
    </row>
    <row r="1171" spans="1:32">
      <c r="A1171" s="82">
        <v>1647</v>
      </c>
      <c r="B1171" s="84" t="s">
        <v>7371</v>
      </c>
      <c r="C1171" s="84" t="s">
        <v>4677</v>
      </c>
      <c r="D1171" s="85">
        <v>2024</v>
      </c>
      <c r="E1171" s="83"/>
      <c r="F1171" s="84" t="s">
        <v>4626</v>
      </c>
      <c r="G1171" s="84" t="s">
        <v>4598</v>
      </c>
      <c r="H1171" s="84" t="s">
        <v>4613</v>
      </c>
      <c r="I1171" s="84" t="s">
        <v>4769</v>
      </c>
      <c r="J1171" s="84"/>
      <c r="K1171" s="84" t="s">
        <v>4781</v>
      </c>
      <c r="L1171" s="84"/>
      <c r="M1171" s="84"/>
      <c r="N1171" s="84"/>
      <c r="O1171" s="84"/>
      <c r="P1171" s="84"/>
      <c r="Q1171" s="84"/>
      <c r="R1171" s="84"/>
      <c r="S1171" s="84"/>
      <c r="T1171" s="84"/>
      <c r="U1171" s="84"/>
      <c r="V1171" s="84"/>
      <c r="W1171" s="86">
        <v>1</v>
      </c>
      <c r="X1171" s="84"/>
      <c r="Y1171" s="84"/>
      <c r="Z1171" s="84"/>
      <c r="AA1171" s="87"/>
      <c r="AB1171" s="87"/>
      <c r="AC1171" s="87"/>
      <c r="AD1171" s="87"/>
      <c r="AE1171" s="87">
        <v>0</v>
      </c>
      <c r="AF1171" s="88" t="s">
        <v>7372</v>
      </c>
    </row>
    <row r="1172" spans="1:32">
      <c r="A1172" s="82">
        <v>1648</v>
      </c>
      <c r="B1172" s="84" t="s">
        <v>7373</v>
      </c>
      <c r="C1172" s="84" t="s">
        <v>4677</v>
      </c>
      <c r="D1172" s="83"/>
      <c r="E1172" s="83"/>
      <c r="F1172" s="84" t="s">
        <v>4626</v>
      </c>
      <c r="G1172" s="84" t="s">
        <v>4598</v>
      </c>
      <c r="H1172" s="84" t="s">
        <v>4613</v>
      </c>
      <c r="I1172" s="84" t="s">
        <v>4769</v>
      </c>
      <c r="J1172" s="84"/>
      <c r="K1172" s="84" t="s">
        <v>4616</v>
      </c>
      <c r="L1172" s="84"/>
      <c r="M1172" s="84"/>
      <c r="N1172" s="84"/>
      <c r="O1172" s="84"/>
      <c r="P1172" s="84"/>
      <c r="Q1172" s="84"/>
      <c r="R1172" s="84"/>
      <c r="S1172" s="84"/>
      <c r="T1172" s="84"/>
      <c r="U1172" s="84"/>
      <c r="V1172" s="84"/>
      <c r="W1172" s="84"/>
      <c r="X1172" s="84"/>
      <c r="Y1172" s="84"/>
      <c r="Z1172" s="84"/>
      <c r="AA1172" s="87"/>
      <c r="AB1172" s="87"/>
      <c r="AC1172" s="87"/>
      <c r="AD1172" s="87"/>
      <c r="AE1172" s="87">
        <v>0</v>
      </c>
      <c r="AF1172" s="88" t="s">
        <v>7374</v>
      </c>
    </row>
    <row r="1173" spans="1:32">
      <c r="A1173" s="82">
        <v>1649</v>
      </c>
      <c r="B1173" s="84" t="s">
        <v>7375</v>
      </c>
      <c r="C1173" s="84" t="s">
        <v>4677</v>
      </c>
      <c r="D1173" s="83"/>
      <c r="E1173" s="83"/>
      <c r="F1173" s="84" t="s">
        <v>4626</v>
      </c>
      <c r="G1173" s="84" t="s">
        <v>4598</v>
      </c>
      <c r="H1173" s="84" t="s">
        <v>4613</v>
      </c>
      <c r="I1173" s="84" t="s">
        <v>4769</v>
      </c>
      <c r="J1173" s="84"/>
      <c r="K1173" s="84" t="s">
        <v>4616</v>
      </c>
      <c r="L1173" s="84"/>
      <c r="M1173" s="84"/>
      <c r="N1173" s="84"/>
      <c r="O1173" s="84"/>
      <c r="P1173" s="84"/>
      <c r="Q1173" s="84"/>
      <c r="R1173" s="84"/>
      <c r="S1173" s="84"/>
      <c r="T1173" s="84"/>
      <c r="U1173" s="84"/>
      <c r="V1173" s="84"/>
      <c r="W1173" s="84"/>
      <c r="X1173" s="84"/>
      <c r="Y1173" s="84"/>
      <c r="Z1173" s="84" t="s">
        <v>7376</v>
      </c>
      <c r="AA1173" s="87">
        <v>30</v>
      </c>
      <c r="AB1173" s="87">
        <v>6667</v>
      </c>
      <c r="AC1173" s="87">
        <v>5.2</v>
      </c>
      <c r="AD1173" s="87"/>
      <c r="AE1173" s="87">
        <v>6667</v>
      </c>
      <c r="AF1173" s="88"/>
    </row>
    <row r="1174" spans="1:32">
      <c r="A1174" s="82">
        <v>1650</v>
      </c>
      <c r="B1174" s="84" t="s">
        <v>7377</v>
      </c>
      <c r="C1174" s="84" t="s">
        <v>4677</v>
      </c>
      <c r="D1174" s="83"/>
      <c r="E1174" s="83"/>
      <c r="F1174" s="84" t="s">
        <v>4626</v>
      </c>
      <c r="G1174" s="84" t="s">
        <v>4598</v>
      </c>
      <c r="H1174" s="84" t="s">
        <v>4613</v>
      </c>
      <c r="I1174" s="84" t="s">
        <v>4769</v>
      </c>
      <c r="J1174" s="84"/>
      <c r="K1174" s="84" t="s">
        <v>4616</v>
      </c>
      <c r="L1174" s="84"/>
      <c r="M1174" s="84"/>
      <c r="N1174" s="84"/>
      <c r="O1174" s="84"/>
      <c r="P1174" s="84"/>
      <c r="Q1174" s="84"/>
      <c r="R1174" s="84"/>
      <c r="S1174" s="84"/>
      <c r="T1174" s="84"/>
      <c r="U1174" s="84"/>
      <c r="V1174" s="84"/>
      <c r="W1174" s="84"/>
      <c r="X1174" s="84"/>
      <c r="Y1174" s="84"/>
      <c r="Z1174" s="84" t="s">
        <v>7378</v>
      </c>
      <c r="AA1174" s="87">
        <v>24</v>
      </c>
      <c r="AB1174" s="87">
        <v>5333</v>
      </c>
      <c r="AC1174" s="87">
        <v>4.2</v>
      </c>
      <c r="AD1174" s="87"/>
      <c r="AE1174" s="87">
        <v>5333</v>
      </c>
      <c r="AF1174" s="88"/>
    </row>
    <row r="1175" spans="1:32">
      <c r="A1175" s="82">
        <v>1651</v>
      </c>
      <c r="B1175" s="84" t="s">
        <v>7379</v>
      </c>
      <c r="C1175" s="84" t="s">
        <v>4677</v>
      </c>
      <c r="D1175" s="85">
        <v>2024</v>
      </c>
      <c r="E1175" s="83"/>
      <c r="F1175" s="84" t="s">
        <v>4626</v>
      </c>
      <c r="G1175" s="84" t="s">
        <v>4598</v>
      </c>
      <c r="H1175" s="84" t="s">
        <v>4613</v>
      </c>
      <c r="I1175" s="84" t="s">
        <v>4641</v>
      </c>
      <c r="J1175" s="84"/>
      <c r="K1175" s="84" t="s">
        <v>4616</v>
      </c>
      <c r="L1175" s="84"/>
      <c r="M1175" s="84"/>
      <c r="N1175" s="84"/>
      <c r="O1175" s="86">
        <v>1</v>
      </c>
      <c r="P1175" s="84"/>
      <c r="Q1175" s="86">
        <v>1</v>
      </c>
      <c r="R1175" s="84"/>
      <c r="S1175" s="84"/>
      <c r="T1175" s="84"/>
      <c r="U1175" s="84"/>
      <c r="V1175" s="84"/>
      <c r="W1175" s="84"/>
      <c r="X1175" s="84"/>
      <c r="Y1175" s="84"/>
      <c r="Z1175" s="84" t="s">
        <v>7149</v>
      </c>
      <c r="AA1175" s="87">
        <v>120</v>
      </c>
      <c r="AB1175" s="87">
        <v>26667</v>
      </c>
      <c r="AC1175" s="87">
        <v>20.8</v>
      </c>
      <c r="AD1175" s="87"/>
      <c r="AE1175" s="87">
        <v>26667</v>
      </c>
      <c r="AF1175" s="88" t="s">
        <v>7380</v>
      </c>
    </row>
    <row r="1176" spans="1:32">
      <c r="A1176" s="82">
        <v>1652</v>
      </c>
      <c r="B1176" s="84" t="s">
        <v>7381</v>
      </c>
      <c r="C1176" s="84" t="s">
        <v>4677</v>
      </c>
      <c r="D1176" s="85">
        <v>2026</v>
      </c>
      <c r="E1176" s="83"/>
      <c r="F1176" s="84" t="s">
        <v>4626</v>
      </c>
      <c r="G1176" s="84" t="s">
        <v>4598</v>
      </c>
      <c r="H1176" s="84" t="s">
        <v>4613</v>
      </c>
      <c r="I1176" s="84" t="s">
        <v>4614</v>
      </c>
      <c r="J1176" s="84" t="s">
        <v>4683</v>
      </c>
      <c r="K1176" s="84" t="s">
        <v>4616</v>
      </c>
      <c r="L1176" s="84"/>
      <c r="M1176" s="84"/>
      <c r="N1176" s="84"/>
      <c r="O1176" s="84"/>
      <c r="P1176" s="86">
        <v>1</v>
      </c>
      <c r="Q1176" s="86">
        <v>1</v>
      </c>
      <c r="R1176" s="84"/>
      <c r="S1176" s="86">
        <v>1</v>
      </c>
      <c r="T1176" s="84"/>
      <c r="U1176" s="84"/>
      <c r="V1176" s="84"/>
      <c r="W1176" s="84"/>
      <c r="X1176" s="84"/>
      <c r="Y1176" s="84"/>
      <c r="Z1176" s="84" t="s">
        <v>7376</v>
      </c>
      <c r="AA1176" s="87">
        <v>30</v>
      </c>
      <c r="AB1176" s="87">
        <v>6667</v>
      </c>
      <c r="AC1176" s="87">
        <v>5.2</v>
      </c>
      <c r="AD1176" s="87"/>
      <c r="AE1176" s="87">
        <v>6667</v>
      </c>
      <c r="AF1176" s="88" t="s">
        <v>7382</v>
      </c>
    </row>
    <row r="1177" spans="1:32">
      <c r="A1177" s="82">
        <v>1653</v>
      </c>
      <c r="B1177" s="84" t="s">
        <v>7383</v>
      </c>
      <c r="C1177" s="84" t="s">
        <v>4677</v>
      </c>
      <c r="D1177" s="85">
        <v>2024</v>
      </c>
      <c r="E1177" s="83"/>
      <c r="F1177" s="84" t="s">
        <v>4626</v>
      </c>
      <c r="G1177" s="84" t="s">
        <v>4598</v>
      </c>
      <c r="H1177" s="84" t="s">
        <v>4613</v>
      </c>
      <c r="I1177" s="84" t="s">
        <v>4769</v>
      </c>
      <c r="J1177" s="84"/>
      <c r="K1177" s="84" t="s">
        <v>4616</v>
      </c>
      <c r="L1177" s="84"/>
      <c r="M1177" s="84"/>
      <c r="N1177" s="84"/>
      <c r="O1177" s="84"/>
      <c r="P1177" s="84"/>
      <c r="Q1177" s="84"/>
      <c r="R1177" s="84"/>
      <c r="S1177" s="84"/>
      <c r="T1177" s="84"/>
      <c r="U1177" s="84"/>
      <c r="V1177" s="84"/>
      <c r="W1177" s="84"/>
      <c r="X1177" s="84"/>
      <c r="Y1177" s="84"/>
      <c r="Z1177" s="84" t="s">
        <v>7384</v>
      </c>
      <c r="AA1177" s="87">
        <v>54</v>
      </c>
      <c r="AB1177" s="87">
        <v>12000</v>
      </c>
      <c r="AC1177" s="87">
        <v>9.4</v>
      </c>
      <c r="AD1177" s="87"/>
      <c r="AE1177" s="87">
        <v>12000</v>
      </c>
      <c r="AF1177" s="88"/>
    </row>
    <row r="1178" spans="1:32">
      <c r="A1178" s="82">
        <v>1654</v>
      </c>
      <c r="B1178" s="105" t="s">
        <v>7385</v>
      </c>
      <c r="C1178" s="84" t="s">
        <v>4677</v>
      </c>
      <c r="D1178" s="85">
        <v>2025</v>
      </c>
      <c r="E1178" s="83"/>
      <c r="F1178" s="84" t="s">
        <v>4626</v>
      </c>
      <c r="G1178" s="84" t="s">
        <v>4598</v>
      </c>
      <c r="H1178" s="84" t="s">
        <v>4613</v>
      </c>
      <c r="I1178" s="84" t="s">
        <v>4614</v>
      </c>
      <c r="J1178" s="84" t="s">
        <v>4715</v>
      </c>
      <c r="K1178" s="84" t="s">
        <v>4563</v>
      </c>
      <c r="L1178" s="84"/>
      <c r="M1178" s="84"/>
      <c r="N1178" s="84"/>
      <c r="O1178" s="84"/>
      <c r="P1178" s="84"/>
      <c r="Q1178" s="84"/>
      <c r="R1178" s="84"/>
      <c r="S1178" s="84"/>
      <c r="T1178" s="84"/>
      <c r="U1178" s="84"/>
      <c r="V1178" s="84"/>
      <c r="W1178" s="86">
        <v>1</v>
      </c>
      <c r="X1178" s="84"/>
      <c r="Y1178" s="84"/>
      <c r="Z1178" s="84" t="s">
        <v>6958</v>
      </c>
      <c r="AA1178" s="87">
        <v>296.50144110000002</v>
      </c>
      <c r="AB1178" s="87">
        <v>65889</v>
      </c>
      <c r="AC1178" s="87">
        <v>51.4</v>
      </c>
      <c r="AD1178" s="87"/>
      <c r="AE1178" s="87">
        <v>65889</v>
      </c>
      <c r="AF1178" s="88" t="s">
        <v>7386</v>
      </c>
    </row>
    <row r="1179" spans="1:32">
      <c r="A1179" s="82">
        <v>1656</v>
      </c>
      <c r="B1179" s="84" t="s">
        <v>7387</v>
      </c>
      <c r="C1179" s="84" t="s">
        <v>4677</v>
      </c>
      <c r="D1179" s="83"/>
      <c r="E1179" s="83"/>
      <c r="F1179" s="84" t="s">
        <v>4626</v>
      </c>
      <c r="G1179" s="84" t="s">
        <v>4598</v>
      </c>
      <c r="H1179" s="84" t="s">
        <v>4613</v>
      </c>
      <c r="I1179" s="84" t="s">
        <v>4614</v>
      </c>
      <c r="J1179" s="84" t="s">
        <v>4683</v>
      </c>
      <c r="K1179" s="84" t="s">
        <v>4616</v>
      </c>
      <c r="L1179" s="84"/>
      <c r="M1179" s="84"/>
      <c r="N1179" s="84"/>
      <c r="O1179" s="84"/>
      <c r="P1179" s="84"/>
      <c r="Q1179" s="86">
        <v>1</v>
      </c>
      <c r="R1179" s="84"/>
      <c r="S1179" s="84"/>
      <c r="T1179" s="84"/>
      <c r="U1179" s="84"/>
      <c r="V1179" s="84"/>
      <c r="W1179" s="84"/>
      <c r="X1179" s="84"/>
      <c r="Y1179" s="84"/>
      <c r="Z1179" s="84" t="s">
        <v>4674</v>
      </c>
      <c r="AA1179" s="87">
        <v>2</v>
      </c>
      <c r="AB1179" s="87">
        <v>444</v>
      </c>
      <c r="AC1179" s="87">
        <v>0.3</v>
      </c>
      <c r="AD1179" s="87"/>
      <c r="AE1179" s="87">
        <v>444</v>
      </c>
      <c r="AF1179" s="88" t="s">
        <v>7388</v>
      </c>
    </row>
    <row r="1180" spans="1:32">
      <c r="A1180" s="82">
        <v>1657</v>
      </c>
      <c r="B1180" s="84" t="s">
        <v>7389</v>
      </c>
      <c r="C1180" s="84" t="s">
        <v>4677</v>
      </c>
      <c r="D1180" s="85">
        <v>2024</v>
      </c>
      <c r="E1180" s="83"/>
      <c r="F1180" s="84" t="s">
        <v>4663</v>
      </c>
      <c r="G1180" s="84" t="s">
        <v>4598</v>
      </c>
      <c r="H1180" s="84" t="s">
        <v>4613</v>
      </c>
      <c r="I1180" s="84" t="s">
        <v>4769</v>
      </c>
      <c r="J1180" s="84"/>
      <c r="K1180" s="84" t="s">
        <v>4563</v>
      </c>
      <c r="L1180" s="84"/>
      <c r="M1180" s="84"/>
      <c r="N1180" s="84"/>
      <c r="O1180" s="84"/>
      <c r="P1180" s="84"/>
      <c r="Q1180" s="84"/>
      <c r="R1180" s="84"/>
      <c r="S1180" s="84"/>
      <c r="T1180" s="84"/>
      <c r="U1180" s="84"/>
      <c r="V1180" s="84"/>
      <c r="W1180" s="86">
        <v>1</v>
      </c>
      <c r="X1180" s="84"/>
      <c r="Y1180" s="84"/>
      <c r="Z1180" s="84"/>
      <c r="AA1180" s="87"/>
      <c r="AB1180" s="87"/>
      <c r="AC1180" s="87"/>
      <c r="AD1180" s="87"/>
      <c r="AE1180" s="87">
        <v>0</v>
      </c>
      <c r="AF1180" s="88" t="s">
        <v>7390</v>
      </c>
    </row>
    <row r="1181" spans="1:32">
      <c r="A1181" s="82">
        <v>1658</v>
      </c>
      <c r="B1181" s="84" t="s">
        <v>7391</v>
      </c>
      <c r="C1181" s="84" t="s">
        <v>4677</v>
      </c>
      <c r="D1181" s="85">
        <v>2024</v>
      </c>
      <c r="E1181" s="83"/>
      <c r="F1181" s="84"/>
      <c r="G1181" s="84" t="s">
        <v>7043</v>
      </c>
      <c r="H1181" s="84" t="s">
        <v>7098</v>
      </c>
      <c r="I1181" s="84"/>
      <c r="J1181" s="84"/>
      <c r="K1181" s="84" t="s">
        <v>4616</v>
      </c>
      <c r="L1181" s="84"/>
      <c r="M1181" s="84"/>
      <c r="N1181" s="84"/>
      <c r="O1181" s="84"/>
      <c r="P1181" s="84"/>
      <c r="Q1181" s="84"/>
      <c r="R1181" s="84"/>
      <c r="S1181" s="84"/>
      <c r="T1181" s="84"/>
      <c r="U1181" s="84"/>
      <c r="V1181" s="84"/>
      <c r="W1181" s="84"/>
      <c r="X1181" s="84"/>
      <c r="Y1181" s="84"/>
      <c r="Z1181" s="84" t="s">
        <v>7392</v>
      </c>
      <c r="AA1181" s="87"/>
      <c r="AB1181" s="87">
        <v>1026</v>
      </c>
      <c r="AC1181" s="87">
        <v>0.8</v>
      </c>
      <c r="AD1181" s="87"/>
      <c r="AE1181" s="87">
        <v>1026</v>
      </c>
      <c r="AF1181" s="88" t="s">
        <v>7312</v>
      </c>
    </row>
    <row r="1182" spans="1:32">
      <c r="A1182" s="82">
        <v>1659</v>
      </c>
      <c r="B1182" s="84" t="s">
        <v>7393</v>
      </c>
      <c r="C1182" s="84" t="s">
        <v>4677</v>
      </c>
      <c r="D1182" s="85">
        <v>2027</v>
      </c>
      <c r="E1182" s="83"/>
      <c r="F1182" s="84"/>
      <c r="G1182" s="84" t="s">
        <v>7043</v>
      </c>
      <c r="H1182" s="84" t="s">
        <v>7098</v>
      </c>
      <c r="I1182" s="84"/>
      <c r="J1182" s="84"/>
      <c r="K1182" s="84" t="s">
        <v>4616</v>
      </c>
      <c r="L1182" s="84"/>
      <c r="M1182" s="84"/>
      <c r="N1182" s="84"/>
      <c r="O1182" s="84"/>
      <c r="P1182" s="84"/>
      <c r="Q1182" s="84"/>
      <c r="R1182" s="84"/>
      <c r="S1182" s="84"/>
      <c r="T1182" s="84"/>
      <c r="U1182" s="84"/>
      <c r="V1182" s="84"/>
      <c r="W1182" s="84"/>
      <c r="X1182" s="84"/>
      <c r="Y1182" s="84"/>
      <c r="Z1182" s="84" t="s">
        <v>7394</v>
      </c>
      <c r="AA1182" s="87"/>
      <c r="AB1182" s="87">
        <v>12826</v>
      </c>
      <c r="AC1182" s="87">
        <v>10</v>
      </c>
      <c r="AD1182" s="87"/>
      <c r="AE1182" s="87">
        <v>12826</v>
      </c>
      <c r="AF1182" s="88" t="s">
        <v>7312</v>
      </c>
    </row>
    <row r="1183" spans="1:32">
      <c r="A1183" s="82">
        <v>1660</v>
      </c>
      <c r="B1183" s="84" t="s">
        <v>7395</v>
      </c>
      <c r="C1183" s="84" t="s">
        <v>4640</v>
      </c>
      <c r="D1183" s="85">
        <v>2024</v>
      </c>
      <c r="E1183" s="83"/>
      <c r="F1183" s="84" t="s">
        <v>4663</v>
      </c>
      <c r="G1183" s="84" t="s">
        <v>4598</v>
      </c>
      <c r="H1183" s="84" t="s">
        <v>4613</v>
      </c>
      <c r="I1183" s="84" t="s">
        <v>4614</v>
      </c>
      <c r="J1183" s="84" t="s">
        <v>4615</v>
      </c>
      <c r="K1183" s="84" t="s">
        <v>4616</v>
      </c>
      <c r="L1183" s="84"/>
      <c r="M1183" s="84"/>
      <c r="N1183" s="84"/>
      <c r="O1183" s="84"/>
      <c r="P1183" s="84"/>
      <c r="Q1183" s="86">
        <v>1</v>
      </c>
      <c r="R1183" s="84"/>
      <c r="S1183" s="84"/>
      <c r="T1183" s="84"/>
      <c r="U1183" s="84"/>
      <c r="V1183" s="84"/>
      <c r="W1183" s="84"/>
      <c r="X1183" s="84"/>
      <c r="Y1183" s="84"/>
      <c r="Z1183" s="84"/>
      <c r="AA1183" s="87"/>
      <c r="AB1183" s="87"/>
      <c r="AC1183" s="87"/>
      <c r="AD1183" s="87"/>
      <c r="AE1183" s="87">
        <v>0</v>
      </c>
      <c r="AF1183" s="88" t="s">
        <v>7396</v>
      </c>
    </row>
    <row r="1184" spans="1:32">
      <c r="A1184" s="82">
        <v>1661</v>
      </c>
      <c r="B1184" s="84" t="s">
        <v>7397</v>
      </c>
      <c r="C1184" s="84" t="s">
        <v>4640</v>
      </c>
      <c r="D1184" s="85">
        <v>2023</v>
      </c>
      <c r="E1184" s="83"/>
      <c r="F1184" s="84" t="s">
        <v>4621</v>
      </c>
      <c r="G1184" s="84" t="s">
        <v>4598</v>
      </c>
      <c r="H1184" s="84" t="s">
        <v>4613</v>
      </c>
      <c r="I1184" s="84" t="s">
        <v>4614</v>
      </c>
      <c r="J1184" s="84" t="s">
        <v>4715</v>
      </c>
      <c r="K1184" s="84" t="s">
        <v>4616</v>
      </c>
      <c r="L1184" s="84"/>
      <c r="M1184" s="84"/>
      <c r="N1184" s="84"/>
      <c r="O1184" s="84"/>
      <c r="P1184" s="84"/>
      <c r="Q1184" s="86">
        <v>1</v>
      </c>
      <c r="R1184" s="84"/>
      <c r="S1184" s="84"/>
      <c r="T1184" s="84"/>
      <c r="U1184" s="84"/>
      <c r="V1184" s="84"/>
      <c r="W1184" s="84"/>
      <c r="X1184" s="84"/>
      <c r="Y1184" s="84"/>
      <c r="Z1184" s="84" t="s">
        <v>4674</v>
      </c>
      <c r="AA1184" s="87">
        <v>2</v>
      </c>
      <c r="AB1184" s="87">
        <v>444</v>
      </c>
      <c r="AC1184" s="87">
        <v>0.3</v>
      </c>
      <c r="AD1184" s="87"/>
      <c r="AE1184" s="87">
        <v>444</v>
      </c>
      <c r="AF1184" s="88" t="s">
        <v>7398</v>
      </c>
    </row>
    <row r="1185" spans="1:32">
      <c r="A1185" s="82">
        <v>1662</v>
      </c>
      <c r="B1185" s="84" t="s">
        <v>7399</v>
      </c>
      <c r="C1185" s="84" t="s">
        <v>4640</v>
      </c>
      <c r="D1185" s="85">
        <v>2027</v>
      </c>
      <c r="E1185" s="83"/>
      <c r="F1185" s="84" t="s">
        <v>4626</v>
      </c>
      <c r="G1185" s="84" t="s">
        <v>4598</v>
      </c>
      <c r="H1185" s="84" t="s">
        <v>4613</v>
      </c>
      <c r="I1185" s="84" t="s">
        <v>4614</v>
      </c>
      <c r="J1185" s="84" t="s">
        <v>4715</v>
      </c>
      <c r="K1185" s="84" t="s">
        <v>4616</v>
      </c>
      <c r="L1185" s="84"/>
      <c r="M1185" s="84"/>
      <c r="N1185" s="84"/>
      <c r="O1185" s="84"/>
      <c r="P1185" s="84"/>
      <c r="Q1185" s="84"/>
      <c r="R1185" s="84"/>
      <c r="S1185" s="84"/>
      <c r="T1185" s="84"/>
      <c r="U1185" s="84"/>
      <c r="V1185" s="84"/>
      <c r="W1185" s="84"/>
      <c r="X1185" s="84"/>
      <c r="Y1185" s="84"/>
      <c r="Z1185" s="84" t="s">
        <v>5178</v>
      </c>
      <c r="AA1185" s="87">
        <v>100</v>
      </c>
      <c r="AB1185" s="87">
        <v>22222</v>
      </c>
      <c r="AC1185" s="87">
        <v>17.3</v>
      </c>
      <c r="AD1185" s="87"/>
      <c r="AE1185" s="87">
        <v>22222</v>
      </c>
      <c r="AF1185" s="88"/>
    </row>
    <row r="1186" spans="1:32">
      <c r="A1186" s="82">
        <v>1663</v>
      </c>
      <c r="B1186" s="84" t="s">
        <v>7400</v>
      </c>
      <c r="C1186" s="84" t="s">
        <v>4640</v>
      </c>
      <c r="D1186" s="85">
        <v>2027</v>
      </c>
      <c r="E1186" s="83"/>
      <c r="F1186" s="84" t="s">
        <v>4626</v>
      </c>
      <c r="G1186" s="84" t="s">
        <v>4598</v>
      </c>
      <c r="H1186" s="84" t="s">
        <v>4613</v>
      </c>
      <c r="I1186" s="84" t="s">
        <v>4614</v>
      </c>
      <c r="J1186" s="84" t="s">
        <v>4683</v>
      </c>
      <c r="K1186" s="84" t="s">
        <v>4616</v>
      </c>
      <c r="L1186" s="84"/>
      <c r="M1186" s="84"/>
      <c r="N1186" s="84"/>
      <c r="O1186" s="84"/>
      <c r="P1186" s="86">
        <v>1</v>
      </c>
      <c r="Q1186" s="86">
        <v>1</v>
      </c>
      <c r="R1186" s="84"/>
      <c r="S1186" s="84"/>
      <c r="T1186" s="84"/>
      <c r="U1186" s="84"/>
      <c r="V1186" s="84"/>
      <c r="W1186" s="86">
        <v>1</v>
      </c>
      <c r="X1186" s="84"/>
      <c r="Y1186" s="84"/>
      <c r="Z1186" s="84" t="s">
        <v>5178</v>
      </c>
      <c r="AA1186" s="87">
        <v>100</v>
      </c>
      <c r="AB1186" s="87">
        <v>22222</v>
      </c>
      <c r="AC1186" s="87">
        <v>17.3</v>
      </c>
      <c r="AD1186" s="87"/>
      <c r="AE1186" s="87">
        <v>22222</v>
      </c>
      <c r="AF1186" s="88" t="s">
        <v>7401</v>
      </c>
    </row>
    <row r="1187" spans="1:32">
      <c r="A1187" s="82">
        <v>1664</v>
      </c>
      <c r="B1187" s="84" t="s">
        <v>7402</v>
      </c>
      <c r="C1187" s="84" t="s">
        <v>4640</v>
      </c>
      <c r="D1187" s="85">
        <v>2025</v>
      </c>
      <c r="E1187" s="83"/>
      <c r="F1187" s="84" t="s">
        <v>4626</v>
      </c>
      <c r="G1187" s="84" t="s">
        <v>4598</v>
      </c>
      <c r="H1187" s="84" t="s">
        <v>4613</v>
      </c>
      <c r="I1187" s="84" t="s">
        <v>4614</v>
      </c>
      <c r="J1187" s="84" t="s">
        <v>4622</v>
      </c>
      <c r="K1187" s="84" t="s">
        <v>4616</v>
      </c>
      <c r="L1187" s="84"/>
      <c r="M1187" s="84"/>
      <c r="N1187" s="84"/>
      <c r="O1187" s="84"/>
      <c r="P1187" s="86">
        <v>1</v>
      </c>
      <c r="Q1187" s="86">
        <v>1</v>
      </c>
      <c r="R1187" s="84"/>
      <c r="S1187" s="84"/>
      <c r="T1187" s="84"/>
      <c r="U1187" s="86">
        <v>1</v>
      </c>
      <c r="V1187" s="84"/>
      <c r="W1187" s="84"/>
      <c r="X1187" s="84"/>
      <c r="Y1187" s="84"/>
      <c r="Z1187" s="84" t="s">
        <v>7403</v>
      </c>
      <c r="AA1187" s="87">
        <v>50</v>
      </c>
      <c r="AB1187" s="87">
        <v>11111</v>
      </c>
      <c r="AC1187" s="87">
        <v>8.6999999999999993</v>
      </c>
      <c r="AD1187" s="87"/>
      <c r="AE1187" s="87">
        <v>11111</v>
      </c>
      <c r="AF1187" s="88" t="s">
        <v>7404</v>
      </c>
    </row>
    <row r="1188" spans="1:32">
      <c r="A1188" s="82">
        <v>1665</v>
      </c>
      <c r="B1188" s="84" t="s">
        <v>7405</v>
      </c>
      <c r="C1188" s="84" t="s">
        <v>4640</v>
      </c>
      <c r="D1188" s="85">
        <v>2025</v>
      </c>
      <c r="E1188" s="83"/>
      <c r="F1188" s="84"/>
      <c r="G1188" s="84" t="s">
        <v>7043</v>
      </c>
      <c r="H1188" s="84" t="s">
        <v>7098</v>
      </c>
      <c r="I1188" s="84"/>
      <c r="J1188" s="84"/>
      <c r="K1188" s="84" t="s">
        <v>4616</v>
      </c>
      <c r="L1188" s="84"/>
      <c r="M1188" s="84"/>
      <c r="N1188" s="84"/>
      <c r="O1188" s="84"/>
      <c r="P1188" s="84"/>
      <c r="Q1188" s="84"/>
      <c r="R1188" s="84"/>
      <c r="S1188" s="84"/>
      <c r="T1188" s="84"/>
      <c r="U1188" s="84"/>
      <c r="V1188" s="84"/>
      <c r="W1188" s="84"/>
      <c r="X1188" s="84"/>
      <c r="Y1188" s="84"/>
      <c r="Z1188" s="84" t="s">
        <v>7406</v>
      </c>
      <c r="AA1188" s="87"/>
      <c r="AB1188" s="87">
        <v>5772</v>
      </c>
      <c r="AC1188" s="87">
        <v>4.5</v>
      </c>
      <c r="AD1188" s="87"/>
      <c r="AE1188" s="87">
        <v>5772</v>
      </c>
      <c r="AF1188" s="88" t="s">
        <v>7312</v>
      </c>
    </row>
    <row r="1189" spans="1:32">
      <c r="A1189" s="82">
        <v>1666</v>
      </c>
      <c r="B1189" s="84" t="s">
        <v>7407</v>
      </c>
      <c r="C1189" s="84" t="s">
        <v>4771</v>
      </c>
      <c r="D1189" s="85">
        <v>2024</v>
      </c>
      <c r="E1189" s="83"/>
      <c r="F1189" s="84" t="s">
        <v>4612</v>
      </c>
      <c r="G1189" s="84" t="s">
        <v>4598</v>
      </c>
      <c r="H1189" s="84" t="s">
        <v>4613</v>
      </c>
      <c r="I1189" s="84" t="s">
        <v>4614</v>
      </c>
      <c r="J1189" s="84" t="s">
        <v>4683</v>
      </c>
      <c r="K1189" s="84" t="s">
        <v>4616</v>
      </c>
      <c r="L1189" s="84"/>
      <c r="M1189" s="84"/>
      <c r="N1189" s="84"/>
      <c r="O1189" s="84"/>
      <c r="P1189" s="86">
        <v>1</v>
      </c>
      <c r="Q1189" s="86">
        <v>1</v>
      </c>
      <c r="R1189" s="86">
        <v>1</v>
      </c>
      <c r="S1189" s="84"/>
      <c r="T1189" s="84"/>
      <c r="U1189" s="86">
        <v>1</v>
      </c>
      <c r="V1189" s="84"/>
      <c r="W1189" s="84"/>
      <c r="X1189" s="84"/>
      <c r="Y1189" s="84"/>
      <c r="Z1189" s="84" t="s">
        <v>7408</v>
      </c>
      <c r="AA1189" s="87">
        <v>1.298676312</v>
      </c>
      <c r="AB1189" s="87">
        <v>289</v>
      </c>
      <c r="AC1189" s="87">
        <v>0.22500000000000001</v>
      </c>
      <c r="AD1189" s="87"/>
      <c r="AE1189" s="87">
        <v>289</v>
      </c>
      <c r="AF1189" s="88" t="s">
        <v>7409</v>
      </c>
    </row>
    <row r="1190" spans="1:32">
      <c r="A1190" s="82">
        <v>1667</v>
      </c>
      <c r="B1190" s="84" t="s">
        <v>7410</v>
      </c>
      <c r="C1190" s="84" t="s">
        <v>4771</v>
      </c>
      <c r="D1190" s="85">
        <v>2025</v>
      </c>
      <c r="E1190" s="83"/>
      <c r="F1190" s="84" t="s">
        <v>4612</v>
      </c>
      <c r="G1190" s="84" t="s">
        <v>4598</v>
      </c>
      <c r="H1190" s="84" t="s">
        <v>4613</v>
      </c>
      <c r="I1190" s="84" t="s">
        <v>4769</v>
      </c>
      <c r="J1190" s="84"/>
      <c r="K1190" s="84" t="s">
        <v>4616</v>
      </c>
      <c r="L1190" s="86">
        <v>1</v>
      </c>
      <c r="M1190" s="84"/>
      <c r="N1190" s="84"/>
      <c r="O1190" s="84"/>
      <c r="P1190" s="84"/>
      <c r="Q1190" s="84"/>
      <c r="R1190" s="84"/>
      <c r="S1190" s="84"/>
      <c r="T1190" s="84"/>
      <c r="U1190" s="84"/>
      <c r="V1190" s="84"/>
      <c r="W1190" s="84"/>
      <c r="X1190" s="84"/>
      <c r="Y1190" s="84"/>
      <c r="Z1190" s="84" t="s">
        <v>7403</v>
      </c>
      <c r="AA1190" s="87">
        <v>50</v>
      </c>
      <c r="AB1190" s="87">
        <v>11111</v>
      </c>
      <c r="AC1190" s="87">
        <v>8.6999999999999993</v>
      </c>
      <c r="AD1190" s="87"/>
      <c r="AE1190" s="87">
        <v>11111</v>
      </c>
      <c r="AF1190" s="88" t="s">
        <v>7411</v>
      </c>
    </row>
    <row r="1191" spans="1:32">
      <c r="A1191" s="82">
        <v>1668</v>
      </c>
      <c r="B1191" s="84" t="s">
        <v>7412</v>
      </c>
      <c r="C1191" s="84" t="s">
        <v>4771</v>
      </c>
      <c r="D1191" s="85">
        <v>2027</v>
      </c>
      <c r="E1191" s="83"/>
      <c r="F1191" s="84" t="s">
        <v>4612</v>
      </c>
      <c r="G1191" s="84" t="s">
        <v>4598</v>
      </c>
      <c r="H1191" s="84" t="s">
        <v>4613</v>
      </c>
      <c r="I1191" s="84" t="s">
        <v>4769</v>
      </c>
      <c r="J1191" s="84"/>
      <c r="K1191" s="84" t="s">
        <v>4616</v>
      </c>
      <c r="L1191" s="86">
        <v>1</v>
      </c>
      <c r="M1191" s="84"/>
      <c r="N1191" s="84"/>
      <c r="O1191" s="84"/>
      <c r="P1191" s="84"/>
      <c r="Q1191" s="84"/>
      <c r="R1191" s="84"/>
      <c r="S1191" s="84"/>
      <c r="T1191" s="84"/>
      <c r="U1191" s="84"/>
      <c r="V1191" s="84"/>
      <c r="W1191" s="84"/>
      <c r="X1191" s="84"/>
      <c r="Y1191" s="84"/>
      <c r="Z1191" s="84" t="s">
        <v>7149</v>
      </c>
      <c r="AA1191" s="87">
        <v>70</v>
      </c>
      <c r="AB1191" s="87">
        <v>15556</v>
      </c>
      <c r="AC1191" s="87">
        <v>12.1</v>
      </c>
      <c r="AD1191" s="87"/>
      <c r="AE1191" s="87">
        <v>15556</v>
      </c>
      <c r="AF1191" s="88" t="s">
        <v>7413</v>
      </c>
    </row>
    <row r="1192" spans="1:32">
      <c r="A1192" s="82">
        <v>1669</v>
      </c>
      <c r="B1192" s="84" t="s">
        <v>7414</v>
      </c>
      <c r="C1192" s="84" t="s">
        <v>4771</v>
      </c>
      <c r="D1192" s="85">
        <v>2029</v>
      </c>
      <c r="E1192" s="83"/>
      <c r="F1192" s="84" t="s">
        <v>4612</v>
      </c>
      <c r="G1192" s="84" t="s">
        <v>4598</v>
      </c>
      <c r="H1192" s="84" t="s">
        <v>4613</v>
      </c>
      <c r="I1192" s="84" t="s">
        <v>4769</v>
      </c>
      <c r="J1192" s="84"/>
      <c r="K1192" s="84" t="s">
        <v>4616</v>
      </c>
      <c r="L1192" s="86">
        <v>1</v>
      </c>
      <c r="M1192" s="84"/>
      <c r="N1192" s="84"/>
      <c r="O1192" s="84"/>
      <c r="P1192" s="84"/>
      <c r="Q1192" s="84"/>
      <c r="R1192" s="84"/>
      <c r="S1192" s="84"/>
      <c r="T1192" s="84"/>
      <c r="U1192" s="84"/>
      <c r="V1192" s="84"/>
      <c r="W1192" s="84"/>
      <c r="X1192" s="84"/>
      <c r="Y1192" s="84"/>
      <c r="Z1192" s="84" t="s">
        <v>7415</v>
      </c>
      <c r="AA1192" s="87">
        <v>150</v>
      </c>
      <c r="AB1192" s="87">
        <v>33333</v>
      </c>
      <c r="AC1192" s="87">
        <v>26</v>
      </c>
      <c r="AD1192" s="87"/>
      <c r="AE1192" s="87">
        <v>33333</v>
      </c>
      <c r="AF1192" s="88" t="s">
        <v>7411</v>
      </c>
    </row>
    <row r="1193" spans="1:32">
      <c r="A1193" s="82">
        <v>1670</v>
      </c>
      <c r="B1193" s="84" t="s">
        <v>7416</v>
      </c>
      <c r="C1193" s="84" t="s">
        <v>4648</v>
      </c>
      <c r="D1193" s="85">
        <v>2026</v>
      </c>
      <c r="E1193" s="83"/>
      <c r="F1193" s="84" t="s">
        <v>4626</v>
      </c>
      <c r="G1193" s="84" t="s">
        <v>4598</v>
      </c>
      <c r="H1193" s="84" t="s">
        <v>4613</v>
      </c>
      <c r="I1193" s="84" t="s">
        <v>4769</v>
      </c>
      <c r="J1193" s="84"/>
      <c r="K1193" s="84" t="s">
        <v>4616</v>
      </c>
      <c r="L1193" s="84"/>
      <c r="M1193" s="84"/>
      <c r="N1193" s="84"/>
      <c r="O1193" s="84"/>
      <c r="P1193" s="84"/>
      <c r="Q1193" s="86">
        <v>1</v>
      </c>
      <c r="R1193" s="84"/>
      <c r="S1193" s="86">
        <v>1</v>
      </c>
      <c r="T1193" s="84"/>
      <c r="U1193" s="84"/>
      <c r="V1193" s="84"/>
      <c r="W1193" s="84"/>
      <c r="X1193" s="84"/>
      <c r="Y1193" s="84"/>
      <c r="Z1193" s="84" t="s">
        <v>7417</v>
      </c>
      <c r="AA1193" s="87">
        <v>15</v>
      </c>
      <c r="AB1193" s="87">
        <v>3333</v>
      </c>
      <c r="AC1193" s="87">
        <v>2.6</v>
      </c>
      <c r="AD1193" s="87"/>
      <c r="AE1193" s="87">
        <v>3333</v>
      </c>
      <c r="AF1193" s="88" t="s">
        <v>7301</v>
      </c>
    </row>
    <row r="1194" spans="1:32">
      <c r="A1194" s="82">
        <v>1671</v>
      </c>
      <c r="B1194" s="84" t="s">
        <v>7418</v>
      </c>
      <c r="C1194" s="84" t="s">
        <v>4710</v>
      </c>
      <c r="D1194" s="85">
        <v>2022</v>
      </c>
      <c r="E1194" s="83"/>
      <c r="F1194" s="84" t="s">
        <v>4601</v>
      </c>
      <c r="G1194" s="84" t="s">
        <v>4598</v>
      </c>
      <c r="H1194" s="84" t="s">
        <v>4613</v>
      </c>
      <c r="I1194" s="84" t="s">
        <v>4614</v>
      </c>
      <c r="J1194" s="84" t="s">
        <v>4649</v>
      </c>
      <c r="K1194" s="84" t="s">
        <v>4616</v>
      </c>
      <c r="L1194" s="84"/>
      <c r="M1194" s="84"/>
      <c r="N1194" s="84"/>
      <c r="O1194" s="84"/>
      <c r="P1194" s="86">
        <v>1</v>
      </c>
      <c r="Q1194" s="86">
        <v>1</v>
      </c>
      <c r="R1194" s="84"/>
      <c r="S1194" s="84"/>
      <c r="T1194" s="84"/>
      <c r="U1194" s="84"/>
      <c r="V1194" s="84"/>
      <c r="W1194" s="84"/>
      <c r="X1194" s="84"/>
      <c r="Y1194" s="84"/>
      <c r="Z1194" s="84" t="s">
        <v>7419</v>
      </c>
      <c r="AA1194" s="87">
        <v>0.7</v>
      </c>
      <c r="AB1194" s="87">
        <v>156</v>
      </c>
      <c r="AC1194" s="87">
        <v>0.1</v>
      </c>
      <c r="AD1194" s="87"/>
      <c r="AE1194" s="87">
        <v>156</v>
      </c>
      <c r="AF1194" s="88" t="s">
        <v>7420</v>
      </c>
    </row>
    <row r="1195" spans="1:32">
      <c r="A1195" s="82">
        <v>1672</v>
      </c>
      <c r="B1195" s="84" t="s">
        <v>7383</v>
      </c>
      <c r="C1195" s="84" t="s">
        <v>4765</v>
      </c>
      <c r="D1195" s="85">
        <v>2024</v>
      </c>
      <c r="E1195" s="83"/>
      <c r="F1195" s="84" t="s">
        <v>4626</v>
      </c>
      <c r="G1195" s="84" t="s">
        <v>4598</v>
      </c>
      <c r="H1195" s="84" t="s">
        <v>4613</v>
      </c>
      <c r="I1195" s="84" t="s">
        <v>4769</v>
      </c>
      <c r="J1195" s="84"/>
      <c r="K1195" s="84" t="s">
        <v>4616</v>
      </c>
      <c r="L1195" s="84"/>
      <c r="M1195" s="84"/>
      <c r="N1195" s="84"/>
      <c r="O1195" s="84"/>
      <c r="P1195" s="84"/>
      <c r="Q1195" s="84"/>
      <c r="R1195" s="84"/>
      <c r="S1195" s="84"/>
      <c r="T1195" s="84"/>
      <c r="U1195" s="84"/>
      <c r="V1195" s="84"/>
      <c r="W1195" s="84"/>
      <c r="X1195" s="84"/>
      <c r="Y1195" s="84"/>
      <c r="Z1195" s="84" t="s">
        <v>7421</v>
      </c>
      <c r="AA1195" s="87">
        <v>32</v>
      </c>
      <c r="AB1195" s="87">
        <v>7111</v>
      </c>
      <c r="AC1195" s="87">
        <v>5.5</v>
      </c>
      <c r="AD1195" s="87"/>
      <c r="AE1195" s="87">
        <v>7111</v>
      </c>
      <c r="AF1195" s="88"/>
    </row>
    <row r="1196" spans="1:32">
      <c r="A1196" s="82">
        <v>1673</v>
      </c>
      <c r="B1196" s="84" t="s">
        <v>7422</v>
      </c>
      <c r="C1196" s="84" t="s">
        <v>4765</v>
      </c>
      <c r="D1196" s="85">
        <v>2026</v>
      </c>
      <c r="E1196" s="83"/>
      <c r="F1196" s="84"/>
      <c r="G1196" s="84" t="s">
        <v>7043</v>
      </c>
      <c r="H1196" s="84" t="s">
        <v>7098</v>
      </c>
      <c r="I1196" s="84"/>
      <c r="J1196" s="84"/>
      <c r="K1196" s="84" t="s">
        <v>4616</v>
      </c>
      <c r="L1196" s="84"/>
      <c r="M1196" s="84"/>
      <c r="N1196" s="84"/>
      <c r="O1196" s="84"/>
      <c r="P1196" s="84"/>
      <c r="Q1196" s="84"/>
      <c r="R1196" s="84"/>
      <c r="S1196" s="84"/>
      <c r="T1196" s="84"/>
      <c r="U1196" s="84"/>
      <c r="V1196" s="84"/>
      <c r="W1196" s="84"/>
      <c r="X1196" s="84"/>
      <c r="Y1196" s="84"/>
      <c r="Z1196" s="84" t="s">
        <v>7406</v>
      </c>
      <c r="AA1196" s="87"/>
      <c r="AB1196" s="87">
        <v>5772</v>
      </c>
      <c r="AC1196" s="87">
        <v>4.5</v>
      </c>
      <c r="AD1196" s="87"/>
      <c r="AE1196" s="87">
        <v>5772</v>
      </c>
      <c r="AF1196" s="88" t="s">
        <v>7423</v>
      </c>
    </row>
    <row r="1197" spans="1:32">
      <c r="A1197" s="82">
        <v>1674</v>
      </c>
      <c r="B1197" s="84" t="s">
        <v>7424</v>
      </c>
      <c r="C1197" s="84" t="s">
        <v>4765</v>
      </c>
      <c r="D1197" s="85">
        <v>2027</v>
      </c>
      <c r="E1197" s="83"/>
      <c r="F1197" s="84"/>
      <c r="G1197" s="84" t="s">
        <v>7043</v>
      </c>
      <c r="H1197" s="84" t="s">
        <v>7098</v>
      </c>
      <c r="I1197" s="84"/>
      <c r="J1197" s="84"/>
      <c r="K1197" s="84" t="s">
        <v>4616</v>
      </c>
      <c r="L1197" s="84"/>
      <c r="M1197" s="84"/>
      <c r="N1197" s="84"/>
      <c r="O1197" s="84"/>
      <c r="P1197" s="84"/>
      <c r="Q1197" s="84"/>
      <c r="R1197" s="84"/>
      <c r="S1197" s="84"/>
      <c r="T1197" s="84"/>
      <c r="U1197" s="84"/>
      <c r="V1197" s="84"/>
      <c r="W1197" s="84"/>
      <c r="X1197" s="84"/>
      <c r="Y1197" s="84"/>
      <c r="Z1197" s="84" t="s">
        <v>7406</v>
      </c>
      <c r="AA1197" s="87"/>
      <c r="AB1197" s="87">
        <v>5772</v>
      </c>
      <c r="AC1197" s="87">
        <v>4.5</v>
      </c>
      <c r="AD1197" s="87"/>
      <c r="AE1197" s="87">
        <v>5772</v>
      </c>
      <c r="AF1197" s="88" t="s">
        <v>7423</v>
      </c>
    </row>
    <row r="1198" spans="1:32">
      <c r="A1198" s="82">
        <v>1675</v>
      </c>
      <c r="B1198" s="84" t="s">
        <v>7425</v>
      </c>
      <c r="C1198" s="84" t="s">
        <v>4765</v>
      </c>
      <c r="D1198" s="85">
        <v>2024</v>
      </c>
      <c r="E1198" s="83"/>
      <c r="F1198" s="84" t="s">
        <v>4626</v>
      </c>
      <c r="G1198" s="84" t="s">
        <v>4598</v>
      </c>
      <c r="H1198" s="84" t="s">
        <v>4613</v>
      </c>
      <c r="I1198" s="84" t="s">
        <v>4614</v>
      </c>
      <c r="J1198" s="84" t="s">
        <v>4615</v>
      </c>
      <c r="K1198" s="84" t="s">
        <v>4616</v>
      </c>
      <c r="L1198" s="84"/>
      <c r="M1198" s="84"/>
      <c r="N1198" s="84"/>
      <c r="O1198" s="84"/>
      <c r="P1198" s="84"/>
      <c r="Q1198" s="84"/>
      <c r="R1198" s="84"/>
      <c r="S1198" s="84"/>
      <c r="T1198" s="84"/>
      <c r="U1198" s="84"/>
      <c r="V1198" s="84"/>
      <c r="W1198" s="84"/>
      <c r="X1198" s="84"/>
      <c r="Y1198" s="84"/>
      <c r="Z1198" s="84" t="s">
        <v>4665</v>
      </c>
      <c r="AA1198" s="87">
        <v>1</v>
      </c>
      <c r="AB1198" s="87">
        <v>222</v>
      </c>
      <c r="AC1198" s="87">
        <v>0.2</v>
      </c>
      <c r="AD1198" s="87"/>
      <c r="AE1198" s="87">
        <v>222</v>
      </c>
      <c r="AF1198" s="88" t="s">
        <v>7426</v>
      </c>
    </row>
    <row r="1199" spans="1:32">
      <c r="A1199" s="82">
        <v>1676</v>
      </c>
      <c r="B1199" s="84" t="s">
        <v>7427</v>
      </c>
      <c r="C1199" s="84" t="s">
        <v>4765</v>
      </c>
      <c r="D1199" s="85">
        <v>2030</v>
      </c>
      <c r="E1199" s="83"/>
      <c r="F1199" s="84" t="s">
        <v>4626</v>
      </c>
      <c r="G1199" s="84" t="s">
        <v>4598</v>
      </c>
      <c r="H1199" s="84" t="s">
        <v>4613</v>
      </c>
      <c r="I1199" s="84" t="s">
        <v>4614</v>
      </c>
      <c r="J1199" s="84" t="s">
        <v>4615</v>
      </c>
      <c r="K1199" s="84" t="s">
        <v>4616</v>
      </c>
      <c r="L1199" s="84"/>
      <c r="M1199" s="84"/>
      <c r="N1199" s="84"/>
      <c r="O1199" s="84"/>
      <c r="P1199" s="84"/>
      <c r="Q1199" s="84"/>
      <c r="R1199" s="84"/>
      <c r="S1199" s="84"/>
      <c r="T1199" s="84"/>
      <c r="U1199" s="84"/>
      <c r="V1199" s="84"/>
      <c r="W1199" s="84"/>
      <c r="X1199" s="84"/>
      <c r="Y1199" s="84"/>
      <c r="Z1199" s="84" t="s">
        <v>6868</v>
      </c>
      <c r="AA1199" s="87">
        <v>999</v>
      </c>
      <c r="AB1199" s="87">
        <v>222000</v>
      </c>
      <c r="AC1199" s="87">
        <v>173.1</v>
      </c>
      <c r="AD1199" s="87"/>
      <c r="AE1199" s="87">
        <v>222000</v>
      </c>
      <c r="AF1199" s="88" t="s">
        <v>7426</v>
      </c>
    </row>
    <row r="1200" spans="1:32">
      <c r="A1200" s="82">
        <v>1677</v>
      </c>
      <c r="B1200" s="84" t="s">
        <v>7428</v>
      </c>
      <c r="C1200" s="84" t="s">
        <v>4761</v>
      </c>
      <c r="D1200" s="83"/>
      <c r="E1200" s="83"/>
      <c r="F1200" s="84" t="s">
        <v>4612</v>
      </c>
      <c r="G1200" s="84" t="s">
        <v>4598</v>
      </c>
      <c r="H1200" s="84" t="s">
        <v>4613</v>
      </c>
      <c r="I1200" s="84" t="s">
        <v>4769</v>
      </c>
      <c r="J1200" s="84"/>
      <c r="K1200" s="84" t="s">
        <v>4616</v>
      </c>
      <c r="L1200" s="84"/>
      <c r="M1200" s="84"/>
      <c r="N1200" s="84"/>
      <c r="O1200" s="84"/>
      <c r="P1200" s="84"/>
      <c r="Q1200" s="84"/>
      <c r="R1200" s="84"/>
      <c r="S1200" s="84"/>
      <c r="T1200" s="84"/>
      <c r="U1200" s="84"/>
      <c r="V1200" s="84"/>
      <c r="W1200" s="84"/>
      <c r="X1200" s="84"/>
      <c r="Y1200" s="84"/>
      <c r="Z1200" s="84"/>
      <c r="AA1200" s="87"/>
      <c r="AB1200" s="87"/>
      <c r="AC1200" s="87"/>
      <c r="AD1200" s="87"/>
      <c r="AE1200" s="87">
        <v>0</v>
      </c>
      <c r="AF1200" s="88" t="s">
        <v>7429</v>
      </c>
    </row>
    <row r="1201" spans="1:32">
      <c r="A1201" s="82">
        <v>1678</v>
      </c>
      <c r="B1201" s="84" t="s">
        <v>7430</v>
      </c>
      <c r="C1201" s="84" t="s">
        <v>4761</v>
      </c>
      <c r="D1201" s="83"/>
      <c r="E1201" s="83"/>
      <c r="F1201" s="84" t="s">
        <v>4612</v>
      </c>
      <c r="G1201" s="84" t="s">
        <v>4594</v>
      </c>
      <c r="H1201" s="84" t="s">
        <v>5966</v>
      </c>
      <c r="I1201" s="84"/>
      <c r="J1201" s="84"/>
      <c r="K1201" s="84" t="s">
        <v>4616</v>
      </c>
      <c r="L1201" s="84"/>
      <c r="M1201" s="84"/>
      <c r="N1201" s="84"/>
      <c r="O1201" s="86">
        <v>1</v>
      </c>
      <c r="P1201" s="84"/>
      <c r="Q1201" s="84"/>
      <c r="R1201" s="84"/>
      <c r="S1201" s="84"/>
      <c r="T1201" s="84"/>
      <c r="U1201" s="84"/>
      <c r="V1201" s="84"/>
      <c r="W1201" s="84"/>
      <c r="X1201" s="84"/>
      <c r="Y1201" s="84"/>
      <c r="Z1201" s="84" t="s">
        <v>7431</v>
      </c>
      <c r="AA1201" s="87"/>
      <c r="AB1201" s="87">
        <v>21377</v>
      </c>
      <c r="AC1201" s="87">
        <v>17</v>
      </c>
      <c r="AD1201" s="87">
        <v>150000</v>
      </c>
      <c r="AE1201" s="87">
        <v>18806</v>
      </c>
      <c r="AF1201" s="88" t="s">
        <v>7432</v>
      </c>
    </row>
    <row r="1202" spans="1:32">
      <c r="A1202" s="82">
        <v>1679</v>
      </c>
      <c r="B1202" s="84" t="s">
        <v>7433</v>
      </c>
      <c r="C1202" s="84" t="s">
        <v>4761</v>
      </c>
      <c r="D1202" s="83"/>
      <c r="E1202" s="83"/>
      <c r="F1202" s="84" t="s">
        <v>4626</v>
      </c>
      <c r="G1202" s="84" t="s">
        <v>4598</v>
      </c>
      <c r="H1202" s="84" t="s">
        <v>4613</v>
      </c>
      <c r="I1202" s="84" t="s">
        <v>4769</v>
      </c>
      <c r="J1202" s="84"/>
      <c r="K1202" s="84" t="s">
        <v>4616</v>
      </c>
      <c r="L1202" s="84"/>
      <c r="M1202" s="84"/>
      <c r="N1202" s="84"/>
      <c r="O1202" s="84"/>
      <c r="P1202" s="84"/>
      <c r="Q1202" s="84"/>
      <c r="R1202" s="84"/>
      <c r="S1202" s="84"/>
      <c r="T1202" s="84"/>
      <c r="U1202" s="84"/>
      <c r="V1202" s="84"/>
      <c r="W1202" s="84"/>
      <c r="X1202" s="84"/>
      <c r="Y1202" s="84"/>
      <c r="Z1202" s="84"/>
      <c r="AA1202" s="87"/>
      <c r="AB1202" s="87"/>
      <c r="AC1202" s="87"/>
      <c r="AD1202" s="87"/>
      <c r="AE1202" s="87">
        <v>0</v>
      </c>
      <c r="AF1202" s="88" t="s">
        <v>7434</v>
      </c>
    </row>
    <row r="1203" spans="1:32">
      <c r="A1203" s="82">
        <v>1680</v>
      </c>
      <c r="B1203" s="84" t="s">
        <v>7435</v>
      </c>
      <c r="C1203" s="84" t="s">
        <v>4620</v>
      </c>
      <c r="D1203" s="85">
        <v>2024</v>
      </c>
      <c r="E1203" s="83"/>
      <c r="F1203" s="84" t="s">
        <v>4663</v>
      </c>
      <c r="G1203" s="84" t="s">
        <v>4602</v>
      </c>
      <c r="H1203" s="84" t="s">
        <v>4613</v>
      </c>
      <c r="I1203" s="84" t="s">
        <v>4614</v>
      </c>
      <c r="J1203" s="84" t="s">
        <v>4615</v>
      </c>
      <c r="K1203" s="84" t="s">
        <v>4616</v>
      </c>
      <c r="L1203" s="84"/>
      <c r="M1203" s="84"/>
      <c r="N1203" s="84"/>
      <c r="O1203" s="84"/>
      <c r="P1203" s="84"/>
      <c r="Q1203" s="84"/>
      <c r="R1203" s="84"/>
      <c r="S1203" s="84"/>
      <c r="T1203" s="84"/>
      <c r="U1203" s="84"/>
      <c r="V1203" s="84"/>
      <c r="W1203" s="84"/>
      <c r="X1203" s="84"/>
      <c r="Y1203" s="84"/>
      <c r="Z1203" s="87" t="s">
        <v>5169</v>
      </c>
      <c r="AA1203" s="87">
        <v>10</v>
      </c>
      <c r="AB1203" s="87">
        <v>1923</v>
      </c>
      <c r="AC1203" s="87">
        <v>1.5</v>
      </c>
      <c r="AD1203" s="87"/>
      <c r="AE1203" s="87">
        <v>1923</v>
      </c>
      <c r="AF1203" s="88" t="s">
        <v>7436</v>
      </c>
    </row>
    <row r="1204" spans="1:32">
      <c r="A1204" s="82">
        <v>1682</v>
      </c>
      <c r="B1204" s="84" t="s">
        <v>7437</v>
      </c>
      <c r="C1204" s="84" t="s">
        <v>4662</v>
      </c>
      <c r="D1204" s="83"/>
      <c r="E1204" s="83"/>
      <c r="F1204" s="84" t="s">
        <v>4626</v>
      </c>
      <c r="G1204" s="84" t="s">
        <v>4594</v>
      </c>
      <c r="H1204" s="84" t="s">
        <v>5966</v>
      </c>
      <c r="I1204" s="84"/>
      <c r="J1204" s="84"/>
      <c r="K1204" s="84" t="s">
        <v>4616</v>
      </c>
      <c r="L1204" s="84"/>
      <c r="M1204" s="84"/>
      <c r="N1204" s="84"/>
      <c r="O1204" s="84"/>
      <c r="P1204" s="84"/>
      <c r="Q1204" s="84"/>
      <c r="R1204" s="84"/>
      <c r="S1204" s="84"/>
      <c r="T1204" s="84"/>
      <c r="U1204" s="84"/>
      <c r="V1204" s="84"/>
      <c r="W1204" s="84"/>
      <c r="X1204" s="84"/>
      <c r="Y1204" s="84"/>
      <c r="Z1204" s="84" t="s">
        <v>7438</v>
      </c>
      <c r="AA1204" s="87"/>
      <c r="AB1204" s="87"/>
      <c r="AC1204" s="87"/>
      <c r="AD1204" s="87">
        <v>1100000</v>
      </c>
      <c r="AE1204" s="87">
        <v>137914</v>
      </c>
      <c r="AF1204" s="88" t="s">
        <v>7439</v>
      </c>
    </row>
    <row r="1205" spans="1:32">
      <c r="A1205" s="82">
        <v>1683</v>
      </c>
      <c r="B1205" s="84" t="s">
        <v>7440</v>
      </c>
      <c r="C1205" s="84" t="s">
        <v>6560</v>
      </c>
      <c r="D1205" s="85">
        <v>2026</v>
      </c>
      <c r="E1205" s="83"/>
      <c r="F1205" s="84" t="s">
        <v>4612</v>
      </c>
      <c r="G1205" s="84" t="s">
        <v>4598</v>
      </c>
      <c r="H1205" s="84" t="s">
        <v>4613</v>
      </c>
      <c r="I1205" s="84" t="s">
        <v>4769</v>
      </c>
      <c r="J1205" s="84"/>
      <c r="K1205" s="84" t="s">
        <v>4554</v>
      </c>
      <c r="L1205" s="84"/>
      <c r="M1205" s="86">
        <v>1</v>
      </c>
      <c r="N1205" s="84"/>
      <c r="O1205" s="84"/>
      <c r="P1205" s="84"/>
      <c r="Q1205" s="86">
        <v>1</v>
      </c>
      <c r="R1205" s="84"/>
      <c r="S1205" s="84"/>
      <c r="T1205" s="84"/>
      <c r="U1205" s="84"/>
      <c r="V1205" s="84"/>
      <c r="W1205" s="84"/>
      <c r="X1205" s="84"/>
      <c r="Y1205" s="84"/>
      <c r="Z1205" s="84" t="s">
        <v>7441</v>
      </c>
      <c r="AA1205" s="87">
        <v>253.15327719999999</v>
      </c>
      <c r="AB1205" s="87">
        <v>56256</v>
      </c>
      <c r="AC1205" s="87">
        <v>44</v>
      </c>
      <c r="AD1205" s="87"/>
      <c r="AE1205" s="87">
        <v>56256</v>
      </c>
      <c r="AF1205" s="88" t="s">
        <v>7442</v>
      </c>
    </row>
    <row r="1206" spans="1:32">
      <c r="A1206" s="82">
        <v>1684</v>
      </c>
      <c r="B1206" s="84" t="s">
        <v>7443</v>
      </c>
      <c r="C1206" s="84" t="s">
        <v>6560</v>
      </c>
      <c r="D1206" s="83"/>
      <c r="E1206" s="83"/>
      <c r="F1206" s="84" t="s">
        <v>4626</v>
      </c>
      <c r="G1206" s="84" t="s">
        <v>4598</v>
      </c>
      <c r="H1206" s="84" t="s">
        <v>4613</v>
      </c>
      <c r="I1206" s="84" t="s">
        <v>4769</v>
      </c>
      <c r="J1206" s="84"/>
      <c r="K1206" s="84" t="s">
        <v>4554</v>
      </c>
      <c r="L1206" s="84"/>
      <c r="M1206" s="86">
        <v>1</v>
      </c>
      <c r="N1206" s="84"/>
      <c r="O1206" s="84"/>
      <c r="P1206" s="84"/>
      <c r="Q1206" s="86">
        <v>1</v>
      </c>
      <c r="R1206" s="84"/>
      <c r="S1206" s="84"/>
      <c r="T1206" s="84"/>
      <c r="U1206" s="84"/>
      <c r="V1206" s="84"/>
      <c r="W1206" s="84"/>
      <c r="X1206" s="84"/>
      <c r="Y1206" s="84"/>
      <c r="Z1206" s="84" t="s">
        <v>7444</v>
      </c>
      <c r="AA1206" s="87">
        <v>379.72991580000001</v>
      </c>
      <c r="AB1206" s="87">
        <v>84384</v>
      </c>
      <c r="AC1206" s="87">
        <v>66</v>
      </c>
      <c r="AD1206" s="87"/>
      <c r="AE1206" s="87">
        <v>84384</v>
      </c>
      <c r="AF1206" s="88" t="s">
        <v>7442</v>
      </c>
    </row>
    <row r="1207" spans="1:32">
      <c r="A1207" s="82">
        <v>1685</v>
      </c>
      <c r="B1207" s="84" t="s">
        <v>7445</v>
      </c>
      <c r="C1207" s="84" t="s">
        <v>5007</v>
      </c>
      <c r="D1207" s="85">
        <v>2025</v>
      </c>
      <c r="E1207" s="83"/>
      <c r="F1207" s="84" t="s">
        <v>4612</v>
      </c>
      <c r="G1207" s="84" t="s">
        <v>4598</v>
      </c>
      <c r="H1207" s="84" t="s">
        <v>4613</v>
      </c>
      <c r="I1207" s="84" t="s">
        <v>4614</v>
      </c>
      <c r="J1207" s="84" t="s">
        <v>4649</v>
      </c>
      <c r="K1207" s="84" t="s">
        <v>4616</v>
      </c>
      <c r="L1207" s="86">
        <v>1</v>
      </c>
      <c r="M1207" s="84"/>
      <c r="N1207" s="84"/>
      <c r="O1207" s="84"/>
      <c r="P1207" s="84"/>
      <c r="Q1207" s="84"/>
      <c r="R1207" s="84"/>
      <c r="S1207" s="84"/>
      <c r="T1207" s="84"/>
      <c r="U1207" s="84"/>
      <c r="V1207" s="84"/>
      <c r="W1207" s="84"/>
      <c r="X1207" s="84"/>
      <c r="Y1207" s="84"/>
      <c r="Z1207" s="84" t="s">
        <v>5169</v>
      </c>
      <c r="AA1207" s="87">
        <v>10</v>
      </c>
      <c r="AB1207" s="87">
        <v>2222</v>
      </c>
      <c r="AC1207" s="87">
        <v>1.7</v>
      </c>
      <c r="AD1207" s="87"/>
      <c r="AE1207" s="87">
        <v>2222</v>
      </c>
      <c r="AF1207" s="88" t="s">
        <v>7446</v>
      </c>
    </row>
    <row r="1208" spans="1:32">
      <c r="A1208" s="82">
        <v>1686</v>
      </c>
      <c r="B1208" s="84" t="s">
        <v>7445</v>
      </c>
      <c r="C1208" s="84" t="s">
        <v>5007</v>
      </c>
      <c r="D1208" s="85">
        <v>2030</v>
      </c>
      <c r="E1208" s="83"/>
      <c r="F1208" s="84" t="s">
        <v>4626</v>
      </c>
      <c r="G1208" s="84" t="s">
        <v>4594</v>
      </c>
      <c r="H1208" s="84" t="s">
        <v>5966</v>
      </c>
      <c r="I1208" s="84"/>
      <c r="J1208" s="84"/>
      <c r="K1208" s="84" t="s">
        <v>4616</v>
      </c>
      <c r="L1208" s="86">
        <v>1</v>
      </c>
      <c r="M1208" s="84"/>
      <c r="N1208" s="84"/>
      <c r="O1208" s="84"/>
      <c r="P1208" s="84"/>
      <c r="Q1208" s="84"/>
      <c r="R1208" s="84"/>
      <c r="S1208" s="84"/>
      <c r="T1208" s="84"/>
      <c r="U1208" s="84"/>
      <c r="V1208" s="84"/>
      <c r="W1208" s="84"/>
      <c r="X1208" s="84"/>
      <c r="Y1208" s="84"/>
      <c r="Z1208" s="84" t="s">
        <v>7447</v>
      </c>
      <c r="AA1208" s="87"/>
      <c r="AB1208" s="87"/>
      <c r="AC1208" s="87"/>
      <c r="AD1208" s="87">
        <v>600000</v>
      </c>
      <c r="AE1208" s="87">
        <v>75226</v>
      </c>
      <c r="AF1208" s="88" t="s">
        <v>7446</v>
      </c>
    </row>
    <row r="1209" spans="1:32">
      <c r="A1209" s="82">
        <v>1687</v>
      </c>
      <c r="B1209" s="84" t="s">
        <v>7448</v>
      </c>
      <c r="C1209" s="84" t="s">
        <v>5007</v>
      </c>
      <c r="D1209" s="85">
        <v>2024</v>
      </c>
      <c r="E1209" s="83"/>
      <c r="F1209" s="84" t="s">
        <v>4626</v>
      </c>
      <c r="G1209" s="84" t="s">
        <v>4598</v>
      </c>
      <c r="H1209" s="84" t="s">
        <v>4613</v>
      </c>
      <c r="I1209" s="84" t="s">
        <v>4614</v>
      </c>
      <c r="J1209" s="84" t="s">
        <v>4715</v>
      </c>
      <c r="K1209" s="84" t="s">
        <v>4616</v>
      </c>
      <c r="L1209" s="84"/>
      <c r="M1209" s="84"/>
      <c r="N1209" s="84"/>
      <c r="O1209" s="84"/>
      <c r="P1209" s="86">
        <v>1</v>
      </c>
      <c r="Q1209" s="86">
        <v>1</v>
      </c>
      <c r="R1209" s="84"/>
      <c r="S1209" s="86">
        <v>1</v>
      </c>
      <c r="T1209" s="84"/>
      <c r="U1209" s="84"/>
      <c r="V1209" s="84"/>
      <c r="W1209" s="84"/>
      <c r="X1209" s="84"/>
      <c r="Y1209" s="84"/>
      <c r="Z1209" s="84" t="s">
        <v>4669</v>
      </c>
      <c r="AA1209" s="87">
        <v>10</v>
      </c>
      <c r="AB1209" s="87">
        <v>2222</v>
      </c>
      <c r="AC1209" s="87">
        <v>1.7</v>
      </c>
      <c r="AD1209" s="87"/>
      <c r="AE1209" s="87">
        <v>2222</v>
      </c>
      <c r="AF1209" s="88" t="s">
        <v>7449</v>
      </c>
    </row>
    <row r="1210" spans="1:32">
      <c r="A1210" s="82">
        <v>1688</v>
      </c>
      <c r="B1210" s="84" t="s">
        <v>7450</v>
      </c>
      <c r="C1210" s="84" t="s">
        <v>6226</v>
      </c>
      <c r="D1210" s="85">
        <v>2024</v>
      </c>
      <c r="E1210" s="83"/>
      <c r="F1210" s="84" t="s">
        <v>4612</v>
      </c>
      <c r="G1210" s="84" t="s">
        <v>4598</v>
      </c>
      <c r="H1210" s="84" t="s">
        <v>4613</v>
      </c>
      <c r="I1210" s="84" t="s">
        <v>4614</v>
      </c>
      <c r="J1210" s="84" t="s">
        <v>4715</v>
      </c>
      <c r="K1210" s="84" t="s">
        <v>4616</v>
      </c>
      <c r="L1210" s="84"/>
      <c r="M1210" s="84"/>
      <c r="N1210" s="84"/>
      <c r="O1210" s="84"/>
      <c r="P1210" s="84"/>
      <c r="Q1210" s="86">
        <v>1</v>
      </c>
      <c r="R1210" s="84"/>
      <c r="S1210" s="84"/>
      <c r="T1210" s="84"/>
      <c r="U1210" s="84"/>
      <c r="V1210" s="84"/>
      <c r="W1210" s="84"/>
      <c r="X1210" s="84"/>
      <c r="Y1210" s="84"/>
      <c r="Z1210" s="84" t="s">
        <v>7451</v>
      </c>
      <c r="AA1210" s="87">
        <v>34</v>
      </c>
      <c r="AB1210" s="87">
        <v>7556</v>
      </c>
      <c r="AC1210" s="87">
        <v>5.9</v>
      </c>
      <c r="AD1210" s="87"/>
      <c r="AE1210" s="87">
        <v>7556</v>
      </c>
      <c r="AF1210" s="88" t="s">
        <v>7452</v>
      </c>
    </row>
    <row r="1211" spans="1:32">
      <c r="A1211" s="82">
        <v>1689</v>
      </c>
      <c r="B1211" s="84" t="s">
        <v>7453</v>
      </c>
      <c r="C1211" s="84" t="s">
        <v>4730</v>
      </c>
      <c r="D1211" s="85">
        <v>2024</v>
      </c>
      <c r="E1211" s="83"/>
      <c r="F1211" s="84" t="s">
        <v>4626</v>
      </c>
      <c r="G1211" s="84" t="s">
        <v>4598</v>
      </c>
      <c r="H1211" s="84" t="s">
        <v>4613</v>
      </c>
      <c r="I1211" s="84" t="s">
        <v>4614</v>
      </c>
      <c r="J1211" s="84" t="s">
        <v>4715</v>
      </c>
      <c r="K1211" s="84" t="s">
        <v>4616</v>
      </c>
      <c r="L1211" s="84"/>
      <c r="M1211" s="84"/>
      <c r="N1211" s="84"/>
      <c r="O1211" s="84"/>
      <c r="P1211" s="84"/>
      <c r="Q1211" s="86">
        <v>1</v>
      </c>
      <c r="R1211" s="84"/>
      <c r="S1211" s="84"/>
      <c r="T1211" s="84"/>
      <c r="U1211" s="84"/>
      <c r="V1211" s="84"/>
      <c r="W1211" s="84"/>
      <c r="X1211" s="84"/>
      <c r="Y1211" s="84"/>
      <c r="Z1211" s="84" t="s">
        <v>4993</v>
      </c>
      <c r="AA1211" s="87">
        <v>5</v>
      </c>
      <c r="AB1211" s="87">
        <v>1111</v>
      </c>
      <c r="AC1211" s="87">
        <v>0.9</v>
      </c>
      <c r="AD1211" s="87"/>
      <c r="AE1211" s="87">
        <v>1111</v>
      </c>
      <c r="AF1211" s="88" t="s">
        <v>7454</v>
      </c>
    </row>
    <row r="1212" spans="1:32">
      <c r="A1212" s="82">
        <v>1690</v>
      </c>
      <c r="B1212" s="84" t="s">
        <v>7455</v>
      </c>
      <c r="C1212" s="84" t="s">
        <v>4730</v>
      </c>
      <c r="D1212" s="85">
        <v>2025</v>
      </c>
      <c r="E1212" s="83"/>
      <c r="F1212" s="84" t="s">
        <v>4626</v>
      </c>
      <c r="G1212" s="84" t="s">
        <v>4598</v>
      </c>
      <c r="H1212" s="84" t="s">
        <v>4613</v>
      </c>
      <c r="I1212" s="84" t="s">
        <v>4614</v>
      </c>
      <c r="J1212" s="84" t="s">
        <v>4715</v>
      </c>
      <c r="K1212" s="84" t="s">
        <v>4616</v>
      </c>
      <c r="L1212" s="84"/>
      <c r="M1212" s="84"/>
      <c r="N1212" s="84"/>
      <c r="O1212" s="84"/>
      <c r="P1212" s="84"/>
      <c r="Q1212" s="86">
        <v>1</v>
      </c>
      <c r="R1212" s="84"/>
      <c r="S1212" s="84"/>
      <c r="T1212" s="84"/>
      <c r="U1212" s="84"/>
      <c r="V1212" s="84"/>
      <c r="W1212" s="84"/>
      <c r="X1212" s="84"/>
      <c r="Y1212" s="84"/>
      <c r="Z1212" s="84"/>
      <c r="AA1212" s="87"/>
      <c r="AB1212" s="87"/>
      <c r="AC1212" s="87"/>
      <c r="AD1212" s="87"/>
      <c r="AE1212" s="87">
        <v>0</v>
      </c>
      <c r="AF1212" s="88" t="s">
        <v>7454</v>
      </c>
    </row>
    <row r="1213" spans="1:32">
      <c r="A1213" s="82">
        <v>1691</v>
      </c>
      <c r="B1213" s="84" t="s">
        <v>7456</v>
      </c>
      <c r="C1213" s="84" t="s">
        <v>7457</v>
      </c>
      <c r="D1213" s="85">
        <v>2024</v>
      </c>
      <c r="E1213" s="83"/>
      <c r="F1213" s="84" t="s">
        <v>4612</v>
      </c>
      <c r="G1213" s="84" t="s">
        <v>4598</v>
      </c>
      <c r="H1213" s="84" t="s">
        <v>4613</v>
      </c>
      <c r="I1213" s="84" t="s">
        <v>4614</v>
      </c>
      <c r="J1213" s="84" t="s">
        <v>4649</v>
      </c>
      <c r="K1213" s="84" t="s">
        <v>4616</v>
      </c>
      <c r="L1213" s="84"/>
      <c r="M1213" s="84"/>
      <c r="N1213" s="84"/>
      <c r="O1213" s="84"/>
      <c r="P1213" s="84"/>
      <c r="Q1213" s="84"/>
      <c r="R1213" s="86">
        <v>1</v>
      </c>
      <c r="S1213" s="84"/>
      <c r="T1213" s="84"/>
      <c r="U1213" s="84"/>
      <c r="V1213" s="84"/>
      <c r="W1213" s="84"/>
      <c r="X1213" s="84"/>
      <c r="Y1213" s="84"/>
      <c r="Z1213" s="84" t="s">
        <v>7417</v>
      </c>
      <c r="AA1213" s="87">
        <v>25</v>
      </c>
      <c r="AB1213" s="87">
        <v>5556</v>
      </c>
      <c r="AC1213" s="87">
        <v>4.3</v>
      </c>
      <c r="AD1213" s="87"/>
      <c r="AE1213" s="87">
        <v>5556</v>
      </c>
      <c r="AF1213" s="88" t="s">
        <v>7458</v>
      </c>
    </row>
    <row r="1214" spans="1:32">
      <c r="A1214" s="82">
        <v>1692</v>
      </c>
      <c r="B1214" s="84" t="s">
        <v>7459</v>
      </c>
      <c r="C1214" s="84" t="s">
        <v>7460</v>
      </c>
      <c r="D1214" s="85">
        <v>2026</v>
      </c>
      <c r="E1214" s="83"/>
      <c r="F1214" s="84"/>
      <c r="G1214" s="84" t="s">
        <v>7043</v>
      </c>
      <c r="H1214" s="84" t="s">
        <v>7098</v>
      </c>
      <c r="I1214" s="84"/>
      <c r="J1214" s="84"/>
      <c r="K1214" s="84" t="s">
        <v>4616</v>
      </c>
      <c r="L1214" s="84"/>
      <c r="M1214" s="84"/>
      <c r="N1214" s="84"/>
      <c r="O1214" s="84"/>
      <c r="P1214" s="84"/>
      <c r="Q1214" s="84"/>
      <c r="R1214" s="84"/>
      <c r="S1214" s="84"/>
      <c r="T1214" s="84"/>
      <c r="U1214" s="84"/>
      <c r="V1214" s="84"/>
      <c r="W1214" s="84"/>
      <c r="X1214" s="84"/>
      <c r="Y1214" s="84"/>
      <c r="Z1214" s="84" t="s">
        <v>7394</v>
      </c>
      <c r="AA1214" s="87"/>
      <c r="AB1214" s="87">
        <v>12826</v>
      </c>
      <c r="AC1214" s="87">
        <v>10</v>
      </c>
      <c r="AD1214" s="87"/>
      <c r="AE1214" s="87">
        <v>12826</v>
      </c>
      <c r="AF1214" s="88" t="s">
        <v>7461</v>
      </c>
    </row>
    <row r="1215" spans="1:32">
      <c r="A1215" s="82">
        <v>1693</v>
      </c>
      <c r="B1215" s="84" t="s">
        <v>7462</v>
      </c>
      <c r="C1215" s="84" t="s">
        <v>4927</v>
      </c>
      <c r="D1215" s="85">
        <v>2025</v>
      </c>
      <c r="E1215" s="83"/>
      <c r="F1215" s="84" t="s">
        <v>4612</v>
      </c>
      <c r="G1215" s="84" t="s">
        <v>4598</v>
      </c>
      <c r="H1215" s="84" t="s">
        <v>4613</v>
      </c>
      <c r="I1215" s="84" t="s">
        <v>4614</v>
      </c>
      <c r="J1215" s="84" t="s">
        <v>4715</v>
      </c>
      <c r="K1215" s="84" t="s">
        <v>4616</v>
      </c>
      <c r="L1215" s="84"/>
      <c r="M1215" s="84"/>
      <c r="N1215" s="84"/>
      <c r="O1215" s="86">
        <v>1</v>
      </c>
      <c r="P1215" s="84"/>
      <c r="Q1215" s="84"/>
      <c r="R1215" s="84"/>
      <c r="S1215" s="84"/>
      <c r="T1215" s="84"/>
      <c r="U1215" s="84"/>
      <c r="V1215" s="84"/>
      <c r="W1215" s="84"/>
      <c r="X1215" s="84"/>
      <c r="Y1215" s="84"/>
      <c r="Z1215" s="84" t="s">
        <v>7463</v>
      </c>
      <c r="AA1215" s="87">
        <v>519.5</v>
      </c>
      <c r="AB1215" s="87">
        <v>115438</v>
      </c>
      <c r="AC1215" s="87">
        <v>90</v>
      </c>
      <c r="AD1215" s="87"/>
      <c r="AE1215" s="87">
        <v>115438</v>
      </c>
      <c r="AF1215" s="88" t="s">
        <v>7464</v>
      </c>
    </row>
    <row r="1216" spans="1:32">
      <c r="A1216" s="82">
        <v>1694</v>
      </c>
      <c r="B1216" s="84" t="s">
        <v>7465</v>
      </c>
      <c r="C1216" s="84" t="s">
        <v>6278</v>
      </c>
      <c r="D1216" s="85">
        <v>2024</v>
      </c>
      <c r="E1216" s="83"/>
      <c r="F1216" s="84"/>
      <c r="G1216" s="84" t="s">
        <v>7043</v>
      </c>
      <c r="H1216" s="84" t="s">
        <v>7098</v>
      </c>
      <c r="I1216" s="84"/>
      <c r="J1216" s="84"/>
      <c r="K1216" s="84" t="s">
        <v>4616</v>
      </c>
      <c r="L1216" s="84"/>
      <c r="M1216" s="84"/>
      <c r="N1216" s="84"/>
      <c r="O1216" s="84"/>
      <c r="P1216" s="84"/>
      <c r="Q1216" s="84"/>
      <c r="R1216" s="84"/>
      <c r="S1216" s="84"/>
      <c r="T1216" s="84"/>
      <c r="U1216" s="84"/>
      <c r="V1216" s="84"/>
      <c r="W1216" s="84"/>
      <c r="X1216" s="84"/>
      <c r="Y1216" s="84"/>
      <c r="Z1216" s="84" t="s">
        <v>7466</v>
      </c>
      <c r="AA1216" s="87"/>
      <c r="AB1216" s="87">
        <v>821</v>
      </c>
      <c r="AC1216" s="87">
        <v>0.64</v>
      </c>
      <c r="AD1216" s="87"/>
      <c r="AE1216" s="87">
        <v>821</v>
      </c>
      <c r="AF1216" s="88" t="s">
        <v>7312</v>
      </c>
    </row>
    <row r="1217" spans="1:32">
      <c r="A1217" s="82">
        <v>1695</v>
      </c>
      <c r="B1217" s="84" t="s">
        <v>7467</v>
      </c>
      <c r="C1217" s="84" t="s">
        <v>6278</v>
      </c>
      <c r="D1217" s="85">
        <v>2025</v>
      </c>
      <c r="E1217" s="83"/>
      <c r="F1217" s="84" t="s">
        <v>4626</v>
      </c>
      <c r="G1217" s="84" t="s">
        <v>4598</v>
      </c>
      <c r="H1217" s="84" t="s">
        <v>4613</v>
      </c>
      <c r="I1217" s="84" t="s">
        <v>4769</v>
      </c>
      <c r="J1217" s="84"/>
      <c r="K1217" s="84" t="s">
        <v>4616</v>
      </c>
      <c r="L1217" s="84"/>
      <c r="M1217" s="84"/>
      <c r="N1217" s="84"/>
      <c r="O1217" s="84"/>
      <c r="P1217" s="86">
        <v>1</v>
      </c>
      <c r="Q1217" s="84"/>
      <c r="R1217" s="84"/>
      <c r="S1217" s="84"/>
      <c r="T1217" s="84"/>
      <c r="U1217" s="84"/>
      <c r="V1217" s="84"/>
      <c r="W1217" s="84"/>
      <c r="X1217" s="84"/>
      <c r="Y1217" s="84"/>
      <c r="Z1217" s="84" t="s">
        <v>7376</v>
      </c>
      <c r="AA1217" s="87">
        <v>30</v>
      </c>
      <c r="AB1217" s="87">
        <v>6667</v>
      </c>
      <c r="AC1217" s="87">
        <v>5.2</v>
      </c>
      <c r="AD1217" s="87"/>
      <c r="AE1217" s="87">
        <v>6667</v>
      </c>
      <c r="AF1217" s="88"/>
    </row>
    <row r="1218" spans="1:32">
      <c r="A1218" s="82">
        <v>1697</v>
      </c>
      <c r="B1218" s="84" t="s">
        <v>7468</v>
      </c>
      <c r="C1218" s="84" t="s">
        <v>4611</v>
      </c>
      <c r="D1218" s="85">
        <v>2024</v>
      </c>
      <c r="E1218" s="83"/>
      <c r="F1218" s="84" t="s">
        <v>4612</v>
      </c>
      <c r="G1218" s="84" t="s">
        <v>4598</v>
      </c>
      <c r="H1218" s="84" t="s">
        <v>4613</v>
      </c>
      <c r="I1218" s="84" t="s">
        <v>4614</v>
      </c>
      <c r="J1218" s="84" t="s">
        <v>4649</v>
      </c>
      <c r="K1218" s="84" t="s">
        <v>4616</v>
      </c>
      <c r="L1218" s="84"/>
      <c r="M1218" s="84"/>
      <c r="N1218" s="84"/>
      <c r="O1218" s="84"/>
      <c r="P1218" s="86">
        <v>1</v>
      </c>
      <c r="Q1218" s="84"/>
      <c r="R1218" s="84"/>
      <c r="S1218" s="86">
        <v>1</v>
      </c>
      <c r="T1218" s="84"/>
      <c r="U1218" s="84"/>
      <c r="V1218" s="84"/>
      <c r="W1218" s="84"/>
      <c r="X1218" s="84"/>
      <c r="Y1218" s="84"/>
      <c r="Z1218" s="84" t="s">
        <v>7469</v>
      </c>
      <c r="AA1218" s="87">
        <v>7.5</v>
      </c>
      <c r="AB1218" s="87">
        <v>1667</v>
      </c>
      <c r="AC1218" s="87">
        <v>1.3</v>
      </c>
      <c r="AD1218" s="87"/>
      <c r="AE1218" s="87">
        <v>1667</v>
      </c>
      <c r="AF1218" s="88" t="s">
        <v>7470</v>
      </c>
    </row>
    <row r="1219" spans="1:32">
      <c r="A1219" s="82">
        <v>1711</v>
      </c>
      <c r="B1219" s="84" t="s">
        <v>7471</v>
      </c>
      <c r="C1219" s="84" t="s">
        <v>4761</v>
      </c>
      <c r="D1219" s="85">
        <v>2028</v>
      </c>
      <c r="E1219" s="83"/>
      <c r="F1219" s="84" t="s">
        <v>4626</v>
      </c>
      <c r="G1219" s="84" t="s">
        <v>4598</v>
      </c>
      <c r="H1219" s="84" t="s">
        <v>4613</v>
      </c>
      <c r="I1219" s="84" t="s">
        <v>4614</v>
      </c>
      <c r="J1219" s="84" t="s">
        <v>4622</v>
      </c>
      <c r="K1219" s="84" t="s">
        <v>4616</v>
      </c>
      <c r="L1219" s="84"/>
      <c r="M1219" s="84"/>
      <c r="N1219" s="84"/>
      <c r="O1219" s="84"/>
      <c r="P1219" s="86">
        <v>1</v>
      </c>
      <c r="Q1219" s="86">
        <v>1</v>
      </c>
      <c r="R1219" s="86">
        <v>1</v>
      </c>
      <c r="S1219" s="84"/>
      <c r="T1219" s="84"/>
      <c r="U1219" s="84"/>
      <c r="V1219" s="84"/>
      <c r="W1219" s="84"/>
      <c r="X1219" s="84"/>
      <c r="Y1219" s="84"/>
      <c r="Z1219" s="84" t="s">
        <v>7472</v>
      </c>
      <c r="AA1219" s="87">
        <v>300</v>
      </c>
      <c r="AB1219" s="87">
        <v>66667</v>
      </c>
      <c r="AC1219" s="87">
        <v>52</v>
      </c>
      <c r="AD1219" s="87"/>
      <c r="AE1219" s="87">
        <v>66667</v>
      </c>
      <c r="AF1219" s="88" t="s">
        <v>7473</v>
      </c>
    </row>
    <row r="1220" spans="1:32">
      <c r="A1220" s="82">
        <v>1712</v>
      </c>
      <c r="B1220" s="84" t="s">
        <v>7474</v>
      </c>
      <c r="C1220" s="84" t="s">
        <v>4662</v>
      </c>
      <c r="D1220" s="85">
        <v>2025</v>
      </c>
      <c r="E1220" s="83"/>
      <c r="F1220" s="84" t="s">
        <v>4621</v>
      </c>
      <c r="G1220" s="84" t="s">
        <v>4604</v>
      </c>
      <c r="H1220" s="84"/>
      <c r="I1220" s="84" t="s">
        <v>4769</v>
      </c>
      <c r="J1220" s="84"/>
      <c r="K1220" s="84" t="s">
        <v>4616</v>
      </c>
      <c r="L1220" s="84"/>
      <c r="M1220" s="84"/>
      <c r="N1220" s="84"/>
      <c r="O1220" s="84"/>
      <c r="P1220" s="84"/>
      <c r="Q1220" s="84"/>
      <c r="R1220" s="86">
        <v>1</v>
      </c>
      <c r="S1220" s="84"/>
      <c r="T1220" s="84"/>
      <c r="U1220" s="84"/>
      <c r="V1220" s="84"/>
      <c r="W1220" s="84"/>
      <c r="X1220" s="84"/>
      <c r="Y1220" s="84"/>
      <c r="Z1220" s="84" t="s">
        <v>7475</v>
      </c>
      <c r="AA1220" s="87">
        <v>220</v>
      </c>
      <c r="AB1220" s="87">
        <v>47826</v>
      </c>
      <c r="AC1220" s="87">
        <v>37.299999999999997</v>
      </c>
      <c r="AD1220" s="87"/>
      <c r="AE1220" s="87">
        <v>47826</v>
      </c>
      <c r="AF1220" s="88" t="s">
        <v>7476</v>
      </c>
    </row>
    <row r="1221" spans="1:32">
      <c r="A1221" s="82">
        <v>1713</v>
      </c>
      <c r="B1221" s="84" t="s">
        <v>7477</v>
      </c>
      <c r="C1221" s="84" t="s">
        <v>4662</v>
      </c>
      <c r="D1221" s="85">
        <v>2024</v>
      </c>
      <c r="E1221" s="83"/>
      <c r="F1221" s="84" t="s">
        <v>4612</v>
      </c>
      <c r="G1221" s="84" t="s">
        <v>4602</v>
      </c>
      <c r="H1221" s="84"/>
      <c r="I1221" s="84" t="s">
        <v>4769</v>
      </c>
      <c r="J1221" s="84"/>
      <c r="K1221" s="84" t="s">
        <v>4616</v>
      </c>
      <c r="L1221" s="84"/>
      <c r="M1221" s="84"/>
      <c r="N1221" s="84"/>
      <c r="O1221" s="84"/>
      <c r="P1221" s="84"/>
      <c r="Q1221" s="84"/>
      <c r="R1221" s="84"/>
      <c r="S1221" s="84"/>
      <c r="T1221" s="84"/>
      <c r="U1221" s="84"/>
      <c r="V1221" s="84"/>
      <c r="W1221" s="84"/>
      <c r="X1221" s="84"/>
      <c r="Y1221" s="84"/>
      <c r="Z1221" s="84" t="s">
        <v>7478</v>
      </c>
      <c r="AA1221" s="87">
        <v>36.520000000000003</v>
      </c>
      <c r="AB1221" s="87">
        <v>7022</v>
      </c>
      <c r="AC1221" s="87">
        <v>5</v>
      </c>
      <c r="AD1221" s="87"/>
      <c r="AE1221" s="87">
        <v>7022</v>
      </c>
      <c r="AF1221" s="88" t="s">
        <v>7479</v>
      </c>
    </row>
    <row r="1222" spans="1:32">
      <c r="A1222" s="82">
        <v>1714</v>
      </c>
      <c r="B1222" s="84" t="s">
        <v>7480</v>
      </c>
      <c r="C1222" s="84" t="s">
        <v>6161</v>
      </c>
      <c r="D1222" s="85">
        <v>2024</v>
      </c>
      <c r="E1222" s="83"/>
      <c r="F1222" s="84" t="s">
        <v>4612</v>
      </c>
      <c r="G1222" s="84" t="s">
        <v>4602</v>
      </c>
      <c r="H1222" s="84"/>
      <c r="I1222" s="84" t="s">
        <v>4769</v>
      </c>
      <c r="J1222" s="84"/>
      <c r="K1222" s="84" t="s">
        <v>4616</v>
      </c>
      <c r="L1222" s="86">
        <v>1</v>
      </c>
      <c r="M1222" s="84"/>
      <c r="N1222" s="84"/>
      <c r="O1222" s="84"/>
      <c r="P1222" s="84"/>
      <c r="Q1222" s="84"/>
      <c r="R1222" s="84"/>
      <c r="S1222" s="84"/>
      <c r="T1222" s="84"/>
      <c r="U1222" s="84"/>
      <c r="V1222" s="84"/>
      <c r="W1222" s="84"/>
      <c r="X1222" s="84"/>
      <c r="Y1222" s="84"/>
      <c r="Z1222" s="84" t="s">
        <v>4669</v>
      </c>
      <c r="AA1222" s="87">
        <v>10</v>
      </c>
      <c r="AB1222" s="87">
        <v>1923</v>
      </c>
      <c r="AC1222" s="87">
        <v>1.5</v>
      </c>
      <c r="AD1222" s="87"/>
      <c r="AE1222" s="87">
        <v>1923</v>
      </c>
      <c r="AF1222" s="88" t="s">
        <v>7481</v>
      </c>
    </row>
    <row r="1223" spans="1:32">
      <c r="A1223" s="82">
        <v>1715</v>
      </c>
      <c r="B1223" s="84" t="s">
        <v>7482</v>
      </c>
      <c r="C1223" s="84" t="s">
        <v>6560</v>
      </c>
      <c r="D1223" s="85">
        <v>2027</v>
      </c>
      <c r="E1223" s="83"/>
      <c r="F1223" s="84" t="s">
        <v>4612</v>
      </c>
      <c r="G1223" s="84" t="s">
        <v>4598</v>
      </c>
      <c r="H1223" s="84" t="s">
        <v>4613</v>
      </c>
      <c r="I1223" s="84" t="s">
        <v>4769</v>
      </c>
      <c r="J1223" s="84"/>
      <c r="K1223" s="84" t="s">
        <v>4554</v>
      </c>
      <c r="L1223" s="84"/>
      <c r="M1223" s="86">
        <v>1</v>
      </c>
      <c r="N1223" s="84"/>
      <c r="O1223" s="84"/>
      <c r="P1223" s="84"/>
      <c r="Q1223" s="84"/>
      <c r="R1223" s="84"/>
      <c r="S1223" s="84"/>
      <c r="T1223" s="84"/>
      <c r="U1223" s="84"/>
      <c r="V1223" s="84"/>
      <c r="W1223" s="84"/>
      <c r="X1223" s="84"/>
      <c r="Y1223" s="84"/>
      <c r="Z1223" s="84" t="s">
        <v>7177</v>
      </c>
      <c r="AA1223" s="87">
        <v>1458.7463749999999</v>
      </c>
      <c r="AB1223" s="87">
        <v>324166</v>
      </c>
      <c r="AC1223" s="87">
        <v>253</v>
      </c>
      <c r="AD1223" s="87"/>
      <c r="AE1223" s="87">
        <v>324166</v>
      </c>
      <c r="AF1223" s="88" t="s">
        <v>7483</v>
      </c>
    </row>
    <row r="1224" spans="1:32">
      <c r="A1224" s="82">
        <v>1716</v>
      </c>
      <c r="B1224" s="84" t="s">
        <v>7484</v>
      </c>
      <c r="C1224" s="84" t="s">
        <v>6560</v>
      </c>
      <c r="D1224" s="85">
        <v>2026</v>
      </c>
      <c r="E1224" s="83"/>
      <c r="F1224" s="84" t="s">
        <v>4612</v>
      </c>
      <c r="G1224" s="84" t="s">
        <v>4598</v>
      </c>
      <c r="H1224" s="84" t="s">
        <v>4613</v>
      </c>
      <c r="I1224" s="84" t="s">
        <v>4769</v>
      </c>
      <c r="J1224" s="84"/>
      <c r="K1224" s="84" t="s">
        <v>4658</v>
      </c>
      <c r="L1224" s="84"/>
      <c r="M1224" s="84"/>
      <c r="N1224" s="86">
        <v>1</v>
      </c>
      <c r="O1224" s="84"/>
      <c r="P1224" s="84"/>
      <c r="Q1224" s="86">
        <v>1</v>
      </c>
      <c r="R1224" s="84"/>
      <c r="S1224" s="84"/>
      <c r="T1224" s="84"/>
      <c r="U1224" s="84"/>
      <c r="V1224" s="84"/>
      <c r="W1224" s="84"/>
      <c r="X1224" s="84"/>
      <c r="Y1224" s="84"/>
      <c r="Z1224" s="84" t="s">
        <v>7164</v>
      </c>
      <c r="AA1224" s="87">
        <v>193.74022830000001</v>
      </c>
      <c r="AB1224" s="87">
        <v>43053</v>
      </c>
      <c r="AC1224" s="87">
        <v>34</v>
      </c>
      <c r="AD1224" s="87"/>
      <c r="AE1224" s="87">
        <v>43053</v>
      </c>
      <c r="AF1224" s="88" t="s">
        <v>7485</v>
      </c>
    </row>
    <row r="1225" spans="1:32">
      <c r="A1225" s="82">
        <v>1717</v>
      </c>
      <c r="B1225" s="84" t="s">
        <v>7486</v>
      </c>
      <c r="C1225" s="84" t="s">
        <v>6560</v>
      </c>
      <c r="D1225" s="85">
        <v>2030</v>
      </c>
      <c r="E1225" s="83"/>
      <c r="F1225" s="84" t="s">
        <v>4626</v>
      </c>
      <c r="G1225" s="84" t="s">
        <v>4598</v>
      </c>
      <c r="H1225" s="84" t="s">
        <v>4613</v>
      </c>
      <c r="I1225" s="84" t="s">
        <v>4769</v>
      </c>
      <c r="J1225" s="84"/>
      <c r="K1225" s="84" t="s">
        <v>4554</v>
      </c>
      <c r="L1225" s="84"/>
      <c r="M1225" s="86">
        <v>1</v>
      </c>
      <c r="N1225" s="84"/>
      <c r="O1225" s="84"/>
      <c r="P1225" s="86">
        <v>1</v>
      </c>
      <c r="Q1225" s="84"/>
      <c r="R1225" s="84"/>
      <c r="S1225" s="84"/>
      <c r="T1225" s="84"/>
      <c r="U1225" s="84"/>
      <c r="V1225" s="84"/>
      <c r="W1225" s="84"/>
      <c r="X1225" s="84"/>
      <c r="Y1225" s="84"/>
      <c r="Z1225" s="84" t="s">
        <v>7487</v>
      </c>
      <c r="AA1225" s="87">
        <v>3806.2597719999999</v>
      </c>
      <c r="AB1225" s="87">
        <v>845836</v>
      </c>
      <c r="AC1225" s="87">
        <v>659.4</v>
      </c>
      <c r="AD1225" s="87"/>
      <c r="AE1225" s="87">
        <v>845836</v>
      </c>
      <c r="AF1225" s="88" t="s">
        <v>7485</v>
      </c>
    </row>
    <row r="1226" spans="1:32">
      <c r="A1226" s="82">
        <v>1718</v>
      </c>
      <c r="B1226" s="84" t="s">
        <v>7488</v>
      </c>
      <c r="C1226" s="84" t="s">
        <v>4662</v>
      </c>
      <c r="D1226" s="83"/>
      <c r="E1226" s="83"/>
      <c r="F1226" s="84" t="s">
        <v>4612</v>
      </c>
      <c r="G1226" s="84" t="s">
        <v>4633</v>
      </c>
      <c r="H1226" s="84"/>
      <c r="I1226" s="84" t="s">
        <v>4769</v>
      </c>
      <c r="J1226" s="84"/>
      <c r="K1226" s="84" t="s">
        <v>4554</v>
      </c>
      <c r="L1226" s="84"/>
      <c r="M1226" s="86">
        <v>1</v>
      </c>
      <c r="N1226" s="84"/>
      <c r="O1226" s="84"/>
      <c r="P1226" s="84"/>
      <c r="Q1226" s="84"/>
      <c r="R1226" s="84"/>
      <c r="S1226" s="84"/>
      <c r="T1226" s="84"/>
      <c r="U1226" s="84"/>
      <c r="V1226" s="84"/>
      <c r="W1226" s="84"/>
      <c r="X1226" s="84"/>
      <c r="Y1226" s="84"/>
      <c r="Z1226" s="84" t="s">
        <v>4669</v>
      </c>
      <c r="AA1226" s="87">
        <v>10</v>
      </c>
      <c r="AB1226" s="87">
        <v>2632</v>
      </c>
      <c r="AC1226" s="87">
        <v>2.1</v>
      </c>
      <c r="AD1226" s="87"/>
      <c r="AE1226" s="87">
        <v>2632</v>
      </c>
      <c r="AF1226" s="88" t="s">
        <v>7489</v>
      </c>
    </row>
    <row r="1227" spans="1:32">
      <c r="A1227" s="82">
        <v>1719</v>
      </c>
      <c r="B1227" s="84" t="s">
        <v>7488</v>
      </c>
      <c r="C1227" s="84" t="s">
        <v>4662</v>
      </c>
      <c r="D1227" s="83"/>
      <c r="E1227" s="83"/>
      <c r="F1227" s="84" t="s">
        <v>4612</v>
      </c>
      <c r="G1227" s="84" t="s">
        <v>4604</v>
      </c>
      <c r="H1227" s="84"/>
      <c r="I1227" s="84" t="s">
        <v>4769</v>
      </c>
      <c r="J1227" s="84"/>
      <c r="K1227" s="84" t="s">
        <v>4554</v>
      </c>
      <c r="L1227" s="84"/>
      <c r="M1227" s="86">
        <v>1</v>
      </c>
      <c r="N1227" s="84"/>
      <c r="O1227" s="84"/>
      <c r="P1227" s="84"/>
      <c r="Q1227" s="84"/>
      <c r="R1227" s="84"/>
      <c r="S1227" s="84"/>
      <c r="T1227" s="84"/>
      <c r="U1227" s="84"/>
      <c r="V1227" s="84"/>
      <c r="W1227" s="84"/>
      <c r="X1227" s="84"/>
      <c r="Y1227" s="84"/>
      <c r="Z1227" s="84" t="s">
        <v>4650</v>
      </c>
      <c r="AA1227" s="87">
        <v>20</v>
      </c>
      <c r="AB1227" s="87">
        <v>4348</v>
      </c>
      <c r="AC1227" s="87">
        <v>3.4</v>
      </c>
      <c r="AD1227" s="87"/>
      <c r="AE1227" s="87">
        <v>4348</v>
      </c>
      <c r="AF1227" s="88" t="s">
        <v>7489</v>
      </c>
    </row>
    <row r="1228" spans="1:32">
      <c r="A1228" s="82">
        <v>1720</v>
      </c>
      <c r="B1228" s="84" t="s">
        <v>7490</v>
      </c>
      <c r="C1228" s="84" t="s">
        <v>4648</v>
      </c>
      <c r="D1228" s="85">
        <v>2024</v>
      </c>
      <c r="E1228" s="83"/>
      <c r="F1228" s="84" t="s">
        <v>4621</v>
      </c>
      <c r="G1228" s="84" t="s">
        <v>4604</v>
      </c>
      <c r="H1228" s="84"/>
      <c r="I1228" s="84" t="s">
        <v>4614</v>
      </c>
      <c r="J1228" s="84" t="s">
        <v>4622</v>
      </c>
      <c r="K1228" s="84" t="s">
        <v>4563</v>
      </c>
      <c r="L1228" s="86">
        <v>1</v>
      </c>
      <c r="M1228" s="84"/>
      <c r="N1228" s="84"/>
      <c r="O1228" s="84"/>
      <c r="P1228" s="84"/>
      <c r="Q1228" s="84"/>
      <c r="R1228" s="84"/>
      <c r="S1228" s="84"/>
      <c r="T1228" s="84"/>
      <c r="U1228" s="84"/>
      <c r="V1228" s="84"/>
      <c r="W1228" s="86">
        <v>1</v>
      </c>
      <c r="X1228" s="84"/>
      <c r="Y1228" s="84"/>
      <c r="Z1228" s="84" t="s">
        <v>5169</v>
      </c>
      <c r="AA1228" s="87">
        <v>10</v>
      </c>
      <c r="AB1228" s="87">
        <v>2174</v>
      </c>
      <c r="AC1228" s="87">
        <v>1.7</v>
      </c>
      <c r="AD1228" s="87"/>
      <c r="AE1228" s="87">
        <v>2174</v>
      </c>
      <c r="AF1228" s="88" t="s">
        <v>5392</v>
      </c>
    </row>
    <row r="1229" spans="1:32">
      <c r="A1229" s="82">
        <v>1721</v>
      </c>
      <c r="B1229" s="84" t="s">
        <v>7491</v>
      </c>
      <c r="C1229" s="84" t="s">
        <v>6560</v>
      </c>
      <c r="D1229" s="83"/>
      <c r="E1229" s="83"/>
      <c r="F1229" s="84" t="s">
        <v>4626</v>
      </c>
      <c r="G1229" s="84" t="s">
        <v>4598</v>
      </c>
      <c r="H1229" s="84" t="s">
        <v>4613</v>
      </c>
      <c r="I1229" s="84" t="s">
        <v>4769</v>
      </c>
      <c r="J1229" s="84"/>
      <c r="K1229" s="84" t="s">
        <v>4554</v>
      </c>
      <c r="L1229" s="84"/>
      <c r="M1229" s="86">
        <v>1</v>
      </c>
      <c r="N1229" s="84"/>
      <c r="O1229" s="84"/>
      <c r="P1229" s="84"/>
      <c r="Q1229" s="84"/>
      <c r="R1229" s="84"/>
      <c r="S1229" s="84"/>
      <c r="T1229" s="84"/>
      <c r="U1229" s="84"/>
      <c r="V1229" s="84"/>
      <c r="W1229" s="84"/>
      <c r="X1229" s="84"/>
      <c r="Y1229" s="84"/>
      <c r="Z1229" s="84" t="s">
        <v>7492</v>
      </c>
      <c r="AA1229" s="87">
        <v>547</v>
      </c>
      <c r="AB1229" s="87">
        <v>121562</v>
      </c>
      <c r="AC1229" s="87">
        <v>95</v>
      </c>
      <c r="AD1229" s="87"/>
      <c r="AE1229" s="87">
        <v>121562</v>
      </c>
      <c r="AF1229" s="88" t="s">
        <v>7493</v>
      </c>
    </row>
    <row r="1230" spans="1:32">
      <c r="A1230" s="82">
        <v>1722</v>
      </c>
      <c r="B1230" s="84" t="s">
        <v>7494</v>
      </c>
      <c r="C1230" s="84" t="s">
        <v>6560</v>
      </c>
      <c r="D1230" s="85">
        <v>2030</v>
      </c>
      <c r="E1230" s="83"/>
      <c r="F1230" s="84" t="s">
        <v>4626</v>
      </c>
      <c r="G1230" s="84" t="s">
        <v>4598</v>
      </c>
      <c r="H1230" s="84" t="s">
        <v>4613</v>
      </c>
      <c r="I1230" s="84" t="s">
        <v>4769</v>
      </c>
      <c r="J1230" s="84"/>
      <c r="K1230" s="84" t="s">
        <v>4554</v>
      </c>
      <c r="L1230" s="84"/>
      <c r="M1230" s="86">
        <v>1</v>
      </c>
      <c r="N1230" s="84"/>
      <c r="O1230" s="84"/>
      <c r="P1230" s="84"/>
      <c r="Q1230" s="84"/>
      <c r="R1230" s="84"/>
      <c r="S1230" s="84"/>
      <c r="T1230" s="84"/>
      <c r="U1230" s="84"/>
      <c r="V1230" s="84"/>
      <c r="W1230" s="84"/>
      <c r="X1230" s="84"/>
      <c r="Y1230" s="84"/>
      <c r="Z1230" s="84" t="s">
        <v>7495</v>
      </c>
      <c r="AA1230" s="87">
        <v>2188</v>
      </c>
      <c r="AB1230" s="87">
        <v>486249</v>
      </c>
      <c r="AC1230" s="87">
        <v>379</v>
      </c>
      <c r="AD1230" s="87"/>
      <c r="AE1230" s="87">
        <v>486249</v>
      </c>
      <c r="AF1230" s="88" t="s">
        <v>7493</v>
      </c>
    </row>
    <row r="1231" spans="1:32">
      <c r="A1231" s="82">
        <v>1723</v>
      </c>
      <c r="B1231" s="84" t="s">
        <v>7496</v>
      </c>
      <c r="C1231" s="84" t="s">
        <v>6560</v>
      </c>
      <c r="D1231" s="85">
        <v>2025</v>
      </c>
      <c r="E1231" s="83"/>
      <c r="F1231" s="84" t="s">
        <v>4626</v>
      </c>
      <c r="G1231" s="84" t="s">
        <v>4598</v>
      </c>
      <c r="H1231" s="84" t="s">
        <v>4613</v>
      </c>
      <c r="I1231" s="84" t="s">
        <v>4769</v>
      </c>
      <c r="J1231" s="84"/>
      <c r="K1231" s="84" t="s">
        <v>4554</v>
      </c>
      <c r="L1231" s="84"/>
      <c r="M1231" s="86">
        <v>1</v>
      </c>
      <c r="N1231" s="84"/>
      <c r="O1231" s="84"/>
      <c r="P1231" s="84"/>
      <c r="Q1231" s="84"/>
      <c r="R1231" s="84"/>
      <c r="S1231" s="84"/>
      <c r="T1231" s="84"/>
      <c r="U1231" s="84"/>
      <c r="V1231" s="84"/>
      <c r="W1231" s="84"/>
      <c r="X1231" s="84"/>
      <c r="Y1231" s="84"/>
      <c r="Z1231" s="84" t="s">
        <v>6995</v>
      </c>
      <c r="AA1231" s="87">
        <v>1823</v>
      </c>
      <c r="AB1231" s="87">
        <v>405207</v>
      </c>
      <c r="AC1231" s="87">
        <v>316</v>
      </c>
      <c r="AD1231" s="87"/>
      <c r="AE1231" s="87">
        <v>405207</v>
      </c>
      <c r="AF1231" s="88" t="s">
        <v>7497</v>
      </c>
    </row>
    <row r="1232" spans="1:32">
      <c r="A1232" s="82">
        <v>1724</v>
      </c>
      <c r="B1232" s="84" t="s">
        <v>7498</v>
      </c>
      <c r="C1232" s="84" t="s">
        <v>6188</v>
      </c>
      <c r="D1232" s="85">
        <v>2024</v>
      </c>
      <c r="E1232" s="83"/>
      <c r="F1232" s="84" t="s">
        <v>4621</v>
      </c>
      <c r="G1232" s="84" t="s">
        <v>4604</v>
      </c>
      <c r="H1232" s="84"/>
      <c r="I1232" s="84" t="s">
        <v>4769</v>
      </c>
      <c r="J1232" s="84"/>
      <c r="K1232" s="84" t="s">
        <v>4554</v>
      </c>
      <c r="L1232" s="84"/>
      <c r="M1232" s="86">
        <v>1</v>
      </c>
      <c r="N1232" s="84"/>
      <c r="O1232" s="84"/>
      <c r="P1232" s="84"/>
      <c r="Q1232" s="84"/>
      <c r="R1232" s="84"/>
      <c r="S1232" s="84"/>
      <c r="T1232" s="84"/>
      <c r="U1232" s="84"/>
      <c r="V1232" s="84"/>
      <c r="W1232" s="84"/>
      <c r="X1232" s="84"/>
      <c r="Y1232" s="84"/>
      <c r="Z1232" s="84" t="s">
        <v>7499</v>
      </c>
      <c r="AA1232" s="87">
        <v>528</v>
      </c>
      <c r="AB1232" s="87">
        <v>114787</v>
      </c>
      <c r="AC1232" s="87">
        <v>89</v>
      </c>
      <c r="AD1232" s="87"/>
      <c r="AE1232" s="87">
        <v>114787</v>
      </c>
      <c r="AF1232" s="88" t="s">
        <v>7500</v>
      </c>
    </row>
    <row r="1233" spans="1:32">
      <c r="A1233" s="82">
        <v>1725</v>
      </c>
      <c r="B1233" s="84" t="s">
        <v>7501</v>
      </c>
      <c r="C1233" s="84" t="s">
        <v>6188</v>
      </c>
      <c r="D1233" s="83"/>
      <c r="E1233" s="83"/>
      <c r="F1233" s="84" t="s">
        <v>4626</v>
      </c>
      <c r="G1233" s="84" t="s">
        <v>4598</v>
      </c>
      <c r="H1233" s="84" t="s">
        <v>4613</v>
      </c>
      <c r="I1233" s="84" t="s">
        <v>4769</v>
      </c>
      <c r="J1233" s="84"/>
      <c r="K1233" s="84" t="s">
        <v>4616</v>
      </c>
      <c r="L1233" s="84"/>
      <c r="M1233" s="86">
        <v>1</v>
      </c>
      <c r="N1233" s="84"/>
      <c r="O1233" s="84"/>
      <c r="P1233" s="84"/>
      <c r="Q1233" s="84"/>
      <c r="R1233" s="84"/>
      <c r="S1233" s="84"/>
      <c r="T1233" s="84"/>
      <c r="U1233" s="84"/>
      <c r="V1233" s="84"/>
      <c r="W1233" s="84"/>
      <c r="X1233" s="84"/>
      <c r="Y1233" s="84"/>
      <c r="Z1233" s="84" t="s">
        <v>7502</v>
      </c>
      <c r="AA1233" s="87">
        <v>775</v>
      </c>
      <c r="AB1233" s="87">
        <v>172205</v>
      </c>
      <c r="AC1233" s="87">
        <v>134</v>
      </c>
      <c r="AD1233" s="87"/>
      <c r="AE1233" s="87">
        <v>172205</v>
      </c>
      <c r="AF1233" s="88" t="s">
        <v>7500</v>
      </c>
    </row>
    <row r="1234" spans="1:32">
      <c r="A1234" s="82">
        <v>1726</v>
      </c>
      <c r="B1234" s="84" t="s">
        <v>7503</v>
      </c>
      <c r="C1234" s="84" t="s">
        <v>4662</v>
      </c>
      <c r="D1234" s="85">
        <v>2026</v>
      </c>
      <c r="E1234" s="83"/>
      <c r="F1234" s="84" t="s">
        <v>4612</v>
      </c>
      <c r="G1234" s="84" t="s">
        <v>4594</v>
      </c>
      <c r="H1234" s="84" t="s">
        <v>6397</v>
      </c>
      <c r="I1234" s="84"/>
      <c r="J1234" s="84"/>
      <c r="K1234" s="84" t="s">
        <v>4554</v>
      </c>
      <c r="L1234" s="84"/>
      <c r="M1234" s="86">
        <v>1</v>
      </c>
      <c r="N1234" s="84"/>
      <c r="O1234" s="84"/>
      <c r="P1234" s="84"/>
      <c r="Q1234" s="84"/>
      <c r="R1234" s="84"/>
      <c r="S1234" s="84"/>
      <c r="T1234" s="84"/>
      <c r="U1234" s="84"/>
      <c r="V1234" s="84"/>
      <c r="W1234" s="84"/>
      <c r="X1234" s="84"/>
      <c r="Y1234" s="84"/>
      <c r="Z1234" s="84" t="s">
        <v>7504</v>
      </c>
      <c r="AA1234" s="87"/>
      <c r="AB1234" s="87">
        <v>86613</v>
      </c>
      <c r="AC1234" s="87">
        <v>68</v>
      </c>
      <c r="AD1234" s="87">
        <v>450000</v>
      </c>
      <c r="AE1234" s="87">
        <v>56419</v>
      </c>
      <c r="AF1234" s="88" t="s">
        <v>7505</v>
      </c>
    </row>
    <row r="1235" spans="1:32">
      <c r="A1235" s="82">
        <v>1728</v>
      </c>
      <c r="B1235" s="84" t="s">
        <v>7506</v>
      </c>
      <c r="C1235" s="84" t="s">
        <v>4648</v>
      </c>
      <c r="D1235" s="83"/>
      <c r="E1235" s="83"/>
      <c r="F1235" s="84" t="s">
        <v>4612</v>
      </c>
      <c r="G1235" s="84" t="s">
        <v>4602</v>
      </c>
      <c r="H1235" s="84"/>
      <c r="I1235" s="84" t="s">
        <v>4614</v>
      </c>
      <c r="J1235" s="84" t="s">
        <v>4615</v>
      </c>
      <c r="K1235" s="84" t="s">
        <v>4616</v>
      </c>
      <c r="L1235" s="84"/>
      <c r="M1235" s="84"/>
      <c r="N1235" s="84"/>
      <c r="O1235" s="84"/>
      <c r="P1235" s="84"/>
      <c r="Q1235" s="86">
        <v>1</v>
      </c>
      <c r="R1235" s="84"/>
      <c r="S1235" s="84"/>
      <c r="T1235" s="84"/>
      <c r="U1235" s="84"/>
      <c r="V1235" s="84"/>
      <c r="W1235" s="84"/>
      <c r="X1235" s="84"/>
      <c r="Y1235" s="84"/>
      <c r="Z1235" s="84" t="s">
        <v>4952</v>
      </c>
      <c r="AA1235" s="87">
        <v>30</v>
      </c>
      <c r="AB1235" s="87">
        <v>5769</v>
      </c>
      <c r="AC1235" s="87">
        <v>4.5</v>
      </c>
      <c r="AD1235" s="87"/>
      <c r="AE1235" s="87">
        <v>5769</v>
      </c>
      <c r="AF1235" s="88" t="s">
        <v>5374</v>
      </c>
    </row>
    <row r="1236" spans="1:32">
      <c r="A1236" s="82">
        <v>1729</v>
      </c>
      <c r="B1236" s="84" t="s">
        <v>7506</v>
      </c>
      <c r="C1236" s="84" t="s">
        <v>4648</v>
      </c>
      <c r="D1236" s="83"/>
      <c r="E1236" s="83"/>
      <c r="F1236" s="84" t="s">
        <v>4612</v>
      </c>
      <c r="G1236" s="84" t="s">
        <v>4602</v>
      </c>
      <c r="H1236" s="84"/>
      <c r="I1236" s="84" t="s">
        <v>4614</v>
      </c>
      <c r="J1236" s="84" t="s">
        <v>4615</v>
      </c>
      <c r="K1236" s="84" t="s">
        <v>4616</v>
      </c>
      <c r="L1236" s="84"/>
      <c r="M1236" s="84"/>
      <c r="N1236" s="84"/>
      <c r="O1236" s="84"/>
      <c r="P1236" s="84"/>
      <c r="Q1236" s="86">
        <v>1</v>
      </c>
      <c r="R1236" s="84"/>
      <c r="S1236" s="84"/>
      <c r="T1236" s="84"/>
      <c r="U1236" s="84"/>
      <c r="V1236" s="84"/>
      <c r="W1236" s="84"/>
      <c r="X1236" s="84"/>
      <c r="Y1236" s="84"/>
      <c r="Z1236" s="84" t="s">
        <v>5276</v>
      </c>
      <c r="AA1236" s="87">
        <v>50</v>
      </c>
      <c r="AB1236" s="87">
        <v>9615</v>
      </c>
      <c r="AC1236" s="87">
        <v>7.5</v>
      </c>
      <c r="AD1236" s="87"/>
      <c r="AE1236" s="87">
        <v>9615</v>
      </c>
      <c r="AF1236" s="88" t="s">
        <v>5374</v>
      </c>
    </row>
    <row r="1237" spans="1:32">
      <c r="A1237" s="82">
        <v>1731</v>
      </c>
      <c r="B1237" s="84" t="s">
        <v>7507</v>
      </c>
      <c r="C1237" s="84" t="s">
        <v>6229</v>
      </c>
      <c r="D1237" s="85">
        <v>2030</v>
      </c>
      <c r="E1237" s="83"/>
      <c r="F1237" s="84" t="s">
        <v>4612</v>
      </c>
      <c r="G1237" s="84" t="s">
        <v>4598</v>
      </c>
      <c r="H1237" s="84" t="s">
        <v>4613</v>
      </c>
      <c r="I1237" s="84" t="s">
        <v>4614</v>
      </c>
      <c r="J1237" s="84" t="s">
        <v>4622</v>
      </c>
      <c r="K1237" s="84" t="s">
        <v>4616</v>
      </c>
      <c r="L1237" s="84"/>
      <c r="M1237" s="84"/>
      <c r="N1237" s="84"/>
      <c r="O1237" s="84"/>
      <c r="P1237" s="84"/>
      <c r="Q1237" s="86">
        <v>1</v>
      </c>
      <c r="R1237" s="84"/>
      <c r="S1237" s="84"/>
      <c r="T1237" s="84"/>
      <c r="U1237" s="84"/>
      <c r="V1237" s="84"/>
      <c r="W1237" s="84"/>
      <c r="X1237" s="84"/>
      <c r="Y1237" s="84"/>
      <c r="Z1237" s="84" t="s">
        <v>7508</v>
      </c>
      <c r="AA1237" s="87">
        <v>30</v>
      </c>
      <c r="AB1237" s="87">
        <v>6667</v>
      </c>
      <c r="AC1237" s="87">
        <v>5.2</v>
      </c>
      <c r="AD1237" s="87"/>
      <c r="AE1237" s="87">
        <v>6667</v>
      </c>
      <c r="AF1237" s="88" t="s">
        <v>6463</v>
      </c>
    </row>
    <row r="1238" spans="1:32">
      <c r="A1238" s="82">
        <v>1732</v>
      </c>
      <c r="B1238" s="84" t="s">
        <v>7509</v>
      </c>
      <c r="C1238" s="84" t="s">
        <v>4677</v>
      </c>
      <c r="D1238" s="85">
        <v>2024</v>
      </c>
      <c r="E1238" s="83"/>
      <c r="F1238" s="84" t="s">
        <v>4621</v>
      </c>
      <c r="G1238" s="84" t="s">
        <v>4602</v>
      </c>
      <c r="H1238" s="84"/>
      <c r="I1238" s="84" t="s">
        <v>4614</v>
      </c>
      <c r="J1238" s="84" t="s">
        <v>4683</v>
      </c>
      <c r="K1238" s="84" t="s">
        <v>4616</v>
      </c>
      <c r="L1238" s="84"/>
      <c r="M1238" s="84"/>
      <c r="N1238" s="84"/>
      <c r="O1238" s="84"/>
      <c r="P1238" s="84"/>
      <c r="Q1238" s="86">
        <v>1</v>
      </c>
      <c r="R1238" s="84"/>
      <c r="S1238" s="84"/>
      <c r="T1238" s="84"/>
      <c r="U1238" s="84"/>
      <c r="V1238" s="84"/>
      <c r="W1238" s="84"/>
      <c r="X1238" s="84"/>
      <c r="Y1238" s="84"/>
      <c r="Z1238" s="84" t="s">
        <v>4674</v>
      </c>
      <c r="AA1238" s="87">
        <v>2</v>
      </c>
      <c r="AB1238" s="87">
        <v>385</v>
      </c>
      <c r="AC1238" s="87">
        <v>0.3</v>
      </c>
      <c r="AD1238" s="87"/>
      <c r="AE1238" s="87">
        <v>385</v>
      </c>
      <c r="AF1238" s="88" t="s">
        <v>7510</v>
      </c>
    </row>
    <row r="1239" spans="1:32">
      <c r="A1239" s="82">
        <v>1733</v>
      </c>
      <c r="B1239" s="84" t="s">
        <v>7511</v>
      </c>
      <c r="C1239" s="84" t="s">
        <v>4677</v>
      </c>
      <c r="D1239" s="85">
        <v>2025</v>
      </c>
      <c r="E1239" s="83"/>
      <c r="F1239" s="84" t="s">
        <v>4626</v>
      </c>
      <c r="G1239" s="84" t="s">
        <v>4598</v>
      </c>
      <c r="H1239" s="84" t="s">
        <v>4613</v>
      </c>
      <c r="I1239" s="84" t="s">
        <v>4769</v>
      </c>
      <c r="J1239" s="84"/>
      <c r="K1239" s="84" t="s">
        <v>4616</v>
      </c>
      <c r="L1239" s="84"/>
      <c r="M1239" s="84"/>
      <c r="N1239" s="84"/>
      <c r="O1239" s="84"/>
      <c r="P1239" s="84"/>
      <c r="Q1239" s="84"/>
      <c r="R1239" s="84"/>
      <c r="S1239" s="84"/>
      <c r="T1239" s="84"/>
      <c r="U1239" s="84"/>
      <c r="V1239" s="84"/>
      <c r="W1239" s="84"/>
      <c r="X1239" s="84"/>
      <c r="Y1239" s="84"/>
      <c r="Z1239" s="84" t="s">
        <v>7512</v>
      </c>
      <c r="AA1239" s="87">
        <v>155</v>
      </c>
      <c r="AB1239" s="87">
        <v>34444</v>
      </c>
      <c r="AC1239" s="87">
        <v>26.9</v>
      </c>
      <c r="AD1239" s="87"/>
      <c r="AE1239" s="87">
        <v>34444</v>
      </c>
      <c r="AF1239" s="88"/>
    </row>
    <row r="1240" spans="1:32">
      <c r="A1240" s="82">
        <v>1734</v>
      </c>
      <c r="B1240" s="84" t="s">
        <v>7513</v>
      </c>
      <c r="C1240" s="84" t="s">
        <v>6560</v>
      </c>
      <c r="D1240" s="85">
        <v>2026</v>
      </c>
      <c r="E1240" s="83"/>
      <c r="F1240" s="84" t="s">
        <v>4612</v>
      </c>
      <c r="G1240" s="84" t="s">
        <v>4525</v>
      </c>
      <c r="H1240" s="84" t="s">
        <v>7514</v>
      </c>
      <c r="I1240" s="84"/>
      <c r="J1240" s="84"/>
      <c r="K1240" s="84" t="s">
        <v>4616</v>
      </c>
      <c r="L1240" s="84"/>
      <c r="M1240" s="84"/>
      <c r="N1240" s="84"/>
      <c r="O1240" s="84"/>
      <c r="P1240" s="84"/>
      <c r="Q1240" s="84"/>
      <c r="R1240" s="84"/>
      <c r="S1240" s="84"/>
      <c r="T1240" s="84"/>
      <c r="U1240" s="84"/>
      <c r="V1240" s="84"/>
      <c r="W1240" s="86">
        <v>1</v>
      </c>
      <c r="X1240" s="84"/>
      <c r="Y1240" s="84"/>
      <c r="Z1240" s="84" t="s">
        <v>7515</v>
      </c>
      <c r="AA1240" s="87"/>
      <c r="AB1240" s="87">
        <v>384793</v>
      </c>
      <c r="AC1240" s="87">
        <v>300</v>
      </c>
      <c r="AD1240" s="87"/>
      <c r="AE1240" s="87">
        <v>384793</v>
      </c>
      <c r="AF1240" s="88" t="s">
        <v>7516</v>
      </c>
    </row>
    <row r="1241" spans="1:32">
      <c r="A1241" s="82">
        <v>1735</v>
      </c>
      <c r="B1241" s="84" t="s">
        <v>7517</v>
      </c>
      <c r="C1241" s="84" t="s">
        <v>4677</v>
      </c>
      <c r="D1241" s="85">
        <v>2024</v>
      </c>
      <c r="E1241" s="83"/>
      <c r="F1241" s="84" t="s">
        <v>4612</v>
      </c>
      <c r="G1241" s="84" t="s">
        <v>4598</v>
      </c>
      <c r="H1241" s="84" t="s">
        <v>4613</v>
      </c>
      <c r="I1241" s="84" t="s">
        <v>4614</v>
      </c>
      <c r="J1241" s="84" t="s">
        <v>4715</v>
      </c>
      <c r="K1241" s="84" t="s">
        <v>4616</v>
      </c>
      <c r="L1241" s="84"/>
      <c r="M1241" s="84"/>
      <c r="N1241" s="84"/>
      <c r="O1241" s="84"/>
      <c r="P1241" s="84"/>
      <c r="Q1241" s="86">
        <v>1</v>
      </c>
      <c r="R1241" s="84"/>
      <c r="S1241" s="84"/>
      <c r="T1241" s="84"/>
      <c r="U1241" s="84"/>
      <c r="V1241" s="84"/>
      <c r="W1241" s="84"/>
      <c r="X1241" s="84"/>
      <c r="Y1241" s="84"/>
      <c r="Z1241" s="84" t="s">
        <v>4669</v>
      </c>
      <c r="AA1241" s="87">
        <v>10</v>
      </c>
      <c r="AB1241" s="87">
        <v>2222</v>
      </c>
      <c r="AC1241" s="87">
        <v>1.7</v>
      </c>
      <c r="AD1241" s="87"/>
      <c r="AE1241" s="87">
        <v>2222</v>
      </c>
      <c r="AF1241" s="88" t="s">
        <v>7518</v>
      </c>
    </row>
    <row r="1242" spans="1:32">
      <c r="A1242" s="82">
        <v>1736</v>
      </c>
      <c r="B1242" s="84" t="s">
        <v>7519</v>
      </c>
      <c r="C1242" s="84" t="s">
        <v>4677</v>
      </c>
      <c r="D1242" s="85">
        <v>2026</v>
      </c>
      <c r="E1242" s="83"/>
      <c r="F1242" s="84" t="s">
        <v>4621</v>
      </c>
      <c r="G1242" s="84" t="s">
        <v>4602</v>
      </c>
      <c r="H1242" s="84"/>
      <c r="I1242" s="84" t="s">
        <v>4614</v>
      </c>
      <c r="J1242" s="84" t="s">
        <v>4715</v>
      </c>
      <c r="K1242" s="84" t="s">
        <v>4616</v>
      </c>
      <c r="L1242" s="84"/>
      <c r="M1242" s="84"/>
      <c r="N1242" s="84"/>
      <c r="O1242" s="84"/>
      <c r="P1242" s="86">
        <v>1</v>
      </c>
      <c r="Q1242" s="86">
        <v>1</v>
      </c>
      <c r="R1242" s="84"/>
      <c r="S1242" s="84"/>
      <c r="T1242" s="84"/>
      <c r="U1242" s="84"/>
      <c r="V1242" s="84"/>
      <c r="W1242" s="84"/>
      <c r="X1242" s="84"/>
      <c r="Y1242" s="84"/>
      <c r="Z1242" s="84" t="s">
        <v>7520</v>
      </c>
      <c r="AA1242" s="87">
        <v>7</v>
      </c>
      <c r="AB1242" s="87">
        <v>1346</v>
      </c>
      <c r="AC1242" s="87">
        <v>1</v>
      </c>
      <c r="AD1242" s="87"/>
      <c r="AE1242" s="87">
        <v>1346</v>
      </c>
      <c r="AF1242" s="88" t="s">
        <v>7521</v>
      </c>
    </row>
    <row r="1243" spans="1:32">
      <c r="A1243" s="82">
        <v>1737</v>
      </c>
      <c r="B1243" s="84" t="s">
        <v>7522</v>
      </c>
      <c r="C1243" s="84" t="s">
        <v>4677</v>
      </c>
      <c r="D1243" s="83"/>
      <c r="E1243" s="83"/>
      <c r="F1243" s="84" t="s">
        <v>4612</v>
      </c>
      <c r="G1243" s="84" t="s">
        <v>4598</v>
      </c>
      <c r="H1243" s="84" t="s">
        <v>5824</v>
      </c>
      <c r="I1243" s="84" t="s">
        <v>4614</v>
      </c>
      <c r="J1243" s="84" t="s">
        <v>4683</v>
      </c>
      <c r="K1243" s="84" t="s">
        <v>4616</v>
      </c>
      <c r="L1243" s="84"/>
      <c r="M1243" s="84"/>
      <c r="N1243" s="84"/>
      <c r="O1243" s="84"/>
      <c r="P1243" s="86">
        <v>1</v>
      </c>
      <c r="Q1243" s="86">
        <v>1</v>
      </c>
      <c r="R1243" s="84"/>
      <c r="S1243" s="84"/>
      <c r="T1243" s="84"/>
      <c r="U1243" s="84"/>
      <c r="V1243" s="84"/>
      <c r="W1243" s="84"/>
      <c r="X1243" s="84"/>
      <c r="Y1243" s="84"/>
      <c r="Z1243" s="84" t="s">
        <v>4680</v>
      </c>
      <c r="AA1243" s="87">
        <v>1.3</v>
      </c>
      <c r="AB1243" s="87">
        <v>289</v>
      </c>
      <c r="AC1243" s="87">
        <v>0.2</v>
      </c>
      <c r="AD1243" s="87"/>
      <c r="AE1243" s="87">
        <v>289</v>
      </c>
      <c r="AF1243" s="88" t="s">
        <v>7523</v>
      </c>
    </row>
    <row r="1244" spans="1:32">
      <c r="A1244" s="82">
        <v>1739</v>
      </c>
      <c r="B1244" s="84" t="s">
        <v>7524</v>
      </c>
      <c r="C1244" s="84" t="s">
        <v>7525</v>
      </c>
      <c r="D1244" s="85">
        <v>2026</v>
      </c>
      <c r="E1244" s="83"/>
      <c r="F1244" s="84" t="s">
        <v>4612</v>
      </c>
      <c r="G1244" s="84" t="s">
        <v>4598</v>
      </c>
      <c r="H1244" s="84" t="s">
        <v>4613</v>
      </c>
      <c r="I1244" s="84" t="s">
        <v>4614</v>
      </c>
      <c r="J1244" s="84" t="s">
        <v>4649</v>
      </c>
      <c r="K1244" s="84" t="s">
        <v>4616</v>
      </c>
      <c r="L1244" s="84"/>
      <c r="M1244" s="84"/>
      <c r="N1244" s="84"/>
      <c r="O1244" s="84"/>
      <c r="P1244" s="84"/>
      <c r="Q1244" s="84"/>
      <c r="R1244" s="84"/>
      <c r="S1244" s="84"/>
      <c r="T1244" s="84"/>
      <c r="U1244" s="84"/>
      <c r="V1244" s="84"/>
      <c r="W1244" s="84"/>
      <c r="X1244" s="84"/>
      <c r="Y1244" s="84"/>
      <c r="Z1244" s="84" t="s">
        <v>7403</v>
      </c>
      <c r="AA1244" s="87">
        <v>50</v>
      </c>
      <c r="AB1244" s="87">
        <v>11111</v>
      </c>
      <c r="AC1244" s="87">
        <v>8.6999999999999993</v>
      </c>
      <c r="AD1244" s="87"/>
      <c r="AE1244" s="87">
        <v>11111</v>
      </c>
      <c r="AF1244" s="88" t="s">
        <v>7526</v>
      </c>
    </row>
    <row r="1245" spans="1:32">
      <c r="A1245" s="82">
        <v>1740</v>
      </c>
      <c r="B1245" s="84" t="s">
        <v>7527</v>
      </c>
      <c r="C1245" s="84" t="s">
        <v>4611</v>
      </c>
      <c r="D1245" s="83"/>
      <c r="E1245" s="83"/>
      <c r="F1245" s="84" t="s">
        <v>4626</v>
      </c>
      <c r="G1245" s="84" t="s">
        <v>4598</v>
      </c>
      <c r="H1245" s="84" t="s">
        <v>4613</v>
      </c>
      <c r="I1245" s="84" t="s">
        <v>4614</v>
      </c>
      <c r="J1245" s="84" t="s">
        <v>4715</v>
      </c>
      <c r="K1245" s="84" t="s">
        <v>4616</v>
      </c>
      <c r="L1245" s="84"/>
      <c r="M1245" s="84"/>
      <c r="N1245" s="84"/>
      <c r="O1245" s="84"/>
      <c r="P1245" s="86">
        <v>1</v>
      </c>
      <c r="Q1245" s="86">
        <v>1</v>
      </c>
      <c r="R1245" s="84"/>
      <c r="S1245" s="84"/>
      <c r="T1245" s="84"/>
      <c r="U1245" s="84"/>
      <c r="V1245" s="84"/>
      <c r="W1245" s="84"/>
      <c r="X1245" s="84"/>
      <c r="Y1245" s="84"/>
      <c r="Z1245" s="84" t="s">
        <v>7528</v>
      </c>
      <c r="AA1245" s="87">
        <v>2.52</v>
      </c>
      <c r="AB1245" s="87">
        <v>560</v>
      </c>
      <c r="AC1245" s="87">
        <v>0.4</v>
      </c>
      <c r="AD1245" s="87"/>
      <c r="AE1245" s="87">
        <v>560</v>
      </c>
      <c r="AF1245" s="88" t="s">
        <v>7529</v>
      </c>
    </row>
    <row r="1246" spans="1:32">
      <c r="A1246" s="82">
        <v>1741</v>
      </c>
      <c r="B1246" s="84" t="s">
        <v>7530</v>
      </c>
      <c r="C1246" s="84" t="s">
        <v>6036</v>
      </c>
      <c r="D1246" s="85">
        <v>2030</v>
      </c>
      <c r="E1246" s="83"/>
      <c r="F1246" s="84" t="s">
        <v>4626</v>
      </c>
      <c r="G1246" s="84" t="s">
        <v>4598</v>
      </c>
      <c r="H1246" s="84" t="s">
        <v>4613</v>
      </c>
      <c r="I1246" s="84" t="s">
        <v>4614</v>
      </c>
      <c r="J1246" s="84" t="s">
        <v>4615</v>
      </c>
      <c r="K1246" s="84" t="s">
        <v>4616</v>
      </c>
      <c r="L1246" s="84"/>
      <c r="M1246" s="84"/>
      <c r="N1246" s="84"/>
      <c r="O1246" s="84"/>
      <c r="P1246" s="84"/>
      <c r="Q1246" s="86">
        <v>1</v>
      </c>
      <c r="R1246" s="84"/>
      <c r="S1246" s="84"/>
      <c r="T1246" s="84"/>
      <c r="U1246" s="84"/>
      <c r="V1246" s="84"/>
      <c r="W1246" s="84"/>
      <c r="X1246" s="84"/>
      <c r="Y1246" s="84"/>
      <c r="Z1246" s="84" t="s">
        <v>5178</v>
      </c>
      <c r="AA1246" s="87">
        <v>100</v>
      </c>
      <c r="AB1246" s="87">
        <v>22222</v>
      </c>
      <c r="AC1246" s="87">
        <v>17.3</v>
      </c>
      <c r="AD1246" s="87"/>
      <c r="AE1246" s="87">
        <v>22222</v>
      </c>
      <c r="AF1246" s="88" t="s">
        <v>7531</v>
      </c>
    </row>
    <row r="1247" spans="1:32">
      <c r="A1247" s="82">
        <v>1742</v>
      </c>
      <c r="B1247" s="84" t="s">
        <v>7532</v>
      </c>
      <c r="C1247" s="84" t="s">
        <v>6036</v>
      </c>
      <c r="D1247" s="85">
        <v>2025</v>
      </c>
      <c r="E1247" s="83"/>
      <c r="F1247" s="84" t="s">
        <v>4626</v>
      </c>
      <c r="G1247" s="84" t="s">
        <v>4598</v>
      </c>
      <c r="H1247" s="84" t="s">
        <v>4613</v>
      </c>
      <c r="I1247" s="84" t="s">
        <v>4614</v>
      </c>
      <c r="J1247" s="84" t="s">
        <v>4615</v>
      </c>
      <c r="K1247" s="84" t="s">
        <v>4616</v>
      </c>
      <c r="L1247" s="84"/>
      <c r="M1247" s="84"/>
      <c r="N1247" s="84"/>
      <c r="O1247" s="84"/>
      <c r="P1247" s="84"/>
      <c r="Q1247" s="86">
        <v>1</v>
      </c>
      <c r="R1247" s="84"/>
      <c r="S1247" s="84"/>
      <c r="T1247" s="84"/>
      <c r="U1247" s="84"/>
      <c r="V1247" s="84"/>
      <c r="W1247" s="84"/>
      <c r="X1247" s="84"/>
      <c r="Y1247" s="84"/>
      <c r="Z1247" s="84" t="s">
        <v>7533</v>
      </c>
      <c r="AA1247" s="87">
        <v>1200</v>
      </c>
      <c r="AB1247" s="87">
        <v>266667</v>
      </c>
      <c r="AC1247" s="87">
        <v>207.9</v>
      </c>
      <c r="AD1247" s="87"/>
      <c r="AE1247" s="87">
        <v>266667</v>
      </c>
      <c r="AF1247" s="88" t="s">
        <v>7531</v>
      </c>
    </row>
    <row r="1248" spans="1:32">
      <c r="A1248" s="82">
        <v>1743</v>
      </c>
      <c r="B1248" s="84" t="s">
        <v>7534</v>
      </c>
      <c r="C1248" s="84" t="s">
        <v>4662</v>
      </c>
      <c r="D1248" s="85">
        <v>2030</v>
      </c>
      <c r="E1248" s="83"/>
      <c r="F1248" s="84" t="s">
        <v>4612</v>
      </c>
      <c r="G1248" s="84" t="s">
        <v>4598</v>
      </c>
      <c r="H1248" s="84" t="s">
        <v>4613</v>
      </c>
      <c r="I1248" s="84" t="s">
        <v>4769</v>
      </c>
      <c r="J1248" s="84"/>
      <c r="K1248" s="84" t="s">
        <v>4616</v>
      </c>
      <c r="L1248" s="84"/>
      <c r="M1248" s="84"/>
      <c r="N1248" s="84"/>
      <c r="O1248" s="84"/>
      <c r="P1248" s="84"/>
      <c r="Q1248" s="84"/>
      <c r="R1248" s="84"/>
      <c r="S1248" s="84"/>
      <c r="T1248" s="84"/>
      <c r="U1248" s="84"/>
      <c r="V1248" s="84"/>
      <c r="W1248" s="86">
        <v>1</v>
      </c>
      <c r="X1248" s="84"/>
      <c r="Y1248" s="84"/>
      <c r="Z1248" s="84" t="s">
        <v>7535</v>
      </c>
      <c r="AA1248" s="87">
        <v>1000</v>
      </c>
      <c r="AB1248" s="87">
        <v>222222</v>
      </c>
      <c r="AC1248" s="87">
        <v>173.3</v>
      </c>
      <c r="AD1248" s="87"/>
      <c r="AE1248" s="87">
        <v>222222</v>
      </c>
      <c r="AF1248" s="88" t="s">
        <v>7536</v>
      </c>
    </row>
    <row r="1249" spans="1:32">
      <c r="A1249" s="82">
        <v>1744</v>
      </c>
      <c r="B1249" s="84" t="s">
        <v>7537</v>
      </c>
      <c r="C1249" s="84" t="s">
        <v>4662</v>
      </c>
      <c r="D1249" s="85">
        <v>2025</v>
      </c>
      <c r="E1249" s="83"/>
      <c r="F1249" s="84" t="s">
        <v>4612</v>
      </c>
      <c r="G1249" s="84" t="s">
        <v>4604</v>
      </c>
      <c r="H1249" s="84"/>
      <c r="I1249" s="84" t="s">
        <v>4769</v>
      </c>
      <c r="J1249" s="84"/>
      <c r="K1249" s="84" t="s">
        <v>4616</v>
      </c>
      <c r="L1249" s="84"/>
      <c r="M1249" s="84"/>
      <c r="N1249" s="84"/>
      <c r="O1249" s="84"/>
      <c r="P1249" s="84"/>
      <c r="Q1249" s="84"/>
      <c r="R1249" s="84"/>
      <c r="S1249" s="84"/>
      <c r="T1249" s="84"/>
      <c r="U1249" s="84"/>
      <c r="V1249" s="84"/>
      <c r="W1249" s="84"/>
      <c r="X1249" s="84"/>
      <c r="Y1249" s="84"/>
      <c r="Z1249" s="84" t="s">
        <v>7538</v>
      </c>
      <c r="AA1249" s="87">
        <v>290</v>
      </c>
      <c r="AB1249" s="87">
        <v>63043</v>
      </c>
      <c r="AC1249" s="87">
        <v>49.2</v>
      </c>
      <c r="AD1249" s="87"/>
      <c r="AE1249" s="87">
        <v>63043</v>
      </c>
      <c r="AF1249" s="88" t="s">
        <v>7539</v>
      </c>
    </row>
    <row r="1250" spans="1:32">
      <c r="A1250" s="82">
        <v>1745</v>
      </c>
      <c r="B1250" s="84" t="s">
        <v>7540</v>
      </c>
      <c r="C1250" s="84" t="s">
        <v>4662</v>
      </c>
      <c r="D1250" s="83"/>
      <c r="E1250" s="83"/>
      <c r="F1250" s="84" t="s">
        <v>4612</v>
      </c>
      <c r="G1250" s="84" t="s">
        <v>4598</v>
      </c>
      <c r="H1250" s="84" t="s">
        <v>4613</v>
      </c>
      <c r="I1250" s="84" t="s">
        <v>4614</v>
      </c>
      <c r="J1250" s="84" t="s">
        <v>4615</v>
      </c>
      <c r="K1250" s="84" t="s">
        <v>4616</v>
      </c>
      <c r="L1250" s="84"/>
      <c r="M1250" s="84"/>
      <c r="N1250" s="84"/>
      <c r="O1250" s="84"/>
      <c r="P1250" s="84"/>
      <c r="Q1250" s="84"/>
      <c r="R1250" s="86">
        <v>1</v>
      </c>
      <c r="S1250" s="86">
        <v>1</v>
      </c>
      <c r="T1250" s="84"/>
      <c r="U1250" s="84"/>
      <c r="V1250" s="84"/>
      <c r="W1250" s="84"/>
      <c r="X1250" s="84"/>
      <c r="Y1250" s="84"/>
      <c r="Z1250" s="84" t="s">
        <v>4650</v>
      </c>
      <c r="AA1250" s="87">
        <v>20</v>
      </c>
      <c r="AB1250" s="87">
        <v>4444</v>
      </c>
      <c r="AC1250" s="87">
        <v>3.5</v>
      </c>
      <c r="AD1250" s="87"/>
      <c r="AE1250" s="87">
        <v>4444</v>
      </c>
      <c r="AF1250" s="88" t="s">
        <v>7541</v>
      </c>
    </row>
    <row r="1251" spans="1:32">
      <c r="A1251" s="82">
        <v>1746</v>
      </c>
      <c r="B1251" s="84" t="s">
        <v>7542</v>
      </c>
      <c r="C1251" s="84" t="s">
        <v>4662</v>
      </c>
      <c r="D1251" s="83"/>
      <c r="E1251" s="83"/>
      <c r="F1251" s="84" t="s">
        <v>4612</v>
      </c>
      <c r="G1251" s="84" t="s">
        <v>4598</v>
      </c>
      <c r="H1251" s="84" t="s">
        <v>4613</v>
      </c>
      <c r="I1251" s="84" t="s">
        <v>4614</v>
      </c>
      <c r="J1251" s="84" t="s">
        <v>4615</v>
      </c>
      <c r="K1251" s="84" t="s">
        <v>4616</v>
      </c>
      <c r="L1251" s="84"/>
      <c r="M1251" s="84"/>
      <c r="N1251" s="84"/>
      <c r="O1251" s="84"/>
      <c r="P1251" s="84"/>
      <c r="Q1251" s="84"/>
      <c r="R1251" s="84"/>
      <c r="S1251" s="84"/>
      <c r="T1251" s="86">
        <v>1</v>
      </c>
      <c r="U1251" s="84"/>
      <c r="V1251" s="84"/>
      <c r="W1251" s="84"/>
      <c r="X1251" s="84"/>
      <c r="Y1251" s="84"/>
      <c r="Z1251" s="84" t="s">
        <v>4650</v>
      </c>
      <c r="AA1251" s="87">
        <v>20</v>
      </c>
      <c r="AB1251" s="87">
        <v>4444</v>
      </c>
      <c r="AC1251" s="87">
        <v>3.5</v>
      </c>
      <c r="AD1251" s="87"/>
      <c r="AE1251" s="87">
        <v>4444</v>
      </c>
      <c r="AF1251" s="88" t="s">
        <v>7541</v>
      </c>
    </row>
    <row r="1252" spans="1:32">
      <c r="A1252" s="82">
        <v>1748</v>
      </c>
      <c r="B1252" s="84" t="s">
        <v>7543</v>
      </c>
      <c r="C1252" s="84" t="s">
        <v>4736</v>
      </c>
      <c r="D1252" s="85">
        <v>2025</v>
      </c>
      <c r="E1252" s="83"/>
      <c r="F1252" s="84" t="s">
        <v>4626</v>
      </c>
      <c r="G1252" s="84" t="s">
        <v>4604</v>
      </c>
      <c r="H1252" s="84"/>
      <c r="I1252" s="84" t="s">
        <v>4614</v>
      </c>
      <c r="J1252" s="84" t="s">
        <v>4649</v>
      </c>
      <c r="K1252" s="84" t="s">
        <v>4616</v>
      </c>
      <c r="L1252" s="84"/>
      <c r="M1252" s="84"/>
      <c r="N1252" s="84"/>
      <c r="O1252" s="84"/>
      <c r="P1252" s="84"/>
      <c r="Q1252" s="86">
        <v>1</v>
      </c>
      <c r="R1252" s="84"/>
      <c r="S1252" s="84"/>
      <c r="T1252" s="84"/>
      <c r="U1252" s="84"/>
      <c r="V1252" s="84"/>
      <c r="W1252" s="86">
        <v>1</v>
      </c>
      <c r="X1252" s="84"/>
      <c r="Y1252" s="84"/>
      <c r="Z1252" s="84" t="s">
        <v>5178</v>
      </c>
      <c r="AA1252" s="87">
        <v>100</v>
      </c>
      <c r="AB1252" s="87">
        <v>21739</v>
      </c>
      <c r="AC1252" s="87">
        <v>16.899999999999999</v>
      </c>
      <c r="AD1252" s="87"/>
      <c r="AE1252" s="87">
        <v>21739</v>
      </c>
      <c r="AF1252" s="88" t="s">
        <v>7544</v>
      </c>
    </row>
    <row r="1253" spans="1:32">
      <c r="A1253" s="82">
        <v>1749</v>
      </c>
      <c r="B1253" s="84" t="s">
        <v>7545</v>
      </c>
      <c r="C1253" s="84" t="s">
        <v>4736</v>
      </c>
      <c r="D1253" s="85">
        <v>2027</v>
      </c>
      <c r="E1253" s="83"/>
      <c r="F1253" s="84" t="s">
        <v>4626</v>
      </c>
      <c r="G1253" s="84" t="s">
        <v>4598</v>
      </c>
      <c r="H1253" s="84" t="s">
        <v>4613</v>
      </c>
      <c r="I1253" s="84" t="s">
        <v>4769</v>
      </c>
      <c r="J1253" s="84"/>
      <c r="K1253" s="84" t="s">
        <v>4616</v>
      </c>
      <c r="L1253" s="84"/>
      <c r="M1253" s="84"/>
      <c r="N1253" s="84"/>
      <c r="O1253" s="84"/>
      <c r="P1253" s="84"/>
      <c r="Q1253" s="86">
        <v>1</v>
      </c>
      <c r="R1253" s="84"/>
      <c r="S1253" s="84"/>
      <c r="T1253" s="84"/>
      <c r="U1253" s="84"/>
      <c r="V1253" s="84"/>
      <c r="W1253" s="86">
        <v>1</v>
      </c>
      <c r="X1253" s="84"/>
      <c r="Y1253" s="84"/>
      <c r="Z1253" s="84" t="s">
        <v>5861</v>
      </c>
      <c r="AA1253" s="87">
        <v>200</v>
      </c>
      <c r="AB1253" s="87">
        <v>44444</v>
      </c>
      <c r="AC1253" s="87">
        <v>34.700000000000003</v>
      </c>
      <c r="AD1253" s="87"/>
      <c r="AE1253" s="87">
        <v>44444</v>
      </c>
      <c r="AF1253" s="88" t="s">
        <v>7546</v>
      </c>
    </row>
    <row r="1254" spans="1:32">
      <c r="A1254" s="82">
        <v>1750</v>
      </c>
      <c r="B1254" s="84" t="s">
        <v>7547</v>
      </c>
      <c r="C1254" s="84" t="s">
        <v>4736</v>
      </c>
      <c r="D1254" s="85">
        <v>2026</v>
      </c>
      <c r="E1254" s="83"/>
      <c r="F1254" s="84" t="s">
        <v>4612</v>
      </c>
      <c r="G1254" s="84" t="s">
        <v>4598</v>
      </c>
      <c r="H1254" s="84" t="s">
        <v>4613</v>
      </c>
      <c r="I1254" s="84" t="s">
        <v>4614</v>
      </c>
      <c r="J1254" s="84" t="s">
        <v>4649</v>
      </c>
      <c r="K1254" s="84" t="s">
        <v>4616</v>
      </c>
      <c r="L1254" s="84"/>
      <c r="M1254" s="84"/>
      <c r="N1254" s="84"/>
      <c r="O1254" s="84"/>
      <c r="P1254" s="84"/>
      <c r="Q1254" s="84"/>
      <c r="R1254" s="84"/>
      <c r="S1254" s="84"/>
      <c r="T1254" s="84"/>
      <c r="U1254" s="84"/>
      <c r="V1254" s="86">
        <v>1</v>
      </c>
      <c r="W1254" s="84"/>
      <c r="X1254" s="84"/>
      <c r="Y1254" s="84"/>
      <c r="Z1254" s="84" t="s">
        <v>7548</v>
      </c>
      <c r="AA1254" s="87">
        <v>125</v>
      </c>
      <c r="AB1254" s="87">
        <v>27778</v>
      </c>
      <c r="AC1254" s="87">
        <v>21.7</v>
      </c>
      <c r="AD1254" s="87"/>
      <c r="AE1254" s="87">
        <v>27778</v>
      </c>
      <c r="AF1254" s="88" t="s">
        <v>7549</v>
      </c>
    </row>
    <row r="1255" spans="1:32">
      <c r="A1255" s="82">
        <v>1751</v>
      </c>
      <c r="B1255" s="84" t="s">
        <v>7550</v>
      </c>
      <c r="C1255" s="84" t="s">
        <v>4736</v>
      </c>
      <c r="D1255" s="85">
        <v>2024</v>
      </c>
      <c r="E1255" s="83"/>
      <c r="F1255" s="84" t="s">
        <v>4621</v>
      </c>
      <c r="G1255" s="84" t="s">
        <v>4598</v>
      </c>
      <c r="H1255" s="84" t="s">
        <v>4613</v>
      </c>
      <c r="I1255" s="84" t="s">
        <v>4769</v>
      </c>
      <c r="J1255" s="84"/>
      <c r="K1255" s="84" t="s">
        <v>4616</v>
      </c>
      <c r="L1255" s="84"/>
      <c r="M1255" s="84"/>
      <c r="N1255" s="84"/>
      <c r="O1255" s="84"/>
      <c r="P1255" s="84"/>
      <c r="Q1255" s="84"/>
      <c r="R1255" s="84"/>
      <c r="S1255" s="84"/>
      <c r="T1255" s="84"/>
      <c r="U1255" s="84"/>
      <c r="V1255" s="84"/>
      <c r="W1255" s="84"/>
      <c r="X1255" s="84"/>
      <c r="Y1255" s="84"/>
      <c r="Z1255" s="84" t="s">
        <v>4716</v>
      </c>
      <c r="AA1255" s="87">
        <v>4</v>
      </c>
      <c r="AB1255" s="87">
        <v>889</v>
      </c>
      <c r="AC1255" s="87">
        <v>0.7</v>
      </c>
      <c r="AD1255" s="87"/>
      <c r="AE1255" s="87">
        <v>889</v>
      </c>
      <c r="AF1255" s="88" t="s">
        <v>7551</v>
      </c>
    </row>
    <row r="1256" spans="1:32">
      <c r="A1256" s="82">
        <v>1752</v>
      </c>
      <c r="B1256" s="84" t="s">
        <v>7552</v>
      </c>
      <c r="C1256" s="84" t="s">
        <v>4736</v>
      </c>
      <c r="D1256" s="85">
        <v>2023</v>
      </c>
      <c r="E1256" s="83"/>
      <c r="F1256" s="84" t="s">
        <v>4621</v>
      </c>
      <c r="G1256" s="84" t="s">
        <v>4604</v>
      </c>
      <c r="H1256" s="84"/>
      <c r="I1256" s="84" t="s">
        <v>4641</v>
      </c>
      <c r="J1256" s="84"/>
      <c r="K1256" s="84" t="s">
        <v>4616</v>
      </c>
      <c r="L1256" s="84"/>
      <c r="M1256" s="84"/>
      <c r="N1256" s="84"/>
      <c r="O1256" s="84"/>
      <c r="P1256" s="84"/>
      <c r="Q1256" s="86">
        <v>1</v>
      </c>
      <c r="R1256" s="84"/>
      <c r="S1256" s="84"/>
      <c r="T1256" s="84"/>
      <c r="U1256" s="84"/>
      <c r="V1256" s="84"/>
      <c r="W1256" s="84"/>
      <c r="X1256" s="84"/>
      <c r="Y1256" s="84"/>
      <c r="Z1256" s="84" t="s">
        <v>4665</v>
      </c>
      <c r="AA1256" s="87">
        <v>1</v>
      </c>
      <c r="AB1256" s="87">
        <v>217</v>
      </c>
      <c r="AC1256" s="87">
        <v>0.2</v>
      </c>
      <c r="AD1256" s="87"/>
      <c r="AE1256" s="87">
        <v>217</v>
      </c>
      <c r="AF1256" s="88" t="s">
        <v>7553</v>
      </c>
    </row>
    <row r="1257" spans="1:32">
      <c r="A1257" s="82">
        <v>1753</v>
      </c>
      <c r="B1257" s="84" t="s">
        <v>7554</v>
      </c>
      <c r="C1257" s="84" t="s">
        <v>4687</v>
      </c>
      <c r="D1257" s="85">
        <v>2024</v>
      </c>
      <c r="E1257" s="83"/>
      <c r="F1257" s="84" t="s">
        <v>4769</v>
      </c>
      <c r="G1257" s="84" t="s">
        <v>4602</v>
      </c>
      <c r="H1257" s="84"/>
      <c r="I1257" s="84" t="s">
        <v>4614</v>
      </c>
      <c r="J1257" s="84" t="s">
        <v>4683</v>
      </c>
      <c r="K1257" s="84" t="s">
        <v>4616</v>
      </c>
      <c r="L1257" s="84"/>
      <c r="M1257" s="84"/>
      <c r="N1257" s="84"/>
      <c r="O1257" s="86">
        <v>1</v>
      </c>
      <c r="P1257" s="84"/>
      <c r="Q1257" s="86">
        <v>1</v>
      </c>
      <c r="R1257" s="84"/>
      <c r="S1257" s="84"/>
      <c r="T1257" s="84"/>
      <c r="U1257" s="84"/>
      <c r="V1257" s="84"/>
      <c r="W1257" s="84"/>
      <c r="X1257" s="84"/>
      <c r="Y1257" s="84"/>
      <c r="Z1257" s="84" t="s">
        <v>7403</v>
      </c>
      <c r="AA1257" s="87">
        <v>50</v>
      </c>
      <c r="AB1257" s="87">
        <v>9615</v>
      </c>
      <c r="AC1257" s="87">
        <v>7.5</v>
      </c>
      <c r="AD1257" s="87"/>
      <c r="AE1257" s="87">
        <v>9615</v>
      </c>
      <c r="AF1257" s="88" t="s">
        <v>7555</v>
      </c>
    </row>
    <row r="1258" spans="1:32">
      <c r="A1258" s="82">
        <v>1754</v>
      </c>
      <c r="B1258" s="84" t="s">
        <v>7556</v>
      </c>
      <c r="C1258" s="84" t="s">
        <v>4687</v>
      </c>
      <c r="D1258" s="85">
        <v>2025</v>
      </c>
      <c r="E1258" s="83"/>
      <c r="F1258" s="84" t="s">
        <v>4612</v>
      </c>
      <c r="G1258" s="84" t="s">
        <v>4602</v>
      </c>
      <c r="H1258" s="84"/>
      <c r="I1258" s="84" t="s">
        <v>4769</v>
      </c>
      <c r="J1258" s="84"/>
      <c r="K1258" s="84" t="s">
        <v>4616</v>
      </c>
      <c r="L1258" s="84"/>
      <c r="M1258" s="84"/>
      <c r="N1258" s="84"/>
      <c r="O1258" s="84"/>
      <c r="P1258" s="84"/>
      <c r="Q1258" s="86">
        <v>1</v>
      </c>
      <c r="R1258" s="84"/>
      <c r="S1258" s="84"/>
      <c r="T1258" s="84"/>
      <c r="U1258" s="84"/>
      <c r="V1258" s="84"/>
      <c r="W1258" s="86">
        <v>1</v>
      </c>
      <c r="X1258" s="84"/>
      <c r="Y1258" s="84"/>
      <c r="Z1258" s="84" t="s">
        <v>4650</v>
      </c>
      <c r="AA1258" s="87">
        <v>20</v>
      </c>
      <c r="AB1258" s="87">
        <v>3846</v>
      </c>
      <c r="AC1258" s="87">
        <v>3</v>
      </c>
      <c r="AD1258" s="87"/>
      <c r="AE1258" s="87">
        <v>3846</v>
      </c>
      <c r="AF1258" s="88" t="s">
        <v>7557</v>
      </c>
    </row>
    <row r="1259" spans="1:32">
      <c r="A1259" s="82">
        <v>1755</v>
      </c>
      <c r="B1259" s="84" t="s">
        <v>7558</v>
      </c>
      <c r="C1259" s="84" t="s">
        <v>4687</v>
      </c>
      <c r="D1259" s="83"/>
      <c r="E1259" s="83"/>
      <c r="F1259" s="84"/>
      <c r="G1259" s="84" t="s">
        <v>4598</v>
      </c>
      <c r="H1259" s="84" t="s">
        <v>4613</v>
      </c>
      <c r="I1259" s="84" t="s">
        <v>4769</v>
      </c>
      <c r="J1259" s="84"/>
      <c r="K1259" s="84" t="s">
        <v>4554</v>
      </c>
      <c r="L1259" s="84"/>
      <c r="M1259" s="86">
        <v>1</v>
      </c>
      <c r="N1259" s="84"/>
      <c r="O1259" s="84"/>
      <c r="P1259" s="84"/>
      <c r="Q1259" s="84"/>
      <c r="R1259" s="84"/>
      <c r="S1259" s="84"/>
      <c r="T1259" s="84"/>
      <c r="U1259" s="84"/>
      <c r="V1259" s="84"/>
      <c r="W1259" s="84"/>
      <c r="X1259" s="84"/>
      <c r="Y1259" s="84"/>
      <c r="Z1259" s="84" t="s">
        <v>7559</v>
      </c>
      <c r="AA1259" s="87">
        <v>12.9</v>
      </c>
      <c r="AB1259" s="87">
        <v>2867</v>
      </c>
      <c r="AC1259" s="87">
        <v>2.2000000000000002</v>
      </c>
      <c r="AD1259" s="87"/>
      <c r="AE1259" s="87">
        <v>2867</v>
      </c>
      <c r="AF1259" s="88" t="s">
        <v>7560</v>
      </c>
    </row>
    <row r="1260" spans="1:32">
      <c r="A1260" s="82">
        <v>1756</v>
      </c>
      <c r="B1260" s="84" t="s">
        <v>7561</v>
      </c>
      <c r="C1260" s="84" t="s">
        <v>4648</v>
      </c>
      <c r="D1260" s="83"/>
      <c r="E1260" s="83"/>
      <c r="F1260" s="84" t="s">
        <v>4626</v>
      </c>
      <c r="G1260" s="84" t="s">
        <v>4598</v>
      </c>
      <c r="H1260" s="84" t="s">
        <v>4613</v>
      </c>
      <c r="I1260" s="84" t="s">
        <v>4769</v>
      </c>
      <c r="J1260" s="84"/>
      <c r="K1260" s="84" t="s">
        <v>4616</v>
      </c>
      <c r="L1260" s="84"/>
      <c r="M1260" s="84"/>
      <c r="N1260" s="84"/>
      <c r="O1260" s="84"/>
      <c r="P1260" s="86">
        <v>1</v>
      </c>
      <c r="Q1260" s="86">
        <v>1</v>
      </c>
      <c r="R1260" s="84"/>
      <c r="S1260" s="84"/>
      <c r="T1260" s="84"/>
      <c r="U1260" s="84"/>
      <c r="V1260" s="84"/>
      <c r="W1260" s="84"/>
      <c r="X1260" s="84"/>
      <c r="Y1260" s="84"/>
      <c r="Z1260" s="84" t="s">
        <v>4993</v>
      </c>
      <c r="AA1260" s="87">
        <v>5</v>
      </c>
      <c r="AB1260" s="87">
        <v>1111</v>
      </c>
      <c r="AC1260" s="87">
        <v>0.9</v>
      </c>
      <c r="AD1260" s="87"/>
      <c r="AE1260" s="87">
        <v>1111</v>
      </c>
      <c r="AF1260" s="88" t="s">
        <v>7562</v>
      </c>
    </row>
    <row r="1261" spans="1:32">
      <c r="A1261" s="82">
        <v>1757</v>
      </c>
      <c r="B1261" s="84" t="s">
        <v>7563</v>
      </c>
      <c r="C1261" s="84" t="s">
        <v>4648</v>
      </c>
      <c r="D1261" s="83"/>
      <c r="E1261" s="83"/>
      <c r="F1261" s="84" t="s">
        <v>4626</v>
      </c>
      <c r="G1261" s="84" t="s">
        <v>4598</v>
      </c>
      <c r="H1261" s="84" t="s">
        <v>4613</v>
      </c>
      <c r="I1261" s="84" t="s">
        <v>4769</v>
      </c>
      <c r="J1261" s="84"/>
      <c r="K1261" s="84" t="s">
        <v>4616</v>
      </c>
      <c r="L1261" s="84"/>
      <c r="M1261" s="84"/>
      <c r="N1261" s="84"/>
      <c r="O1261" s="84"/>
      <c r="P1261" s="86">
        <v>1</v>
      </c>
      <c r="Q1261" s="86">
        <v>1</v>
      </c>
      <c r="R1261" s="84"/>
      <c r="S1261" s="84"/>
      <c r="T1261" s="84"/>
      <c r="U1261" s="84"/>
      <c r="V1261" s="84"/>
      <c r="W1261" s="84"/>
      <c r="X1261" s="84"/>
      <c r="Y1261" s="84"/>
      <c r="Z1261" s="84" t="s">
        <v>7403</v>
      </c>
      <c r="AA1261" s="87">
        <v>45</v>
      </c>
      <c r="AB1261" s="87">
        <v>10000</v>
      </c>
      <c r="AC1261" s="87">
        <v>7.8</v>
      </c>
      <c r="AD1261" s="87"/>
      <c r="AE1261" s="87">
        <v>10000</v>
      </c>
      <c r="AF1261" s="88" t="s">
        <v>7562</v>
      </c>
    </row>
    <row r="1262" spans="1:32">
      <c r="A1262" s="82">
        <v>1758</v>
      </c>
      <c r="B1262" s="84" t="s">
        <v>7564</v>
      </c>
      <c r="C1262" s="84" t="s">
        <v>4648</v>
      </c>
      <c r="D1262" s="83"/>
      <c r="E1262" s="83"/>
      <c r="F1262" s="84" t="s">
        <v>4626</v>
      </c>
      <c r="G1262" s="84" t="s">
        <v>4598</v>
      </c>
      <c r="H1262" s="84" t="s">
        <v>4613</v>
      </c>
      <c r="I1262" s="84" t="s">
        <v>4769</v>
      </c>
      <c r="J1262" s="84"/>
      <c r="K1262" s="84" t="s">
        <v>4616</v>
      </c>
      <c r="L1262" s="84"/>
      <c r="M1262" s="84"/>
      <c r="N1262" s="84"/>
      <c r="O1262" s="84"/>
      <c r="P1262" s="86">
        <v>1</v>
      </c>
      <c r="Q1262" s="86">
        <v>1</v>
      </c>
      <c r="R1262" s="84"/>
      <c r="S1262" s="84"/>
      <c r="T1262" s="84"/>
      <c r="U1262" s="84"/>
      <c r="V1262" s="84"/>
      <c r="W1262" s="84"/>
      <c r="X1262" s="84"/>
      <c r="Y1262" s="84"/>
      <c r="Z1262" s="84" t="s">
        <v>7565</v>
      </c>
      <c r="AA1262" s="87">
        <v>20</v>
      </c>
      <c r="AB1262" s="87">
        <v>4444</v>
      </c>
      <c r="AC1262" s="87">
        <v>3.5</v>
      </c>
      <c r="AD1262" s="87"/>
      <c r="AE1262" s="87">
        <v>4444</v>
      </c>
      <c r="AF1262" s="88" t="s">
        <v>7562</v>
      </c>
    </row>
    <row r="1263" spans="1:32">
      <c r="A1263" s="82">
        <v>1759</v>
      </c>
      <c r="B1263" s="84" t="s">
        <v>7566</v>
      </c>
      <c r="C1263" s="84" t="s">
        <v>4985</v>
      </c>
      <c r="D1263" s="85">
        <v>2023</v>
      </c>
      <c r="E1263" s="83"/>
      <c r="F1263" s="84" t="s">
        <v>4621</v>
      </c>
      <c r="G1263" s="84" t="s">
        <v>4602</v>
      </c>
      <c r="H1263" s="84"/>
      <c r="I1263" s="84" t="s">
        <v>4614</v>
      </c>
      <c r="J1263" s="84" t="s">
        <v>4715</v>
      </c>
      <c r="K1263" s="84" t="s">
        <v>4616</v>
      </c>
      <c r="L1263" s="84"/>
      <c r="M1263" s="84"/>
      <c r="N1263" s="84"/>
      <c r="O1263" s="84"/>
      <c r="P1263" s="86">
        <v>1</v>
      </c>
      <c r="Q1263" s="84"/>
      <c r="R1263" s="84"/>
      <c r="S1263" s="84"/>
      <c r="T1263" s="84"/>
      <c r="U1263" s="84"/>
      <c r="V1263" s="84"/>
      <c r="W1263" s="84"/>
      <c r="X1263" s="84"/>
      <c r="Y1263" s="84"/>
      <c r="Z1263" s="84" t="s">
        <v>4669</v>
      </c>
      <c r="AA1263" s="87">
        <v>10</v>
      </c>
      <c r="AB1263" s="87">
        <v>1923</v>
      </c>
      <c r="AC1263" s="87">
        <v>1.5</v>
      </c>
      <c r="AD1263" s="87"/>
      <c r="AE1263" s="87">
        <v>1923</v>
      </c>
      <c r="AF1263" s="88" t="s">
        <v>7567</v>
      </c>
    </row>
    <row r="1264" spans="1:32">
      <c r="A1264" s="82">
        <v>1760</v>
      </c>
      <c r="B1264" s="84" t="s">
        <v>7568</v>
      </c>
      <c r="C1264" s="84" t="s">
        <v>4714</v>
      </c>
      <c r="D1264" s="85">
        <v>2024</v>
      </c>
      <c r="E1264" s="83"/>
      <c r="F1264" s="84" t="s">
        <v>4626</v>
      </c>
      <c r="G1264" s="84" t="s">
        <v>4604</v>
      </c>
      <c r="H1264" s="84"/>
      <c r="I1264" s="84" t="s">
        <v>4614</v>
      </c>
      <c r="J1264" s="84" t="s">
        <v>4622</v>
      </c>
      <c r="K1264" s="84" t="s">
        <v>4616</v>
      </c>
      <c r="L1264" s="84"/>
      <c r="M1264" s="84"/>
      <c r="N1264" s="84"/>
      <c r="O1264" s="84"/>
      <c r="P1264" s="84"/>
      <c r="Q1264" s="84"/>
      <c r="R1264" s="84"/>
      <c r="S1264" s="84"/>
      <c r="T1264" s="84"/>
      <c r="U1264" s="84"/>
      <c r="V1264" s="84"/>
      <c r="W1264" s="84"/>
      <c r="X1264" s="84"/>
      <c r="Y1264" s="84"/>
      <c r="Z1264" s="84" t="s">
        <v>5178</v>
      </c>
      <c r="AA1264" s="87">
        <v>100</v>
      </c>
      <c r="AB1264" s="87">
        <v>21739</v>
      </c>
      <c r="AC1264" s="87">
        <v>16.899999999999999</v>
      </c>
      <c r="AD1264" s="87"/>
      <c r="AE1264" s="87">
        <v>21739</v>
      </c>
      <c r="AF1264" s="88"/>
    </row>
    <row r="1265" spans="1:32">
      <c r="A1265" s="82">
        <v>1761</v>
      </c>
      <c r="B1265" s="84" t="s">
        <v>7569</v>
      </c>
      <c r="C1265" s="84" t="s">
        <v>4714</v>
      </c>
      <c r="D1265" s="85">
        <v>2023</v>
      </c>
      <c r="E1265" s="83"/>
      <c r="F1265" s="84" t="s">
        <v>4601</v>
      </c>
      <c r="G1265" s="84" t="s">
        <v>4598</v>
      </c>
      <c r="H1265" s="84" t="s">
        <v>5824</v>
      </c>
      <c r="I1265" s="84" t="s">
        <v>4614</v>
      </c>
      <c r="J1265" s="84" t="s">
        <v>4649</v>
      </c>
      <c r="K1265" s="84" t="s">
        <v>4616</v>
      </c>
      <c r="L1265" s="84"/>
      <c r="M1265" s="84"/>
      <c r="N1265" s="84"/>
      <c r="O1265" s="84"/>
      <c r="P1265" s="86">
        <v>1</v>
      </c>
      <c r="Q1265" s="84"/>
      <c r="R1265" s="84"/>
      <c r="S1265" s="84"/>
      <c r="T1265" s="84"/>
      <c r="U1265" s="84"/>
      <c r="V1265" s="84"/>
      <c r="W1265" s="84"/>
      <c r="X1265" s="84"/>
      <c r="Y1265" s="84"/>
      <c r="Z1265" s="84" t="s">
        <v>7570</v>
      </c>
      <c r="AA1265" s="87">
        <v>9.4499999999999993</v>
      </c>
      <c r="AB1265" s="87">
        <v>2100</v>
      </c>
      <c r="AC1265" s="87">
        <v>1.6</v>
      </c>
      <c r="AD1265" s="87"/>
      <c r="AE1265" s="87">
        <v>2100</v>
      </c>
      <c r="AF1265" s="88" t="s">
        <v>7571</v>
      </c>
    </row>
    <row r="1266" spans="1:32">
      <c r="A1266" s="82">
        <v>1762</v>
      </c>
      <c r="B1266" s="84" t="s">
        <v>7572</v>
      </c>
      <c r="C1266" s="84" t="s">
        <v>4714</v>
      </c>
      <c r="D1266" s="83"/>
      <c r="E1266" s="83"/>
      <c r="F1266" s="84" t="s">
        <v>4626</v>
      </c>
      <c r="G1266" s="84" t="s">
        <v>4604</v>
      </c>
      <c r="H1266" s="84"/>
      <c r="I1266" s="84" t="s">
        <v>4614</v>
      </c>
      <c r="J1266" s="84" t="s">
        <v>4649</v>
      </c>
      <c r="K1266" s="84" t="s">
        <v>4616</v>
      </c>
      <c r="L1266" s="84"/>
      <c r="M1266" s="84"/>
      <c r="N1266" s="84"/>
      <c r="O1266" s="84"/>
      <c r="P1266" s="84"/>
      <c r="Q1266" s="84"/>
      <c r="R1266" s="84"/>
      <c r="S1266" s="84"/>
      <c r="T1266" s="84"/>
      <c r="U1266" s="84"/>
      <c r="V1266" s="84"/>
      <c r="W1266" s="84"/>
      <c r="X1266" s="84"/>
      <c r="Y1266" s="84"/>
      <c r="Z1266" s="84" t="s">
        <v>7403</v>
      </c>
      <c r="AA1266" s="87">
        <v>50</v>
      </c>
      <c r="AB1266" s="87">
        <v>10870</v>
      </c>
      <c r="AC1266" s="87">
        <v>8.5</v>
      </c>
      <c r="AD1266" s="87"/>
      <c r="AE1266" s="87">
        <v>10870</v>
      </c>
      <c r="AF1266" s="88"/>
    </row>
    <row r="1267" spans="1:32">
      <c r="A1267" s="82">
        <v>1764</v>
      </c>
      <c r="B1267" s="84" t="s">
        <v>7573</v>
      </c>
      <c r="C1267" s="84" t="s">
        <v>4985</v>
      </c>
      <c r="D1267" s="85">
        <v>2030</v>
      </c>
      <c r="E1267" s="83"/>
      <c r="F1267" s="84" t="s">
        <v>4626</v>
      </c>
      <c r="G1267" s="84" t="s">
        <v>4598</v>
      </c>
      <c r="H1267" s="84" t="s">
        <v>4613</v>
      </c>
      <c r="I1267" s="84" t="s">
        <v>4614</v>
      </c>
      <c r="J1267" s="84" t="s">
        <v>4622</v>
      </c>
      <c r="K1267" s="84" t="s">
        <v>4554</v>
      </c>
      <c r="L1267" s="84"/>
      <c r="M1267" s="86">
        <v>1</v>
      </c>
      <c r="N1267" s="84"/>
      <c r="O1267" s="84"/>
      <c r="P1267" s="84"/>
      <c r="Q1267" s="84"/>
      <c r="R1267" s="84"/>
      <c r="S1267" s="84"/>
      <c r="T1267" s="84"/>
      <c r="U1267" s="84"/>
      <c r="V1267" s="84"/>
      <c r="W1267" s="84"/>
      <c r="X1267" s="84"/>
      <c r="Y1267" s="84"/>
      <c r="Z1267" s="84" t="s">
        <v>7574</v>
      </c>
      <c r="AA1267" s="87">
        <v>2000</v>
      </c>
      <c r="AB1267" s="87">
        <v>444444</v>
      </c>
      <c r="AC1267" s="87">
        <v>346.5</v>
      </c>
      <c r="AD1267" s="87"/>
      <c r="AE1267" s="87">
        <v>444444</v>
      </c>
      <c r="AF1267" s="88"/>
    </row>
    <row r="1268" spans="1:32">
      <c r="A1268" s="82">
        <v>1765</v>
      </c>
      <c r="B1268" s="84" t="s">
        <v>7575</v>
      </c>
      <c r="C1268" s="84" t="s">
        <v>4677</v>
      </c>
      <c r="D1268" s="85">
        <v>2025</v>
      </c>
      <c r="E1268" s="83"/>
      <c r="F1268" s="84" t="s">
        <v>4612</v>
      </c>
      <c r="G1268" s="84" t="s">
        <v>4604</v>
      </c>
      <c r="H1268" s="84"/>
      <c r="I1268" s="84" t="s">
        <v>4614</v>
      </c>
      <c r="J1268" s="84" t="s">
        <v>4622</v>
      </c>
      <c r="K1268" s="84" t="s">
        <v>4616</v>
      </c>
      <c r="L1268" s="84"/>
      <c r="M1268" s="84"/>
      <c r="N1268" s="84"/>
      <c r="O1268" s="84"/>
      <c r="P1268" s="86">
        <v>1</v>
      </c>
      <c r="Q1268" s="86">
        <v>1</v>
      </c>
      <c r="R1268" s="84"/>
      <c r="S1268" s="84"/>
      <c r="T1268" s="84"/>
      <c r="U1268" s="84"/>
      <c r="V1268" s="84"/>
      <c r="W1268" s="84"/>
      <c r="X1268" s="84"/>
      <c r="Y1268" s="84"/>
      <c r="Z1268" s="84" t="s">
        <v>5178</v>
      </c>
      <c r="AA1268" s="87">
        <v>100</v>
      </c>
      <c r="AB1268" s="87">
        <v>21739</v>
      </c>
      <c r="AC1268" s="87">
        <v>16.899999999999999</v>
      </c>
      <c r="AD1268" s="87"/>
      <c r="AE1268" s="87">
        <v>21739</v>
      </c>
      <c r="AF1268" s="88" t="s">
        <v>7576</v>
      </c>
    </row>
    <row r="1269" spans="1:32">
      <c r="A1269" s="82">
        <v>1766</v>
      </c>
      <c r="B1269" s="84" t="s">
        <v>7577</v>
      </c>
      <c r="C1269" s="84" t="s">
        <v>4677</v>
      </c>
      <c r="D1269" s="85">
        <v>2030</v>
      </c>
      <c r="E1269" s="83"/>
      <c r="F1269" s="84" t="s">
        <v>4626</v>
      </c>
      <c r="G1269" s="84" t="s">
        <v>4598</v>
      </c>
      <c r="H1269" s="84" t="s">
        <v>4613</v>
      </c>
      <c r="I1269" s="84" t="s">
        <v>4614</v>
      </c>
      <c r="J1269" s="84" t="s">
        <v>4622</v>
      </c>
      <c r="K1269" s="84" t="s">
        <v>4616</v>
      </c>
      <c r="L1269" s="84"/>
      <c r="M1269" s="84"/>
      <c r="N1269" s="84"/>
      <c r="O1269" s="84"/>
      <c r="P1269" s="86">
        <v>1</v>
      </c>
      <c r="Q1269" s="86">
        <v>1</v>
      </c>
      <c r="R1269" s="84"/>
      <c r="S1269" s="84"/>
      <c r="T1269" s="84"/>
      <c r="U1269" s="84"/>
      <c r="V1269" s="84"/>
      <c r="W1269" s="84"/>
      <c r="X1269" s="84"/>
      <c r="Y1269" s="84"/>
      <c r="Z1269" s="84" t="s">
        <v>6868</v>
      </c>
      <c r="AA1269" s="87">
        <v>1000</v>
      </c>
      <c r="AB1269" s="87">
        <v>222222</v>
      </c>
      <c r="AC1269" s="87">
        <v>173.3</v>
      </c>
      <c r="AD1269" s="87"/>
      <c r="AE1269" s="87">
        <v>222222</v>
      </c>
      <c r="AF1269" s="88" t="s">
        <v>7576</v>
      </c>
    </row>
    <row r="1270" spans="1:32">
      <c r="A1270" s="82">
        <v>1767</v>
      </c>
      <c r="B1270" s="84" t="s">
        <v>7578</v>
      </c>
      <c r="C1270" s="84" t="s">
        <v>4640</v>
      </c>
      <c r="D1270" s="85">
        <v>2026</v>
      </c>
      <c r="E1270" s="83"/>
      <c r="F1270" s="84" t="s">
        <v>4663</v>
      </c>
      <c r="G1270" s="84" t="s">
        <v>7043</v>
      </c>
      <c r="H1270" s="84"/>
      <c r="I1270" s="84"/>
      <c r="J1270" s="84"/>
      <c r="K1270" s="84" t="s">
        <v>4616</v>
      </c>
      <c r="L1270" s="84"/>
      <c r="M1270" s="84"/>
      <c r="N1270" s="84"/>
      <c r="O1270" s="86">
        <v>1</v>
      </c>
      <c r="P1270" s="84"/>
      <c r="Q1270" s="84"/>
      <c r="R1270" s="84"/>
      <c r="S1270" s="84"/>
      <c r="T1270" s="84"/>
      <c r="U1270" s="84"/>
      <c r="V1270" s="84"/>
      <c r="W1270" s="84"/>
      <c r="X1270" s="84"/>
      <c r="Y1270" s="84"/>
      <c r="Z1270" s="84" t="s">
        <v>7579</v>
      </c>
      <c r="AA1270" s="87"/>
      <c r="AB1270" s="87">
        <v>3848</v>
      </c>
      <c r="AC1270" s="87">
        <v>3</v>
      </c>
      <c r="AD1270" s="87"/>
      <c r="AE1270" s="87">
        <v>3848</v>
      </c>
      <c r="AF1270" s="88" t="s">
        <v>7580</v>
      </c>
    </row>
    <row r="1271" spans="1:32">
      <c r="A1271" s="82">
        <v>1768</v>
      </c>
      <c r="B1271" s="84" t="s">
        <v>7581</v>
      </c>
      <c r="C1271" s="84" t="s">
        <v>4736</v>
      </c>
      <c r="D1271" s="85">
        <v>2023</v>
      </c>
      <c r="E1271" s="83"/>
      <c r="F1271" s="84" t="s">
        <v>4601</v>
      </c>
      <c r="G1271" s="84" t="s">
        <v>4602</v>
      </c>
      <c r="H1271" s="84"/>
      <c r="I1271" s="84" t="s">
        <v>4769</v>
      </c>
      <c r="J1271" s="84"/>
      <c r="K1271" s="84" t="s">
        <v>4616</v>
      </c>
      <c r="L1271" s="84"/>
      <c r="M1271" s="84"/>
      <c r="N1271" s="84"/>
      <c r="O1271" s="84"/>
      <c r="P1271" s="84"/>
      <c r="Q1271" s="86">
        <v>1</v>
      </c>
      <c r="R1271" s="84"/>
      <c r="S1271" s="84"/>
      <c r="T1271" s="84"/>
      <c r="U1271" s="84"/>
      <c r="V1271" s="84"/>
      <c r="W1271" s="84"/>
      <c r="X1271" s="84"/>
      <c r="Y1271" s="84"/>
      <c r="Z1271" s="84" t="s">
        <v>4623</v>
      </c>
      <c r="AA1271" s="87">
        <v>2.5</v>
      </c>
      <c r="AB1271" s="87">
        <v>481</v>
      </c>
      <c r="AC1271" s="87">
        <v>0.4</v>
      </c>
      <c r="AD1271" s="87"/>
      <c r="AE1271" s="87">
        <v>481</v>
      </c>
      <c r="AF1271" s="88" t="s">
        <v>7582</v>
      </c>
    </row>
    <row r="1272" spans="1:32">
      <c r="A1272" s="82">
        <v>1777</v>
      </c>
      <c r="B1272" s="84" t="s">
        <v>7583</v>
      </c>
      <c r="C1272" s="84" t="s">
        <v>4714</v>
      </c>
      <c r="D1272" s="85">
        <v>2022</v>
      </c>
      <c r="E1272" s="83"/>
      <c r="F1272" s="84" t="s">
        <v>4601</v>
      </c>
      <c r="G1272" s="84" t="s">
        <v>4602</v>
      </c>
      <c r="H1272" s="84"/>
      <c r="I1272" s="84" t="s">
        <v>4614</v>
      </c>
      <c r="J1272" s="84" t="s">
        <v>4622</v>
      </c>
      <c r="K1272" s="84" t="s">
        <v>4616</v>
      </c>
      <c r="L1272" s="86">
        <v>1</v>
      </c>
      <c r="M1272" s="84"/>
      <c r="N1272" s="84"/>
      <c r="O1272" s="84"/>
      <c r="P1272" s="84"/>
      <c r="Q1272" s="84"/>
      <c r="R1272" s="84"/>
      <c r="S1272" s="84"/>
      <c r="T1272" s="84"/>
      <c r="U1272" s="84"/>
      <c r="V1272" s="84"/>
      <c r="W1272" s="84"/>
      <c r="X1272" s="84"/>
      <c r="Y1272" s="84"/>
      <c r="Z1272" s="84" t="s">
        <v>7584</v>
      </c>
      <c r="AA1272" s="87">
        <v>2.4219178079999999</v>
      </c>
      <c r="AB1272" s="87">
        <v>466</v>
      </c>
      <c r="AC1272" s="87">
        <v>0.4</v>
      </c>
      <c r="AD1272" s="87"/>
      <c r="AE1272" s="87">
        <v>466</v>
      </c>
      <c r="AF1272" s="88" t="s">
        <v>7585</v>
      </c>
    </row>
    <row r="1273" spans="1:32">
      <c r="A1273" s="82">
        <v>1778</v>
      </c>
      <c r="B1273" s="84" t="s">
        <v>7586</v>
      </c>
      <c r="C1273" s="84" t="s">
        <v>4714</v>
      </c>
      <c r="D1273" s="83"/>
      <c r="E1273" s="83"/>
      <c r="F1273" s="84" t="s">
        <v>4626</v>
      </c>
      <c r="G1273" s="84" t="s">
        <v>4602</v>
      </c>
      <c r="H1273" s="84"/>
      <c r="I1273" s="84" t="s">
        <v>4614</v>
      </c>
      <c r="J1273" s="84" t="s">
        <v>4683</v>
      </c>
      <c r="K1273" s="84" t="s">
        <v>4616</v>
      </c>
      <c r="L1273" s="86">
        <v>1</v>
      </c>
      <c r="M1273" s="84"/>
      <c r="N1273" s="84"/>
      <c r="O1273" s="84"/>
      <c r="P1273" s="84"/>
      <c r="Q1273" s="84"/>
      <c r="R1273" s="84"/>
      <c r="S1273" s="84"/>
      <c r="T1273" s="84"/>
      <c r="U1273" s="84"/>
      <c r="V1273" s="84"/>
      <c r="W1273" s="84"/>
      <c r="X1273" s="84"/>
      <c r="Y1273" s="84"/>
      <c r="Z1273" s="84" t="s">
        <v>7587</v>
      </c>
      <c r="AA1273" s="87">
        <v>29.039269409999999</v>
      </c>
      <c r="AB1273" s="87">
        <v>5584</v>
      </c>
      <c r="AC1273" s="87">
        <v>4.4000000000000004</v>
      </c>
      <c r="AD1273" s="87"/>
      <c r="AE1273" s="87">
        <v>5584</v>
      </c>
      <c r="AF1273" s="88" t="s">
        <v>7588</v>
      </c>
    </row>
    <row r="1274" spans="1:32">
      <c r="A1274" s="82">
        <v>1795</v>
      </c>
      <c r="B1274" s="84" t="s">
        <v>7589</v>
      </c>
      <c r="C1274" s="84" t="s">
        <v>4714</v>
      </c>
      <c r="D1274" s="85">
        <v>2024</v>
      </c>
      <c r="E1274" s="83"/>
      <c r="F1274" s="84" t="s">
        <v>4621</v>
      </c>
      <c r="G1274" s="84" t="s">
        <v>4602</v>
      </c>
      <c r="H1274" s="84"/>
      <c r="I1274" s="84" t="s">
        <v>4614</v>
      </c>
      <c r="J1274" s="84" t="s">
        <v>4622</v>
      </c>
      <c r="K1274" s="84" t="s">
        <v>4616</v>
      </c>
      <c r="L1274" s="84"/>
      <c r="M1274" s="86">
        <v>1</v>
      </c>
      <c r="N1274" s="84"/>
      <c r="O1274" s="84"/>
      <c r="P1274" s="86">
        <v>1</v>
      </c>
      <c r="Q1274" s="84"/>
      <c r="R1274" s="84"/>
      <c r="S1274" s="84"/>
      <c r="T1274" s="84"/>
      <c r="U1274" s="84"/>
      <c r="V1274" s="84"/>
      <c r="W1274" s="84"/>
      <c r="X1274" s="84"/>
      <c r="Y1274" s="84"/>
      <c r="Z1274" s="84" t="s">
        <v>7590</v>
      </c>
      <c r="AA1274" s="87">
        <v>426.86368069999997</v>
      </c>
      <c r="AB1274" s="87">
        <v>82089</v>
      </c>
      <c r="AC1274" s="87">
        <v>64</v>
      </c>
      <c r="AD1274" s="87"/>
      <c r="AE1274" s="87">
        <v>82089</v>
      </c>
      <c r="AF1274" s="88" t="s">
        <v>7591</v>
      </c>
    </row>
    <row r="1275" spans="1:32">
      <c r="A1275" s="82">
        <v>1796</v>
      </c>
      <c r="B1275" s="84" t="s">
        <v>7592</v>
      </c>
      <c r="C1275" s="84" t="s">
        <v>4714</v>
      </c>
      <c r="D1275" s="85">
        <v>2023</v>
      </c>
      <c r="E1275" s="83"/>
      <c r="F1275" s="84" t="s">
        <v>4601</v>
      </c>
      <c r="G1275" s="84" t="s">
        <v>4598</v>
      </c>
      <c r="H1275" s="84" t="s">
        <v>4613</v>
      </c>
      <c r="I1275" s="84" t="s">
        <v>4614</v>
      </c>
      <c r="J1275" s="84" t="s">
        <v>4683</v>
      </c>
      <c r="K1275" s="84" t="s">
        <v>4616</v>
      </c>
      <c r="L1275" s="84"/>
      <c r="M1275" s="84"/>
      <c r="N1275" s="84"/>
      <c r="O1275" s="84"/>
      <c r="P1275" s="84"/>
      <c r="Q1275" s="86">
        <v>1</v>
      </c>
      <c r="R1275" s="84"/>
      <c r="S1275" s="84"/>
      <c r="T1275" s="84"/>
      <c r="U1275" s="84"/>
      <c r="V1275" s="84"/>
      <c r="W1275" s="84"/>
      <c r="X1275" s="84"/>
      <c r="Y1275" s="84"/>
      <c r="Z1275" s="84" t="s">
        <v>7593</v>
      </c>
      <c r="AA1275" s="87">
        <v>9</v>
      </c>
      <c r="AB1275" s="87">
        <v>2000</v>
      </c>
      <c r="AC1275" s="87">
        <v>1.6</v>
      </c>
      <c r="AD1275" s="87"/>
      <c r="AE1275" s="87">
        <v>2000</v>
      </c>
      <c r="AF1275" s="88" t="s">
        <v>7594</v>
      </c>
    </row>
    <row r="1276" spans="1:32">
      <c r="A1276" s="82">
        <v>1801</v>
      </c>
      <c r="B1276" s="84" t="s">
        <v>7595</v>
      </c>
      <c r="C1276" s="84" t="s">
        <v>4632</v>
      </c>
      <c r="D1276" s="83"/>
      <c r="E1276" s="83"/>
      <c r="F1276" s="84" t="s">
        <v>4626</v>
      </c>
      <c r="G1276" s="84" t="s">
        <v>4594</v>
      </c>
      <c r="H1276" s="84" t="s">
        <v>4863</v>
      </c>
      <c r="I1276" s="84"/>
      <c r="J1276" s="84"/>
      <c r="K1276" s="84" t="s">
        <v>4554</v>
      </c>
      <c r="L1276" s="84"/>
      <c r="M1276" s="86">
        <v>1</v>
      </c>
      <c r="N1276" s="84"/>
      <c r="O1276" s="84"/>
      <c r="P1276" s="84"/>
      <c r="Q1276" s="84"/>
      <c r="R1276" s="84"/>
      <c r="S1276" s="84"/>
      <c r="T1276" s="84"/>
      <c r="U1276" s="84"/>
      <c r="V1276" s="84"/>
      <c r="W1276" s="84"/>
      <c r="X1276" s="84"/>
      <c r="Y1276" s="84"/>
      <c r="Z1276" s="84" t="s">
        <v>7596</v>
      </c>
      <c r="AA1276" s="87"/>
      <c r="AB1276" s="87">
        <v>230968</v>
      </c>
      <c r="AC1276" s="87">
        <v>180.1</v>
      </c>
      <c r="AD1276" s="87">
        <v>2000000</v>
      </c>
      <c r="AE1276" s="87">
        <v>250753</v>
      </c>
      <c r="AF1276" s="88" t="s">
        <v>6137</v>
      </c>
    </row>
    <row r="1277" spans="1:32">
      <c r="A1277" s="82">
        <v>1802</v>
      </c>
      <c r="B1277" s="84" t="s">
        <v>7597</v>
      </c>
      <c r="C1277" s="84" t="s">
        <v>4632</v>
      </c>
      <c r="D1277" s="83"/>
      <c r="E1277" s="83"/>
      <c r="F1277" s="84" t="s">
        <v>4626</v>
      </c>
      <c r="G1277" s="84" t="s">
        <v>4594</v>
      </c>
      <c r="H1277" s="84" t="s">
        <v>4863</v>
      </c>
      <c r="I1277" s="84"/>
      <c r="J1277" s="84"/>
      <c r="K1277" s="84" t="s">
        <v>4554</v>
      </c>
      <c r="L1277" s="84"/>
      <c r="M1277" s="86">
        <v>1</v>
      </c>
      <c r="N1277" s="84"/>
      <c r="O1277" s="84"/>
      <c r="P1277" s="84"/>
      <c r="Q1277" s="84"/>
      <c r="R1277" s="84"/>
      <c r="S1277" s="84"/>
      <c r="T1277" s="84"/>
      <c r="U1277" s="84"/>
      <c r="V1277" s="84"/>
      <c r="W1277" s="84"/>
      <c r="X1277" s="84"/>
      <c r="Y1277" s="84"/>
      <c r="Z1277" s="84" t="s">
        <v>7598</v>
      </c>
      <c r="AA1277" s="87"/>
      <c r="AB1277" s="87">
        <v>230968</v>
      </c>
      <c r="AC1277" s="87">
        <v>180.1</v>
      </c>
      <c r="AD1277" s="87">
        <v>2000000</v>
      </c>
      <c r="AE1277" s="87">
        <v>250753</v>
      </c>
      <c r="AF1277" s="88" t="s">
        <v>6137</v>
      </c>
    </row>
    <row r="1278" spans="1:32">
      <c r="A1278" s="82">
        <v>1803</v>
      </c>
      <c r="B1278" s="84" t="s">
        <v>7599</v>
      </c>
      <c r="C1278" s="84" t="s">
        <v>4640</v>
      </c>
      <c r="D1278" s="83"/>
      <c r="E1278" s="83"/>
      <c r="F1278" s="84" t="s">
        <v>4612</v>
      </c>
      <c r="G1278" s="84" t="s">
        <v>4598</v>
      </c>
      <c r="H1278" s="84" t="s">
        <v>4613</v>
      </c>
      <c r="I1278" s="84" t="s">
        <v>4614</v>
      </c>
      <c r="J1278" s="84" t="s">
        <v>4622</v>
      </c>
      <c r="K1278" s="84" t="s">
        <v>4658</v>
      </c>
      <c r="L1278" s="84"/>
      <c r="M1278" s="84"/>
      <c r="N1278" s="86">
        <v>1</v>
      </c>
      <c r="O1278" s="84"/>
      <c r="P1278" s="84"/>
      <c r="Q1278" s="84"/>
      <c r="R1278" s="84"/>
      <c r="S1278" s="84"/>
      <c r="T1278" s="84"/>
      <c r="U1278" s="84"/>
      <c r="V1278" s="84"/>
      <c r="W1278" s="84"/>
      <c r="X1278" s="84"/>
      <c r="Y1278" s="84"/>
      <c r="Z1278" s="84" t="s">
        <v>7600</v>
      </c>
      <c r="AA1278" s="87">
        <v>2208.638602</v>
      </c>
      <c r="AB1278" s="87">
        <v>490809</v>
      </c>
      <c r="AC1278" s="87">
        <v>383</v>
      </c>
      <c r="AD1278" s="87"/>
      <c r="AE1278" s="87">
        <v>490809</v>
      </c>
      <c r="AF1278" s="88" t="s">
        <v>7601</v>
      </c>
    </row>
    <row r="1279" spans="1:32">
      <c r="A1279" s="82">
        <v>1804</v>
      </c>
      <c r="B1279" s="84" t="s">
        <v>7602</v>
      </c>
      <c r="C1279" s="84" t="s">
        <v>4677</v>
      </c>
      <c r="D1279" s="85">
        <v>2025</v>
      </c>
      <c r="E1279" s="83"/>
      <c r="F1279" s="84" t="s">
        <v>4621</v>
      </c>
      <c r="G1279" s="84" t="s">
        <v>4598</v>
      </c>
      <c r="H1279" s="84" t="s">
        <v>4613</v>
      </c>
      <c r="I1279" s="84" t="s">
        <v>4614</v>
      </c>
      <c r="J1279" s="84" t="s">
        <v>4683</v>
      </c>
      <c r="K1279" s="84" t="s">
        <v>4616</v>
      </c>
      <c r="L1279" s="84"/>
      <c r="M1279" s="84"/>
      <c r="N1279" s="84"/>
      <c r="O1279" s="86">
        <v>1</v>
      </c>
      <c r="P1279" s="84"/>
      <c r="Q1279" s="84"/>
      <c r="R1279" s="84"/>
      <c r="S1279" s="84"/>
      <c r="T1279" s="84"/>
      <c r="U1279" s="84"/>
      <c r="V1279" s="84"/>
      <c r="W1279" s="84"/>
      <c r="X1279" s="84"/>
      <c r="Y1279" s="84"/>
      <c r="Z1279" s="84" t="s">
        <v>5178</v>
      </c>
      <c r="AA1279" s="87">
        <v>100</v>
      </c>
      <c r="AB1279" s="87">
        <v>22222</v>
      </c>
      <c r="AC1279" s="87">
        <v>17</v>
      </c>
      <c r="AD1279" s="87"/>
      <c r="AE1279" s="87">
        <v>22222</v>
      </c>
      <c r="AF1279" s="88" t="s">
        <v>7603</v>
      </c>
    </row>
    <row r="1280" spans="1:32">
      <c r="A1280" s="82">
        <v>1805</v>
      </c>
      <c r="B1280" s="84" t="s">
        <v>7604</v>
      </c>
      <c r="C1280" s="84" t="s">
        <v>4677</v>
      </c>
      <c r="D1280" s="83"/>
      <c r="E1280" s="83"/>
      <c r="F1280" s="84" t="s">
        <v>4612</v>
      </c>
      <c r="G1280" s="84" t="s">
        <v>4598</v>
      </c>
      <c r="H1280" s="84" t="s">
        <v>4613</v>
      </c>
      <c r="I1280" s="84" t="s">
        <v>4614</v>
      </c>
      <c r="J1280" s="84" t="s">
        <v>4615</v>
      </c>
      <c r="K1280" s="84" t="s">
        <v>4616</v>
      </c>
      <c r="L1280" s="84"/>
      <c r="M1280" s="84"/>
      <c r="N1280" s="84"/>
      <c r="O1280" s="84"/>
      <c r="P1280" s="84"/>
      <c r="Q1280" s="84"/>
      <c r="R1280" s="84"/>
      <c r="S1280" s="84"/>
      <c r="T1280" s="84"/>
      <c r="U1280" s="84"/>
      <c r="V1280" s="84"/>
      <c r="W1280" s="84"/>
      <c r="X1280" s="84"/>
      <c r="Y1280" s="84"/>
      <c r="Z1280" s="84" t="s">
        <v>5842</v>
      </c>
      <c r="AA1280" s="87">
        <v>4</v>
      </c>
      <c r="AB1280" s="87">
        <v>889</v>
      </c>
      <c r="AC1280" s="87">
        <v>0.7</v>
      </c>
      <c r="AD1280" s="87"/>
      <c r="AE1280" s="87">
        <v>889</v>
      </c>
      <c r="AF1280" s="88" t="s">
        <v>7605</v>
      </c>
    </row>
    <row r="1281" spans="1:32">
      <c r="A1281" s="82">
        <v>1806</v>
      </c>
      <c r="B1281" s="84" t="s">
        <v>7606</v>
      </c>
      <c r="C1281" s="84" t="s">
        <v>4620</v>
      </c>
      <c r="D1281" s="85">
        <v>2027</v>
      </c>
      <c r="E1281" s="83"/>
      <c r="F1281" s="84" t="s">
        <v>4612</v>
      </c>
      <c r="G1281" s="84" t="s">
        <v>4604</v>
      </c>
      <c r="H1281" s="84"/>
      <c r="I1281" s="84" t="s">
        <v>4614</v>
      </c>
      <c r="J1281" s="84" t="s">
        <v>4615</v>
      </c>
      <c r="K1281" s="84" t="s">
        <v>4616</v>
      </c>
      <c r="L1281" s="86">
        <v>1</v>
      </c>
      <c r="M1281" s="84"/>
      <c r="N1281" s="84"/>
      <c r="O1281" s="84"/>
      <c r="P1281" s="84"/>
      <c r="Q1281" s="84"/>
      <c r="R1281" s="84"/>
      <c r="S1281" s="84"/>
      <c r="T1281" s="84"/>
      <c r="U1281" s="84"/>
      <c r="V1281" s="84"/>
      <c r="W1281" s="84"/>
      <c r="X1281" s="84"/>
      <c r="Y1281" s="84"/>
      <c r="Z1281" s="84" t="s">
        <v>6961</v>
      </c>
      <c r="AA1281" s="87">
        <v>200</v>
      </c>
      <c r="AB1281" s="87">
        <v>43478</v>
      </c>
      <c r="AC1281" s="87">
        <v>33.9</v>
      </c>
      <c r="AD1281" s="87"/>
      <c r="AE1281" s="87">
        <v>43478</v>
      </c>
      <c r="AF1281" s="88" t="s">
        <v>7605</v>
      </c>
    </row>
    <row r="1282" spans="1:32">
      <c r="A1282" s="82">
        <v>1807</v>
      </c>
      <c r="B1282" s="84" t="s">
        <v>7607</v>
      </c>
      <c r="C1282" s="84" t="s">
        <v>4620</v>
      </c>
      <c r="D1282" s="85">
        <v>2027</v>
      </c>
      <c r="E1282" s="83"/>
      <c r="F1282" s="84" t="s">
        <v>4612</v>
      </c>
      <c r="G1282" s="84" t="s">
        <v>4598</v>
      </c>
      <c r="H1282" s="84" t="s">
        <v>4613</v>
      </c>
      <c r="I1282" s="84" t="s">
        <v>4614</v>
      </c>
      <c r="J1282" s="84" t="s">
        <v>4615</v>
      </c>
      <c r="K1282" s="84" t="s">
        <v>4616</v>
      </c>
      <c r="L1282" s="84"/>
      <c r="M1282" s="84"/>
      <c r="N1282" s="84"/>
      <c r="O1282" s="84"/>
      <c r="P1282" s="84"/>
      <c r="Q1282" s="84"/>
      <c r="R1282" s="84"/>
      <c r="S1282" s="84"/>
      <c r="T1282" s="84"/>
      <c r="U1282" s="84"/>
      <c r="V1282" s="84"/>
      <c r="W1282" s="84"/>
      <c r="X1282" s="84"/>
      <c r="Y1282" s="84"/>
      <c r="Z1282" s="84" t="s">
        <v>5661</v>
      </c>
      <c r="AA1282" s="87">
        <v>500</v>
      </c>
      <c r="AB1282" s="87">
        <v>111111</v>
      </c>
      <c r="AC1282" s="87">
        <v>86.6</v>
      </c>
      <c r="AD1282" s="87"/>
      <c r="AE1282" s="87">
        <v>111111</v>
      </c>
      <c r="AF1282" s="88" t="s">
        <v>7608</v>
      </c>
    </row>
    <row r="1283" spans="1:32">
      <c r="A1283" s="82">
        <v>1808</v>
      </c>
      <c r="B1283" s="84" t="s">
        <v>7609</v>
      </c>
      <c r="C1283" s="84" t="s">
        <v>6157</v>
      </c>
      <c r="D1283" s="85">
        <v>2023</v>
      </c>
      <c r="E1283" s="83"/>
      <c r="F1283" s="84" t="s">
        <v>4621</v>
      </c>
      <c r="G1283" s="84" t="s">
        <v>4604</v>
      </c>
      <c r="H1283" s="84"/>
      <c r="I1283" s="84" t="s">
        <v>4614</v>
      </c>
      <c r="J1283" s="84" t="s">
        <v>4683</v>
      </c>
      <c r="K1283" s="84" t="s">
        <v>4554</v>
      </c>
      <c r="L1283" s="84"/>
      <c r="M1283" s="86">
        <v>1</v>
      </c>
      <c r="N1283" s="84"/>
      <c r="O1283" s="84"/>
      <c r="P1283" s="84"/>
      <c r="Q1283" s="84"/>
      <c r="R1283" s="84"/>
      <c r="S1283" s="84"/>
      <c r="T1283" s="84"/>
      <c r="U1283" s="84"/>
      <c r="V1283" s="84"/>
      <c r="W1283" s="84"/>
      <c r="X1283" s="84"/>
      <c r="Y1283" s="84"/>
      <c r="Z1283" s="84" t="s">
        <v>5353</v>
      </c>
      <c r="AA1283" s="87">
        <v>60</v>
      </c>
      <c r="AB1283" s="87">
        <v>13043</v>
      </c>
      <c r="AC1283" s="87">
        <v>10.199999999999999</v>
      </c>
      <c r="AD1283" s="87"/>
      <c r="AE1283" s="87">
        <v>13043</v>
      </c>
      <c r="AF1283" s="88" t="s">
        <v>7610</v>
      </c>
    </row>
    <row r="1284" spans="1:32">
      <c r="A1284" s="82">
        <v>1809</v>
      </c>
      <c r="B1284" s="84" t="s">
        <v>7611</v>
      </c>
      <c r="C1284" s="84" t="s">
        <v>6157</v>
      </c>
      <c r="D1284" s="85">
        <v>2025</v>
      </c>
      <c r="E1284" s="83"/>
      <c r="F1284" s="84" t="s">
        <v>4612</v>
      </c>
      <c r="G1284" s="84" t="s">
        <v>4604</v>
      </c>
      <c r="H1284" s="84"/>
      <c r="I1284" s="84" t="s">
        <v>4614</v>
      </c>
      <c r="J1284" s="84" t="s">
        <v>4683</v>
      </c>
      <c r="K1284" s="84" t="s">
        <v>4554</v>
      </c>
      <c r="L1284" s="84"/>
      <c r="M1284" s="86">
        <v>1</v>
      </c>
      <c r="N1284" s="84"/>
      <c r="O1284" s="84"/>
      <c r="P1284" s="84"/>
      <c r="Q1284" s="84"/>
      <c r="R1284" s="84"/>
      <c r="S1284" s="84"/>
      <c r="T1284" s="84"/>
      <c r="U1284" s="84"/>
      <c r="V1284" s="84"/>
      <c r="W1284" s="84"/>
      <c r="X1284" s="84"/>
      <c r="Y1284" s="84"/>
      <c r="Z1284" s="84" t="s">
        <v>7063</v>
      </c>
      <c r="AA1284" s="87">
        <v>180</v>
      </c>
      <c r="AB1284" s="87">
        <v>39130</v>
      </c>
      <c r="AC1284" s="87">
        <v>30.5</v>
      </c>
      <c r="AD1284" s="87"/>
      <c r="AE1284" s="87">
        <v>39130</v>
      </c>
      <c r="AF1284" s="88" t="s">
        <v>7610</v>
      </c>
    </row>
    <row r="1285" spans="1:32">
      <c r="A1285" s="82">
        <v>1810</v>
      </c>
      <c r="B1285" s="84" t="s">
        <v>7612</v>
      </c>
      <c r="C1285" s="84" t="s">
        <v>6435</v>
      </c>
      <c r="D1285" s="83"/>
      <c r="E1285" s="83"/>
      <c r="F1285" s="84" t="s">
        <v>4612</v>
      </c>
      <c r="G1285" s="84" t="s">
        <v>4602</v>
      </c>
      <c r="H1285" s="84"/>
      <c r="I1285" s="84" t="s">
        <v>4614</v>
      </c>
      <c r="J1285" s="84" t="s">
        <v>4715</v>
      </c>
      <c r="K1285" s="84" t="s">
        <v>4616</v>
      </c>
      <c r="L1285" s="84"/>
      <c r="M1285" s="84"/>
      <c r="N1285" s="84"/>
      <c r="O1285" s="84"/>
      <c r="P1285" s="84"/>
      <c r="Q1285" s="84"/>
      <c r="R1285" s="84"/>
      <c r="S1285" s="84"/>
      <c r="T1285" s="84"/>
      <c r="U1285" s="84"/>
      <c r="V1285" s="84"/>
      <c r="W1285" s="84"/>
      <c r="X1285" s="84"/>
      <c r="Y1285" s="84"/>
      <c r="Z1285" s="84" t="s">
        <v>7613</v>
      </c>
      <c r="AA1285" s="87">
        <v>133.89513109999999</v>
      </c>
      <c r="AB1285" s="87">
        <v>25749</v>
      </c>
      <c r="AC1285" s="87">
        <v>20</v>
      </c>
      <c r="AD1285" s="87"/>
      <c r="AE1285" s="87">
        <v>25749</v>
      </c>
      <c r="AF1285" s="88" t="s">
        <v>7614</v>
      </c>
    </row>
    <row r="1286" spans="1:32">
      <c r="A1286" s="82">
        <v>1811</v>
      </c>
      <c r="B1286" s="84" t="s">
        <v>7615</v>
      </c>
      <c r="C1286" s="84" t="s">
        <v>4687</v>
      </c>
      <c r="D1286" s="85">
        <v>2026</v>
      </c>
      <c r="E1286" s="83"/>
      <c r="F1286" s="84" t="s">
        <v>4612</v>
      </c>
      <c r="G1286" s="84" t="s">
        <v>4598</v>
      </c>
      <c r="H1286" s="84" t="s">
        <v>4613</v>
      </c>
      <c r="I1286" s="84" t="s">
        <v>4614</v>
      </c>
      <c r="J1286" s="84" t="s">
        <v>4615</v>
      </c>
      <c r="K1286" s="84" t="s">
        <v>4616</v>
      </c>
      <c r="L1286" s="84"/>
      <c r="M1286" s="84"/>
      <c r="N1286" s="84"/>
      <c r="O1286" s="86">
        <v>1</v>
      </c>
      <c r="P1286" s="86">
        <v>1</v>
      </c>
      <c r="Q1286" s="86">
        <v>1</v>
      </c>
      <c r="R1286" s="84"/>
      <c r="S1286" s="84"/>
      <c r="T1286" s="84"/>
      <c r="U1286" s="84"/>
      <c r="V1286" s="84"/>
      <c r="W1286" s="84"/>
      <c r="X1286" s="84"/>
      <c r="Y1286" s="84"/>
      <c r="Z1286" s="84" t="s">
        <v>7157</v>
      </c>
      <c r="AA1286" s="87">
        <v>42.5</v>
      </c>
      <c r="AB1286" s="87">
        <v>9444</v>
      </c>
      <c r="AC1286" s="87">
        <v>7.4</v>
      </c>
      <c r="AD1286" s="87"/>
      <c r="AE1286" s="87">
        <v>9444</v>
      </c>
      <c r="AF1286" s="88" t="s">
        <v>7616</v>
      </c>
    </row>
    <row r="1287" spans="1:32">
      <c r="A1287" s="82">
        <v>1812</v>
      </c>
      <c r="B1287" s="84" t="s">
        <v>7617</v>
      </c>
      <c r="C1287" s="84" t="s">
        <v>4687</v>
      </c>
      <c r="D1287" s="83"/>
      <c r="E1287" s="83"/>
      <c r="F1287" s="84" t="s">
        <v>4612</v>
      </c>
      <c r="G1287" s="84" t="s">
        <v>4598</v>
      </c>
      <c r="H1287" s="84" t="s">
        <v>4613</v>
      </c>
      <c r="I1287" s="84" t="s">
        <v>4614</v>
      </c>
      <c r="J1287" s="84" t="s">
        <v>4615</v>
      </c>
      <c r="K1287" s="84" t="s">
        <v>4616</v>
      </c>
      <c r="L1287" s="84"/>
      <c r="M1287" s="84"/>
      <c r="N1287" s="84"/>
      <c r="O1287" s="86">
        <v>1</v>
      </c>
      <c r="P1287" s="86">
        <v>1</v>
      </c>
      <c r="Q1287" s="86">
        <v>1</v>
      </c>
      <c r="R1287" s="84"/>
      <c r="S1287" s="84"/>
      <c r="T1287" s="84"/>
      <c r="U1287" s="84"/>
      <c r="V1287" s="84"/>
      <c r="W1287" s="84"/>
      <c r="X1287" s="84"/>
      <c r="Y1287" s="84"/>
      <c r="Z1287" s="84" t="s">
        <v>5661</v>
      </c>
      <c r="AA1287" s="87">
        <v>457.5</v>
      </c>
      <c r="AB1287" s="87">
        <v>101667</v>
      </c>
      <c r="AC1287" s="87">
        <v>79.3</v>
      </c>
      <c r="AD1287" s="87"/>
      <c r="AE1287" s="87">
        <v>101667</v>
      </c>
      <c r="AF1287" s="88" t="s">
        <v>7616</v>
      </c>
    </row>
    <row r="1288" spans="1:32">
      <c r="A1288" s="82">
        <v>1813</v>
      </c>
      <c r="B1288" s="84" t="s">
        <v>7618</v>
      </c>
      <c r="C1288" s="84" t="s">
        <v>4736</v>
      </c>
      <c r="D1288" s="85">
        <v>2027</v>
      </c>
      <c r="E1288" s="83"/>
      <c r="F1288" s="84" t="s">
        <v>4612</v>
      </c>
      <c r="G1288" s="84" t="s">
        <v>4598</v>
      </c>
      <c r="H1288" s="84" t="s">
        <v>4613</v>
      </c>
      <c r="I1288" s="84" t="s">
        <v>4641</v>
      </c>
      <c r="J1288" s="84"/>
      <c r="K1288" s="84" t="s">
        <v>4616</v>
      </c>
      <c r="L1288" s="84"/>
      <c r="M1288" s="84"/>
      <c r="N1288" s="84"/>
      <c r="O1288" s="86">
        <v>1</v>
      </c>
      <c r="P1288" s="84"/>
      <c r="Q1288" s="84"/>
      <c r="R1288" s="84"/>
      <c r="S1288" s="84"/>
      <c r="T1288" s="84"/>
      <c r="U1288" s="84"/>
      <c r="V1288" s="84"/>
      <c r="W1288" s="84"/>
      <c r="X1288" s="84"/>
      <c r="Y1288" s="84"/>
      <c r="Z1288" s="84" t="s">
        <v>7619</v>
      </c>
      <c r="AA1288" s="87">
        <v>700</v>
      </c>
      <c r="AB1288" s="87">
        <v>155556</v>
      </c>
      <c r="AC1288" s="87">
        <v>121.3</v>
      </c>
      <c r="AD1288" s="87"/>
      <c r="AE1288" s="87">
        <v>155556</v>
      </c>
      <c r="AF1288" s="88" t="s">
        <v>7620</v>
      </c>
    </row>
    <row r="1289" spans="1:32">
      <c r="A1289" s="82">
        <v>1814</v>
      </c>
      <c r="B1289" s="84" t="s">
        <v>7621</v>
      </c>
      <c r="C1289" s="84" t="s">
        <v>4620</v>
      </c>
      <c r="D1289" s="85">
        <v>2026</v>
      </c>
      <c r="E1289" s="83"/>
      <c r="F1289" s="84" t="s">
        <v>4612</v>
      </c>
      <c r="G1289" s="84" t="s">
        <v>4598</v>
      </c>
      <c r="H1289" s="84" t="s">
        <v>4613</v>
      </c>
      <c r="I1289" s="84" t="s">
        <v>4614</v>
      </c>
      <c r="J1289" s="84" t="s">
        <v>4615</v>
      </c>
      <c r="K1289" s="84" t="s">
        <v>4616</v>
      </c>
      <c r="L1289" s="84"/>
      <c r="M1289" s="84"/>
      <c r="N1289" s="84"/>
      <c r="O1289" s="84"/>
      <c r="P1289" s="86">
        <v>1</v>
      </c>
      <c r="Q1289" s="84"/>
      <c r="R1289" s="84"/>
      <c r="S1289" s="84"/>
      <c r="T1289" s="84"/>
      <c r="U1289" s="84"/>
      <c r="V1289" s="84"/>
      <c r="W1289" s="84"/>
      <c r="X1289" s="84"/>
      <c r="Y1289" s="84"/>
      <c r="Z1289" s="84" t="s">
        <v>5276</v>
      </c>
      <c r="AA1289" s="87">
        <v>50</v>
      </c>
      <c r="AB1289" s="87">
        <v>11111</v>
      </c>
      <c r="AC1289" s="87">
        <v>8.6999999999999993</v>
      </c>
      <c r="AD1289" s="87"/>
      <c r="AE1289" s="87">
        <v>11111</v>
      </c>
      <c r="AF1289" s="88" t="s">
        <v>7622</v>
      </c>
    </row>
    <row r="1290" spans="1:32">
      <c r="A1290" s="82">
        <v>1815</v>
      </c>
      <c r="B1290" s="84" t="s">
        <v>7623</v>
      </c>
      <c r="C1290" s="84" t="s">
        <v>4677</v>
      </c>
      <c r="D1290" s="85">
        <v>2026</v>
      </c>
      <c r="E1290" s="83"/>
      <c r="F1290" s="84" t="s">
        <v>4612</v>
      </c>
      <c r="G1290" s="84" t="s">
        <v>4602</v>
      </c>
      <c r="H1290" s="84"/>
      <c r="I1290" s="84" t="s">
        <v>4614</v>
      </c>
      <c r="J1290" s="84" t="s">
        <v>4615</v>
      </c>
      <c r="K1290" s="84" t="s">
        <v>4563</v>
      </c>
      <c r="L1290" s="84"/>
      <c r="M1290" s="84"/>
      <c r="N1290" s="84"/>
      <c r="O1290" s="84"/>
      <c r="P1290" s="84"/>
      <c r="Q1290" s="84"/>
      <c r="R1290" s="84"/>
      <c r="S1290" s="84"/>
      <c r="T1290" s="84"/>
      <c r="U1290" s="84"/>
      <c r="V1290" s="84"/>
      <c r="W1290" s="84"/>
      <c r="X1290" s="84"/>
      <c r="Y1290" s="84"/>
      <c r="Z1290" s="84" t="s">
        <v>7624</v>
      </c>
      <c r="AA1290" s="87">
        <v>62.29525228</v>
      </c>
      <c r="AB1290" s="87">
        <v>11980</v>
      </c>
      <c r="AC1290" s="87">
        <v>9.3000000000000007</v>
      </c>
      <c r="AD1290" s="87"/>
      <c r="AE1290" s="87">
        <v>11980</v>
      </c>
      <c r="AF1290" s="88" t="s">
        <v>7625</v>
      </c>
    </row>
    <row r="1291" spans="1:32">
      <c r="A1291" s="82">
        <v>1816</v>
      </c>
      <c r="B1291" s="84" t="s">
        <v>7626</v>
      </c>
      <c r="C1291" s="84" t="s">
        <v>4611</v>
      </c>
      <c r="D1291" s="85">
        <v>2026</v>
      </c>
      <c r="E1291" s="83"/>
      <c r="F1291" s="84" t="s">
        <v>4612</v>
      </c>
      <c r="G1291" s="84" t="s">
        <v>4598</v>
      </c>
      <c r="H1291" s="84" t="s">
        <v>4613</v>
      </c>
      <c r="I1291" s="84" t="s">
        <v>4614</v>
      </c>
      <c r="J1291" s="84" t="s">
        <v>4715</v>
      </c>
      <c r="K1291" s="84" t="s">
        <v>4563</v>
      </c>
      <c r="L1291" s="84"/>
      <c r="M1291" s="84"/>
      <c r="N1291" s="84"/>
      <c r="O1291" s="84"/>
      <c r="P1291" s="84"/>
      <c r="Q1291" s="84"/>
      <c r="R1291" s="84"/>
      <c r="S1291" s="84"/>
      <c r="T1291" s="84"/>
      <c r="U1291" s="84"/>
      <c r="V1291" s="84"/>
      <c r="W1291" s="86">
        <v>1</v>
      </c>
      <c r="X1291" s="84"/>
      <c r="Y1291" s="84"/>
      <c r="Z1291" s="84" t="s">
        <v>7627</v>
      </c>
      <c r="AA1291" s="87">
        <v>474.40230580000002</v>
      </c>
      <c r="AB1291" s="87">
        <v>105423</v>
      </c>
      <c r="AC1291" s="87">
        <v>82.2</v>
      </c>
      <c r="AD1291" s="87"/>
      <c r="AE1291" s="87">
        <v>105423</v>
      </c>
      <c r="AF1291" s="88" t="s">
        <v>7628</v>
      </c>
    </row>
    <row r="1292" spans="1:32">
      <c r="A1292" s="82">
        <v>1817</v>
      </c>
      <c r="B1292" s="84" t="s">
        <v>7629</v>
      </c>
      <c r="C1292" s="84" t="s">
        <v>4640</v>
      </c>
      <c r="D1292" s="85">
        <v>2028</v>
      </c>
      <c r="E1292" s="83"/>
      <c r="F1292" s="84" t="s">
        <v>4612</v>
      </c>
      <c r="G1292" s="84" t="s">
        <v>4598</v>
      </c>
      <c r="H1292" s="84" t="s">
        <v>4613</v>
      </c>
      <c r="I1292" s="84" t="s">
        <v>4614</v>
      </c>
      <c r="J1292" s="84" t="s">
        <v>4715</v>
      </c>
      <c r="K1292" s="84" t="s">
        <v>4563</v>
      </c>
      <c r="L1292" s="84"/>
      <c r="M1292" s="84"/>
      <c r="N1292" s="84"/>
      <c r="O1292" s="84"/>
      <c r="P1292" s="84"/>
      <c r="Q1292" s="84"/>
      <c r="R1292" s="84"/>
      <c r="S1292" s="84"/>
      <c r="T1292" s="84"/>
      <c r="U1292" s="84"/>
      <c r="V1292" s="84"/>
      <c r="W1292" s="86">
        <v>1</v>
      </c>
      <c r="X1292" s="84"/>
      <c r="Y1292" s="84"/>
      <c r="Z1292" s="84"/>
      <c r="AA1292" s="87">
        <v>0</v>
      </c>
      <c r="AB1292" s="87"/>
      <c r="AC1292" s="87"/>
      <c r="AD1292" s="87"/>
      <c r="AE1292" s="87">
        <v>0</v>
      </c>
      <c r="AF1292" s="88" t="s">
        <v>7630</v>
      </c>
    </row>
    <row r="1293" spans="1:32">
      <c r="A1293" s="82">
        <v>1818</v>
      </c>
      <c r="B1293" s="84" t="s">
        <v>7631</v>
      </c>
      <c r="C1293" s="84" t="s">
        <v>4662</v>
      </c>
      <c r="D1293" s="85">
        <v>2023</v>
      </c>
      <c r="E1293" s="83"/>
      <c r="F1293" s="84" t="s">
        <v>4621</v>
      </c>
      <c r="G1293" s="84" t="s">
        <v>4525</v>
      </c>
      <c r="H1293" s="84" t="s">
        <v>5724</v>
      </c>
      <c r="I1293" s="84"/>
      <c r="J1293" s="84"/>
      <c r="K1293" s="84" t="s">
        <v>4616</v>
      </c>
      <c r="L1293" s="84"/>
      <c r="M1293" s="84"/>
      <c r="N1293" s="84"/>
      <c r="O1293" s="84"/>
      <c r="P1293" s="84"/>
      <c r="Q1293" s="84"/>
      <c r="R1293" s="84"/>
      <c r="S1293" s="84"/>
      <c r="T1293" s="84"/>
      <c r="U1293" s="84"/>
      <c r="V1293" s="84"/>
      <c r="W1293" s="84"/>
      <c r="X1293" s="84"/>
      <c r="Y1293" s="84"/>
      <c r="Z1293" s="84" t="s">
        <v>7632</v>
      </c>
      <c r="AA1293" s="87"/>
      <c r="AB1293" s="87">
        <v>187</v>
      </c>
      <c r="AC1293" s="87">
        <v>0.1</v>
      </c>
      <c r="AD1293" s="87"/>
      <c r="AE1293" s="87">
        <v>187</v>
      </c>
      <c r="AF1293" s="88" t="s">
        <v>7633</v>
      </c>
    </row>
    <row r="1294" spans="1:32">
      <c r="A1294" s="82">
        <v>1819</v>
      </c>
      <c r="B1294" s="84" t="s">
        <v>7634</v>
      </c>
      <c r="C1294" s="84" t="s">
        <v>4761</v>
      </c>
      <c r="D1294" s="85">
        <v>2023</v>
      </c>
      <c r="E1294" s="83"/>
      <c r="F1294" s="84" t="s">
        <v>4621</v>
      </c>
      <c r="G1294" s="84" t="s">
        <v>4602</v>
      </c>
      <c r="H1294" s="84"/>
      <c r="I1294" s="84" t="s">
        <v>4769</v>
      </c>
      <c r="J1294" s="84"/>
      <c r="K1294" s="84" t="s">
        <v>4616</v>
      </c>
      <c r="L1294" s="84"/>
      <c r="M1294" s="84"/>
      <c r="N1294" s="84"/>
      <c r="O1294" s="84"/>
      <c r="P1294" s="84"/>
      <c r="Q1294" s="86">
        <v>1</v>
      </c>
      <c r="R1294" s="84"/>
      <c r="S1294" s="84"/>
      <c r="T1294" s="84"/>
      <c r="U1294" s="84"/>
      <c r="V1294" s="84"/>
      <c r="W1294" s="84"/>
      <c r="X1294" s="84"/>
      <c r="Y1294" s="84"/>
      <c r="Z1294" s="84" t="s">
        <v>7099</v>
      </c>
      <c r="AA1294" s="87">
        <v>2.434456929</v>
      </c>
      <c r="AB1294" s="87">
        <v>468</v>
      </c>
      <c r="AC1294" s="87">
        <v>0</v>
      </c>
      <c r="AD1294" s="87"/>
      <c r="AE1294" s="87">
        <v>468</v>
      </c>
      <c r="AF1294" s="88" t="s">
        <v>7635</v>
      </c>
    </row>
    <row r="1295" spans="1:32">
      <c r="A1295" s="82">
        <v>1820</v>
      </c>
      <c r="B1295" s="84" t="s">
        <v>7636</v>
      </c>
      <c r="C1295" s="84" t="s">
        <v>6560</v>
      </c>
      <c r="D1295" s="85">
        <v>2025</v>
      </c>
      <c r="E1295" s="83"/>
      <c r="F1295" s="84" t="s">
        <v>4626</v>
      </c>
      <c r="G1295" s="84" t="s">
        <v>4598</v>
      </c>
      <c r="H1295" s="84" t="s">
        <v>4613</v>
      </c>
      <c r="I1295" s="84" t="s">
        <v>4614</v>
      </c>
      <c r="J1295" s="84" t="s">
        <v>4715</v>
      </c>
      <c r="K1295" s="84" t="s">
        <v>4616</v>
      </c>
      <c r="L1295" s="84"/>
      <c r="M1295" s="84"/>
      <c r="N1295" s="84"/>
      <c r="O1295" s="84"/>
      <c r="P1295" s="84"/>
      <c r="Q1295" s="84"/>
      <c r="R1295" s="84"/>
      <c r="S1295" s="84"/>
      <c r="T1295" s="84"/>
      <c r="U1295" s="84"/>
      <c r="V1295" s="84"/>
      <c r="W1295" s="84"/>
      <c r="X1295" s="84"/>
      <c r="Y1295" s="84"/>
      <c r="Z1295" s="84" t="s">
        <v>7637</v>
      </c>
      <c r="AA1295" s="87">
        <v>230.87578880000001</v>
      </c>
      <c r="AB1295" s="87">
        <v>51306</v>
      </c>
      <c r="AC1295" s="87">
        <v>40</v>
      </c>
      <c r="AD1295" s="87"/>
      <c r="AE1295" s="87">
        <v>51306</v>
      </c>
      <c r="AF1295" s="88" t="s">
        <v>7638</v>
      </c>
    </row>
    <row r="1296" spans="1:32">
      <c r="A1296" s="82">
        <v>1821</v>
      </c>
      <c r="B1296" s="84" t="s">
        <v>7639</v>
      </c>
      <c r="C1296" s="84" t="s">
        <v>6560</v>
      </c>
      <c r="D1296" s="85">
        <v>2029</v>
      </c>
      <c r="E1296" s="83"/>
      <c r="F1296" s="84" t="s">
        <v>4626</v>
      </c>
      <c r="G1296" s="84" t="s">
        <v>4598</v>
      </c>
      <c r="H1296" s="84" t="s">
        <v>4613</v>
      </c>
      <c r="I1296" s="84" t="s">
        <v>4614</v>
      </c>
      <c r="J1296" s="84" t="s">
        <v>4715</v>
      </c>
      <c r="K1296" s="84" t="s">
        <v>4616</v>
      </c>
      <c r="L1296" s="84"/>
      <c r="M1296" s="84"/>
      <c r="N1296" s="84"/>
      <c r="O1296" s="84"/>
      <c r="P1296" s="84"/>
      <c r="Q1296" s="84"/>
      <c r="R1296" s="84"/>
      <c r="S1296" s="84"/>
      <c r="T1296" s="84"/>
      <c r="U1296" s="84"/>
      <c r="V1296" s="84"/>
      <c r="W1296" s="84"/>
      <c r="X1296" s="84"/>
      <c r="Y1296" s="84"/>
      <c r="Z1296" s="84" t="s">
        <v>7640</v>
      </c>
      <c r="AA1296" s="87">
        <v>2077.8820989999999</v>
      </c>
      <c r="AB1296" s="87">
        <v>461752</v>
      </c>
      <c r="AC1296" s="87">
        <v>360</v>
      </c>
      <c r="AD1296" s="87"/>
      <c r="AE1296" s="87">
        <v>461752</v>
      </c>
      <c r="AF1296" s="88" t="s">
        <v>7638</v>
      </c>
    </row>
    <row r="1297" spans="1:32">
      <c r="A1297" s="82">
        <v>1822</v>
      </c>
      <c r="B1297" s="84" t="s">
        <v>7641</v>
      </c>
      <c r="C1297" s="84" t="s">
        <v>6560</v>
      </c>
      <c r="D1297" s="85">
        <v>2025</v>
      </c>
      <c r="E1297" s="83"/>
      <c r="F1297" s="84" t="s">
        <v>4626</v>
      </c>
      <c r="G1297" s="84" t="s">
        <v>4598</v>
      </c>
      <c r="H1297" s="84" t="s">
        <v>4613</v>
      </c>
      <c r="I1297" s="84" t="s">
        <v>4614</v>
      </c>
      <c r="J1297" s="84" t="s">
        <v>4715</v>
      </c>
      <c r="K1297" s="84" t="s">
        <v>4554</v>
      </c>
      <c r="L1297" s="84"/>
      <c r="M1297" s="86">
        <v>1</v>
      </c>
      <c r="N1297" s="84"/>
      <c r="O1297" s="84"/>
      <c r="P1297" s="84"/>
      <c r="Q1297" s="84"/>
      <c r="R1297" s="84"/>
      <c r="S1297" s="84"/>
      <c r="T1297" s="84"/>
      <c r="U1297" s="84"/>
      <c r="V1297" s="84"/>
      <c r="W1297" s="84"/>
      <c r="X1297" s="84"/>
      <c r="Y1297" s="84"/>
      <c r="Z1297" s="84" t="s">
        <v>7642</v>
      </c>
      <c r="AA1297" s="87">
        <v>207.87135850000001</v>
      </c>
      <c r="AB1297" s="87">
        <v>46194</v>
      </c>
      <c r="AC1297" s="87">
        <v>36</v>
      </c>
      <c r="AD1297" s="87"/>
      <c r="AE1297" s="87">
        <v>46194</v>
      </c>
      <c r="AF1297" s="88" t="s">
        <v>7638</v>
      </c>
    </row>
    <row r="1298" spans="1:32">
      <c r="A1298" s="82">
        <v>1823</v>
      </c>
      <c r="B1298" s="84" t="s">
        <v>7643</v>
      </c>
      <c r="C1298" s="84" t="s">
        <v>6560</v>
      </c>
      <c r="D1298" s="85">
        <v>2029</v>
      </c>
      <c r="E1298" s="83"/>
      <c r="F1298" s="84" t="s">
        <v>4626</v>
      </c>
      <c r="G1298" s="84" t="s">
        <v>4598</v>
      </c>
      <c r="H1298" s="84" t="s">
        <v>4613</v>
      </c>
      <c r="I1298" s="84" t="s">
        <v>4614</v>
      </c>
      <c r="J1298" s="84" t="s">
        <v>4715</v>
      </c>
      <c r="K1298" s="84" t="s">
        <v>4554</v>
      </c>
      <c r="L1298" s="84"/>
      <c r="M1298" s="86">
        <v>1</v>
      </c>
      <c r="N1298" s="84"/>
      <c r="O1298" s="84"/>
      <c r="P1298" s="84"/>
      <c r="Q1298" s="84"/>
      <c r="R1298" s="84"/>
      <c r="S1298" s="84"/>
      <c r="T1298" s="84"/>
      <c r="U1298" s="84"/>
      <c r="V1298" s="84"/>
      <c r="W1298" s="84"/>
      <c r="X1298" s="84"/>
      <c r="Y1298" s="84"/>
      <c r="Z1298" s="84" t="s">
        <v>7644</v>
      </c>
      <c r="AA1298" s="87">
        <v>2078.713585</v>
      </c>
      <c r="AB1298" s="87">
        <v>461936</v>
      </c>
      <c r="AC1298" s="87">
        <v>360.1</v>
      </c>
      <c r="AD1298" s="87"/>
      <c r="AE1298" s="87">
        <v>461936</v>
      </c>
      <c r="AF1298" s="88" t="s">
        <v>7638</v>
      </c>
    </row>
    <row r="1299" spans="1:32">
      <c r="A1299" s="82">
        <v>1824</v>
      </c>
      <c r="B1299" s="84" t="s">
        <v>7645</v>
      </c>
      <c r="C1299" s="84" t="s">
        <v>4687</v>
      </c>
      <c r="D1299" s="85">
        <v>2025</v>
      </c>
      <c r="E1299" s="83"/>
      <c r="F1299" s="84" t="s">
        <v>4612</v>
      </c>
      <c r="G1299" s="84" t="s">
        <v>4598</v>
      </c>
      <c r="H1299" s="84" t="s">
        <v>4613</v>
      </c>
      <c r="I1299" s="84" t="s">
        <v>4614</v>
      </c>
      <c r="J1299" s="84" t="s">
        <v>4715</v>
      </c>
      <c r="K1299" s="84" t="s">
        <v>4616</v>
      </c>
      <c r="L1299" s="84"/>
      <c r="M1299" s="86">
        <v>1</v>
      </c>
      <c r="N1299" s="86">
        <v>1</v>
      </c>
      <c r="O1299" s="84"/>
      <c r="P1299" s="86">
        <v>1</v>
      </c>
      <c r="Q1299" s="86">
        <v>1</v>
      </c>
      <c r="R1299" s="84"/>
      <c r="S1299" s="84"/>
      <c r="T1299" s="84"/>
      <c r="U1299" s="84"/>
      <c r="V1299" s="84"/>
      <c r="W1299" s="86">
        <v>1</v>
      </c>
      <c r="X1299" s="84"/>
      <c r="Y1299" s="84"/>
      <c r="Z1299" s="84" t="s">
        <v>5178</v>
      </c>
      <c r="AA1299" s="87">
        <v>100</v>
      </c>
      <c r="AB1299" s="87">
        <v>22222</v>
      </c>
      <c r="AC1299" s="87">
        <v>17.3</v>
      </c>
      <c r="AD1299" s="87"/>
      <c r="AE1299" s="87">
        <v>22222</v>
      </c>
      <c r="AF1299" s="88" t="s">
        <v>7646</v>
      </c>
    </row>
    <row r="1300" spans="1:32">
      <c r="A1300" s="82">
        <v>1825</v>
      </c>
      <c r="B1300" s="84" t="s">
        <v>7647</v>
      </c>
      <c r="C1300" s="84" t="s">
        <v>4710</v>
      </c>
      <c r="D1300" s="85">
        <v>2027</v>
      </c>
      <c r="E1300" s="83"/>
      <c r="F1300" s="84" t="s">
        <v>4612</v>
      </c>
      <c r="G1300" s="84" t="s">
        <v>4598</v>
      </c>
      <c r="H1300" s="84" t="s">
        <v>4613</v>
      </c>
      <c r="I1300" s="84" t="s">
        <v>5320</v>
      </c>
      <c r="J1300" s="84" t="s">
        <v>4622</v>
      </c>
      <c r="K1300" s="84" t="s">
        <v>4616</v>
      </c>
      <c r="L1300" s="84"/>
      <c r="M1300" s="84"/>
      <c r="N1300" s="84"/>
      <c r="O1300" s="84"/>
      <c r="P1300" s="84"/>
      <c r="Q1300" s="84"/>
      <c r="R1300" s="84"/>
      <c r="S1300" s="84"/>
      <c r="T1300" s="84"/>
      <c r="U1300" s="84"/>
      <c r="V1300" s="84"/>
      <c r="W1300" s="84"/>
      <c r="X1300" s="84"/>
      <c r="Y1300" s="84"/>
      <c r="Z1300" s="84" t="s">
        <v>7648</v>
      </c>
      <c r="AA1300" s="87">
        <v>60</v>
      </c>
      <c r="AB1300" s="87">
        <v>13333</v>
      </c>
      <c r="AC1300" s="87">
        <v>10.4</v>
      </c>
      <c r="AD1300" s="87"/>
      <c r="AE1300" s="87">
        <v>13333</v>
      </c>
      <c r="AF1300" s="88" t="s">
        <v>7649</v>
      </c>
    </row>
    <row r="1301" spans="1:32">
      <c r="A1301" s="82">
        <v>1826</v>
      </c>
      <c r="B1301" s="84" t="s">
        <v>7650</v>
      </c>
      <c r="C1301" s="84" t="s">
        <v>4710</v>
      </c>
      <c r="D1301" s="85">
        <v>2030</v>
      </c>
      <c r="E1301" s="83"/>
      <c r="F1301" s="84" t="s">
        <v>4612</v>
      </c>
      <c r="G1301" s="84" t="s">
        <v>4598</v>
      </c>
      <c r="H1301" s="84" t="s">
        <v>4613</v>
      </c>
      <c r="I1301" s="84" t="s">
        <v>5320</v>
      </c>
      <c r="J1301" s="84" t="s">
        <v>4622</v>
      </c>
      <c r="K1301" s="84" t="s">
        <v>4616</v>
      </c>
      <c r="L1301" s="84"/>
      <c r="M1301" s="84"/>
      <c r="N1301" s="84"/>
      <c r="O1301" s="84"/>
      <c r="P1301" s="84"/>
      <c r="Q1301" s="84"/>
      <c r="R1301" s="84"/>
      <c r="S1301" s="84"/>
      <c r="T1301" s="84"/>
      <c r="U1301" s="84"/>
      <c r="V1301" s="84"/>
      <c r="W1301" s="84"/>
      <c r="X1301" s="84"/>
      <c r="Y1301" s="84"/>
      <c r="Z1301" s="84" t="s">
        <v>7651</v>
      </c>
      <c r="AA1301" s="87">
        <v>240</v>
      </c>
      <c r="AB1301" s="87">
        <v>53333</v>
      </c>
      <c r="AC1301" s="87">
        <v>41.6</v>
      </c>
      <c r="AD1301" s="87"/>
      <c r="AE1301" s="87">
        <v>53333</v>
      </c>
      <c r="AF1301" s="88" t="s">
        <v>7649</v>
      </c>
    </row>
    <row r="1302" spans="1:32">
      <c r="A1302" s="82">
        <v>1827</v>
      </c>
      <c r="B1302" s="84" t="s">
        <v>7652</v>
      </c>
      <c r="C1302" s="84" t="s">
        <v>6435</v>
      </c>
      <c r="D1302" s="85">
        <v>2030</v>
      </c>
      <c r="E1302" s="83"/>
      <c r="F1302" s="84" t="s">
        <v>4626</v>
      </c>
      <c r="G1302" s="84" t="s">
        <v>4598</v>
      </c>
      <c r="H1302" s="84" t="s">
        <v>4613</v>
      </c>
      <c r="I1302" s="84" t="s">
        <v>4614</v>
      </c>
      <c r="J1302" s="84" t="s">
        <v>4715</v>
      </c>
      <c r="K1302" s="84" t="s">
        <v>4722</v>
      </c>
      <c r="L1302" s="84"/>
      <c r="M1302" s="84"/>
      <c r="N1302" s="84"/>
      <c r="O1302" s="84"/>
      <c r="P1302" s="84"/>
      <c r="Q1302" s="84"/>
      <c r="R1302" s="84"/>
      <c r="S1302" s="84"/>
      <c r="T1302" s="84"/>
      <c r="U1302" s="84"/>
      <c r="V1302" s="84"/>
      <c r="W1302" s="84"/>
      <c r="X1302" s="86">
        <v>1</v>
      </c>
      <c r="Y1302" s="84"/>
      <c r="Z1302" s="84" t="s">
        <v>7653</v>
      </c>
      <c r="AA1302" s="87">
        <v>395.33525479999997</v>
      </c>
      <c r="AB1302" s="87">
        <v>87852</v>
      </c>
      <c r="AC1302" s="87">
        <v>68</v>
      </c>
      <c r="AD1302" s="87"/>
      <c r="AE1302" s="87">
        <v>87852</v>
      </c>
      <c r="AF1302" s="88" t="s">
        <v>7654</v>
      </c>
    </row>
    <row r="1303" spans="1:32">
      <c r="A1303" s="82">
        <v>1828</v>
      </c>
      <c r="B1303" s="84" t="s">
        <v>7655</v>
      </c>
      <c r="C1303" s="84" t="s">
        <v>4719</v>
      </c>
      <c r="D1303" s="85">
        <v>2023</v>
      </c>
      <c r="E1303" s="83"/>
      <c r="F1303" s="84" t="s">
        <v>4621</v>
      </c>
      <c r="G1303" s="84" t="s">
        <v>4602</v>
      </c>
      <c r="H1303" s="84"/>
      <c r="I1303" s="84" t="s">
        <v>4614</v>
      </c>
      <c r="J1303" s="84" t="s">
        <v>4715</v>
      </c>
      <c r="K1303" s="84" t="s">
        <v>4616</v>
      </c>
      <c r="L1303" s="86">
        <v>1</v>
      </c>
      <c r="M1303" s="84"/>
      <c r="N1303" s="84"/>
      <c r="O1303" s="84"/>
      <c r="P1303" s="84"/>
      <c r="Q1303" s="84"/>
      <c r="R1303" s="84"/>
      <c r="S1303" s="84"/>
      <c r="T1303" s="84"/>
      <c r="U1303" s="84"/>
      <c r="V1303" s="84"/>
      <c r="W1303" s="84"/>
      <c r="X1303" s="84"/>
      <c r="Y1303" s="84"/>
      <c r="Z1303" s="84" t="s">
        <v>5400</v>
      </c>
      <c r="AA1303" s="87">
        <v>5</v>
      </c>
      <c r="AB1303" s="87">
        <v>962</v>
      </c>
      <c r="AC1303" s="87">
        <v>0.7</v>
      </c>
      <c r="AD1303" s="87"/>
      <c r="AE1303" s="87">
        <v>962</v>
      </c>
      <c r="AF1303" s="88" t="s">
        <v>7656</v>
      </c>
    </row>
    <row r="1304" spans="1:32">
      <c r="A1304" s="82">
        <v>1829</v>
      </c>
      <c r="B1304" s="84" t="s">
        <v>7657</v>
      </c>
      <c r="C1304" s="84" t="s">
        <v>4927</v>
      </c>
      <c r="D1304" s="85">
        <v>2025</v>
      </c>
      <c r="E1304" s="83"/>
      <c r="F1304" s="84" t="s">
        <v>4612</v>
      </c>
      <c r="G1304" s="84" t="s">
        <v>4602</v>
      </c>
      <c r="H1304" s="84"/>
      <c r="I1304" s="84" t="s">
        <v>4614</v>
      </c>
      <c r="J1304" s="84" t="s">
        <v>4715</v>
      </c>
      <c r="K1304" s="84" t="s">
        <v>4616</v>
      </c>
      <c r="L1304" s="84"/>
      <c r="M1304" s="84"/>
      <c r="N1304" s="84"/>
      <c r="O1304" s="84"/>
      <c r="P1304" s="86">
        <v>1</v>
      </c>
      <c r="Q1304" s="84"/>
      <c r="R1304" s="84"/>
      <c r="S1304" s="84"/>
      <c r="T1304" s="84"/>
      <c r="U1304" s="84"/>
      <c r="V1304" s="84"/>
      <c r="W1304" s="84"/>
      <c r="X1304" s="84"/>
      <c r="Y1304" s="84"/>
      <c r="Z1304" s="84" t="s">
        <v>5259</v>
      </c>
      <c r="AA1304" s="87">
        <v>100</v>
      </c>
      <c r="AB1304" s="87">
        <v>19231</v>
      </c>
      <c r="AC1304" s="87">
        <v>15</v>
      </c>
      <c r="AD1304" s="87"/>
      <c r="AE1304" s="87">
        <v>19231</v>
      </c>
      <c r="AF1304" s="88" t="s">
        <v>7658</v>
      </c>
    </row>
    <row r="1305" spans="1:32">
      <c r="A1305" s="82">
        <v>1830</v>
      </c>
      <c r="B1305" s="84" t="s">
        <v>7659</v>
      </c>
      <c r="C1305" s="84" t="s">
        <v>4677</v>
      </c>
      <c r="D1305" s="85">
        <v>2023</v>
      </c>
      <c r="E1305" s="83"/>
      <c r="F1305" s="84" t="s">
        <v>4621</v>
      </c>
      <c r="G1305" s="84" t="s">
        <v>4598</v>
      </c>
      <c r="H1305" s="84" t="s">
        <v>4613</v>
      </c>
      <c r="I1305" s="84" t="s">
        <v>4614</v>
      </c>
      <c r="J1305" s="84" t="s">
        <v>4715</v>
      </c>
      <c r="K1305" s="84" t="s">
        <v>4563</v>
      </c>
      <c r="L1305" s="84"/>
      <c r="M1305" s="84"/>
      <c r="N1305" s="84"/>
      <c r="O1305" s="84"/>
      <c r="P1305" s="84"/>
      <c r="Q1305" s="84"/>
      <c r="R1305" s="84"/>
      <c r="S1305" s="84"/>
      <c r="T1305" s="84"/>
      <c r="U1305" s="84"/>
      <c r="V1305" s="84"/>
      <c r="W1305" s="86">
        <v>1</v>
      </c>
      <c r="X1305" s="84"/>
      <c r="Y1305" s="84"/>
      <c r="Z1305" s="84" t="s">
        <v>7660</v>
      </c>
      <c r="AA1305" s="87">
        <v>10</v>
      </c>
      <c r="AB1305" s="87">
        <v>2222</v>
      </c>
      <c r="AC1305" s="87">
        <v>1.7</v>
      </c>
      <c r="AD1305" s="87"/>
      <c r="AE1305" s="87">
        <v>2222</v>
      </c>
      <c r="AF1305" s="88" t="s">
        <v>7661</v>
      </c>
    </row>
    <row r="1306" spans="1:32">
      <c r="A1306" s="82">
        <v>1831</v>
      </c>
      <c r="B1306" s="84" t="s">
        <v>7662</v>
      </c>
      <c r="C1306" s="84" t="s">
        <v>4662</v>
      </c>
      <c r="D1306" s="85">
        <v>2026</v>
      </c>
      <c r="E1306" s="83"/>
      <c r="F1306" s="84" t="s">
        <v>4612</v>
      </c>
      <c r="G1306" s="84" t="s">
        <v>4598</v>
      </c>
      <c r="H1306" s="84" t="s">
        <v>4613</v>
      </c>
      <c r="I1306" s="84" t="s">
        <v>4614</v>
      </c>
      <c r="J1306" s="84" t="s">
        <v>4622</v>
      </c>
      <c r="K1306" s="84" t="s">
        <v>4616</v>
      </c>
      <c r="L1306" s="84"/>
      <c r="M1306" s="86">
        <v>1</v>
      </c>
      <c r="N1306" s="84"/>
      <c r="O1306" s="84"/>
      <c r="P1306" s="84"/>
      <c r="Q1306" s="86">
        <v>1</v>
      </c>
      <c r="R1306" s="86">
        <v>1</v>
      </c>
      <c r="S1306" s="84"/>
      <c r="T1306" s="84"/>
      <c r="U1306" s="84"/>
      <c r="V1306" s="84"/>
      <c r="W1306" s="86">
        <v>1</v>
      </c>
      <c r="X1306" s="84"/>
      <c r="Y1306" s="84"/>
      <c r="Z1306" s="84" t="s">
        <v>6888</v>
      </c>
      <c r="AA1306" s="87">
        <v>2000</v>
      </c>
      <c r="AB1306" s="87">
        <v>444444</v>
      </c>
      <c r="AC1306" s="87">
        <v>346.5</v>
      </c>
      <c r="AD1306" s="87"/>
      <c r="AE1306" s="87">
        <v>444444</v>
      </c>
      <c r="AF1306" s="88" t="s">
        <v>7663</v>
      </c>
    </row>
    <row r="1307" spans="1:32">
      <c r="A1307" s="82">
        <v>1832</v>
      </c>
      <c r="B1307" s="84" t="s">
        <v>7664</v>
      </c>
      <c r="C1307" s="84" t="s">
        <v>4662</v>
      </c>
      <c r="D1307" s="83"/>
      <c r="E1307" s="83"/>
      <c r="F1307" s="84" t="s">
        <v>4626</v>
      </c>
      <c r="G1307" s="84" t="s">
        <v>4598</v>
      </c>
      <c r="H1307" s="84" t="s">
        <v>4613</v>
      </c>
      <c r="I1307" s="84" t="s">
        <v>4614</v>
      </c>
      <c r="J1307" s="84" t="s">
        <v>4622</v>
      </c>
      <c r="K1307" s="84" t="s">
        <v>4616</v>
      </c>
      <c r="L1307" s="84"/>
      <c r="M1307" s="86">
        <v>1</v>
      </c>
      <c r="N1307" s="84"/>
      <c r="O1307" s="84"/>
      <c r="P1307" s="84"/>
      <c r="Q1307" s="86">
        <v>1</v>
      </c>
      <c r="R1307" s="86">
        <v>1</v>
      </c>
      <c r="S1307" s="84"/>
      <c r="T1307" s="84"/>
      <c r="U1307" s="84"/>
      <c r="V1307" s="84"/>
      <c r="W1307" s="86">
        <v>1</v>
      </c>
      <c r="X1307" s="84"/>
      <c r="Y1307" s="84"/>
      <c r="Z1307" s="84" t="s">
        <v>7665</v>
      </c>
      <c r="AA1307" s="87">
        <v>15315.72264</v>
      </c>
      <c r="AB1307" s="87">
        <v>3403494</v>
      </c>
      <c r="AC1307" s="87">
        <v>2653.5</v>
      </c>
      <c r="AD1307" s="87"/>
      <c r="AE1307" s="87">
        <v>3403494</v>
      </c>
      <c r="AF1307" s="88" t="s">
        <v>7663</v>
      </c>
    </row>
    <row r="1308" spans="1:32">
      <c r="A1308" s="82">
        <v>1833</v>
      </c>
      <c r="B1308" s="84" t="s">
        <v>7666</v>
      </c>
      <c r="C1308" s="84" t="s">
        <v>4719</v>
      </c>
      <c r="D1308" s="83"/>
      <c r="E1308" s="83"/>
      <c r="F1308" s="84" t="s">
        <v>4626</v>
      </c>
      <c r="G1308" s="84" t="s">
        <v>4598</v>
      </c>
      <c r="H1308" s="84" t="s">
        <v>4613</v>
      </c>
      <c r="I1308" s="84" t="s">
        <v>4614</v>
      </c>
      <c r="J1308" s="84" t="s">
        <v>4615</v>
      </c>
      <c r="K1308" s="84" t="s">
        <v>4616</v>
      </c>
      <c r="L1308" s="84"/>
      <c r="M1308" s="84"/>
      <c r="N1308" s="84"/>
      <c r="O1308" s="84"/>
      <c r="P1308" s="84"/>
      <c r="Q1308" s="84"/>
      <c r="R1308" s="84"/>
      <c r="S1308" s="84"/>
      <c r="T1308" s="84"/>
      <c r="U1308" s="84"/>
      <c r="V1308" s="84"/>
      <c r="W1308" s="84"/>
      <c r="X1308" s="84"/>
      <c r="Y1308" s="84"/>
      <c r="Z1308" s="84" t="s">
        <v>7667</v>
      </c>
      <c r="AA1308" s="87">
        <v>248.191473</v>
      </c>
      <c r="AB1308" s="87">
        <v>55154</v>
      </c>
      <c r="AC1308" s="87">
        <v>43</v>
      </c>
      <c r="AD1308" s="87"/>
      <c r="AE1308" s="87">
        <v>55154</v>
      </c>
      <c r="AF1308" s="88" t="s">
        <v>7668</v>
      </c>
    </row>
    <row r="1309" spans="1:32">
      <c r="A1309" s="82">
        <v>1834</v>
      </c>
      <c r="B1309" s="84" t="s">
        <v>7669</v>
      </c>
      <c r="C1309" s="84" t="s">
        <v>4719</v>
      </c>
      <c r="D1309" s="83"/>
      <c r="E1309" s="83"/>
      <c r="F1309" s="84" t="s">
        <v>4626</v>
      </c>
      <c r="G1309" s="84" t="s">
        <v>4598</v>
      </c>
      <c r="H1309" s="84" t="s">
        <v>4613</v>
      </c>
      <c r="I1309" s="84" t="s">
        <v>4614</v>
      </c>
      <c r="J1309" s="84" t="s">
        <v>4615</v>
      </c>
      <c r="K1309" s="84" t="s">
        <v>4616</v>
      </c>
      <c r="L1309" s="84"/>
      <c r="M1309" s="84"/>
      <c r="N1309" s="84"/>
      <c r="O1309" s="84"/>
      <c r="P1309" s="84"/>
      <c r="Q1309" s="84"/>
      <c r="R1309" s="84"/>
      <c r="S1309" s="84"/>
      <c r="T1309" s="84"/>
      <c r="U1309" s="84"/>
      <c r="V1309" s="84"/>
      <c r="W1309" s="84"/>
      <c r="X1309" s="84"/>
      <c r="Y1309" s="84"/>
      <c r="Z1309" s="84" t="s">
        <v>7667</v>
      </c>
      <c r="AA1309" s="87">
        <v>248.191473</v>
      </c>
      <c r="AB1309" s="87">
        <v>55154</v>
      </c>
      <c r="AC1309" s="87">
        <v>43</v>
      </c>
      <c r="AD1309" s="87"/>
      <c r="AE1309" s="87">
        <v>55154</v>
      </c>
      <c r="AF1309" s="88" t="s">
        <v>7670</v>
      </c>
    </row>
    <row r="1310" spans="1:32">
      <c r="A1310" s="82">
        <v>1835</v>
      </c>
      <c r="B1310" s="84" t="s">
        <v>7671</v>
      </c>
      <c r="C1310" s="84" t="s">
        <v>4736</v>
      </c>
      <c r="D1310" s="85">
        <v>2023</v>
      </c>
      <c r="E1310" s="83"/>
      <c r="F1310" s="84" t="s">
        <v>4612</v>
      </c>
      <c r="G1310" s="84" t="s">
        <v>4602</v>
      </c>
      <c r="H1310" s="84" t="s">
        <v>4613</v>
      </c>
      <c r="I1310" s="84" t="s">
        <v>4614</v>
      </c>
      <c r="J1310" s="84" t="s">
        <v>4622</v>
      </c>
      <c r="K1310" s="84" t="s">
        <v>4722</v>
      </c>
      <c r="L1310" s="84"/>
      <c r="M1310" s="84"/>
      <c r="N1310" s="84"/>
      <c r="O1310" s="84"/>
      <c r="P1310" s="84"/>
      <c r="Q1310" s="84"/>
      <c r="R1310" s="84"/>
      <c r="S1310" s="84"/>
      <c r="T1310" s="84"/>
      <c r="U1310" s="84"/>
      <c r="V1310" s="84"/>
      <c r="W1310" s="84"/>
      <c r="X1310" s="86">
        <v>1</v>
      </c>
      <c r="Y1310" s="84"/>
      <c r="Z1310" s="84" t="s">
        <v>7672</v>
      </c>
      <c r="AA1310" s="87">
        <v>1</v>
      </c>
      <c r="AB1310" s="87">
        <v>192</v>
      </c>
      <c r="AC1310" s="87">
        <v>0.1</v>
      </c>
      <c r="AD1310" s="87"/>
      <c r="AE1310" s="87">
        <v>192</v>
      </c>
      <c r="AF1310" s="88" t="s">
        <v>7673</v>
      </c>
    </row>
    <row r="1311" spans="1:32">
      <c r="A1311" s="82">
        <v>1836</v>
      </c>
      <c r="B1311" s="84" t="s">
        <v>7674</v>
      </c>
      <c r="C1311" s="84" t="s">
        <v>7675</v>
      </c>
      <c r="D1311" s="83"/>
      <c r="E1311" s="83"/>
      <c r="F1311" s="84" t="s">
        <v>4626</v>
      </c>
      <c r="G1311" s="84" t="s">
        <v>4598</v>
      </c>
      <c r="H1311" s="84" t="s">
        <v>4613</v>
      </c>
      <c r="I1311" s="84" t="s">
        <v>4614</v>
      </c>
      <c r="J1311" s="84" t="s">
        <v>4622</v>
      </c>
      <c r="K1311" s="84" t="s">
        <v>4616</v>
      </c>
      <c r="L1311" s="84"/>
      <c r="M1311" s="84"/>
      <c r="N1311" s="84"/>
      <c r="O1311" s="84"/>
      <c r="P1311" s="84"/>
      <c r="Q1311" s="84"/>
      <c r="R1311" s="84"/>
      <c r="S1311" s="84"/>
      <c r="T1311" s="84"/>
      <c r="U1311" s="84"/>
      <c r="V1311" s="84"/>
      <c r="W1311" s="84"/>
      <c r="X1311" s="84"/>
      <c r="Y1311" s="84"/>
      <c r="Z1311" s="84"/>
      <c r="AA1311" s="87"/>
      <c r="AB1311" s="87"/>
      <c r="AC1311" s="87"/>
      <c r="AD1311" s="87"/>
      <c r="AE1311" s="87">
        <v>0</v>
      </c>
      <c r="AF1311" s="88" t="s">
        <v>7676</v>
      </c>
    </row>
    <row r="1312" spans="1:32">
      <c r="A1312" s="82">
        <v>1837</v>
      </c>
      <c r="B1312" s="84" t="s">
        <v>7677</v>
      </c>
      <c r="C1312" s="84" t="s">
        <v>4833</v>
      </c>
      <c r="D1312" s="83"/>
      <c r="E1312" s="83"/>
      <c r="F1312" s="84" t="s">
        <v>4626</v>
      </c>
      <c r="G1312" s="84" t="s">
        <v>4598</v>
      </c>
      <c r="H1312" s="84" t="s">
        <v>4613</v>
      </c>
      <c r="I1312" s="84" t="s">
        <v>4614</v>
      </c>
      <c r="J1312" s="84" t="s">
        <v>4622</v>
      </c>
      <c r="K1312" s="84" t="s">
        <v>4616</v>
      </c>
      <c r="L1312" s="84"/>
      <c r="M1312" s="84"/>
      <c r="N1312" s="84"/>
      <c r="O1312" s="84"/>
      <c r="P1312" s="84"/>
      <c r="Q1312" s="84"/>
      <c r="R1312" s="86">
        <v>1</v>
      </c>
      <c r="S1312" s="84"/>
      <c r="T1312" s="84"/>
      <c r="U1312" s="84"/>
      <c r="V1312" s="84"/>
      <c r="W1312" s="84"/>
      <c r="X1312" s="84"/>
      <c r="Y1312" s="84"/>
      <c r="Z1312" s="84"/>
      <c r="AA1312" s="87"/>
      <c r="AB1312" s="87"/>
      <c r="AC1312" s="87"/>
      <c r="AD1312" s="87"/>
      <c r="AE1312" s="87">
        <v>0</v>
      </c>
      <c r="AF1312" s="88" t="s">
        <v>7678</v>
      </c>
    </row>
    <row r="1313" spans="1:32">
      <c r="A1313" s="82">
        <v>1838</v>
      </c>
      <c r="B1313" s="84" t="s">
        <v>7679</v>
      </c>
      <c r="C1313" s="84" t="s">
        <v>4736</v>
      </c>
      <c r="D1313" s="85">
        <v>2024</v>
      </c>
      <c r="E1313" s="83"/>
      <c r="F1313" s="84" t="s">
        <v>4626</v>
      </c>
      <c r="G1313" s="84" t="s">
        <v>4598</v>
      </c>
      <c r="H1313" s="84" t="s">
        <v>4613</v>
      </c>
      <c r="I1313" s="84" t="s">
        <v>4614</v>
      </c>
      <c r="J1313" s="84" t="s">
        <v>4622</v>
      </c>
      <c r="K1313" s="84" t="s">
        <v>4616</v>
      </c>
      <c r="L1313" s="84"/>
      <c r="M1313" s="84"/>
      <c r="N1313" s="84"/>
      <c r="O1313" s="84"/>
      <c r="P1313" s="84"/>
      <c r="Q1313" s="84"/>
      <c r="R1313" s="86">
        <v>1</v>
      </c>
      <c r="S1313" s="84"/>
      <c r="T1313" s="84"/>
      <c r="U1313" s="84"/>
      <c r="V1313" s="84"/>
      <c r="W1313" s="84"/>
      <c r="X1313" s="84"/>
      <c r="Y1313" s="84"/>
      <c r="Z1313" s="84"/>
      <c r="AA1313" s="87"/>
      <c r="AB1313" s="87"/>
      <c r="AC1313" s="87"/>
      <c r="AD1313" s="87"/>
      <c r="AE1313" s="87">
        <v>0</v>
      </c>
      <c r="AF1313" s="88" t="s">
        <v>7680</v>
      </c>
    </row>
    <row r="1314" spans="1:32">
      <c r="A1314" s="82">
        <v>1839</v>
      </c>
      <c r="B1314" s="84" t="s">
        <v>7681</v>
      </c>
      <c r="C1314" s="84" t="s">
        <v>4761</v>
      </c>
      <c r="D1314" s="85">
        <v>2026</v>
      </c>
      <c r="E1314" s="83"/>
      <c r="F1314" s="84" t="s">
        <v>4626</v>
      </c>
      <c r="G1314" s="84" t="s">
        <v>4598</v>
      </c>
      <c r="H1314" s="84" t="s">
        <v>4613</v>
      </c>
      <c r="I1314" s="84" t="s">
        <v>4614</v>
      </c>
      <c r="J1314" s="84" t="s">
        <v>4622</v>
      </c>
      <c r="K1314" s="84" t="s">
        <v>4616</v>
      </c>
      <c r="L1314" s="84"/>
      <c r="M1314" s="84"/>
      <c r="N1314" s="84"/>
      <c r="O1314" s="84"/>
      <c r="P1314" s="84"/>
      <c r="Q1314" s="86">
        <v>1</v>
      </c>
      <c r="R1314" s="86">
        <v>1</v>
      </c>
      <c r="S1314" s="84"/>
      <c r="T1314" s="84"/>
      <c r="U1314" s="84"/>
      <c r="V1314" s="84"/>
      <c r="W1314" s="84"/>
      <c r="X1314" s="84"/>
      <c r="Y1314" s="84"/>
      <c r="Z1314" s="84"/>
      <c r="AA1314" s="87"/>
      <c r="AB1314" s="87"/>
      <c r="AC1314" s="87"/>
      <c r="AD1314" s="87"/>
      <c r="AE1314" s="87">
        <v>0</v>
      </c>
      <c r="AF1314" s="88" t="s">
        <v>7682</v>
      </c>
    </row>
    <row r="1315" spans="1:32">
      <c r="A1315" s="82">
        <v>1840</v>
      </c>
      <c r="B1315" s="84" t="s">
        <v>7683</v>
      </c>
      <c r="C1315" s="84" t="s">
        <v>4761</v>
      </c>
      <c r="D1315" s="85">
        <v>2026</v>
      </c>
      <c r="E1315" s="83"/>
      <c r="F1315" s="84" t="s">
        <v>4626</v>
      </c>
      <c r="G1315" s="84" t="s">
        <v>4598</v>
      </c>
      <c r="H1315" s="84" t="s">
        <v>4613</v>
      </c>
      <c r="I1315" s="84" t="s">
        <v>4614</v>
      </c>
      <c r="J1315" s="84" t="s">
        <v>4622</v>
      </c>
      <c r="K1315" s="84" t="s">
        <v>4616</v>
      </c>
      <c r="L1315" s="84"/>
      <c r="M1315" s="84"/>
      <c r="N1315" s="84"/>
      <c r="O1315" s="84"/>
      <c r="P1315" s="84"/>
      <c r="Q1315" s="86">
        <v>1</v>
      </c>
      <c r="R1315" s="86">
        <v>1</v>
      </c>
      <c r="S1315" s="84"/>
      <c r="T1315" s="84"/>
      <c r="U1315" s="84"/>
      <c r="V1315" s="84"/>
      <c r="W1315" s="84"/>
      <c r="X1315" s="84"/>
      <c r="Y1315" s="84"/>
      <c r="Z1315" s="84"/>
      <c r="AA1315" s="87"/>
      <c r="AB1315" s="87"/>
      <c r="AC1315" s="87"/>
      <c r="AD1315" s="87"/>
      <c r="AE1315" s="87">
        <v>0</v>
      </c>
      <c r="AF1315" s="88" t="s">
        <v>7682</v>
      </c>
    </row>
    <row r="1316" spans="1:32">
      <c r="A1316" s="82">
        <v>1841</v>
      </c>
      <c r="B1316" s="84" t="s">
        <v>7684</v>
      </c>
      <c r="C1316" s="84" t="s">
        <v>6132</v>
      </c>
      <c r="D1316" s="83"/>
      <c r="E1316" s="83"/>
      <c r="F1316" s="84" t="s">
        <v>4626</v>
      </c>
      <c r="G1316" s="84" t="s">
        <v>4598</v>
      </c>
      <c r="H1316" s="84" t="s">
        <v>4613</v>
      </c>
      <c r="I1316" s="84" t="s">
        <v>4614</v>
      </c>
      <c r="J1316" s="84" t="s">
        <v>4622</v>
      </c>
      <c r="K1316" s="84" t="s">
        <v>4616</v>
      </c>
      <c r="L1316" s="84"/>
      <c r="M1316" s="84"/>
      <c r="N1316" s="84"/>
      <c r="O1316" s="84"/>
      <c r="P1316" s="84"/>
      <c r="Q1316" s="84"/>
      <c r="R1316" s="86">
        <v>1</v>
      </c>
      <c r="S1316" s="84"/>
      <c r="T1316" s="84"/>
      <c r="U1316" s="84"/>
      <c r="V1316" s="84"/>
      <c r="W1316" s="84"/>
      <c r="X1316" s="84"/>
      <c r="Y1316" s="84"/>
      <c r="Z1316" s="84"/>
      <c r="AA1316" s="87"/>
      <c r="AB1316" s="87"/>
      <c r="AC1316" s="87"/>
      <c r="AD1316" s="87"/>
      <c r="AE1316" s="87">
        <v>0</v>
      </c>
      <c r="AF1316" s="88" t="s">
        <v>7685</v>
      </c>
    </row>
    <row r="1317" spans="1:32">
      <c r="A1317" s="82">
        <v>1843</v>
      </c>
      <c r="B1317" s="84" t="s">
        <v>7686</v>
      </c>
      <c r="C1317" s="84" t="s">
        <v>4687</v>
      </c>
      <c r="D1317" s="85">
        <v>2028</v>
      </c>
      <c r="E1317" s="83"/>
      <c r="F1317" s="84" t="s">
        <v>4626</v>
      </c>
      <c r="G1317" s="84" t="s">
        <v>4598</v>
      </c>
      <c r="H1317" s="84" t="s">
        <v>4613</v>
      </c>
      <c r="I1317" s="84" t="s">
        <v>4614</v>
      </c>
      <c r="J1317" s="84" t="s">
        <v>4615</v>
      </c>
      <c r="K1317" s="84" t="s">
        <v>4616</v>
      </c>
      <c r="L1317" s="84"/>
      <c r="M1317" s="84"/>
      <c r="N1317" s="84"/>
      <c r="O1317" s="84"/>
      <c r="P1317" s="84"/>
      <c r="Q1317" s="84"/>
      <c r="R1317" s="84"/>
      <c r="S1317" s="84"/>
      <c r="T1317" s="84"/>
      <c r="U1317" s="84"/>
      <c r="V1317" s="84"/>
      <c r="W1317" s="84"/>
      <c r="X1317" s="84"/>
      <c r="Y1317" s="84"/>
      <c r="Z1317" s="84" t="s">
        <v>5671</v>
      </c>
      <c r="AA1317" s="87">
        <v>300</v>
      </c>
      <c r="AB1317" s="87">
        <v>66667</v>
      </c>
      <c r="AC1317" s="87">
        <v>52</v>
      </c>
      <c r="AD1317" s="87"/>
      <c r="AE1317" s="87">
        <v>66667</v>
      </c>
      <c r="AF1317" s="88" t="s">
        <v>7687</v>
      </c>
    </row>
    <row r="1318" spans="1:32">
      <c r="A1318" s="82">
        <v>1844</v>
      </c>
      <c r="B1318" s="84" t="s">
        <v>7688</v>
      </c>
      <c r="C1318" s="84" t="s">
        <v>4687</v>
      </c>
      <c r="D1318" s="85">
        <v>2030</v>
      </c>
      <c r="E1318" s="83"/>
      <c r="F1318" s="84" t="s">
        <v>4626</v>
      </c>
      <c r="G1318" s="84" t="s">
        <v>4598</v>
      </c>
      <c r="H1318" s="84" t="s">
        <v>4613</v>
      </c>
      <c r="I1318" s="84" t="s">
        <v>4614</v>
      </c>
      <c r="J1318" s="84" t="s">
        <v>4615</v>
      </c>
      <c r="K1318" s="84" t="s">
        <v>4616</v>
      </c>
      <c r="L1318" s="84"/>
      <c r="M1318" s="84"/>
      <c r="N1318" s="84"/>
      <c r="O1318" s="84"/>
      <c r="P1318" s="84"/>
      <c r="Q1318" s="84"/>
      <c r="R1318" s="84"/>
      <c r="S1318" s="84"/>
      <c r="T1318" s="84"/>
      <c r="U1318" s="84"/>
      <c r="V1318" s="84"/>
      <c r="W1318" s="84"/>
      <c r="X1318" s="84"/>
      <c r="Y1318" s="84"/>
      <c r="Z1318" s="84" t="s">
        <v>4617</v>
      </c>
      <c r="AA1318" s="87">
        <v>700</v>
      </c>
      <c r="AB1318" s="87">
        <v>155556</v>
      </c>
      <c r="AC1318" s="87">
        <v>121.3</v>
      </c>
      <c r="AD1318" s="87"/>
      <c r="AE1318" s="87">
        <v>155556</v>
      </c>
      <c r="AF1318" s="88" t="s">
        <v>7687</v>
      </c>
    </row>
    <row r="1319" spans="1:32">
      <c r="A1319" s="82">
        <v>1845</v>
      </c>
      <c r="B1319" s="84" t="s">
        <v>7689</v>
      </c>
      <c r="C1319" s="84" t="s">
        <v>4620</v>
      </c>
      <c r="D1319" s="85">
        <v>2023</v>
      </c>
      <c r="E1319" s="83"/>
      <c r="F1319" s="84" t="s">
        <v>4663</v>
      </c>
      <c r="G1319" s="84" t="s">
        <v>4598</v>
      </c>
      <c r="H1319" s="84" t="s">
        <v>4613</v>
      </c>
      <c r="I1319" s="84" t="s">
        <v>4614</v>
      </c>
      <c r="J1319" s="84" t="s">
        <v>4715</v>
      </c>
      <c r="K1319" s="84" t="s">
        <v>4616</v>
      </c>
      <c r="L1319" s="84"/>
      <c r="M1319" s="84"/>
      <c r="N1319" s="84"/>
      <c r="O1319" s="84"/>
      <c r="P1319" s="84"/>
      <c r="Q1319" s="86">
        <v>1</v>
      </c>
      <c r="R1319" s="84"/>
      <c r="S1319" s="84"/>
      <c r="T1319" s="84"/>
      <c r="U1319" s="84"/>
      <c r="V1319" s="84"/>
      <c r="W1319" s="84"/>
      <c r="X1319" s="84"/>
      <c r="Y1319" s="84"/>
      <c r="Z1319" s="84"/>
      <c r="AA1319" s="87">
        <v>0</v>
      </c>
      <c r="AB1319" s="87"/>
      <c r="AC1319" s="87"/>
      <c r="AD1319" s="87"/>
      <c r="AE1319" s="87">
        <v>0</v>
      </c>
      <c r="AF1319" s="88" t="s">
        <v>7690</v>
      </c>
    </row>
    <row r="1320" spans="1:32">
      <c r="A1320" s="82">
        <v>1846</v>
      </c>
      <c r="B1320" s="84" t="s">
        <v>7691</v>
      </c>
      <c r="C1320" s="84" t="s">
        <v>6132</v>
      </c>
      <c r="D1320" s="83"/>
      <c r="E1320" s="83"/>
      <c r="F1320" s="84" t="s">
        <v>4626</v>
      </c>
      <c r="G1320" s="84" t="s">
        <v>4598</v>
      </c>
      <c r="H1320" s="84" t="s">
        <v>4613</v>
      </c>
      <c r="I1320" s="84" t="s">
        <v>4614</v>
      </c>
      <c r="J1320" s="84" t="s">
        <v>4622</v>
      </c>
      <c r="K1320" s="84" t="s">
        <v>4554</v>
      </c>
      <c r="L1320" s="84"/>
      <c r="M1320" s="86">
        <v>1</v>
      </c>
      <c r="N1320" s="84"/>
      <c r="O1320" s="84"/>
      <c r="P1320" s="84"/>
      <c r="Q1320" s="84"/>
      <c r="R1320" s="84"/>
      <c r="S1320" s="84"/>
      <c r="T1320" s="84"/>
      <c r="U1320" s="84"/>
      <c r="V1320" s="84"/>
      <c r="W1320" s="84"/>
      <c r="X1320" s="84"/>
      <c r="Y1320" s="84"/>
      <c r="Z1320" s="84"/>
      <c r="AA1320" s="87">
        <v>0</v>
      </c>
      <c r="AB1320" s="87"/>
      <c r="AC1320" s="87"/>
      <c r="AD1320" s="87"/>
      <c r="AE1320" s="87">
        <v>0</v>
      </c>
      <c r="AF1320" s="88" t="s">
        <v>7692</v>
      </c>
    </row>
    <row r="1321" spans="1:32">
      <c r="A1321" s="82">
        <v>1847</v>
      </c>
      <c r="B1321" s="84" t="s">
        <v>7693</v>
      </c>
      <c r="C1321" s="84" t="s">
        <v>7694</v>
      </c>
      <c r="D1321" s="83"/>
      <c r="E1321" s="83"/>
      <c r="F1321" s="84" t="s">
        <v>4626</v>
      </c>
      <c r="G1321" s="84" t="s">
        <v>4598</v>
      </c>
      <c r="H1321" s="84" t="s">
        <v>4613</v>
      </c>
      <c r="I1321" s="84" t="s">
        <v>4614</v>
      </c>
      <c r="J1321" s="84" t="s">
        <v>4715</v>
      </c>
      <c r="K1321" s="84" t="s">
        <v>4616</v>
      </c>
      <c r="L1321" s="84"/>
      <c r="M1321" s="84"/>
      <c r="N1321" s="84"/>
      <c r="O1321" s="84"/>
      <c r="P1321" s="84"/>
      <c r="Q1321" s="84"/>
      <c r="R1321" s="84"/>
      <c r="S1321" s="84"/>
      <c r="T1321" s="84"/>
      <c r="U1321" s="84"/>
      <c r="V1321" s="84"/>
      <c r="W1321" s="84"/>
      <c r="X1321" s="84"/>
      <c r="Y1321" s="84"/>
      <c r="Z1321" s="84"/>
      <c r="AA1321" s="87">
        <v>0</v>
      </c>
      <c r="AB1321" s="87"/>
      <c r="AC1321" s="87"/>
      <c r="AD1321" s="87"/>
      <c r="AE1321" s="87">
        <v>0</v>
      </c>
      <c r="AF1321" s="88" t="s">
        <v>7695</v>
      </c>
    </row>
    <row r="1322" spans="1:32">
      <c r="A1322" s="82">
        <v>1848</v>
      </c>
      <c r="B1322" s="84" t="s">
        <v>7696</v>
      </c>
      <c r="C1322" s="84" t="s">
        <v>4985</v>
      </c>
      <c r="D1322" s="85">
        <v>2026</v>
      </c>
      <c r="E1322" s="83"/>
      <c r="F1322" s="84" t="s">
        <v>4626</v>
      </c>
      <c r="G1322" s="84" t="s">
        <v>4604</v>
      </c>
      <c r="H1322" s="84"/>
      <c r="I1322" s="84" t="s">
        <v>4614</v>
      </c>
      <c r="J1322" s="84" t="s">
        <v>4622</v>
      </c>
      <c r="K1322" s="84" t="s">
        <v>4554</v>
      </c>
      <c r="L1322" s="84"/>
      <c r="M1322" s="86">
        <v>1</v>
      </c>
      <c r="N1322" s="84"/>
      <c r="O1322" s="84"/>
      <c r="P1322" s="84"/>
      <c r="Q1322" s="84"/>
      <c r="R1322" s="84"/>
      <c r="S1322" s="84"/>
      <c r="T1322" s="84"/>
      <c r="U1322" s="84"/>
      <c r="V1322" s="84"/>
      <c r="W1322" s="84"/>
      <c r="X1322" s="84"/>
      <c r="Y1322" s="84"/>
      <c r="Z1322" s="84" t="s">
        <v>7697</v>
      </c>
      <c r="AA1322" s="87">
        <v>1300</v>
      </c>
      <c r="AB1322" s="87">
        <v>282609</v>
      </c>
      <c r="AC1322" s="87">
        <v>220.3</v>
      </c>
      <c r="AD1322" s="87"/>
      <c r="AE1322" s="87">
        <v>282609</v>
      </c>
      <c r="AF1322" s="88" t="s">
        <v>7698</v>
      </c>
    </row>
    <row r="1323" spans="1:32">
      <c r="A1323" s="82">
        <v>1849</v>
      </c>
      <c r="B1323" s="84" t="s">
        <v>7699</v>
      </c>
      <c r="C1323" s="84" t="s">
        <v>4761</v>
      </c>
      <c r="D1323" s="83"/>
      <c r="E1323" s="83"/>
      <c r="F1323" s="84" t="s">
        <v>4626</v>
      </c>
      <c r="G1323" s="84" t="s">
        <v>4598</v>
      </c>
      <c r="H1323" s="84" t="s">
        <v>4613</v>
      </c>
      <c r="I1323" s="84" t="s">
        <v>4614</v>
      </c>
      <c r="J1323" s="84" t="s">
        <v>4715</v>
      </c>
      <c r="K1323" s="84" t="s">
        <v>4616</v>
      </c>
      <c r="L1323" s="84"/>
      <c r="M1323" s="84"/>
      <c r="N1323" s="84"/>
      <c r="O1323" s="84"/>
      <c r="P1323" s="84"/>
      <c r="Q1323" s="84"/>
      <c r="R1323" s="84"/>
      <c r="S1323" s="84"/>
      <c r="T1323" s="84"/>
      <c r="U1323" s="84"/>
      <c r="V1323" s="84"/>
      <c r="W1323" s="84"/>
      <c r="X1323" s="84"/>
      <c r="Y1323" s="84"/>
      <c r="Z1323" s="84"/>
      <c r="AA1323" s="87">
        <v>0</v>
      </c>
      <c r="AB1323" s="87"/>
      <c r="AC1323" s="87"/>
      <c r="AD1323" s="87"/>
      <c r="AE1323" s="87">
        <v>0</v>
      </c>
      <c r="AF1323" s="88" t="s">
        <v>7700</v>
      </c>
    </row>
    <row r="1324" spans="1:32">
      <c r="A1324" s="82">
        <v>1851</v>
      </c>
      <c r="B1324" s="84" t="s">
        <v>7701</v>
      </c>
      <c r="C1324" s="84" t="s">
        <v>5721</v>
      </c>
      <c r="D1324" s="83"/>
      <c r="E1324" s="83"/>
      <c r="F1324" s="84" t="s">
        <v>4612</v>
      </c>
      <c r="G1324" s="84" t="s">
        <v>4598</v>
      </c>
      <c r="H1324" s="84" t="s">
        <v>4613</v>
      </c>
      <c r="I1324" s="84" t="s">
        <v>4614</v>
      </c>
      <c r="J1324" s="84" t="s">
        <v>4622</v>
      </c>
      <c r="K1324" s="84" t="s">
        <v>4658</v>
      </c>
      <c r="L1324" s="84"/>
      <c r="M1324" s="84"/>
      <c r="N1324" s="86">
        <v>1</v>
      </c>
      <c r="O1324" s="84"/>
      <c r="P1324" s="84"/>
      <c r="Q1324" s="84"/>
      <c r="R1324" s="84"/>
      <c r="S1324" s="84"/>
      <c r="T1324" s="84"/>
      <c r="U1324" s="84"/>
      <c r="V1324" s="84"/>
      <c r="W1324" s="84"/>
      <c r="X1324" s="84"/>
      <c r="Y1324" s="84"/>
      <c r="Z1324" s="84" t="s">
        <v>7702</v>
      </c>
      <c r="AA1324" s="87">
        <v>173.15684160000001</v>
      </c>
      <c r="AB1324" s="87">
        <v>38479</v>
      </c>
      <c r="AC1324" s="87">
        <v>30</v>
      </c>
      <c r="AD1324" s="87"/>
      <c r="AE1324" s="87">
        <v>38479</v>
      </c>
      <c r="AF1324" s="88" t="s">
        <v>7703</v>
      </c>
    </row>
    <row r="1325" spans="1:32">
      <c r="A1325" s="82">
        <v>1852</v>
      </c>
      <c r="B1325" s="84" t="s">
        <v>7704</v>
      </c>
      <c r="C1325" s="84" t="s">
        <v>5058</v>
      </c>
      <c r="D1325" s="83"/>
      <c r="E1325" s="83"/>
      <c r="F1325" s="84" t="s">
        <v>4626</v>
      </c>
      <c r="G1325" s="84" t="s">
        <v>4598</v>
      </c>
      <c r="H1325" s="84" t="s">
        <v>4613</v>
      </c>
      <c r="I1325" s="84" t="s">
        <v>4614</v>
      </c>
      <c r="J1325" s="84" t="s">
        <v>4615</v>
      </c>
      <c r="K1325" s="84" t="s">
        <v>4616</v>
      </c>
      <c r="L1325" s="84"/>
      <c r="M1325" s="84"/>
      <c r="N1325" s="84"/>
      <c r="O1325" s="84"/>
      <c r="P1325" s="86">
        <v>1</v>
      </c>
      <c r="Q1325" s="86">
        <v>1</v>
      </c>
      <c r="R1325" s="84"/>
      <c r="S1325" s="84"/>
      <c r="T1325" s="84"/>
      <c r="U1325" s="84"/>
      <c r="V1325" s="84"/>
      <c r="W1325" s="84"/>
      <c r="X1325" s="84"/>
      <c r="Y1325" s="84"/>
      <c r="Z1325" s="84"/>
      <c r="AA1325" s="87">
        <v>0</v>
      </c>
      <c r="AB1325" s="87"/>
      <c r="AC1325" s="87"/>
      <c r="AD1325" s="87"/>
      <c r="AE1325" s="87">
        <v>0</v>
      </c>
      <c r="AF1325" s="88" t="s">
        <v>7705</v>
      </c>
    </row>
    <row r="1326" spans="1:32">
      <c r="A1326" s="82">
        <v>1853</v>
      </c>
      <c r="B1326" s="84" t="s">
        <v>7706</v>
      </c>
      <c r="C1326" s="84" t="s">
        <v>6157</v>
      </c>
      <c r="D1326" s="85">
        <v>2025</v>
      </c>
      <c r="E1326" s="83"/>
      <c r="F1326" s="84" t="s">
        <v>4626</v>
      </c>
      <c r="G1326" s="84" t="s">
        <v>4598</v>
      </c>
      <c r="H1326" s="84" t="s">
        <v>4613</v>
      </c>
      <c r="I1326" s="84" t="s">
        <v>4641</v>
      </c>
      <c r="J1326" s="84"/>
      <c r="K1326" s="84" t="s">
        <v>4616</v>
      </c>
      <c r="L1326" s="84"/>
      <c r="M1326" s="86">
        <v>1</v>
      </c>
      <c r="N1326" s="84"/>
      <c r="O1326" s="84"/>
      <c r="P1326" s="84"/>
      <c r="Q1326" s="84"/>
      <c r="R1326" s="84"/>
      <c r="S1326" s="84"/>
      <c r="T1326" s="84"/>
      <c r="U1326" s="84"/>
      <c r="V1326" s="84"/>
      <c r="W1326" s="84"/>
      <c r="X1326" s="84"/>
      <c r="Y1326" s="84"/>
      <c r="Z1326" s="84" t="s">
        <v>4669</v>
      </c>
      <c r="AA1326" s="87">
        <v>10</v>
      </c>
      <c r="AB1326" s="87">
        <v>2222</v>
      </c>
      <c r="AC1326" s="87">
        <v>1.7</v>
      </c>
      <c r="AD1326" s="87"/>
      <c r="AE1326" s="87">
        <v>2222</v>
      </c>
      <c r="AF1326" s="88" t="s">
        <v>7707</v>
      </c>
    </row>
    <row r="1327" spans="1:32">
      <c r="A1327" s="82">
        <v>1854</v>
      </c>
      <c r="B1327" s="84" t="s">
        <v>7708</v>
      </c>
      <c r="C1327" s="84" t="s">
        <v>6157</v>
      </c>
      <c r="D1327" s="83"/>
      <c r="E1327" s="83"/>
      <c r="F1327" s="84" t="s">
        <v>4626</v>
      </c>
      <c r="G1327" s="84" t="s">
        <v>4598</v>
      </c>
      <c r="H1327" s="84" t="s">
        <v>4613</v>
      </c>
      <c r="I1327" s="84" t="s">
        <v>4641</v>
      </c>
      <c r="J1327" s="84"/>
      <c r="K1327" s="84" t="s">
        <v>4616</v>
      </c>
      <c r="L1327" s="84"/>
      <c r="M1327" s="84"/>
      <c r="N1327" s="84"/>
      <c r="O1327" s="84"/>
      <c r="P1327" s="84"/>
      <c r="Q1327" s="84"/>
      <c r="R1327" s="84"/>
      <c r="S1327" s="84"/>
      <c r="T1327" s="84"/>
      <c r="U1327" s="84"/>
      <c r="V1327" s="84"/>
      <c r="W1327" s="84"/>
      <c r="X1327" s="84"/>
      <c r="Y1327" s="84"/>
      <c r="Z1327" s="84" t="s">
        <v>5178</v>
      </c>
      <c r="AA1327" s="87">
        <v>90</v>
      </c>
      <c r="AB1327" s="87">
        <v>20000</v>
      </c>
      <c r="AC1327" s="87">
        <v>15.6</v>
      </c>
      <c r="AD1327" s="87"/>
      <c r="AE1327" s="87">
        <v>20000</v>
      </c>
      <c r="AF1327" s="88" t="s">
        <v>7707</v>
      </c>
    </row>
    <row r="1328" spans="1:32">
      <c r="A1328" s="82">
        <v>1855</v>
      </c>
      <c r="B1328" s="84" t="s">
        <v>7709</v>
      </c>
      <c r="C1328" s="84" t="s">
        <v>5621</v>
      </c>
      <c r="D1328" s="83"/>
      <c r="E1328" s="83"/>
      <c r="F1328" s="84" t="s">
        <v>4626</v>
      </c>
      <c r="G1328" s="84" t="s">
        <v>4598</v>
      </c>
      <c r="H1328" s="84" t="s">
        <v>4613</v>
      </c>
      <c r="I1328" s="84" t="s">
        <v>4614</v>
      </c>
      <c r="J1328" s="84" t="s">
        <v>4649</v>
      </c>
      <c r="K1328" s="84" t="s">
        <v>4554</v>
      </c>
      <c r="L1328" s="84"/>
      <c r="M1328" s="86">
        <v>1</v>
      </c>
      <c r="N1328" s="84"/>
      <c r="O1328" s="84"/>
      <c r="P1328" s="84"/>
      <c r="Q1328" s="86">
        <v>1</v>
      </c>
      <c r="R1328" s="84"/>
      <c r="S1328" s="84"/>
      <c r="T1328" s="84"/>
      <c r="U1328" s="84"/>
      <c r="V1328" s="84"/>
      <c r="W1328" s="84"/>
      <c r="X1328" s="84"/>
      <c r="Y1328" s="84"/>
      <c r="Z1328" s="84" t="s">
        <v>7710</v>
      </c>
      <c r="AA1328" s="87">
        <v>577.18947209999999</v>
      </c>
      <c r="AB1328" s="87">
        <v>128264</v>
      </c>
      <c r="AC1328" s="87">
        <v>100</v>
      </c>
      <c r="AD1328" s="87"/>
      <c r="AE1328" s="87">
        <v>128264</v>
      </c>
      <c r="AF1328" s="88" t="s">
        <v>7690</v>
      </c>
    </row>
    <row r="1329" spans="1:32">
      <c r="A1329" s="82">
        <v>1856</v>
      </c>
      <c r="B1329" s="84" t="s">
        <v>7711</v>
      </c>
      <c r="C1329" s="84" t="s">
        <v>4687</v>
      </c>
      <c r="D1329" s="85">
        <v>2025</v>
      </c>
      <c r="E1329" s="83"/>
      <c r="F1329" s="84" t="s">
        <v>4612</v>
      </c>
      <c r="G1329" s="84" t="s">
        <v>4598</v>
      </c>
      <c r="H1329" s="84" t="s">
        <v>4613</v>
      </c>
      <c r="I1329" s="84" t="s">
        <v>4614</v>
      </c>
      <c r="J1329" s="84" t="s">
        <v>4715</v>
      </c>
      <c r="K1329" s="84" t="s">
        <v>4616</v>
      </c>
      <c r="L1329" s="84"/>
      <c r="M1329" s="84"/>
      <c r="N1329" s="84"/>
      <c r="O1329" s="84"/>
      <c r="P1329" s="84"/>
      <c r="Q1329" s="86">
        <v>1</v>
      </c>
      <c r="R1329" s="86">
        <v>1</v>
      </c>
      <c r="S1329" s="84"/>
      <c r="T1329" s="84"/>
      <c r="U1329" s="84"/>
      <c r="V1329" s="84"/>
      <c r="W1329" s="84"/>
      <c r="X1329" s="84"/>
      <c r="Y1329" s="84"/>
      <c r="Z1329" s="84" t="s">
        <v>6532</v>
      </c>
      <c r="AA1329" s="87">
        <v>35</v>
      </c>
      <c r="AB1329" s="87">
        <v>7778</v>
      </c>
      <c r="AC1329" s="87">
        <v>6.1</v>
      </c>
      <c r="AD1329" s="87"/>
      <c r="AE1329" s="87">
        <v>7778</v>
      </c>
      <c r="AF1329" s="88" t="s">
        <v>7712</v>
      </c>
    </row>
    <row r="1330" spans="1:32">
      <c r="A1330" s="82">
        <v>1857</v>
      </c>
      <c r="B1330" s="84" t="s">
        <v>7713</v>
      </c>
      <c r="C1330" s="84" t="s">
        <v>4648</v>
      </c>
      <c r="D1330" s="85">
        <v>2024</v>
      </c>
      <c r="E1330" s="83"/>
      <c r="F1330" s="84" t="s">
        <v>4663</v>
      </c>
      <c r="G1330" s="84" t="s">
        <v>4525</v>
      </c>
      <c r="H1330" s="92" t="s">
        <v>7714</v>
      </c>
      <c r="I1330" s="93"/>
      <c r="J1330" s="84"/>
      <c r="K1330" s="84" t="s">
        <v>4563</v>
      </c>
      <c r="L1330" s="84"/>
      <c r="M1330" s="84"/>
      <c r="N1330" s="84"/>
      <c r="O1330" s="84"/>
      <c r="P1330" s="84"/>
      <c r="Q1330" s="84"/>
      <c r="R1330" s="84"/>
      <c r="S1330" s="84"/>
      <c r="T1330" s="84"/>
      <c r="U1330" s="84"/>
      <c r="V1330" s="84"/>
      <c r="W1330" s="86">
        <v>1</v>
      </c>
      <c r="X1330" s="84"/>
      <c r="Y1330" s="84"/>
      <c r="Z1330" s="84"/>
      <c r="AA1330" s="87"/>
      <c r="AB1330" s="87"/>
      <c r="AC1330" s="87"/>
      <c r="AD1330" s="87"/>
      <c r="AE1330" s="87">
        <v>0</v>
      </c>
      <c r="AF1330" s="88" t="s">
        <v>7715</v>
      </c>
    </row>
    <row r="1331" spans="1:32">
      <c r="A1331" s="82">
        <v>1858</v>
      </c>
      <c r="B1331" s="84" t="s">
        <v>7716</v>
      </c>
      <c r="C1331" s="84" t="s">
        <v>4677</v>
      </c>
      <c r="D1331" s="83"/>
      <c r="E1331" s="83"/>
      <c r="F1331" s="84" t="s">
        <v>4621</v>
      </c>
      <c r="G1331" s="84" t="s">
        <v>4525</v>
      </c>
      <c r="H1331" s="92" t="s">
        <v>7714</v>
      </c>
      <c r="I1331" s="93"/>
      <c r="J1331" s="84"/>
      <c r="K1331" s="84" t="s">
        <v>4563</v>
      </c>
      <c r="L1331" s="84"/>
      <c r="M1331" s="84"/>
      <c r="N1331" s="84"/>
      <c r="O1331" s="84"/>
      <c r="P1331" s="84"/>
      <c r="Q1331" s="84"/>
      <c r="R1331" s="84"/>
      <c r="S1331" s="84"/>
      <c r="T1331" s="84"/>
      <c r="U1331" s="84"/>
      <c r="V1331" s="84"/>
      <c r="W1331" s="86">
        <v>1</v>
      </c>
      <c r="X1331" s="84"/>
      <c r="Y1331" s="84"/>
      <c r="Z1331" s="84"/>
      <c r="AA1331" s="87"/>
      <c r="AB1331" s="87"/>
      <c r="AC1331" s="87"/>
      <c r="AD1331" s="87"/>
      <c r="AE1331" s="87">
        <v>0</v>
      </c>
      <c r="AF1331" s="88" t="s">
        <v>7715</v>
      </c>
    </row>
    <row r="1332" spans="1:32">
      <c r="A1332" s="82">
        <v>1859</v>
      </c>
      <c r="B1332" s="84" t="s">
        <v>7717</v>
      </c>
      <c r="C1332" s="84" t="s">
        <v>6132</v>
      </c>
      <c r="D1332" s="83"/>
      <c r="E1332" s="83"/>
      <c r="F1332" s="84" t="s">
        <v>4626</v>
      </c>
      <c r="G1332" s="84" t="s">
        <v>4598</v>
      </c>
      <c r="H1332" s="84" t="s">
        <v>4613</v>
      </c>
      <c r="I1332" s="84" t="s">
        <v>4614</v>
      </c>
      <c r="J1332" s="84" t="s">
        <v>4715</v>
      </c>
      <c r="K1332" s="84" t="s">
        <v>4554</v>
      </c>
      <c r="L1332" s="84"/>
      <c r="M1332" s="86">
        <v>1</v>
      </c>
      <c r="N1332" s="84"/>
      <c r="O1332" s="84"/>
      <c r="P1332" s="84"/>
      <c r="Q1332" s="84"/>
      <c r="R1332" s="84"/>
      <c r="S1332" s="84"/>
      <c r="T1332" s="84"/>
      <c r="U1332" s="84"/>
      <c r="V1332" s="84"/>
      <c r="W1332" s="84"/>
      <c r="X1332" s="84"/>
      <c r="Y1332" s="84"/>
      <c r="Z1332" s="84"/>
      <c r="AA1332" s="87"/>
      <c r="AB1332" s="87"/>
      <c r="AC1332" s="87"/>
      <c r="AD1332" s="87"/>
      <c r="AE1332" s="87">
        <v>0</v>
      </c>
      <c r="AF1332" s="88" t="s">
        <v>7718</v>
      </c>
    </row>
    <row r="1333" spans="1:32">
      <c r="A1333" s="82">
        <v>1860</v>
      </c>
      <c r="B1333" s="84" t="s">
        <v>7719</v>
      </c>
      <c r="C1333" s="84" t="s">
        <v>4985</v>
      </c>
      <c r="D1333" s="85">
        <v>2030</v>
      </c>
      <c r="E1333" s="83"/>
      <c r="F1333" s="84" t="s">
        <v>4612</v>
      </c>
      <c r="G1333" s="84" t="s">
        <v>4598</v>
      </c>
      <c r="H1333" s="84" t="s">
        <v>4613</v>
      </c>
      <c r="I1333" s="84" t="s">
        <v>4614</v>
      </c>
      <c r="J1333" s="84" t="s">
        <v>4649</v>
      </c>
      <c r="K1333" s="84" t="s">
        <v>4554</v>
      </c>
      <c r="L1333" s="84"/>
      <c r="M1333" s="86">
        <v>1</v>
      </c>
      <c r="N1333" s="84"/>
      <c r="O1333" s="84"/>
      <c r="P1333" s="84"/>
      <c r="Q1333" s="84"/>
      <c r="R1333" s="84"/>
      <c r="S1333" s="84"/>
      <c r="T1333" s="84"/>
      <c r="U1333" s="84"/>
      <c r="V1333" s="84"/>
      <c r="W1333" s="84"/>
      <c r="X1333" s="84"/>
      <c r="Y1333" s="84"/>
      <c r="Z1333" s="84" t="s">
        <v>7720</v>
      </c>
      <c r="AA1333" s="87">
        <v>1500</v>
      </c>
      <c r="AB1333" s="87">
        <v>333333</v>
      </c>
      <c r="AC1333" s="87">
        <v>259.89999999999998</v>
      </c>
      <c r="AD1333" s="87"/>
      <c r="AE1333" s="87">
        <v>333333</v>
      </c>
      <c r="AF1333" s="88" t="s">
        <v>7721</v>
      </c>
    </row>
    <row r="1334" spans="1:32">
      <c r="A1334" s="82">
        <v>1861</v>
      </c>
      <c r="B1334" s="84" t="s">
        <v>7722</v>
      </c>
      <c r="C1334" s="84" t="s">
        <v>6157</v>
      </c>
      <c r="D1334" s="85">
        <v>2022</v>
      </c>
      <c r="E1334" s="83"/>
      <c r="F1334" s="84" t="s">
        <v>4601</v>
      </c>
      <c r="G1334" s="84" t="s">
        <v>4602</v>
      </c>
      <c r="H1334" s="84"/>
      <c r="I1334" s="84" t="s">
        <v>4614</v>
      </c>
      <c r="J1334" s="84" t="s">
        <v>4649</v>
      </c>
      <c r="K1334" s="84" t="s">
        <v>4616</v>
      </c>
      <c r="L1334" s="84"/>
      <c r="M1334" s="84"/>
      <c r="N1334" s="84"/>
      <c r="O1334" s="84"/>
      <c r="P1334" s="84"/>
      <c r="Q1334" s="84"/>
      <c r="R1334" s="84"/>
      <c r="S1334" s="84"/>
      <c r="T1334" s="84"/>
      <c r="U1334" s="84"/>
      <c r="V1334" s="84"/>
      <c r="W1334" s="84"/>
      <c r="X1334" s="84"/>
      <c r="Y1334" s="84"/>
      <c r="Z1334" s="84" t="s">
        <v>5253</v>
      </c>
      <c r="AA1334" s="87">
        <v>3</v>
      </c>
      <c r="AB1334" s="87">
        <v>577</v>
      </c>
      <c r="AC1334" s="87">
        <v>0.4</v>
      </c>
      <c r="AD1334" s="87"/>
      <c r="AE1334" s="87">
        <v>577</v>
      </c>
      <c r="AF1334" s="88" t="s">
        <v>7723</v>
      </c>
    </row>
    <row r="1335" spans="1:32">
      <c r="A1335" s="82">
        <v>1862</v>
      </c>
      <c r="B1335" s="84" t="s">
        <v>7724</v>
      </c>
      <c r="C1335" s="84" t="s">
        <v>4677</v>
      </c>
      <c r="D1335" s="83"/>
      <c r="E1335" s="83"/>
      <c r="F1335" s="84" t="s">
        <v>4612</v>
      </c>
      <c r="G1335" s="84" t="s">
        <v>4633</v>
      </c>
      <c r="H1335" s="84"/>
      <c r="I1335" s="84" t="s">
        <v>4614</v>
      </c>
      <c r="J1335" s="84" t="s">
        <v>4715</v>
      </c>
      <c r="K1335" s="84" t="s">
        <v>4554</v>
      </c>
      <c r="L1335" s="84"/>
      <c r="M1335" s="86">
        <v>1</v>
      </c>
      <c r="N1335" s="84"/>
      <c r="O1335" s="84"/>
      <c r="P1335" s="84"/>
      <c r="Q1335" s="84"/>
      <c r="R1335" s="84"/>
      <c r="S1335" s="84"/>
      <c r="T1335" s="84"/>
      <c r="U1335" s="84"/>
      <c r="V1335" s="84"/>
      <c r="W1335" s="84"/>
      <c r="X1335" s="84"/>
      <c r="Y1335" s="84"/>
      <c r="Z1335" s="84" t="s">
        <v>7725</v>
      </c>
      <c r="AA1335" s="87">
        <v>700</v>
      </c>
      <c r="AB1335" s="87">
        <v>184211</v>
      </c>
      <c r="AC1335" s="87">
        <v>143.6</v>
      </c>
      <c r="AD1335" s="87"/>
      <c r="AE1335" s="87">
        <v>184211</v>
      </c>
      <c r="AF1335" s="88" t="s">
        <v>7726</v>
      </c>
    </row>
    <row r="1336" spans="1:32">
      <c r="A1336" s="82">
        <v>1864</v>
      </c>
      <c r="B1336" s="84" t="s">
        <v>7727</v>
      </c>
      <c r="C1336" s="84" t="s">
        <v>4890</v>
      </c>
      <c r="D1336" s="85">
        <v>2025</v>
      </c>
      <c r="E1336" s="83"/>
      <c r="F1336" s="84" t="s">
        <v>4626</v>
      </c>
      <c r="G1336" s="84" t="s">
        <v>4598</v>
      </c>
      <c r="H1336" s="84" t="s">
        <v>4613</v>
      </c>
      <c r="I1336" s="84" t="s">
        <v>4614</v>
      </c>
      <c r="J1336" s="84" t="s">
        <v>4649</v>
      </c>
      <c r="K1336" s="84" t="s">
        <v>4616</v>
      </c>
      <c r="L1336" s="84"/>
      <c r="M1336" s="84"/>
      <c r="N1336" s="84"/>
      <c r="O1336" s="84"/>
      <c r="P1336" s="84"/>
      <c r="Q1336" s="86">
        <v>1</v>
      </c>
      <c r="R1336" s="84"/>
      <c r="S1336" s="84"/>
      <c r="T1336" s="84"/>
      <c r="U1336" s="84"/>
      <c r="V1336" s="84"/>
      <c r="W1336" s="84"/>
      <c r="X1336" s="84"/>
      <c r="Y1336" s="84"/>
      <c r="Z1336" s="84"/>
      <c r="AA1336" s="87"/>
      <c r="AB1336" s="87"/>
      <c r="AC1336" s="87"/>
      <c r="AD1336" s="87"/>
      <c r="AE1336" s="87">
        <v>0</v>
      </c>
      <c r="AF1336" s="88" t="s">
        <v>7728</v>
      </c>
    </row>
    <row r="1337" spans="1:32">
      <c r="A1337" s="82">
        <v>1865</v>
      </c>
      <c r="B1337" s="84" t="s">
        <v>7729</v>
      </c>
      <c r="C1337" s="84" t="s">
        <v>4662</v>
      </c>
      <c r="D1337" s="85">
        <v>2022</v>
      </c>
      <c r="E1337" s="83"/>
      <c r="F1337" s="84" t="s">
        <v>4663</v>
      </c>
      <c r="G1337" s="84" t="s">
        <v>4598</v>
      </c>
      <c r="H1337" s="84" t="s">
        <v>4613</v>
      </c>
      <c r="I1337" s="84" t="s">
        <v>4614</v>
      </c>
      <c r="J1337" s="84" t="s">
        <v>4715</v>
      </c>
      <c r="K1337" s="84" t="s">
        <v>4616</v>
      </c>
      <c r="L1337" s="84"/>
      <c r="M1337" s="84"/>
      <c r="N1337" s="84"/>
      <c r="O1337" s="84"/>
      <c r="P1337" s="84"/>
      <c r="Q1337" s="84"/>
      <c r="R1337" s="84"/>
      <c r="S1337" s="86">
        <v>1</v>
      </c>
      <c r="T1337" s="84"/>
      <c r="U1337" s="84"/>
      <c r="V1337" s="84"/>
      <c r="W1337" s="84"/>
      <c r="X1337" s="84"/>
      <c r="Y1337" s="84"/>
      <c r="Z1337" s="84" t="s">
        <v>5330</v>
      </c>
      <c r="AA1337" s="87">
        <v>1</v>
      </c>
      <c r="AB1337" s="87">
        <v>222</v>
      </c>
      <c r="AC1337" s="87">
        <v>0.2</v>
      </c>
      <c r="AD1337" s="87"/>
      <c r="AE1337" s="87">
        <v>222</v>
      </c>
      <c r="AF1337" s="88" t="s">
        <v>7730</v>
      </c>
    </row>
    <row r="1338" spans="1:32">
      <c r="A1338" s="82">
        <v>1866</v>
      </c>
      <c r="B1338" s="84" t="s">
        <v>7731</v>
      </c>
      <c r="C1338" s="84" t="s">
        <v>4632</v>
      </c>
      <c r="D1338" s="85">
        <v>2026</v>
      </c>
      <c r="E1338" s="83"/>
      <c r="F1338" s="84" t="s">
        <v>4612</v>
      </c>
      <c r="G1338" s="84" t="s">
        <v>4598</v>
      </c>
      <c r="H1338" s="84" t="s">
        <v>4613</v>
      </c>
      <c r="I1338" s="84" t="s">
        <v>4614</v>
      </c>
      <c r="J1338" s="84" t="s">
        <v>4715</v>
      </c>
      <c r="K1338" s="84" t="s">
        <v>4616</v>
      </c>
      <c r="L1338" s="84"/>
      <c r="M1338" s="84"/>
      <c r="N1338" s="84"/>
      <c r="O1338" s="84"/>
      <c r="P1338" s="84"/>
      <c r="Q1338" s="84"/>
      <c r="R1338" s="84"/>
      <c r="S1338" s="84"/>
      <c r="T1338" s="84"/>
      <c r="U1338" s="84"/>
      <c r="V1338" s="84"/>
      <c r="W1338" s="84"/>
      <c r="X1338" s="84"/>
      <c r="Y1338" s="84"/>
      <c r="Z1338" s="84" t="s">
        <v>5259</v>
      </c>
      <c r="AA1338" s="87">
        <v>100</v>
      </c>
      <c r="AB1338" s="87">
        <v>22222</v>
      </c>
      <c r="AC1338" s="87">
        <v>17.3</v>
      </c>
      <c r="AD1338" s="87"/>
      <c r="AE1338" s="87">
        <v>22222</v>
      </c>
      <c r="AF1338" s="88" t="s">
        <v>7732</v>
      </c>
    </row>
    <row r="1339" spans="1:32">
      <c r="A1339" s="82">
        <v>1867</v>
      </c>
      <c r="B1339" s="84" t="s">
        <v>7733</v>
      </c>
      <c r="C1339" s="84" t="s">
        <v>4632</v>
      </c>
      <c r="D1339" s="85">
        <v>2025</v>
      </c>
      <c r="E1339" s="83"/>
      <c r="F1339" s="84" t="s">
        <v>4626</v>
      </c>
      <c r="G1339" s="84" t="s">
        <v>4598</v>
      </c>
      <c r="H1339" s="84" t="s">
        <v>4613</v>
      </c>
      <c r="I1339" s="84" t="s">
        <v>4614</v>
      </c>
      <c r="J1339" s="84" t="s">
        <v>4715</v>
      </c>
      <c r="K1339" s="84" t="s">
        <v>4616</v>
      </c>
      <c r="L1339" s="84"/>
      <c r="M1339" s="84"/>
      <c r="N1339" s="84"/>
      <c r="O1339" s="84"/>
      <c r="P1339" s="84"/>
      <c r="Q1339" s="84"/>
      <c r="R1339" s="84"/>
      <c r="S1339" s="84"/>
      <c r="T1339" s="84"/>
      <c r="U1339" s="84"/>
      <c r="V1339" s="84"/>
      <c r="W1339" s="84"/>
      <c r="X1339" s="84"/>
      <c r="Y1339" s="84"/>
      <c r="Z1339" s="84"/>
      <c r="AA1339" s="87">
        <v>0</v>
      </c>
      <c r="AB1339" s="87"/>
      <c r="AC1339" s="87"/>
      <c r="AD1339" s="87"/>
      <c r="AE1339" s="87">
        <v>0</v>
      </c>
      <c r="AF1339" s="88" t="s">
        <v>7732</v>
      </c>
    </row>
    <row r="1340" spans="1:32">
      <c r="A1340" s="82">
        <v>1868</v>
      </c>
      <c r="B1340" s="84" t="s">
        <v>7734</v>
      </c>
      <c r="C1340" s="84" t="s">
        <v>4632</v>
      </c>
      <c r="D1340" s="85">
        <v>2026</v>
      </c>
      <c r="E1340" s="83"/>
      <c r="F1340" s="84" t="s">
        <v>4612</v>
      </c>
      <c r="G1340" s="84" t="s">
        <v>4598</v>
      </c>
      <c r="H1340" s="84" t="s">
        <v>4613</v>
      </c>
      <c r="I1340" s="84" t="s">
        <v>4614</v>
      </c>
      <c r="J1340" s="84" t="s">
        <v>4715</v>
      </c>
      <c r="K1340" s="84" t="s">
        <v>4616</v>
      </c>
      <c r="L1340" s="84"/>
      <c r="M1340" s="84"/>
      <c r="N1340" s="84"/>
      <c r="O1340" s="84"/>
      <c r="P1340" s="84"/>
      <c r="Q1340" s="84"/>
      <c r="R1340" s="84"/>
      <c r="S1340" s="84"/>
      <c r="T1340" s="84"/>
      <c r="U1340" s="84"/>
      <c r="V1340" s="84"/>
      <c r="W1340" s="84"/>
      <c r="X1340" s="84"/>
      <c r="Y1340" s="84"/>
      <c r="Z1340" s="84" t="s">
        <v>4970</v>
      </c>
      <c r="AA1340" s="87">
        <v>20</v>
      </c>
      <c r="AB1340" s="87">
        <v>4444</v>
      </c>
      <c r="AC1340" s="87">
        <v>3.5</v>
      </c>
      <c r="AD1340" s="87"/>
      <c r="AE1340" s="87">
        <v>4444</v>
      </c>
      <c r="AF1340" s="88" t="s">
        <v>7732</v>
      </c>
    </row>
    <row r="1341" spans="1:32">
      <c r="A1341" s="82">
        <v>1869</v>
      </c>
      <c r="B1341" s="84" t="s">
        <v>7735</v>
      </c>
      <c r="C1341" s="84" t="s">
        <v>4719</v>
      </c>
      <c r="D1341" s="85">
        <v>2023</v>
      </c>
      <c r="E1341" s="83"/>
      <c r="F1341" s="84" t="s">
        <v>4621</v>
      </c>
      <c r="G1341" s="84" t="s">
        <v>4598</v>
      </c>
      <c r="H1341" s="84" t="s">
        <v>4613</v>
      </c>
      <c r="I1341" s="84" t="s">
        <v>4641</v>
      </c>
      <c r="J1341" s="84"/>
      <c r="K1341" s="84" t="s">
        <v>4616</v>
      </c>
      <c r="L1341" s="84"/>
      <c r="M1341" s="84"/>
      <c r="N1341" s="84"/>
      <c r="O1341" s="84"/>
      <c r="P1341" s="84"/>
      <c r="Q1341" s="86">
        <v>1</v>
      </c>
      <c r="R1341" s="84"/>
      <c r="S1341" s="84"/>
      <c r="T1341" s="84"/>
      <c r="U1341" s="84"/>
      <c r="V1341" s="84"/>
      <c r="W1341" s="84"/>
      <c r="X1341" s="84"/>
      <c r="Y1341" s="84"/>
      <c r="Z1341" s="84" t="s">
        <v>7099</v>
      </c>
      <c r="AA1341" s="87">
        <v>2.1067415729999999</v>
      </c>
      <c r="AB1341" s="87">
        <v>468</v>
      </c>
      <c r="AC1341" s="87">
        <v>0</v>
      </c>
      <c r="AD1341" s="87"/>
      <c r="AE1341" s="87">
        <v>468</v>
      </c>
      <c r="AF1341" s="88" t="s">
        <v>7736</v>
      </c>
    </row>
    <row r="1342" spans="1:32">
      <c r="A1342" s="82">
        <v>1870</v>
      </c>
      <c r="B1342" s="84" t="s">
        <v>7737</v>
      </c>
      <c r="C1342" s="84" t="s">
        <v>4761</v>
      </c>
      <c r="D1342" s="83"/>
      <c r="E1342" s="83"/>
      <c r="F1342" s="84" t="s">
        <v>4612</v>
      </c>
      <c r="G1342" s="84" t="s">
        <v>4598</v>
      </c>
      <c r="H1342" s="84" t="s">
        <v>4613</v>
      </c>
      <c r="I1342" s="84" t="s">
        <v>4769</v>
      </c>
      <c r="J1342" s="84"/>
      <c r="K1342" s="84" t="s">
        <v>4616</v>
      </c>
      <c r="L1342" s="84"/>
      <c r="M1342" s="84"/>
      <c r="N1342" s="84"/>
      <c r="O1342" s="84"/>
      <c r="P1342" s="84"/>
      <c r="Q1342" s="86">
        <v>1</v>
      </c>
      <c r="R1342" s="84"/>
      <c r="S1342" s="84"/>
      <c r="T1342" s="84"/>
      <c r="U1342" s="84"/>
      <c r="V1342" s="84"/>
      <c r="W1342" s="84"/>
      <c r="X1342" s="84"/>
      <c r="Y1342" s="84"/>
      <c r="Z1342" s="84"/>
      <c r="AA1342" s="87"/>
      <c r="AB1342" s="87"/>
      <c r="AC1342" s="87"/>
      <c r="AD1342" s="87"/>
      <c r="AE1342" s="87">
        <v>0</v>
      </c>
      <c r="AF1342" s="88" t="s">
        <v>7738</v>
      </c>
    </row>
    <row r="1343" spans="1:32">
      <c r="A1343" s="82">
        <v>1871</v>
      </c>
      <c r="B1343" s="84" t="s">
        <v>7739</v>
      </c>
      <c r="C1343" s="84" t="s">
        <v>4632</v>
      </c>
      <c r="D1343" s="85">
        <v>2023</v>
      </c>
      <c r="E1343" s="83"/>
      <c r="F1343" s="84" t="s">
        <v>4621</v>
      </c>
      <c r="G1343" s="84" t="s">
        <v>4602</v>
      </c>
      <c r="H1343" s="84"/>
      <c r="I1343" s="84" t="s">
        <v>4614</v>
      </c>
      <c r="J1343" s="84" t="s">
        <v>4715</v>
      </c>
      <c r="K1343" s="84" t="s">
        <v>4616</v>
      </c>
      <c r="L1343" s="84"/>
      <c r="M1343" s="84"/>
      <c r="N1343" s="84"/>
      <c r="O1343" s="84"/>
      <c r="P1343" s="84"/>
      <c r="Q1343" s="86">
        <v>1</v>
      </c>
      <c r="R1343" s="84"/>
      <c r="S1343" s="84"/>
      <c r="T1343" s="84"/>
      <c r="U1343" s="84"/>
      <c r="V1343" s="84"/>
      <c r="W1343" s="84"/>
      <c r="X1343" s="84"/>
      <c r="Y1343" s="84"/>
      <c r="Z1343" s="84" t="s">
        <v>4642</v>
      </c>
      <c r="AA1343" s="87">
        <v>4.5</v>
      </c>
      <c r="AB1343" s="87">
        <v>865</v>
      </c>
      <c r="AC1343" s="87">
        <v>0.7</v>
      </c>
      <c r="AD1343" s="87"/>
      <c r="AE1343" s="87">
        <v>865</v>
      </c>
      <c r="AF1343" s="88" t="s">
        <v>7740</v>
      </c>
    </row>
    <row r="1344" spans="1:32">
      <c r="A1344" s="82">
        <v>1872</v>
      </c>
      <c r="B1344" s="84" t="s">
        <v>7741</v>
      </c>
      <c r="C1344" s="84" t="s">
        <v>5621</v>
      </c>
      <c r="D1344" s="83"/>
      <c r="E1344" s="83"/>
      <c r="F1344" s="84" t="s">
        <v>4626</v>
      </c>
      <c r="G1344" s="84" t="s">
        <v>4594</v>
      </c>
      <c r="H1344" s="84" t="s">
        <v>6397</v>
      </c>
      <c r="I1344" s="84"/>
      <c r="J1344" s="84"/>
      <c r="K1344" s="84" t="s">
        <v>4616</v>
      </c>
      <c r="L1344" s="84"/>
      <c r="M1344" s="84"/>
      <c r="N1344" s="84"/>
      <c r="O1344" s="84"/>
      <c r="P1344" s="84"/>
      <c r="Q1344" s="84"/>
      <c r="R1344" s="84"/>
      <c r="S1344" s="84"/>
      <c r="T1344" s="84"/>
      <c r="U1344" s="84"/>
      <c r="V1344" s="84"/>
      <c r="W1344" s="84"/>
      <c r="X1344" s="84"/>
      <c r="Y1344" s="84"/>
      <c r="Z1344" s="84"/>
      <c r="AA1344" s="87"/>
      <c r="AB1344" s="87"/>
      <c r="AC1344" s="87"/>
      <c r="AD1344" s="87"/>
      <c r="AE1344" s="87">
        <v>0</v>
      </c>
      <c r="AF1344" s="88" t="s">
        <v>7742</v>
      </c>
    </row>
    <row r="1345" spans="1:32">
      <c r="A1345" s="82">
        <v>1873</v>
      </c>
      <c r="B1345" s="84" t="s">
        <v>7743</v>
      </c>
      <c r="C1345" s="84" t="s">
        <v>4648</v>
      </c>
      <c r="D1345" s="85">
        <v>2024</v>
      </c>
      <c r="E1345" s="83"/>
      <c r="F1345" s="84" t="s">
        <v>4621</v>
      </c>
      <c r="G1345" s="84" t="s">
        <v>4602</v>
      </c>
      <c r="H1345" s="84"/>
      <c r="I1345" s="84" t="s">
        <v>4614</v>
      </c>
      <c r="J1345" s="84" t="s">
        <v>4649</v>
      </c>
      <c r="K1345" s="84" t="s">
        <v>4616</v>
      </c>
      <c r="L1345" s="84"/>
      <c r="M1345" s="84"/>
      <c r="N1345" s="84"/>
      <c r="O1345" s="84"/>
      <c r="P1345" s="86">
        <v>1</v>
      </c>
      <c r="Q1345" s="86">
        <v>1</v>
      </c>
      <c r="R1345" s="84"/>
      <c r="S1345" s="86">
        <v>1</v>
      </c>
      <c r="T1345" s="84"/>
      <c r="U1345" s="84"/>
      <c r="V1345" s="84"/>
      <c r="W1345" s="84"/>
      <c r="X1345" s="84"/>
      <c r="Y1345" s="84"/>
      <c r="Z1345" s="84" t="s">
        <v>5400</v>
      </c>
      <c r="AA1345" s="87">
        <v>5</v>
      </c>
      <c r="AB1345" s="87">
        <v>962</v>
      </c>
      <c r="AC1345" s="87">
        <v>0.7</v>
      </c>
      <c r="AD1345" s="87"/>
      <c r="AE1345" s="87">
        <v>962</v>
      </c>
      <c r="AF1345" s="88" t="s">
        <v>7744</v>
      </c>
    </row>
    <row r="1346" spans="1:32">
      <c r="A1346" s="82">
        <v>1874</v>
      </c>
      <c r="B1346" s="84" t="s">
        <v>7745</v>
      </c>
      <c r="C1346" s="84" t="s">
        <v>4648</v>
      </c>
      <c r="D1346" s="83"/>
      <c r="E1346" s="83"/>
      <c r="F1346" s="84" t="s">
        <v>4626</v>
      </c>
      <c r="G1346" s="84" t="s">
        <v>4598</v>
      </c>
      <c r="H1346" s="84" t="s">
        <v>4613</v>
      </c>
      <c r="I1346" s="84" t="s">
        <v>4614</v>
      </c>
      <c r="J1346" s="84" t="s">
        <v>4649</v>
      </c>
      <c r="K1346" s="84" t="s">
        <v>4616</v>
      </c>
      <c r="L1346" s="84"/>
      <c r="M1346" s="84"/>
      <c r="N1346" s="84"/>
      <c r="O1346" s="84"/>
      <c r="P1346" s="84"/>
      <c r="Q1346" s="86">
        <v>1</v>
      </c>
      <c r="R1346" s="84"/>
      <c r="S1346" s="84"/>
      <c r="T1346" s="84"/>
      <c r="U1346" s="84"/>
      <c r="V1346" s="84"/>
      <c r="W1346" s="84"/>
      <c r="X1346" s="84"/>
      <c r="Y1346" s="84"/>
      <c r="Z1346" s="84" t="s">
        <v>7746</v>
      </c>
      <c r="AA1346" s="87">
        <v>440</v>
      </c>
      <c r="AB1346" s="87">
        <v>97778</v>
      </c>
      <c r="AC1346" s="87">
        <v>76.2</v>
      </c>
      <c r="AD1346" s="87"/>
      <c r="AE1346" s="87">
        <v>97778</v>
      </c>
      <c r="AF1346" s="88" t="s">
        <v>7747</v>
      </c>
    </row>
    <row r="1347" spans="1:32">
      <c r="A1347" s="82">
        <v>1875</v>
      </c>
      <c r="B1347" s="84" t="s">
        <v>7748</v>
      </c>
      <c r="C1347" s="84" t="s">
        <v>6480</v>
      </c>
      <c r="D1347" s="85">
        <v>2026</v>
      </c>
      <c r="E1347" s="83"/>
      <c r="F1347" s="84" t="s">
        <v>4612</v>
      </c>
      <c r="G1347" s="84" t="s">
        <v>4602</v>
      </c>
      <c r="H1347" s="84"/>
      <c r="I1347" s="84" t="s">
        <v>4614</v>
      </c>
      <c r="J1347" s="84" t="s">
        <v>4715</v>
      </c>
      <c r="K1347" s="84" t="s">
        <v>4616</v>
      </c>
      <c r="L1347" s="86">
        <v>1</v>
      </c>
      <c r="M1347" s="84"/>
      <c r="N1347" s="86">
        <v>1</v>
      </c>
      <c r="O1347" s="84"/>
      <c r="P1347" s="84"/>
      <c r="Q1347" s="84"/>
      <c r="R1347" s="84"/>
      <c r="S1347" s="84"/>
      <c r="T1347" s="84"/>
      <c r="U1347" s="84"/>
      <c r="V1347" s="84"/>
      <c r="W1347" s="84"/>
      <c r="X1347" s="84"/>
      <c r="Y1347" s="84"/>
      <c r="Z1347" s="84" t="s">
        <v>7749</v>
      </c>
      <c r="AA1347" s="87">
        <v>60</v>
      </c>
      <c r="AB1347" s="87">
        <v>11538</v>
      </c>
      <c r="AC1347" s="87">
        <v>9</v>
      </c>
      <c r="AD1347" s="87"/>
      <c r="AE1347" s="87">
        <v>11538</v>
      </c>
      <c r="AF1347" s="88" t="s">
        <v>7750</v>
      </c>
    </row>
    <row r="1348" spans="1:32">
      <c r="A1348" s="82">
        <v>1876</v>
      </c>
      <c r="B1348" s="84" t="s">
        <v>7751</v>
      </c>
      <c r="C1348" s="84" t="s">
        <v>6480</v>
      </c>
      <c r="D1348" s="85">
        <v>2026</v>
      </c>
      <c r="E1348" s="83"/>
      <c r="F1348" s="84" t="s">
        <v>4612</v>
      </c>
      <c r="G1348" s="84" t="s">
        <v>4602</v>
      </c>
      <c r="H1348" s="84"/>
      <c r="I1348" s="84" t="s">
        <v>4614</v>
      </c>
      <c r="J1348" s="84" t="s">
        <v>4715</v>
      </c>
      <c r="K1348" s="84" t="s">
        <v>4616</v>
      </c>
      <c r="L1348" s="86">
        <v>1</v>
      </c>
      <c r="M1348" s="84"/>
      <c r="N1348" s="86">
        <v>1</v>
      </c>
      <c r="O1348" s="84"/>
      <c r="P1348" s="84"/>
      <c r="Q1348" s="84"/>
      <c r="R1348" s="84"/>
      <c r="S1348" s="84"/>
      <c r="T1348" s="84"/>
      <c r="U1348" s="84"/>
      <c r="V1348" s="84"/>
      <c r="W1348" s="84"/>
      <c r="X1348" s="84"/>
      <c r="Y1348" s="84"/>
      <c r="Z1348" s="84" t="s">
        <v>5353</v>
      </c>
      <c r="AA1348" s="87">
        <v>60</v>
      </c>
      <c r="AB1348" s="87">
        <v>11538</v>
      </c>
      <c r="AC1348" s="87">
        <v>9</v>
      </c>
      <c r="AD1348" s="87"/>
      <c r="AE1348" s="87">
        <v>11538</v>
      </c>
      <c r="AF1348" s="88" t="s">
        <v>7750</v>
      </c>
    </row>
    <row r="1349" spans="1:32">
      <c r="A1349" s="82">
        <v>1877</v>
      </c>
      <c r="B1349" s="84" t="s">
        <v>7752</v>
      </c>
      <c r="C1349" s="84" t="s">
        <v>4611</v>
      </c>
      <c r="D1349" s="85">
        <v>2027</v>
      </c>
      <c r="E1349" s="83"/>
      <c r="F1349" s="84" t="s">
        <v>4626</v>
      </c>
      <c r="G1349" s="84" t="s">
        <v>4598</v>
      </c>
      <c r="H1349" s="84" t="s">
        <v>4613</v>
      </c>
      <c r="I1349" s="84" t="s">
        <v>4614</v>
      </c>
      <c r="J1349" s="84" t="s">
        <v>4715</v>
      </c>
      <c r="K1349" s="84" t="s">
        <v>4616</v>
      </c>
      <c r="L1349" s="86">
        <v>1</v>
      </c>
      <c r="M1349" s="84"/>
      <c r="N1349" s="84"/>
      <c r="O1349" s="84"/>
      <c r="P1349" s="84"/>
      <c r="Q1349" s="84"/>
      <c r="R1349" s="84"/>
      <c r="S1349" s="84"/>
      <c r="T1349" s="84"/>
      <c r="U1349" s="84"/>
      <c r="V1349" s="84"/>
      <c r="W1349" s="84"/>
      <c r="X1349" s="84"/>
      <c r="Y1349" s="84"/>
      <c r="Z1349" s="84" t="s">
        <v>7753</v>
      </c>
      <c r="AA1349" s="87">
        <v>600</v>
      </c>
      <c r="AB1349" s="87">
        <v>133333</v>
      </c>
      <c r="AC1349" s="87">
        <v>104</v>
      </c>
      <c r="AD1349" s="87"/>
      <c r="AE1349" s="87">
        <v>133333</v>
      </c>
      <c r="AF1349" s="88" t="s">
        <v>6470</v>
      </c>
    </row>
    <row r="1350" spans="1:32">
      <c r="A1350" s="82">
        <v>1878</v>
      </c>
      <c r="B1350" s="84" t="s">
        <v>7754</v>
      </c>
      <c r="C1350" s="84" t="s">
        <v>4695</v>
      </c>
      <c r="D1350" s="85">
        <v>2030</v>
      </c>
      <c r="E1350" s="83"/>
      <c r="F1350" s="84" t="s">
        <v>4626</v>
      </c>
      <c r="G1350" s="84" t="s">
        <v>4598</v>
      </c>
      <c r="H1350" s="84" t="s">
        <v>4613</v>
      </c>
      <c r="I1350" s="84" t="s">
        <v>4614</v>
      </c>
      <c r="J1350" s="84" t="s">
        <v>4615</v>
      </c>
      <c r="K1350" s="84" t="s">
        <v>4616</v>
      </c>
      <c r="L1350" s="84"/>
      <c r="M1350" s="84"/>
      <c r="N1350" s="84"/>
      <c r="O1350" s="84"/>
      <c r="P1350" s="84"/>
      <c r="Q1350" s="84"/>
      <c r="R1350" s="84"/>
      <c r="S1350" s="84"/>
      <c r="T1350" s="84"/>
      <c r="U1350" s="84"/>
      <c r="V1350" s="84"/>
      <c r="W1350" s="84"/>
      <c r="X1350" s="84"/>
      <c r="Y1350" s="84"/>
      <c r="Z1350" s="84" t="s">
        <v>7755</v>
      </c>
      <c r="AA1350" s="87">
        <v>10494.35404</v>
      </c>
      <c r="AB1350" s="87">
        <v>2332079</v>
      </c>
      <c r="AC1350" s="87">
        <v>1818</v>
      </c>
      <c r="AD1350" s="87"/>
      <c r="AE1350" s="87">
        <v>2332079</v>
      </c>
      <c r="AF1350" s="88" t="s">
        <v>7756</v>
      </c>
    </row>
    <row r="1351" spans="1:32">
      <c r="A1351" s="82">
        <v>1879</v>
      </c>
      <c r="B1351" s="84" t="s">
        <v>7757</v>
      </c>
      <c r="C1351" s="84" t="s">
        <v>4761</v>
      </c>
      <c r="D1351" s="83"/>
      <c r="E1351" s="83"/>
      <c r="F1351" s="84" t="s">
        <v>4663</v>
      </c>
      <c r="G1351" s="84" t="s">
        <v>4524</v>
      </c>
      <c r="H1351" s="84"/>
      <c r="I1351" s="84"/>
      <c r="J1351" s="84"/>
      <c r="K1351" s="84" t="s">
        <v>4616</v>
      </c>
      <c r="L1351" s="84"/>
      <c r="M1351" s="84"/>
      <c r="N1351" s="84"/>
      <c r="O1351" s="84"/>
      <c r="P1351" s="84"/>
      <c r="Q1351" s="84"/>
      <c r="R1351" s="84"/>
      <c r="S1351" s="84"/>
      <c r="T1351" s="84"/>
      <c r="U1351" s="84"/>
      <c r="V1351" s="84"/>
      <c r="W1351" s="84"/>
      <c r="X1351" s="84"/>
      <c r="Y1351" s="84"/>
      <c r="Z1351" s="84"/>
      <c r="AA1351" s="87"/>
      <c r="AB1351" s="87"/>
      <c r="AC1351" s="87"/>
      <c r="AD1351" s="87"/>
      <c r="AE1351" s="87">
        <v>0</v>
      </c>
      <c r="AF1351" s="88" t="s">
        <v>7758</v>
      </c>
    </row>
    <row r="1352" spans="1:32">
      <c r="A1352" s="82">
        <v>1880</v>
      </c>
      <c r="B1352" s="84" t="s">
        <v>7759</v>
      </c>
      <c r="C1352" s="84" t="s">
        <v>4662</v>
      </c>
      <c r="D1352" s="83"/>
      <c r="E1352" s="83"/>
      <c r="F1352" s="84" t="s">
        <v>4626</v>
      </c>
      <c r="G1352" s="84" t="s">
        <v>4598</v>
      </c>
      <c r="H1352" s="84" t="s">
        <v>4613</v>
      </c>
      <c r="I1352" s="84" t="s">
        <v>4614</v>
      </c>
      <c r="J1352" s="84" t="s">
        <v>4715</v>
      </c>
      <c r="K1352" s="84" t="s">
        <v>4616</v>
      </c>
      <c r="L1352" s="84"/>
      <c r="M1352" s="84"/>
      <c r="N1352" s="84"/>
      <c r="O1352" s="84"/>
      <c r="P1352" s="84"/>
      <c r="Q1352" s="84"/>
      <c r="R1352" s="84"/>
      <c r="S1352" s="84"/>
      <c r="T1352" s="84"/>
      <c r="U1352" s="84"/>
      <c r="V1352" s="84"/>
      <c r="W1352" s="84"/>
      <c r="X1352" s="84"/>
      <c r="Y1352" s="84"/>
      <c r="Z1352" s="84"/>
      <c r="AA1352" s="87">
        <v>0</v>
      </c>
      <c r="AB1352" s="87"/>
      <c r="AC1352" s="87"/>
      <c r="AD1352" s="87"/>
      <c r="AE1352" s="87">
        <v>0</v>
      </c>
      <c r="AF1352" s="88" t="s">
        <v>7760</v>
      </c>
    </row>
    <row r="1353" spans="1:32">
      <c r="A1353" s="82">
        <v>1881</v>
      </c>
      <c r="B1353" s="84" t="s">
        <v>7761</v>
      </c>
      <c r="C1353" s="84" t="s">
        <v>4611</v>
      </c>
      <c r="D1353" s="85">
        <v>2027</v>
      </c>
      <c r="E1353" s="83"/>
      <c r="F1353" s="84" t="s">
        <v>4612</v>
      </c>
      <c r="G1353" s="84" t="s">
        <v>4598</v>
      </c>
      <c r="H1353" s="84" t="s">
        <v>4613</v>
      </c>
      <c r="I1353" s="84" t="s">
        <v>5320</v>
      </c>
      <c r="J1353" s="84" t="s">
        <v>4649</v>
      </c>
      <c r="K1353" s="84" t="s">
        <v>4616</v>
      </c>
      <c r="L1353" s="84"/>
      <c r="M1353" s="86">
        <v>1</v>
      </c>
      <c r="N1353" s="84"/>
      <c r="O1353" s="84"/>
      <c r="P1353" s="84"/>
      <c r="Q1353" s="84"/>
      <c r="R1353" s="84"/>
      <c r="S1353" s="84"/>
      <c r="T1353" s="84"/>
      <c r="U1353" s="84"/>
      <c r="V1353" s="84"/>
      <c r="W1353" s="84"/>
      <c r="X1353" s="84"/>
      <c r="Y1353" s="84"/>
      <c r="Z1353" s="84" t="s">
        <v>5661</v>
      </c>
      <c r="AA1353" s="87">
        <v>500</v>
      </c>
      <c r="AB1353" s="87">
        <v>111111</v>
      </c>
      <c r="AC1353" s="87">
        <v>86.6</v>
      </c>
      <c r="AD1353" s="87"/>
      <c r="AE1353" s="87">
        <v>111111</v>
      </c>
      <c r="AF1353" s="88" t="s">
        <v>7762</v>
      </c>
    </row>
    <row r="1354" spans="1:32">
      <c r="A1354" s="82">
        <v>1882</v>
      </c>
      <c r="B1354" s="84" t="s">
        <v>7763</v>
      </c>
      <c r="C1354" s="84" t="s">
        <v>4761</v>
      </c>
      <c r="D1354" s="85">
        <v>2024</v>
      </c>
      <c r="E1354" s="83"/>
      <c r="F1354" s="84" t="s">
        <v>4612</v>
      </c>
      <c r="G1354" s="84" t="s">
        <v>4598</v>
      </c>
      <c r="H1354" s="84" t="s">
        <v>4613</v>
      </c>
      <c r="I1354" s="84" t="s">
        <v>4614</v>
      </c>
      <c r="J1354" s="84" t="s">
        <v>4715</v>
      </c>
      <c r="K1354" s="84" t="s">
        <v>4554</v>
      </c>
      <c r="L1354" s="84"/>
      <c r="M1354" s="86">
        <v>1</v>
      </c>
      <c r="N1354" s="84"/>
      <c r="O1354" s="84"/>
      <c r="P1354" s="84"/>
      <c r="Q1354" s="84"/>
      <c r="R1354" s="84"/>
      <c r="S1354" s="84"/>
      <c r="T1354" s="84"/>
      <c r="U1354" s="84"/>
      <c r="V1354" s="84"/>
      <c r="W1354" s="84"/>
      <c r="X1354" s="84"/>
      <c r="Y1354" s="84"/>
      <c r="Z1354" s="84" t="s">
        <v>7764</v>
      </c>
      <c r="AA1354" s="87">
        <v>1050.484839</v>
      </c>
      <c r="AB1354" s="87">
        <v>233441</v>
      </c>
      <c r="AC1354" s="87">
        <v>182</v>
      </c>
      <c r="AD1354" s="87"/>
      <c r="AE1354" s="87">
        <v>233441</v>
      </c>
      <c r="AF1354" s="88" t="s">
        <v>7765</v>
      </c>
    </row>
    <row r="1355" spans="1:32">
      <c r="A1355" s="82">
        <v>1883</v>
      </c>
      <c r="B1355" s="84" t="s">
        <v>7766</v>
      </c>
      <c r="C1355" s="84" t="s">
        <v>7314</v>
      </c>
      <c r="D1355" s="83"/>
      <c r="E1355" s="83"/>
      <c r="F1355" s="84" t="s">
        <v>4626</v>
      </c>
      <c r="G1355" s="84" t="s">
        <v>4598</v>
      </c>
      <c r="H1355" s="84" t="s">
        <v>4613</v>
      </c>
      <c r="I1355" s="84" t="s">
        <v>4614</v>
      </c>
      <c r="J1355" s="84" t="s">
        <v>4683</v>
      </c>
      <c r="K1355" s="84" t="s">
        <v>4616</v>
      </c>
      <c r="L1355" s="84"/>
      <c r="M1355" s="84"/>
      <c r="N1355" s="84"/>
      <c r="O1355" s="84"/>
      <c r="P1355" s="84"/>
      <c r="Q1355" s="84"/>
      <c r="R1355" s="84"/>
      <c r="S1355" s="84"/>
      <c r="T1355" s="84"/>
      <c r="U1355" s="84"/>
      <c r="V1355" s="84"/>
      <c r="W1355" s="84"/>
      <c r="X1355" s="84"/>
      <c r="Y1355" s="84"/>
      <c r="Z1355" s="84" t="s">
        <v>5661</v>
      </c>
      <c r="AA1355" s="87">
        <v>500</v>
      </c>
      <c r="AB1355" s="87">
        <v>111111</v>
      </c>
      <c r="AC1355" s="87">
        <v>86.6</v>
      </c>
      <c r="AD1355" s="87"/>
      <c r="AE1355" s="87">
        <v>111111</v>
      </c>
      <c r="AF1355" s="88" t="s">
        <v>7767</v>
      </c>
    </row>
    <row r="1356" spans="1:32">
      <c r="A1356" s="82">
        <v>1884</v>
      </c>
      <c r="B1356" s="84" t="s">
        <v>7768</v>
      </c>
      <c r="C1356" s="84" t="s">
        <v>7314</v>
      </c>
      <c r="D1356" s="83"/>
      <c r="E1356" s="83"/>
      <c r="F1356" s="84" t="s">
        <v>4626</v>
      </c>
      <c r="G1356" s="84" t="s">
        <v>4598</v>
      </c>
      <c r="H1356" s="84" t="s">
        <v>4613</v>
      </c>
      <c r="I1356" s="84" t="s">
        <v>4614</v>
      </c>
      <c r="J1356" s="84" t="s">
        <v>4683</v>
      </c>
      <c r="K1356" s="84" t="s">
        <v>4616</v>
      </c>
      <c r="L1356" s="84"/>
      <c r="M1356" s="84"/>
      <c r="N1356" s="84"/>
      <c r="O1356" s="84"/>
      <c r="P1356" s="84"/>
      <c r="Q1356" s="84"/>
      <c r="R1356" s="84"/>
      <c r="S1356" s="84"/>
      <c r="T1356" s="84"/>
      <c r="U1356" s="84"/>
      <c r="V1356" s="84"/>
      <c r="W1356" s="84"/>
      <c r="X1356" s="84"/>
      <c r="Y1356" s="84"/>
      <c r="Z1356" s="84" t="s">
        <v>7769</v>
      </c>
      <c r="AA1356" s="87">
        <v>1200</v>
      </c>
      <c r="AB1356" s="87">
        <v>266667</v>
      </c>
      <c r="AC1356" s="87">
        <v>207.9</v>
      </c>
      <c r="AD1356" s="87"/>
      <c r="AE1356" s="87">
        <v>266667</v>
      </c>
      <c r="AF1356" s="88" t="s">
        <v>7767</v>
      </c>
    </row>
    <row r="1357" spans="1:32">
      <c r="A1357" s="82">
        <v>1885</v>
      </c>
      <c r="B1357" s="84" t="s">
        <v>7770</v>
      </c>
      <c r="C1357" s="84" t="s">
        <v>7314</v>
      </c>
      <c r="D1357" s="83"/>
      <c r="E1357" s="83"/>
      <c r="F1357" s="84" t="s">
        <v>4626</v>
      </c>
      <c r="G1357" s="84" t="s">
        <v>4598</v>
      </c>
      <c r="H1357" s="84" t="s">
        <v>4613</v>
      </c>
      <c r="I1357" s="84" t="s">
        <v>4614</v>
      </c>
      <c r="J1357" s="84" t="s">
        <v>4683</v>
      </c>
      <c r="K1357" s="84" t="s">
        <v>4616</v>
      </c>
      <c r="L1357" s="84"/>
      <c r="M1357" s="84"/>
      <c r="N1357" s="84"/>
      <c r="O1357" s="84"/>
      <c r="P1357" s="84"/>
      <c r="Q1357" s="84"/>
      <c r="R1357" s="84"/>
      <c r="S1357" s="84"/>
      <c r="T1357" s="84"/>
      <c r="U1357" s="84"/>
      <c r="V1357" s="84"/>
      <c r="W1357" s="84"/>
      <c r="X1357" s="84"/>
      <c r="Y1357" s="84"/>
      <c r="Z1357" s="84" t="s">
        <v>5941</v>
      </c>
      <c r="AA1357" s="87">
        <v>1300</v>
      </c>
      <c r="AB1357" s="87">
        <v>288889</v>
      </c>
      <c r="AC1357" s="87">
        <v>225.2</v>
      </c>
      <c r="AD1357" s="87"/>
      <c r="AE1357" s="87">
        <v>288889</v>
      </c>
      <c r="AF1357" s="88" t="s">
        <v>7767</v>
      </c>
    </row>
    <row r="1358" spans="1:32">
      <c r="A1358" s="82">
        <v>1886</v>
      </c>
      <c r="B1358" s="84" t="s">
        <v>7771</v>
      </c>
      <c r="C1358" s="84" t="s">
        <v>4677</v>
      </c>
      <c r="D1358" s="85">
        <v>2026</v>
      </c>
      <c r="E1358" s="83"/>
      <c r="F1358" s="84" t="s">
        <v>4612</v>
      </c>
      <c r="G1358" s="84" t="s">
        <v>4602</v>
      </c>
      <c r="H1358" s="84"/>
      <c r="I1358" s="84" t="s">
        <v>4641</v>
      </c>
      <c r="J1358" s="84" t="s">
        <v>5914</v>
      </c>
      <c r="K1358" s="84" t="s">
        <v>4658</v>
      </c>
      <c r="L1358" s="84"/>
      <c r="M1358" s="84"/>
      <c r="N1358" s="86">
        <v>1</v>
      </c>
      <c r="O1358" s="84"/>
      <c r="P1358" s="84"/>
      <c r="Q1358" s="84"/>
      <c r="R1358" s="84"/>
      <c r="S1358" s="84"/>
      <c r="T1358" s="84"/>
      <c r="U1358" s="84"/>
      <c r="V1358" s="84"/>
      <c r="W1358" s="84"/>
      <c r="X1358" s="84"/>
      <c r="Y1358" s="84"/>
      <c r="Z1358" s="84" t="s">
        <v>6049</v>
      </c>
      <c r="AA1358" s="87">
        <v>70</v>
      </c>
      <c r="AB1358" s="87">
        <v>13462</v>
      </c>
      <c r="AC1358" s="87">
        <v>10.5</v>
      </c>
      <c r="AD1358" s="87"/>
      <c r="AE1358" s="87">
        <v>13462</v>
      </c>
      <c r="AF1358" s="88" t="s">
        <v>7772</v>
      </c>
    </row>
    <row r="1359" spans="1:32">
      <c r="A1359" s="82">
        <v>1887</v>
      </c>
      <c r="B1359" s="84" t="s">
        <v>7773</v>
      </c>
      <c r="C1359" s="84" t="s">
        <v>4632</v>
      </c>
      <c r="D1359" s="85">
        <v>2026</v>
      </c>
      <c r="E1359" s="83"/>
      <c r="F1359" s="84" t="s">
        <v>4612</v>
      </c>
      <c r="G1359" s="84" t="s">
        <v>4598</v>
      </c>
      <c r="H1359" s="84" t="s">
        <v>4613</v>
      </c>
      <c r="I1359" s="84" t="s">
        <v>4614</v>
      </c>
      <c r="J1359" s="84" t="s">
        <v>4715</v>
      </c>
      <c r="K1359" s="84" t="s">
        <v>4554</v>
      </c>
      <c r="L1359" s="84"/>
      <c r="M1359" s="86">
        <v>1</v>
      </c>
      <c r="N1359" s="84"/>
      <c r="O1359" s="84"/>
      <c r="P1359" s="84"/>
      <c r="Q1359" s="84"/>
      <c r="R1359" s="84"/>
      <c r="S1359" s="84"/>
      <c r="T1359" s="84"/>
      <c r="U1359" s="84"/>
      <c r="V1359" s="84"/>
      <c r="W1359" s="84"/>
      <c r="X1359" s="84"/>
      <c r="Y1359" s="84"/>
      <c r="Z1359" s="84" t="s">
        <v>7774</v>
      </c>
      <c r="AA1359" s="87">
        <v>255</v>
      </c>
      <c r="AB1359" s="87">
        <v>56667</v>
      </c>
      <c r="AC1359" s="87">
        <v>44.2</v>
      </c>
      <c r="AD1359" s="87"/>
      <c r="AE1359" s="87">
        <v>56667</v>
      </c>
      <c r="AF1359" s="88" t="s">
        <v>7772</v>
      </c>
    </row>
    <row r="1360" spans="1:32">
      <c r="A1360" s="82">
        <v>1888</v>
      </c>
      <c r="B1360" s="84" t="s">
        <v>7775</v>
      </c>
      <c r="C1360" s="84" t="s">
        <v>4736</v>
      </c>
      <c r="D1360" s="85">
        <v>2025</v>
      </c>
      <c r="E1360" s="83"/>
      <c r="F1360" s="84" t="s">
        <v>4621</v>
      </c>
      <c r="G1360" s="84" t="s">
        <v>4598</v>
      </c>
      <c r="H1360" s="84" t="s">
        <v>4613</v>
      </c>
      <c r="I1360" s="84" t="s">
        <v>4614</v>
      </c>
      <c r="J1360" s="84" t="s">
        <v>4649</v>
      </c>
      <c r="K1360" s="84" t="s">
        <v>4616</v>
      </c>
      <c r="L1360" s="84"/>
      <c r="M1360" s="84"/>
      <c r="N1360" s="84"/>
      <c r="O1360" s="84"/>
      <c r="P1360" s="84"/>
      <c r="Q1360" s="86">
        <v>1</v>
      </c>
      <c r="R1360" s="84"/>
      <c r="S1360" s="86">
        <v>1</v>
      </c>
      <c r="T1360" s="84"/>
      <c r="U1360" s="84"/>
      <c r="V1360" s="84"/>
      <c r="W1360" s="84"/>
      <c r="X1360" s="84"/>
      <c r="Y1360" s="84"/>
      <c r="Z1360" s="84" t="s">
        <v>4952</v>
      </c>
      <c r="AA1360" s="87">
        <v>30</v>
      </c>
      <c r="AB1360" s="87">
        <v>6667</v>
      </c>
      <c r="AC1360" s="87">
        <v>5.2</v>
      </c>
      <c r="AD1360" s="87"/>
      <c r="AE1360" s="87">
        <v>6667</v>
      </c>
      <c r="AF1360" s="88" t="s">
        <v>7772</v>
      </c>
    </row>
    <row r="1361" spans="1:32">
      <c r="A1361" s="82">
        <v>1889</v>
      </c>
      <c r="B1361" s="84" t="s">
        <v>7776</v>
      </c>
      <c r="C1361" s="84" t="s">
        <v>4736</v>
      </c>
      <c r="D1361" s="85">
        <v>2028</v>
      </c>
      <c r="E1361" s="83"/>
      <c r="F1361" s="84" t="s">
        <v>4612</v>
      </c>
      <c r="G1361" s="84" t="s">
        <v>4598</v>
      </c>
      <c r="H1361" s="84" t="s">
        <v>4613</v>
      </c>
      <c r="I1361" s="84" t="s">
        <v>4614</v>
      </c>
      <c r="J1361" s="84" t="s">
        <v>4715</v>
      </c>
      <c r="K1361" s="84" t="s">
        <v>4563</v>
      </c>
      <c r="L1361" s="84"/>
      <c r="M1361" s="84"/>
      <c r="N1361" s="86">
        <v>1</v>
      </c>
      <c r="O1361" s="84"/>
      <c r="P1361" s="84"/>
      <c r="Q1361" s="84"/>
      <c r="R1361" s="84"/>
      <c r="S1361" s="84"/>
      <c r="T1361" s="84"/>
      <c r="U1361" s="84"/>
      <c r="V1361" s="84"/>
      <c r="W1361" s="86">
        <v>1</v>
      </c>
      <c r="X1361" s="84"/>
      <c r="Y1361" s="84"/>
      <c r="Z1361" s="84" t="s">
        <v>7777</v>
      </c>
      <c r="AA1361" s="87">
        <v>12.5</v>
      </c>
      <c r="AB1361" s="87">
        <v>2778</v>
      </c>
      <c r="AC1361" s="87">
        <v>2.2000000000000002</v>
      </c>
      <c r="AD1361" s="87"/>
      <c r="AE1361" s="87">
        <v>2778</v>
      </c>
      <c r="AF1361" s="88" t="s">
        <v>7778</v>
      </c>
    </row>
    <row r="1362" spans="1:32">
      <c r="A1362" s="82">
        <v>1890</v>
      </c>
      <c r="B1362" s="84" t="s">
        <v>7779</v>
      </c>
      <c r="C1362" s="84" t="s">
        <v>4719</v>
      </c>
      <c r="D1362" s="85">
        <v>2026</v>
      </c>
      <c r="E1362" s="83"/>
      <c r="F1362" s="84" t="s">
        <v>4612</v>
      </c>
      <c r="G1362" s="84" t="s">
        <v>4598</v>
      </c>
      <c r="H1362" s="84" t="s">
        <v>4613</v>
      </c>
      <c r="I1362" s="84" t="s">
        <v>4614</v>
      </c>
      <c r="J1362" s="84" t="s">
        <v>4715</v>
      </c>
      <c r="K1362" s="84" t="s">
        <v>4554</v>
      </c>
      <c r="L1362" s="84"/>
      <c r="M1362" s="86">
        <v>1</v>
      </c>
      <c r="N1362" s="84"/>
      <c r="O1362" s="84"/>
      <c r="P1362" s="84"/>
      <c r="Q1362" s="84"/>
      <c r="R1362" s="84"/>
      <c r="S1362" s="84"/>
      <c r="T1362" s="84"/>
      <c r="U1362" s="84"/>
      <c r="V1362" s="84"/>
      <c r="W1362" s="84"/>
      <c r="X1362" s="84"/>
      <c r="Y1362" s="84"/>
      <c r="Z1362" s="84" t="s">
        <v>7780</v>
      </c>
      <c r="AA1362" s="87">
        <v>359.61745020000001</v>
      </c>
      <c r="AB1362" s="87">
        <v>79915</v>
      </c>
      <c r="AC1362" s="87">
        <v>62.3</v>
      </c>
      <c r="AD1362" s="87"/>
      <c r="AE1362" s="87">
        <v>79915</v>
      </c>
      <c r="AF1362" s="88" t="s">
        <v>7781</v>
      </c>
    </row>
    <row r="1363" spans="1:32">
      <c r="A1363" s="82">
        <v>1891</v>
      </c>
      <c r="B1363" s="84" t="s">
        <v>7782</v>
      </c>
      <c r="C1363" s="84" t="s">
        <v>4687</v>
      </c>
      <c r="D1363" s="83"/>
      <c r="E1363" s="83"/>
      <c r="F1363" s="84" t="s">
        <v>4612</v>
      </c>
      <c r="G1363" s="84" t="s">
        <v>4598</v>
      </c>
      <c r="H1363" s="84" t="s">
        <v>4613</v>
      </c>
      <c r="I1363" s="84" t="s">
        <v>4614</v>
      </c>
      <c r="J1363" s="84" t="s">
        <v>4683</v>
      </c>
      <c r="K1363" s="84" t="s">
        <v>4616</v>
      </c>
      <c r="L1363" s="84"/>
      <c r="M1363" s="84"/>
      <c r="N1363" s="84"/>
      <c r="O1363" s="84"/>
      <c r="P1363" s="84"/>
      <c r="Q1363" s="84"/>
      <c r="R1363" s="84"/>
      <c r="S1363" s="84"/>
      <c r="T1363" s="84"/>
      <c r="U1363" s="84"/>
      <c r="V1363" s="84"/>
      <c r="W1363" s="84"/>
      <c r="X1363" s="84"/>
      <c r="Y1363" s="84"/>
      <c r="Z1363" s="84" t="s">
        <v>7783</v>
      </c>
      <c r="AA1363" s="87">
        <v>28.859473600000001</v>
      </c>
      <c r="AB1363" s="87">
        <v>6413</v>
      </c>
      <c r="AC1363" s="87">
        <v>5</v>
      </c>
      <c r="AD1363" s="87"/>
      <c r="AE1363" s="87">
        <v>6413</v>
      </c>
      <c r="AF1363" s="88" t="s">
        <v>7784</v>
      </c>
    </row>
    <row r="1364" spans="1:32">
      <c r="A1364" s="82">
        <v>1892</v>
      </c>
      <c r="B1364" s="84" t="s">
        <v>7785</v>
      </c>
      <c r="C1364" s="84" t="s">
        <v>4662</v>
      </c>
      <c r="D1364" s="85">
        <v>2026</v>
      </c>
      <c r="E1364" s="83"/>
      <c r="F1364" s="84" t="s">
        <v>4612</v>
      </c>
      <c r="G1364" s="84" t="s">
        <v>4602</v>
      </c>
      <c r="H1364" s="84"/>
      <c r="I1364" s="84" t="s">
        <v>4614</v>
      </c>
      <c r="J1364" s="84" t="s">
        <v>4622</v>
      </c>
      <c r="K1364" s="84" t="s">
        <v>4563</v>
      </c>
      <c r="L1364" s="84"/>
      <c r="M1364" s="84"/>
      <c r="N1364" s="84"/>
      <c r="O1364" s="84"/>
      <c r="P1364" s="84"/>
      <c r="Q1364" s="84"/>
      <c r="R1364" s="84"/>
      <c r="S1364" s="84"/>
      <c r="T1364" s="84"/>
      <c r="U1364" s="84"/>
      <c r="V1364" s="84"/>
      <c r="W1364" s="86">
        <v>1</v>
      </c>
      <c r="X1364" s="84"/>
      <c r="Y1364" s="84"/>
      <c r="Z1364" s="84" t="s">
        <v>7007</v>
      </c>
      <c r="AA1364" s="87">
        <v>1800</v>
      </c>
      <c r="AB1364" s="87">
        <v>346154</v>
      </c>
      <c r="AC1364" s="87">
        <v>269.89999999999998</v>
      </c>
      <c r="AD1364" s="87"/>
      <c r="AE1364" s="87">
        <v>346154</v>
      </c>
      <c r="AF1364" s="88" t="s">
        <v>7786</v>
      </c>
    </row>
    <row r="1365" spans="1:32">
      <c r="A1365" s="82">
        <v>1893</v>
      </c>
      <c r="B1365" s="84" t="s">
        <v>7787</v>
      </c>
      <c r="C1365" s="84" t="s">
        <v>4761</v>
      </c>
      <c r="D1365" s="85">
        <v>2026</v>
      </c>
      <c r="E1365" s="83"/>
      <c r="F1365" s="84" t="s">
        <v>4612</v>
      </c>
      <c r="G1365" s="84" t="s">
        <v>4598</v>
      </c>
      <c r="H1365" s="84" t="s">
        <v>4613</v>
      </c>
      <c r="I1365" s="84" t="s">
        <v>4614</v>
      </c>
      <c r="J1365" s="84" t="s">
        <v>4622</v>
      </c>
      <c r="K1365" s="84" t="s">
        <v>4563</v>
      </c>
      <c r="L1365" s="84"/>
      <c r="M1365" s="84"/>
      <c r="N1365" s="84"/>
      <c r="O1365" s="84"/>
      <c r="P1365" s="84"/>
      <c r="Q1365" s="86">
        <v>1</v>
      </c>
      <c r="R1365" s="84"/>
      <c r="S1365" s="84"/>
      <c r="T1365" s="84"/>
      <c r="U1365" s="84"/>
      <c r="V1365" s="84"/>
      <c r="W1365" s="86">
        <v>1</v>
      </c>
      <c r="X1365" s="84"/>
      <c r="Y1365" s="84"/>
      <c r="Z1365" s="84" t="s">
        <v>5262</v>
      </c>
      <c r="AA1365" s="87">
        <v>250</v>
      </c>
      <c r="AB1365" s="87">
        <v>55556</v>
      </c>
      <c r="AC1365" s="87">
        <v>43.3</v>
      </c>
      <c r="AD1365" s="87"/>
      <c r="AE1365" s="87">
        <v>55556</v>
      </c>
      <c r="AF1365" s="88" t="s">
        <v>7786</v>
      </c>
    </row>
    <row r="1366" spans="1:32">
      <c r="A1366" s="82">
        <v>1894</v>
      </c>
      <c r="B1366" s="84" t="s">
        <v>7788</v>
      </c>
      <c r="C1366" s="84" t="s">
        <v>4761</v>
      </c>
      <c r="D1366" s="85">
        <v>2024</v>
      </c>
      <c r="E1366" s="83"/>
      <c r="F1366" s="84" t="s">
        <v>4621</v>
      </c>
      <c r="G1366" s="84" t="s">
        <v>4598</v>
      </c>
      <c r="H1366" s="84" t="s">
        <v>4613</v>
      </c>
      <c r="I1366" s="84" t="s">
        <v>4614</v>
      </c>
      <c r="J1366" s="84" t="s">
        <v>4649</v>
      </c>
      <c r="K1366" s="84" t="s">
        <v>4616</v>
      </c>
      <c r="L1366" s="84"/>
      <c r="M1366" s="84"/>
      <c r="N1366" s="84"/>
      <c r="O1366" s="84"/>
      <c r="P1366" s="84"/>
      <c r="Q1366" s="84"/>
      <c r="R1366" s="84"/>
      <c r="S1366" s="84"/>
      <c r="T1366" s="84"/>
      <c r="U1366" s="84"/>
      <c r="V1366" s="84"/>
      <c r="W1366" s="84"/>
      <c r="X1366" s="84"/>
      <c r="Y1366" s="84"/>
      <c r="Z1366" s="84" t="s">
        <v>7789</v>
      </c>
      <c r="AA1366" s="87">
        <v>7.6</v>
      </c>
      <c r="AB1366" s="87">
        <v>1689</v>
      </c>
      <c r="AC1366" s="87">
        <v>1.3</v>
      </c>
      <c r="AD1366" s="87"/>
      <c r="AE1366" s="87">
        <v>1689</v>
      </c>
      <c r="AF1366" s="88" t="s">
        <v>7790</v>
      </c>
    </row>
    <row r="1367" spans="1:32">
      <c r="A1367" s="82">
        <v>1895</v>
      </c>
      <c r="B1367" s="84" t="s">
        <v>7791</v>
      </c>
      <c r="C1367" s="84" t="s">
        <v>4640</v>
      </c>
      <c r="D1367" s="83"/>
      <c r="E1367" s="83"/>
      <c r="F1367" s="84" t="s">
        <v>4626</v>
      </c>
      <c r="G1367" s="84" t="s">
        <v>4598</v>
      </c>
      <c r="H1367" s="84" t="s">
        <v>4613</v>
      </c>
      <c r="I1367" s="84" t="s">
        <v>4614</v>
      </c>
      <c r="J1367" s="84" t="s">
        <v>4615</v>
      </c>
      <c r="K1367" s="84" t="s">
        <v>4616</v>
      </c>
      <c r="L1367" s="84"/>
      <c r="M1367" s="84"/>
      <c r="N1367" s="84"/>
      <c r="O1367" s="84"/>
      <c r="P1367" s="84"/>
      <c r="Q1367" s="84"/>
      <c r="R1367" s="84"/>
      <c r="S1367" s="84"/>
      <c r="T1367" s="84"/>
      <c r="U1367" s="84"/>
      <c r="V1367" s="84"/>
      <c r="W1367" s="84"/>
      <c r="X1367" s="84"/>
      <c r="Y1367" s="84"/>
      <c r="Z1367" s="84" t="s">
        <v>5857</v>
      </c>
      <c r="AA1367" s="87">
        <v>600</v>
      </c>
      <c r="AB1367" s="87">
        <v>133333</v>
      </c>
      <c r="AC1367" s="87">
        <v>104</v>
      </c>
      <c r="AD1367" s="87"/>
      <c r="AE1367" s="87">
        <v>133333</v>
      </c>
      <c r="AF1367" s="88" t="s">
        <v>7792</v>
      </c>
    </row>
    <row r="1368" spans="1:32">
      <c r="A1368" s="82">
        <v>1896</v>
      </c>
      <c r="B1368" s="84" t="s">
        <v>7793</v>
      </c>
      <c r="C1368" s="84" t="s">
        <v>6036</v>
      </c>
      <c r="D1368" s="83"/>
      <c r="E1368" s="83"/>
      <c r="F1368" s="84" t="s">
        <v>4612</v>
      </c>
      <c r="G1368" s="84" t="s">
        <v>4602</v>
      </c>
      <c r="H1368" s="84"/>
      <c r="I1368" s="84" t="s">
        <v>4614</v>
      </c>
      <c r="J1368" s="84" t="s">
        <v>4683</v>
      </c>
      <c r="K1368" s="84" t="s">
        <v>4616</v>
      </c>
      <c r="L1368" s="84"/>
      <c r="M1368" s="84"/>
      <c r="N1368" s="84"/>
      <c r="O1368" s="84"/>
      <c r="P1368" s="84"/>
      <c r="Q1368" s="86">
        <v>1</v>
      </c>
      <c r="R1368" s="84"/>
      <c r="S1368" s="84"/>
      <c r="T1368" s="84"/>
      <c r="U1368" s="84"/>
      <c r="V1368" s="84"/>
      <c r="W1368" s="84"/>
      <c r="X1368" s="84"/>
      <c r="Y1368" s="84"/>
      <c r="Z1368" s="84" t="s">
        <v>5330</v>
      </c>
      <c r="AA1368" s="87">
        <v>1</v>
      </c>
      <c r="AB1368" s="87">
        <v>192</v>
      </c>
      <c r="AC1368" s="87">
        <v>0.1</v>
      </c>
      <c r="AD1368" s="87"/>
      <c r="AE1368" s="87">
        <v>192</v>
      </c>
      <c r="AF1368" s="88" t="s">
        <v>7794</v>
      </c>
    </row>
    <row r="1369" spans="1:32">
      <c r="A1369" s="82">
        <v>1897</v>
      </c>
      <c r="B1369" s="84" t="s">
        <v>7795</v>
      </c>
      <c r="C1369" s="84" t="s">
        <v>7796</v>
      </c>
      <c r="D1369" s="83"/>
      <c r="E1369" s="83"/>
      <c r="F1369" s="84" t="s">
        <v>4626</v>
      </c>
      <c r="G1369" s="84" t="s">
        <v>4598</v>
      </c>
      <c r="H1369" s="84" t="s">
        <v>4613</v>
      </c>
      <c r="I1369" s="84" t="s">
        <v>4614</v>
      </c>
      <c r="J1369" s="84" t="s">
        <v>4622</v>
      </c>
      <c r="K1369" s="84" t="s">
        <v>4616</v>
      </c>
      <c r="L1369" s="84"/>
      <c r="M1369" s="84"/>
      <c r="N1369" s="84"/>
      <c r="O1369" s="84"/>
      <c r="P1369" s="84"/>
      <c r="Q1369" s="84"/>
      <c r="R1369" s="84"/>
      <c r="S1369" s="84"/>
      <c r="T1369" s="84"/>
      <c r="U1369" s="84"/>
      <c r="V1369" s="84"/>
      <c r="W1369" s="84"/>
      <c r="X1369" s="84"/>
      <c r="Y1369" s="84"/>
      <c r="Z1369" s="84"/>
      <c r="AA1369" s="87">
        <v>0</v>
      </c>
      <c r="AB1369" s="87"/>
      <c r="AC1369" s="87"/>
      <c r="AD1369" s="87"/>
      <c r="AE1369" s="87">
        <v>0</v>
      </c>
      <c r="AF1369" s="88" t="s">
        <v>7797</v>
      </c>
    </row>
    <row r="1370" spans="1:32">
      <c r="A1370" s="82">
        <v>1898</v>
      </c>
      <c r="B1370" s="84" t="s">
        <v>7798</v>
      </c>
      <c r="C1370" s="84" t="s">
        <v>4719</v>
      </c>
      <c r="D1370" s="85">
        <v>2024</v>
      </c>
      <c r="E1370" s="83"/>
      <c r="F1370" s="84" t="s">
        <v>4621</v>
      </c>
      <c r="G1370" s="84" t="s">
        <v>4602</v>
      </c>
      <c r="H1370" s="84"/>
      <c r="I1370" s="84" t="s">
        <v>4614</v>
      </c>
      <c r="J1370" s="84" t="s">
        <v>4673</v>
      </c>
      <c r="K1370" s="84" t="s">
        <v>4616</v>
      </c>
      <c r="L1370" s="84"/>
      <c r="M1370" s="84"/>
      <c r="N1370" s="84"/>
      <c r="O1370" s="84"/>
      <c r="P1370" s="86">
        <v>1</v>
      </c>
      <c r="Q1370" s="86">
        <v>1</v>
      </c>
      <c r="R1370" s="86">
        <v>1</v>
      </c>
      <c r="S1370" s="84"/>
      <c r="T1370" s="84"/>
      <c r="U1370" s="84"/>
      <c r="V1370" s="84"/>
      <c r="W1370" s="84"/>
      <c r="X1370" s="84"/>
      <c r="Y1370" s="84"/>
      <c r="Z1370" s="84" t="s">
        <v>4970</v>
      </c>
      <c r="AA1370" s="87">
        <v>20</v>
      </c>
      <c r="AB1370" s="87">
        <v>3846</v>
      </c>
      <c r="AC1370" s="87">
        <v>3</v>
      </c>
      <c r="AD1370" s="87"/>
      <c r="AE1370" s="87">
        <v>3846</v>
      </c>
      <c r="AF1370" s="88" t="s">
        <v>7799</v>
      </c>
    </row>
    <row r="1371" spans="1:32">
      <c r="A1371" s="82">
        <v>1899</v>
      </c>
      <c r="B1371" s="84" t="s">
        <v>7800</v>
      </c>
      <c r="C1371" s="84" t="s">
        <v>4785</v>
      </c>
      <c r="D1371" s="85">
        <v>2024</v>
      </c>
      <c r="E1371" s="83"/>
      <c r="F1371" s="84" t="s">
        <v>4626</v>
      </c>
      <c r="G1371" s="84" t="s">
        <v>4598</v>
      </c>
      <c r="H1371" s="84" t="s">
        <v>4613</v>
      </c>
      <c r="I1371" s="84" t="s">
        <v>4614</v>
      </c>
      <c r="J1371" s="84" t="s">
        <v>4715</v>
      </c>
      <c r="K1371" s="84" t="s">
        <v>4658</v>
      </c>
      <c r="L1371" s="84"/>
      <c r="M1371" s="84"/>
      <c r="N1371" s="84"/>
      <c r="O1371" s="84"/>
      <c r="P1371" s="84"/>
      <c r="Q1371" s="86">
        <v>1</v>
      </c>
      <c r="R1371" s="84"/>
      <c r="S1371" s="84"/>
      <c r="T1371" s="84"/>
      <c r="U1371" s="84"/>
      <c r="V1371" s="84"/>
      <c r="W1371" s="84"/>
      <c r="X1371" s="84"/>
      <c r="Y1371" s="84"/>
      <c r="Z1371" s="84" t="s">
        <v>7801</v>
      </c>
      <c r="AA1371" s="87">
        <v>110.4319301</v>
      </c>
      <c r="AB1371" s="87">
        <v>24540</v>
      </c>
      <c r="AC1371" s="87">
        <v>19</v>
      </c>
      <c r="AD1371" s="87"/>
      <c r="AE1371" s="87">
        <v>24540</v>
      </c>
      <c r="AF1371" s="88" t="s">
        <v>7802</v>
      </c>
    </row>
    <row r="1372" spans="1:32">
      <c r="A1372" s="82">
        <v>1900</v>
      </c>
      <c r="B1372" s="84" t="s">
        <v>7803</v>
      </c>
      <c r="C1372" s="84" t="s">
        <v>4761</v>
      </c>
      <c r="D1372" s="85">
        <v>2030</v>
      </c>
      <c r="E1372" s="83"/>
      <c r="F1372" s="84" t="s">
        <v>4626</v>
      </c>
      <c r="G1372" s="84" t="s">
        <v>4598</v>
      </c>
      <c r="H1372" s="84" t="s">
        <v>4613</v>
      </c>
      <c r="I1372" s="84" t="s">
        <v>4614</v>
      </c>
      <c r="J1372" s="84" t="s">
        <v>4715</v>
      </c>
      <c r="K1372" s="84" t="s">
        <v>4616</v>
      </c>
      <c r="L1372" s="84"/>
      <c r="M1372" s="86">
        <v>1</v>
      </c>
      <c r="N1372" s="84"/>
      <c r="O1372" s="84"/>
      <c r="P1372" s="84"/>
      <c r="Q1372" s="84"/>
      <c r="R1372" s="84"/>
      <c r="S1372" s="84"/>
      <c r="T1372" s="84"/>
      <c r="U1372" s="84"/>
      <c r="V1372" s="84"/>
      <c r="W1372" s="84"/>
      <c r="X1372" s="84"/>
      <c r="Y1372" s="84"/>
      <c r="Z1372" s="84" t="s">
        <v>7804</v>
      </c>
      <c r="AA1372" s="87">
        <v>1500</v>
      </c>
      <c r="AB1372" s="87">
        <v>333333</v>
      </c>
      <c r="AC1372" s="87">
        <v>259.89999999999998</v>
      </c>
      <c r="AD1372" s="87"/>
      <c r="AE1372" s="87">
        <v>333333</v>
      </c>
      <c r="AF1372" s="88" t="s">
        <v>7805</v>
      </c>
    </row>
    <row r="1373" spans="1:32">
      <c r="A1373" s="82">
        <v>1901</v>
      </c>
      <c r="B1373" s="84" t="s">
        <v>7806</v>
      </c>
      <c r="C1373" s="84" t="s">
        <v>5721</v>
      </c>
      <c r="D1373" s="83"/>
      <c r="E1373" s="83"/>
      <c r="F1373" s="84" t="s">
        <v>4626</v>
      </c>
      <c r="G1373" s="84" t="s">
        <v>4598</v>
      </c>
      <c r="H1373" s="84" t="s">
        <v>4613</v>
      </c>
      <c r="I1373" s="84" t="s">
        <v>4614</v>
      </c>
      <c r="J1373" s="84" t="s">
        <v>4615</v>
      </c>
      <c r="K1373" s="84" t="s">
        <v>4616</v>
      </c>
      <c r="L1373" s="84"/>
      <c r="M1373" s="84"/>
      <c r="N1373" s="84"/>
      <c r="O1373" s="84"/>
      <c r="P1373" s="84"/>
      <c r="Q1373" s="84"/>
      <c r="R1373" s="84"/>
      <c r="S1373" s="84"/>
      <c r="T1373" s="84"/>
      <c r="U1373" s="84"/>
      <c r="V1373" s="84"/>
      <c r="W1373" s="84"/>
      <c r="X1373" s="84"/>
      <c r="Y1373" s="84"/>
      <c r="Z1373" s="84"/>
      <c r="AA1373" s="87">
        <v>0</v>
      </c>
      <c r="AB1373" s="87"/>
      <c r="AC1373" s="87"/>
      <c r="AD1373" s="87"/>
      <c r="AE1373" s="87">
        <v>0</v>
      </c>
      <c r="AF1373" s="88" t="s">
        <v>7807</v>
      </c>
    </row>
    <row r="1374" spans="1:32">
      <c r="A1374" s="82">
        <v>1902</v>
      </c>
      <c r="B1374" s="84" t="s">
        <v>7808</v>
      </c>
      <c r="C1374" s="84" t="s">
        <v>5660</v>
      </c>
      <c r="D1374" s="83"/>
      <c r="E1374" s="83"/>
      <c r="F1374" s="84" t="s">
        <v>4626</v>
      </c>
      <c r="G1374" s="84" t="s">
        <v>4598</v>
      </c>
      <c r="H1374" s="84" t="s">
        <v>4613</v>
      </c>
      <c r="I1374" s="84" t="s">
        <v>4614</v>
      </c>
      <c r="J1374" s="84" t="s">
        <v>4622</v>
      </c>
      <c r="K1374" s="84" t="s">
        <v>4554</v>
      </c>
      <c r="L1374" s="84"/>
      <c r="M1374" s="86">
        <v>1</v>
      </c>
      <c r="N1374" s="84"/>
      <c r="O1374" s="84"/>
      <c r="P1374" s="84"/>
      <c r="Q1374" s="84"/>
      <c r="R1374" s="84"/>
      <c r="S1374" s="84"/>
      <c r="T1374" s="84"/>
      <c r="U1374" s="84"/>
      <c r="V1374" s="84"/>
      <c r="W1374" s="84"/>
      <c r="X1374" s="84"/>
      <c r="Y1374" s="84"/>
      <c r="Z1374" s="84" t="s">
        <v>7809</v>
      </c>
      <c r="AA1374" s="87">
        <v>1000</v>
      </c>
      <c r="AB1374" s="87">
        <v>222222</v>
      </c>
      <c r="AC1374" s="87">
        <v>173.3</v>
      </c>
      <c r="AD1374" s="87"/>
      <c r="AE1374" s="87">
        <v>222222</v>
      </c>
      <c r="AF1374" s="88" t="s">
        <v>7810</v>
      </c>
    </row>
    <row r="1375" spans="1:32">
      <c r="A1375" s="82">
        <v>1903</v>
      </c>
      <c r="B1375" s="84" t="s">
        <v>7811</v>
      </c>
      <c r="C1375" s="84" t="s">
        <v>4662</v>
      </c>
      <c r="D1375" s="85">
        <v>2026</v>
      </c>
      <c r="E1375" s="83"/>
      <c r="F1375" s="84" t="s">
        <v>4621</v>
      </c>
      <c r="G1375" s="84" t="s">
        <v>4594</v>
      </c>
      <c r="H1375" s="84" t="s">
        <v>5492</v>
      </c>
      <c r="I1375" s="84"/>
      <c r="J1375" s="84"/>
      <c r="K1375" s="84" t="s">
        <v>4554</v>
      </c>
      <c r="L1375" s="84"/>
      <c r="M1375" s="86">
        <v>1</v>
      </c>
      <c r="N1375" s="84"/>
      <c r="O1375" s="84"/>
      <c r="P1375" s="84"/>
      <c r="Q1375" s="84"/>
      <c r="R1375" s="84"/>
      <c r="S1375" s="84"/>
      <c r="T1375" s="84"/>
      <c r="U1375" s="84"/>
      <c r="V1375" s="84"/>
      <c r="W1375" s="84"/>
      <c r="X1375" s="84"/>
      <c r="Y1375" s="84"/>
      <c r="Z1375" s="84" t="s">
        <v>7812</v>
      </c>
      <c r="AA1375" s="87"/>
      <c r="AB1375" s="87">
        <v>323355</v>
      </c>
      <c r="AC1375" s="87">
        <v>252.1</v>
      </c>
      <c r="AD1375" s="87">
        <v>2000000</v>
      </c>
      <c r="AE1375" s="87">
        <v>250753</v>
      </c>
      <c r="AF1375" s="88" t="s">
        <v>7813</v>
      </c>
    </row>
    <row r="1376" spans="1:32">
      <c r="A1376" s="82">
        <v>1905</v>
      </c>
      <c r="B1376" s="84" t="s">
        <v>7814</v>
      </c>
      <c r="C1376" s="84" t="s">
        <v>6560</v>
      </c>
      <c r="D1376" s="83"/>
      <c r="E1376" s="83"/>
      <c r="F1376" s="84" t="s">
        <v>4612</v>
      </c>
      <c r="G1376" s="84" t="s">
        <v>4598</v>
      </c>
      <c r="H1376" s="84" t="s">
        <v>4613</v>
      </c>
      <c r="I1376" s="84" t="s">
        <v>4614</v>
      </c>
      <c r="J1376" s="84" t="s">
        <v>4715</v>
      </c>
      <c r="K1376" s="84" t="s">
        <v>4616</v>
      </c>
      <c r="L1376" s="84"/>
      <c r="M1376" s="84"/>
      <c r="N1376" s="84"/>
      <c r="O1376" s="84"/>
      <c r="P1376" s="84"/>
      <c r="Q1376" s="86">
        <v>1</v>
      </c>
      <c r="R1376" s="84"/>
      <c r="S1376" s="84"/>
      <c r="T1376" s="84"/>
      <c r="U1376" s="84"/>
      <c r="V1376" s="84"/>
      <c r="W1376" s="84"/>
      <c r="X1376" s="84"/>
      <c r="Y1376" s="84"/>
      <c r="Z1376" s="84" t="s">
        <v>7815</v>
      </c>
      <c r="AA1376" s="87">
        <v>5541.0189319999999</v>
      </c>
      <c r="AB1376" s="87">
        <v>1231338</v>
      </c>
      <c r="AC1376" s="87">
        <v>960</v>
      </c>
      <c r="AD1376" s="87"/>
      <c r="AE1376" s="87">
        <v>1231338</v>
      </c>
      <c r="AF1376" s="88" t="s">
        <v>7816</v>
      </c>
    </row>
    <row r="1377" spans="1:32">
      <c r="A1377" s="82">
        <v>1906</v>
      </c>
      <c r="B1377" s="84" t="s">
        <v>7817</v>
      </c>
      <c r="C1377" s="84" t="s">
        <v>4632</v>
      </c>
      <c r="D1377" s="85">
        <v>2024</v>
      </c>
      <c r="E1377" s="83"/>
      <c r="F1377" s="84" t="s">
        <v>4612</v>
      </c>
      <c r="G1377" s="84" t="s">
        <v>4598</v>
      </c>
      <c r="H1377" s="84" t="s">
        <v>4613</v>
      </c>
      <c r="I1377" s="84" t="s">
        <v>4614</v>
      </c>
      <c r="J1377" s="84" t="s">
        <v>4622</v>
      </c>
      <c r="K1377" s="84" t="s">
        <v>4563</v>
      </c>
      <c r="L1377" s="84"/>
      <c r="M1377" s="84"/>
      <c r="N1377" s="84"/>
      <c r="O1377" s="84"/>
      <c r="P1377" s="84"/>
      <c r="Q1377" s="84"/>
      <c r="R1377" s="84"/>
      <c r="S1377" s="84"/>
      <c r="T1377" s="84"/>
      <c r="U1377" s="84"/>
      <c r="V1377" s="84"/>
      <c r="W1377" s="86">
        <v>1</v>
      </c>
      <c r="X1377" s="84"/>
      <c r="Y1377" s="84"/>
      <c r="Z1377" s="84" t="s">
        <v>7818</v>
      </c>
      <c r="AA1377" s="87">
        <v>47.440230579999998</v>
      </c>
      <c r="AB1377" s="87">
        <v>10542</v>
      </c>
      <c r="AC1377" s="87">
        <v>8.1999999999999993</v>
      </c>
      <c r="AD1377" s="87"/>
      <c r="AE1377" s="87">
        <v>10542</v>
      </c>
      <c r="AF1377" s="88" t="s">
        <v>7819</v>
      </c>
    </row>
    <row r="1378" spans="1:32">
      <c r="A1378" s="82">
        <v>1907</v>
      </c>
      <c r="B1378" s="84" t="s">
        <v>7817</v>
      </c>
      <c r="C1378" s="84" t="s">
        <v>4632</v>
      </c>
      <c r="D1378" s="85">
        <v>2032</v>
      </c>
      <c r="E1378" s="83"/>
      <c r="F1378" s="84" t="s">
        <v>4626</v>
      </c>
      <c r="G1378" s="84" t="s">
        <v>4598</v>
      </c>
      <c r="H1378" s="84" t="s">
        <v>4613</v>
      </c>
      <c r="I1378" s="84" t="s">
        <v>4614</v>
      </c>
      <c r="J1378" s="84" t="s">
        <v>4622</v>
      </c>
      <c r="K1378" s="84" t="s">
        <v>4563</v>
      </c>
      <c r="L1378" s="84"/>
      <c r="M1378" s="84"/>
      <c r="N1378" s="84"/>
      <c r="O1378" s="84"/>
      <c r="P1378" s="84"/>
      <c r="Q1378" s="84"/>
      <c r="R1378" s="84"/>
      <c r="S1378" s="84"/>
      <c r="T1378" s="84"/>
      <c r="U1378" s="84"/>
      <c r="V1378" s="84"/>
      <c r="W1378" s="86">
        <v>1</v>
      </c>
      <c r="X1378" s="84"/>
      <c r="Y1378" s="84"/>
      <c r="Z1378" s="84" t="s">
        <v>7820</v>
      </c>
      <c r="AA1378" s="87">
        <v>4696.5828270000002</v>
      </c>
      <c r="AB1378" s="87">
        <v>1043685</v>
      </c>
      <c r="AC1378" s="87">
        <v>813.7</v>
      </c>
      <c r="AD1378" s="87"/>
      <c r="AE1378" s="87">
        <v>1043685</v>
      </c>
      <c r="AF1378" s="88" t="s">
        <v>7819</v>
      </c>
    </row>
    <row r="1379" spans="1:32">
      <c r="A1379" s="82">
        <v>1908</v>
      </c>
      <c r="B1379" s="84" t="s">
        <v>7821</v>
      </c>
      <c r="C1379" s="84" t="s">
        <v>5621</v>
      </c>
      <c r="D1379" s="83"/>
      <c r="E1379" s="83"/>
      <c r="F1379" s="84" t="s">
        <v>4626</v>
      </c>
      <c r="G1379" s="84" t="s">
        <v>4594</v>
      </c>
      <c r="H1379" s="84" t="s">
        <v>6397</v>
      </c>
      <c r="I1379" s="84"/>
      <c r="J1379" s="84"/>
      <c r="K1379" s="84" t="s">
        <v>4616</v>
      </c>
      <c r="L1379" s="84"/>
      <c r="M1379" s="84"/>
      <c r="N1379" s="84"/>
      <c r="O1379" s="84"/>
      <c r="P1379" s="84"/>
      <c r="Q1379" s="84"/>
      <c r="R1379" s="84"/>
      <c r="S1379" s="84"/>
      <c r="T1379" s="84"/>
      <c r="U1379" s="84"/>
      <c r="V1379" s="84"/>
      <c r="W1379" s="84"/>
      <c r="X1379" s="84"/>
      <c r="Y1379" s="84"/>
      <c r="Z1379" s="84" t="s">
        <v>7822</v>
      </c>
      <c r="AA1379" s="87"/>
      <c r="AB1379" s="87">
        <v>64132</v>
      </c>
      <c r="AC1379" s="87">
        <v>50</v>
      </c>
      <c r="AD1379" s="87"/>
      <c r="AE1379" s="87">
        <v>0</v>
      </c>
      <c r="AF1379" s="88" t="s">
        <v>7823</v>
      </c>
    </row>
    <row r="1380" spans="1:32">
      <c r="A1380" s="82">
        <v>1909</v>
      </c>
      <c r="B1380" s="84" t="s">
        <v>7821</v>
      </c>
      <c r="C1380" s="84" t="s">
        <v>5621</v>
      </c>
      <c r="D1380" s="83"/>
      <c r="E1380" s="83"/>
      <c r="F1380" s="84" t="s">
        <v>4626</v>
      </c>
      <c r="G1380" s="84" t="s">
        <v>4594</v>
      </c>
      <c r="H1380" s="84" t="s">
        <v>6397</v>
      </c>
      <c r="I1380" s="84"/>
      <c r="J1380" s="84"/>
      <c r="K1380" s="84" t="s">
        <v>4616</v>
      </c>
      <c r="L1380" s="84"/>
      <c r="M1380" s="84"/>
      <c r="N1380" s="84"/>
      <c r="O1380" s="84"/>
      <c r="P1380" s="84"/>
      <c r="Q1380" s="84"/>
      <c r="R1380" s="84"/>
      <c r="S1380" s="84"/>
      <c r="T1380" s="84"/>
      <c r="U1380" s="84"/>
      <c r="V1380" s="84"/>
      <c r="W1380" s="84"/>
      <c r="X1380" s="84"/>
      <c r="Y1380" s="84"/>
      <c r="Z1380" s="84" t="s">
        <v>5938</v>
      </c>
      <c r="AA1380" s="87"/>
      <c r="AB1380" s="87">
        <v>192396</v>
      </c>
      <c r="AC1380" s="87">
        <v>150</v>
      </c>
      <c r="AD1380" s="87"/>
      <c r="AE1380" s="87">
        <v>0</v>
      </c>
      <c r="AF1380" s="88" t="s">
        <v>7823</v>
      </c>
    </row>
    <row r="1381" spans="1:32">
      <c r="A1381" s="82">
        <v>1910</v>
      </c>
      <c r="B1381" s="84" t="s">
        <v>7824</v>
      </c>
      <c r="C1381" s="84" t="s">
        <v>4620</v>
      </c>
      <c r="D1381" s="85">
        <v>2030</v>
      </c>
      <c r="E1381" s="83"/>
      <c r="F1381" s="84" t="s">
        <v>4626</v>
      </c>
      <c r="G1381" s="84" t="s">
        <v>4598</v>
      </c>
      <c r="H1381" s="84" t="s">
        <v>4613</v>
      </c>
      <c r="I1381" s="84" t="s">
        <v>4614</v>
      </c>
      <c r="J1381" s="84" t="s">
        <v>4615</v>
      </c>
      <c r="K1381" s="84" t="s">
        <v>4554</v>
      </c>
      <c r="L1381" s="84"/>
      <c r="M1381" s="86">
        <v>1</v>
      </c>
      <c r="N1381" s="84"/>
      <c r="O1381" s="84"/>
      <c r="P1381" s="84"/>
      <c r="Q1381" s="84"/>
      <c r="R1381" s="84"/>
      <c r="S1381" s="84"/>
      <c r="T1381" s="84"/>
      <c r="U1381" s="84"/>
      <c r="V1381" s="84"/>
      <c r="W1381" s="84"/>
      <c r="X1381" s="84"/>
      <c r="Y1381" s="84"/>
      <c r="Z1381" s="84" t="s">
        <v>7825</v>
      </c>
      <c r="AA1381" s="87">
        <v>4197.7416149999999</v>
      </c>
      <c r="AB1381" s="87">
        <v>932831</v>
      </c>
      <c r="AC1381" s="87">
        <v>727</v>
      </c>
      <c r="AD1381" s="87"/>
      <c r="AE1381" s="87">
        <v>932831</v>
      </c>
      <c r="AF1381" s="88" t="s">
        <v>7826</v>
      </c>
    </row>
    <row r="1382" spans="1:32">
      <c r="A1382" s="82">
        <v>1911</v>
      </c>
      <c r="B1382" s="84" t="s">
        <v>7827</v>
      </c>
      <c r="C1382" s="84" t="s">
        <v>4620</v>
      </c>
      <c r="D1382" s="85">
        <v>2043</v>
      </c>
      <c r="E1382" s="83"/>
      <c r="F1382" s="84" t="s">
        <v>4626</v>
      </c>
      <c r="G1382" s="84" t="s">
        <v>4598</v>
      </c>
      <c r="H1382" s="84" t="s">
        <v>4613</v>
      </c>
      <c r="I1382" s="84" t="s">
        <v>4614</v>
      </c>
      <c r="J1382" s="84" t="s">
        <v>4615</v>
      </c>
      <c r="K1382" s="84" t="s">
        <v>4554</v>
      </c>
      <c r="L1382" s="84"/>
      <c r="M1382" s="86">
        <v>1</v>
      </c>
      <c r="N1382" s="84"/>
      <c r="O1382" s="84"/>
      <c r="P1382" s="84"/>
      <c r="Q1382" s="84"/>
      <c r="R1382" s="84"/>
      <c r="S1382" s="84"/>
      <c r="T1382" s="84"/>
      <c r="U1382" s="84"/>
      <c r="V1382" s="84"/>
      <c r="W1382" s="84"/>
      <c r="X1382" s="84"/>
      <c r="Y1382" s="84"/>
      <c r="Z1382" s="84" t="s">
        <v>7755</v>
      </c>
      <c r="AA1382" s="87">
        <v>6296.6124229999996</v>
      </c>
      <c r="AB1382" s="87">
        <v>1399247</v>
      </c>
      <c r="AC1382" s="87">
        <v>1091</v>
      </c>
      <c r="AD1382" s="87"/>
      <c r="AE1382" s="87">
        <v>1399247</v>
      </c>
      <c r="AF1382" s="88" t="s">
        <v>7826</v>
      </c>
    </row>
    <row r="1383" spans="1:32">
      <c r="A1383" s="82">
        <v>1912</v>
      </c>
      <c r="B1383" s="84" t="s">
        <v>7828</v>
      </c>
      <c r="C1383" s="84" t="s">
        <v>4761</v>
      </c>
      <c r="D1383" s="83"/>
      <c r="E1383" s="83"/>
      <c r="F1383" s="84" t="s">
        <v>4626</v>
      </c>
      <c r="G1383" s="84" t="s">
        <v>4524</v>
      </c>
      <c r="H1383" s="84"/>
      <c r="I1383" s="84"/>
      <c r="J1383" s="84"/>
      <c r="K1383" s="84" t="s">
        <v>4554</v>
      </c>
      <c r="L1383" s="84"/>
      <c r="M1383" s="86">
        <v>1</v>
      </c>
      <c r="N1383" s="84"/>
      <c r="O1383" s="84"/>
      <c r="P1383" s="84"/>
      <c r="Q1383" s="84"/>
      <c r="R1383" s="84"/>
      <c r="S1383" s="84"/>
      <c r="T1383" s="84"/>
      <c r="U1383" s="84"/>
      <c r="V1383" s="84"/>
      <c r="W1383" s="84"/>
      <c r="X1383" s="84"/>
      <c r="Y1383" s="84"/>
      <c r="Z1383" s="84" t="s">
        <v>7829</v>
      </c>
      <c r="AA1383" s="87"/>
      <c r="AB1383" s="87">
        <v>23097</v>
      </c>
      <c r="AC1383" s="87">
        <v>18</v>
      </c>
      <c r="AD1383" s="87"/>
      <c r="AE1383" s="87">
        <v>23097</v>
      </c>
      <c r="AF1383" s="88" t="s">
        <v>7830</v>
      </c>
    </row>
    <row r="1384" spans="1:32">
      <c r="A1384" s="82">
        <v>1913</v>
      </c>
      <c r="B1384" s="84" t="s">
        <v>7831</v>
      </c>
      <c r="C1384" s="84" t="s">
        <v>4761</v>
      </c>
      <c r="D1384" s="85">
        <v>2028</v>
      </c>
      <c r="E1384" s="83"/>
      <c r="F1384" s="84" t="s">
        <v>4626</v>
      </c>
      <c r="G1384" s="84" t="s">
        <v>4594</v>
      </c>
      <c r="H1384" s="84" t="s">
        <v>6397</v>
      </c>
      <c r="I1384" s="84" t="s">
        <v>5914</v>
      </c>
      <c r="J1384" s="84" t="s">
        <v>5914</v>
      </c>
      <c r="K1384" s="84" t="s">
        <v>4554</v>
      </c>
      <c r="L1384" s="84"/>
      <c r="M1384" s="86">
        <v>1</v>
      </c>
      <c r="N1384" s="84"/>
      <c r="O1384" s="84"/>
      <c r="P1384" s="84"/>
      <c r="Q1384" s="84"/>
      <c r="R1384" s="84"/>
      <c r="S1384" s="84"/>
      <c r="T1384" s="84"/>
      <c r="U1384" s="84"/>
      <c r="V1384" s="84"/>
      <c r="W1384" s="84"/>
      <c r="X1384" s="84"/>
      <c r="Y1384" s="84"/>
      <c r="Z1384" s="84" t="s">
        <v>7832</v>
      </c>
      <c r="AA1384" s="87"/>
      <c r="AB1384" s="87">
        <v>230968</v>
      </c>
      <c r="AC1384" s="87">
        <v>180.1</v>
      </c>
      <c r="AD1384" s="87"/>
      <c r="AE1384" s="87">
        <v>0</v>
      </c>
      <c r="AF1384" s="88" t="s">
        <v>7833</v>
      </c>
    </row>
    <row r="1385" spans="1:32">
      <c r="A1385" s="82">
        <v>1914</v>
      </c>
      <c r="B1385" s="84" t="s">
        <v>7834</v>
      </c>
      <c r="C1385" s="84" t="s">
        <v>5660</v>
      </c>
      <c r="D1385" s="83"/>
      <c r="E1385" s="83"/>
      <c r="F1385" s="84" t="s">
        <v>4626</v>
      </c>
      <c r="G1385" s="84" t="s">
        <v>4525</v>
      </c>
      <c r="H1385" s="84" t="s">
        <v>7514</v>
      </c>
      <c r="I1385" s="84"/>
      <c r="J1385" s="84"/>
      <c r="K1385" s="84" t="s">
        <v>4616</v>
      </c>
      <c r="L1385" s="84"/>
      <c r="M1385" s="84"/>
      <c r="N1385" s="84"/>
      <c r="O1385" s="84"/>
      <c r="P1385" s="84"/>
      <c r="Q1385" s="84"/>
      <c r="R1385" s="84"/>
      <c r="S1385" s="84"/>
      <c r="T1385" s="84"/>
      <c r="U1385" s="84"/>
      <c r="V1385" s="84"/>
      <c r="W1385" s="86">
        <v>1</v>
      </c>
      <c r="X1385" s="84"/>
      <c r="Y1385" s="84"/>
      <c r="Z1385" s="84" t="s">
        <v>7835</v>
      </c>
      <c r="AA1385" s="87"/>
      <c r="AB1385" s="87">
        <v>85937</v>
      </c>
      <c r="AC1385" s="87">
        <v>67</v>
      </c>
      <c r="AD1385" s="87"/>
      <c r="AE1385" s="87">
        <v>85937</v>
      </c>
      <c r="AF1385" s="88" t="s">
        <v>7836</v>
      </c>
    </row>
    <row r="1386" spans="1:32">
      <c r="A1386" s="82">
        <v>1915</v>
      </c>
      <c r="B1386" s="84" t="s">
        <v>7837</v>
      </c>
      <c r="C1386" s="84" t="s">
        <v>6099</v>
      </c>
      <c r="D1386" s="83"/>
      <c r="E1386" s="83"/>
      <c r="F1386" s="84" t="s">
        <v>4626</v>
      </c>
      <c r="G1386" s="84" t="s">
        <v>4598</v>
      </c>
      <c r="H1386" s="84" t="s">
        <v>4613</v>
      </c>
      <c r="I1386" s="84" t="s">
        <v>4614</v>
      </c>
      <c r="J1386" s="84" t="s">
        <v>4622</v>
      </c>
      <c r="K1386" s="84" t="s">
        <v>4616</v>
      </c>
      <c r="L1386" s="84"/>
      <c r="M1386" s="86">
        <v>1</v>
      </c>
      <c r="N1386" s="84"/>
      <c r="O1386" s="84"/>
      <c r="P1386" s="84"/>
      <c r="Q1386" s="84"/>
      <c r="R1386" s="84"/>
      <c r="S1386" s="84"/>
      <c r="T1386" s="84"/>
      <c r="U1386" s="84"/>
      <c r="V1386" s="84"/>
      <c r="W1386" s="84"/>
      <c r="X1386" s="84"/>
      <c r="Y1386" s="84"/>
      <c r="Z1386" s="84"/>
      <c r="AA1386" s="87"/>
      <c r="AB1386" s="87"/>
      <c r="AC1386" s="87"/>
      <c r="AD1386" s="87"/>
      <c r="AE1386" s="87">
        <v>0</v>
      </c>
      <c r="AF1386" s="88" t="s">
        <v>7838</v>
      </c>
    </row>
    <row r="1387" spans="1:32">
      <c r="A1387" s="82">
        <v>1916</v>
      </c>
      <c r="B1387" s="84" t="s">
        <v>7839</v>
      </c>
      <c r="C1387" s="84" t="s">
        <v>4687</v>
      </c>
      <c r="D1387" s="83"/>
      <c r="E1387" s="83"/>
      <c r="F1387" s="84" t="s">
        <v>4612</v>
      </c>
      <c r="G1387" s="84" t="s">
        <v>4598</v>
      </c>
      <c r="H1387" s="84" t="s">
        <v>4613</v>
      </c>
      <c r="I1387" s="84" t="s">
        <v>4769</v>
      </c>
      <c r="J1387" s="84" t="s">
        <v>5914</v>
      </c>
      <c r="K1387" s="84" t="s">
        <v>4616</v>
      </c>
      <c r="L1387" s="84"/>
      <c r="M1387" s="84"/>
      <c r="N1387" s="84"/>
      <c r="O1387" s="84"/>
      <c r="P1387" s="84"/>
      <c r="Q1387" s="86">
        <v>1</v>
      </c>
      <c r="R1387" s="84"/>
      <c r="S1387" s="84"/>
      <c r="T1387" s="84"/>
      <c r="U1387" s="84"/>
      <c r="V1387" s="84"/>
      <c r="W1387" s="84"/>
      <c r="X1387" s="84"/>
      <c r="Y1387" s="84"/>
      <c r="Z1387" s="84" t="s">
        <v>7840</v>
      </c>
      <c r="AA1387" s="87">
        <v>30</v>
      </c>
      <c r="AB1387" s="87">
        <v>6667</v>
      </c>
      <c r="AC1387" s="87">
        <v>5.2</v>
      </c>
      <c r="AD1387" s="87"/>
      <c r="AE1387" s="87">
        <v>6667</v>
      </c>
      <c r="AF1387" s="88" t="s">
        <v>7841</v>
      </c>
    </row>
    <row r="1388" spans="1:32">
      <c r="A1388" s="82">
        <v>1917</v>
      </c>
      <c r="B1388" s="84" t="s">
        <v>7842</v>
      </c>
      <c r="C1388" s="84" t="s">
        <v>4687</v>
      </c>
      <c r="D1388" s="83"/>
      <c r="E1388" s="83"/>
      <c r="F1388" s="84" t="s">
        <v>4612</v>
      </c>
      <c r="G1388" s="84" t="s">
        <v>4598</v>
      </c>
      <c r="H1388" s="84" t="s">
        <v>4613</v>
      </c>
      <c r="I1388" s="84" t="s">
        <v>4769</v>
      </c>
      <c r="J1388" s="84" t="s">
        <v>5914</v>
      </c>
      <c r="K1388" s="84" t="s">
        <v>4616</v>
      </c>
      <c r="L1388" s="84"/>
      <c r="M1388" s="84"/>
      <c r="N1388" s="84"/>
      <c r="O1388" s="84"/>
      <c r="P1388" s="84"/>
      <c r="Q1388" s="86">
        <v>1</v>
      </c>
      <c r="R1388" s="84"/>
      <c r="S1388" s="84"/>
      <c r="T1388" s="84"/>
      <c r="U1388" s="84"/>
      <c r="V1388" s="84"/>
      <c r="W1388" s="84"/>
      <c r="X1388" s="84"/>
      <c r="Y1388" s="84"/>
      <c r="Z1388" s="84" t="s">
        <v>7137</v>
      </c>
      <c r="AA1388" s="87">
        <v>40</v>
      </c>
      <c r="AB1388" s="87">
        <v>8889</v>
      </c>
      <c r="AC1388" s="87">
        <v>6.9</v>
      </c>
      <c r="AD1388" s="87"/>
      <c r="AE1388" s="87">
        <v>8889</v>
      </c>
      <c r="AF1388" s="88" t="s">
        <v>7843</v>
      </c>
    </row>
    <row r="1389" spans="1:32">
      <c r="A1389" s="82">
        <v>1918</v>
      </c>
      <c r="B1389" s="84" t="s">
        <v>7844</v>
      </c>
      <c r="C1389" s="84" t="s">
        <v>4687</v>
      </c>
      <c r="D1389" s="83"/>
      <c r="E1389" s="83"/>
      <c r="F1389" s="84" t="s">
        <v>4612</v>
      </c>
      <c r="G1389" s="84" t="s">
        <v>4598</v>
      </c>
      <c r="H1389" s="84" t="s">
        <v>4613</v>
      </c>
      <c r="I1389" s="84" t="s">
        <v>4769</v>
      </c>
      <c r="J1389" s="84" t="s">
        <v>5914</v>
      </c>
      <c r="K1389" s="84" t="s">
        <v>4616</v>
      </c>
      <c r="L1389" s="84"/>
      <c r="M1389" s="84"/>
      <c r="N1389" s="84"/>
      <c r="O1389" s="84"/>
      <c r="P1389" s="84"/>
      <c r="Q1389" s="86">
        <v>1</v>
      </c>
      <c r="R1389" s="84"/>
      <c r="S1389" s="84"/>
      <c r="T1389" s="84"/>
      <c r="U1389" s="84"/>
      <c r="V1389" s="84"/>
      <c r="W1389" s="84"/>
      <c r="X1389" s="84"/>
      <c r="Y1389" s="84"/>
      <c r="Z1389" s="84" t="s">
        <v>7840</v>
      </c>
      <c r="AA1389" s="87">
        <v>30</v>
      </c>
      <c r="AB1389" s="87">
        <v>6667</v>
      </c>
      <c r="AC1389" s="87">
        <v>5.2</v>
      </c>
      <c r="AD1389" s="87"/>
      <c r="AE1389" s="87">
        <v>6667</v>
      </c>
      <c r="AF1389" s="88" t="s">
        <v>7841</v>
      </c>
    </row>
    <row r="1390" spans="1:32">
      <c r="A1390" s="82">
        <v>1919</v>
      </c>
      <c r="B1390" s="84" t="s">
        <v>7845</v>
      </c>
      <c r="C1390" s="84" t="s">
        <v>4687</v>
      </c>
      <c r="D1390" s="83"/>
      <c r="E1390" s="83"/>
      <c r="F1390" s="84" t="s">
        <v>4612</v>
      </c>
      <c r="G1390" s="84" t="s">
        <v>4598</v>
      </c>
      <c r="H1390" s="84" t="s">
        <v>4613</v>
      </c>
      <c r="I1390" s="84" t="s">
        <v>4769</v>
      </c>
      <c r="J1390" s="84" t="s">
        <v>5914</v>
      </c>
      <c r="K1390" s="84" t="s">
        <v>4616</v>
      </c>
      <c r="L1390" s="84"/>
      <c r="M1390" s="84"/>
      <c r="N1390" s="84"/>
      <c r="O1390" s="84"/>
      <c r="P1390" s="84"/>
      <c r="Q1390" s="86">
        <v>1</v>
      </c>
      <c r="R1390" s="84"/>
      <c r="S1390" s="84"/>
      <c r="T1390" s="84"/>
      <c r="U1390" s="84"/>
      <c r="V1390" s="84"/>
      <c r="W1390" s="84"/>
      <c r="X1390" s="84"/>
      <c r="Y1390" s="84"/>
      <c r="Z1390" s="84" t="s">
        <v>7137</v>
      </c>
      <c r="AA1390" s="87">
        <v>40</v>
      </c>
      <c r="AB1390" s="87">
        <v>8889</v>
      </c>
      <c r="AC1390" s="87">
        <v>6.9</v>
      </c>
      <c r="AD1390" s="87"/>
      <c r="AE1390" s="87">
        <v>8889</v>
      </c>
      <c r="AF1390" s="88" t="s">
        <v>7843</v>
      </c>
    </row>
    <row r="1391" spans="1:32">
      <c r="A1391" s="82">
        <v>1920</v>
      </c>
      <c r="B1391" s="84" t="s">
        <v>7846</v>
      </c>
      <c r="C1391" s="84" t="s">
        <v>4761</v>
      </c>
      <c r="D1391" s="83"/>
      <c r="E1391" s="83"/>
      <c r="F1391" s="84" t="s">
        <v>4626</v>
      </c>
      <c r="G1391" s="84" t="s">
        <v>4598</v>
      </c>
      <c r="H1391" s="84" t="s">
        <v>4613</v>
      </c>
      <c r="I1391" s="84" t="s">
        <v>4614</v>
      </c>
      <c r="J1391" s="84" t="s">
        <v>4649</v>
      </c>
      <c r="K1391" s="84" t="s">
        <v>4616</v>
      </c>
      <c r="L1391" s="84"/>
      <c r="M1391" s="84"/>
      <c r="N1391" s="84"/>
      <c r="O1391" s="84"/>
      <c r="P1391" s="84"/>
      <c r="Q1391" s="84"/>
      <c r="R1391" s="84"/>
      <c r="S1391" s="84"/>
      <c r="T1391" s="84"/>
      <c r="U1391" s="84"/>
      <c r="V1391" s="84"/>
      <c r="W1391" s="84"/>
      <c r="X1391" s="84"/>
      <c r="Y1391" s="84"/>
      <c r="Z1391" s="84" t="s">
        <v>7847</v>
      </c>
      <c r="AA1391" s="87">
        <v>1000</v>
      </c>
      <c r="AB1391" s="87">
        <v>222222</v>
      </c>
      <c r="AC1391" s="87">
        <v>173.3</v>
      </c>
      <c r="AD1391" s="87"/>
      <c r="AE1391" s="87">
        <v>222222</v>
      </c>
      <c r="AF1391" s="88" t="s">
        <v>7848</v>
      </c>
    </row>
    <row r="1392" spans="1:32">
      <c r="A1392" s="82">
        <v>1921</v>
      </c>
      <c r="B1392" s="84" t="s">
        <v>7849</v>
      </c>
      <c r="C1392" s="84" t="s">
        <v>4714</v>
      </c>
      <c r="D1392" s="85">
        <v>2025</v>
      </c>
      <c r="E1392" s="83"/>
      <c r="F1392" s="84" t="s">
        <v>4612</v>
      </c>
      <c r="G1392" s="84" t="s">
        <v>4598</v>
      </c>
      <c r="H1392" s="84" t="s">
        <v>4613</v>
      </c>
      <c r="I1392" s="84" t="s">
        <v>4614</v>
      </c>
      <c r="J1392" s="84" t="s">
        <v>4622</v>
      </c>
      <c r="K1392" s="84" t="s">
        <v>4616</v>
      </c>
      <c r="L1392" s="84"/>
      <c r="M1392" s="84"/>
      <c r="N1392" s="84"/>
      <c r="O1392" s="86">
        <v>1</v>
      </c>
      <c r="P1392" s="84"/>
      <c r="Q1392" s="84"/>
      <c r="R1392" s="84"/>
      <c r="S1392" s="84"/>
      <c r="T1392" s="84"/>
      <c r="U1392" s="84"/>
      <c r="V1392" s="84"/>
      <c r="W1392" s="84"/>
      <c r="X1392" s="84"/>
      <c r="Y1392" s="84"/>
      <c r="Z1392" s="84" t="s">
        <v>7850</v>
      </c>
      <c r="AA1392" s="87">
        <v>2449.8000000000002</v>
      </c>
      <c r="AB1392" s="87">
        <v>544392</v>
      </c>
      <c r="AC1392" s="87">
        <v>424</v>
      </c>
      <c r="AD1392" s="87"/>
      <c r="AE1392" s="87">
        <v>544392</v>
      </c>
      <c r="AF1392" s="88" t="s">
        <v>7851</v>
      </c>
    </row>
    <row r="1393" spans="1:32">
      <c r="A1393" s="82">
        <v>1922</v>
      </c>
      <c r="B1393" s="84" t="s">
        <v>7852</v>
      </c>
      <c r="C1393" s="84" t="s">
        <v>4714</v>
      </c>
      <c r="D1393" s="85">
        <v>2025</v>
      </c>
      <c r="E1393" s="83"/>
      <c r="F1393" s="84" t="s">
        <v>4621</v>
      </c>
      <c r="G1393" s="84" t="s">
        <v>4598</v>
      </c>
      <c r="H1393" s="84" t="s">
        <v>4613</v>
      </c>
      <c r="I1393" s="84" t="s">
        <v>4614</v>
      </c>
      <c r="J1393" s="84" t="s">
        <v>4683</v>
      </c>
      <c r="K1393" s="84" t="s">
        <v>4616</v>
      </c>
      <c r="L1393" s="84"/>
      <c r="M1393" s="86">
        <v>1</v>
      </c>
      <c r="N1393" s="84"/>
      <c r="O1393" s="84"/>
      <c r="P1393" s="84"/>
      <c r="Q1393" s="84"/>
      <c r="R1393" s="84"/>
      <c r="S1393" s="84"/>
      <c r="T1393" s="84"/>
      <c r="U1393" s="84"/>
      <c r="V1393" s="84"/>
      <c r="W1393" s="84"/>
      <c r="X1393" s="84"/>
      <c r="Y1393" s="84"/>
      <c r="Z1393" s="84" t="s">
        <v>7853</v>
      </c>
      <c r="AA1393" s="87">
        <v>1013.4</v>
      </c>
      <c r="AB1393" s="87">
        <v>225194</v>
      </c>
      <c r="AC1393" s="87">
        <v>175.6</v>
      </c>
      <c r="AD1393" s="87"/>
      <c r="AE1393" s="87">
        <v>225194</v>
      </c>
      <c r="AF1393" s="88" t="s">
        <v>7854</v>
      </c>
    </row>
    <row r="1394" spans="1:32">
      <c r="A1394" s="82">
        <v>1923</v>
      </c>
      <c r="B1394" s="84" t="s">
        <v>7855</v>
      </c>
      <c r="C1394" s="84" t="s">
        <v>5607</v>
      </c>
      <c r="D1394" s="85">
        <v>2025</v>
      </c>
      <c r="E1394" s="83"/>
      <c r="F1394" s="84" t="s">
        <v>4612</v>
      </c>
      <c r="G1394" s="84" t="s">
        <v>4598</v>
      </c>
      <c r="H1394" s="84" t="s">
        <v>4613</v>
      </c>
      <c r="I1394" s="84" t="s">
        <v>4614</v>
      </c>
      <c r="J1394" s="84" t="s">
        <v>4622</v>
      </c>
      <c r="K1394" s="84" t="s">
        <v>4554</v>
      </c>
      <c r="L1394" s="84"/>
      <c r="M1394" s="86">
        <v>1</v>
      </c>
      <c r="N1394" s="84"/>
      <c r="O1394" s="84"/>
      <c r="P1394" s="84"/>
      <c r="Q1394" s="84"/>
      <c r="R1394" s="84"/>
      <c r="S1394" s="84"/>
      <c r="T1394" s="84"/>
      <c r="U1394" s="84"/>
      <c r="V1394" s="84"/>
      <c r="W1394" s="84"/>
      <c r="X1394" s="84"/>
      <c r="Y1394" s="84"/>
      <c r="Z1394" s="84" t="s">
        <v>7856</v>
      </c>
      <c r="AA1394" s="87">
        <v>148.9</v>
      </c>
      <c r="AB1394" s="87">
        <v>33092</v>
      </c>
      <c r="AC1394" s="87">
        <v>26</v>
      </c>
      <c r="AD1394" s="87"/>
      <c r="AE1394" s="87">
        <v>33092</v>
      </c>
      <c r="AF1394" s="88" t="s">
        <v>7857</v>
      </c>
    </row>
    <row r="1395" spans="1:32">
      <c r="A1395" s="82">
        <v>1924</v>
      </c>
      <c r="B1395" s="84" t="s">
        <v>7858</v>
      </c>
      <c r="C1395" s="84" t="s">
        <v>5607</v>
      </c>
      <c r="D1395" s="85">
        <v>2030</v>
      </c>
      <c r="E1395" s="83"/>
      <c r="F1395" s="84" t="s">
        <v>4626</v>
      </c>
      <c r="G1395" s="84" t="s">
        <v>4598</v>
      </c>
      <c r="H1395" s="84" t="s">
        <v>4613</v>
      </c>
      <c r="I1395" s="84" t="s">
        <v>4614</v>
      </c>
      <c r="J1395" s="84" t="s">
        <v>4622</v>
      </c>
      <c r="K1395" s="84" t="s">
        <v>4554</v>
      </c>
      <c r="L1395" s="84"/>
      <c r="M1395" s="86">
        <v>1</v>
      </c>
      <c r="N1395" s="84"/>
      <c r="O1395" s="84"/>
      <c r="P1395" s="84"/>
      <c r="Q1395" s="84"/>
      <c r="R1395" s="84"/>
      <c r="S1395" s="84"/>
      <c r="T1395" s="84"/>
      <c r="U1395" s="84"/>
      <c r="V1395" s="84"/>
      <c r="W1395" s="84"/>
      <c r="X1395" s="84"/>
      <c r="Y1395" s="84"/>
      <c r="Z1395" s="84" t="s">
        <v>7859</v>
      </c>
      <c r="AA1395" s="87">
        <v>5623</v>
      </c>
      <c r="AB1395" s="87">
        <v>1249551</v>
      </c>
      <c r="AC1395" s="87">
        <v>974</v>
      </c>
      <c r="AD1395" s="87"/>
      <c r="AE1395" s="87">
        <v>1249551</v>
      </c>
      <c r="AF1395" s="88" t="s">
        <v>7857</v>
      </c>
    </row>
    <row r="1396" spans="1:32">
      <c r="A1396" s="82">
        <v>1925</v>
      </c>
      <c r="B1396" s="84" t="s">
        <v>7860</v>
      </c>
      <c r="C1396" s="84" t="s">
        <v>4662</v>
      </c>
      <c r="D1396" s="85">
        <v>2026</v>
      </c>
      <c r="E1396" s="83"/>
      <c r="F1396" s="84" t="s">
        <v>4612</v>
      </c>
      <c r="G1396" s="84" t="s">
        <v>4598</v>
      </c>
      <c r="H1396" s="84" t="s">
        <v>4613</v>
      </c>
      <c r="I1396" s="84" t="s">
        <v>4614</v>
      </c>
      <c r="J1396" s="84" t="s">
        <v>4683</v>
      </c>
      <c r="K1396" s="84" t="s">
        <v>4554</v>
      </c>
      <c r="L1396" s="84"/>
      <c r="M1396" s="86">
        <v>1</v>
      </c>
      <c r="N1396" s="84"/>
      <c r="O1396" s="84"/>
      <c r="P1396" s="84"/>
      <c r="Q1396" s="84"/>
      <c r="R1396" s="84"/>
      <c r="S1396" s="84"/>
      <c r="T1396" s="84"/>
      <c r="U1396" s="84"/>
      <c r="V1396" s="84"/>
      <c r="W1396" s="84"/>
      <c r="X1396" s="84"/>
      <c r="Y1396" s="84"/>
      <c r="Z1396" s="84" t="s">
        <v>7861</v>
      </c>
      <c r="AA1396" s="87">
        <v>426.8</v>
      </c>
      <c r="AB1396" s="87">
        <v>94841</v>
      </c>
      <c r="AC1396" s="87">
        <v>74</v>
      </c>
      <c r="AD1396" s="87"/>
      <c r="AE1396" s="87">
        <v>94841</v>
      </c>
      <c r="AF1396" s="88" t="s">
        <v>7862</v>
      </c>
    </row>
    <row r="1397" spans="1:32">
      <c r="A1397" s="82">
        <v>1926</v>
      </c>
      <c r="B1397" s="84" t="s">
        <v>7863</v>
      </c>
      <c r="C1397" s="84" t="s">
        <v>4687</v>
      </c>
      <c r="D1397" s="83"/>
      <c r="E1397" s="83"/>
      <c r="F1397" s="84" t="s">
        <v>4612</v>
      </c>
      <c r="G1397" s="84" t="s">
        <v>4598</v>
      </c>
      <c r="H1397" s="84" t="s">
        <v>4613</v>
      </c>
      <c r="I1397" s="84" t="s">
        <v>4769</v>
      </c>
      <c r="J1397" s="84"/>
      <c r="K1397" s="84" t="s">
        <v>4616</v>
      </c>
      <c r="L1397" s="84"/>
      <c r="M1397" s="84"/>
      <c r="N1397" s="84"/>
      <c r="O1397" s="84"/>
      <c r="P1397" s="84"/>
      <c r="Q1397" s="86">
        <v>1</v>
      </c>
      <c r="R1397" s="84"/>
      <c r="S1397" s="84"/>
      <c r="T1397" s="84"/>
      <c r="U1397" s="84"/>
      <c r="V1397" s="84"/>
      <c r="W1397" s="84"/>
      <c r="X1397" s="84"/>
      <c r="Y1397" s="84"/>
      <c r="Z1397" s="84" t="s">
        <v>4650</v>
      </c>
      <c r="AA1397" s="87">
        <v>20</v>
      </c>
      <c r="AB1397" s="87">
        <v>4444</v>
      </c>
      <c r="AC1397" s="87">
        <v>3.5</v>
      </c>
      <c r="AD1397" s="87"/>
      <c r="AE1397" s="87">
        <v>4444</v>
      </c>
      <c r="AF1397" s="88" t="s">
        <v>7864</v>
      </c>
    </row>
    <row r="1398" spans="1:32">
      <c r="A1398" s="82">
        <v>1927</v>
      </c>
      <c r="B1398" s="84" t="s">
        <v>7865</v>
      </c>
      <c r="C1398" s="84" t="s">
        <v>4687</v>
      </c>
      <c r="D1398" s="85">
        <v>2030</v>
      </c>
      <c r="E1398" s="83"/>
      <c r="F1398" s="84" t="s">
        <v>4626</v>
      </c>
      <c r="G1398" s="84" t="s">
        <v>4602</v>
      </c>
      <c r="H1398" s="84"/>
      <c r="I1398" s="84" t="s">
        <v>4614</v>
      </c>
      <c r="J1398" s="84" t="s">
        <v>4715</v>
      </c>
      <c r="K1398" s="84" t="s">
        <v>4616</v>
      </c>
      <c r="L1398" s="84"/>
      <c r="M1398" s="84"/>
      <c r="N1398" s="84"/>
      <c r="O1398" s="84"/>
      <c r="P1398" s="86">
        <v>1</v>
      </c>
      <c r="Q1398" s="84"/>
      <c r="R1398" s="84"/>
      <c r="S1398" s="84"/>
      <c r="T1398" s="84"/>
      <c r="U1398" s="84"/>
      <c r="V1398" s="84"/>
      <c r="W1398" s="84"/>
      <c r="X1398" s="84"/>
      <c r="Y1398" s="84"/>
      <c r="Z1398" s="84" t="s">
        <v>5671</v>
      </c>
      <c r="AA1398" s="87">
        <v>270</v>
      </c>
      <c r="AB1398" s="87">
        <v>51923</v>
      </c>
      <c r="AC1398" s="87">
        <v>40.5</v>
      </c>
      <c r="AD1398" s="87"/>
      <c r="AE1398" s="87">
        <v>51923</v>
      </c>
      <c r="AF1398" s="88" t="s">
        <v>6708</v>
      </c>
    </row>
    <row r="1399" spans="1:32">
      <c r="A1399" s="82">
        <v>1928</v>
      </c>
      <c r="B1399" s="84" t="s">
        <v>7866</v>
      </c>
      <c r="C1399" s="84" t="s">
        <v>5660</v>
      </c>
      <c r="D1399" s="85">
        <v>2024</v>
      </c>
      <c r="E1399" s="83"/>
      <c r="F1399" s="84" t="s">
        <v>4626</v>
      </c>
      <c r="G1399" s="84" t="s">
        <v>4598</v>
      </c>
      <c r="H1399" s="84" t="s">
        <v>4613</v>
      </c>
      <c r="I1399" s="84" t="s">
        <v>4614</v>
      </c>
      <c r="J1399" s="84" t="s">
        <v>4715</v>
      </c>
      <c r="K1399" s="84" t="s">
        <v>4616</v>
      </c>
      <c r="L1399" s="84"/>
      <c r="M1399" s="84"/>
      <c r="N1399" s="84"/>
      <c r="O1399" s="86">
        <v>1</v>
      </c>
      <c r="P1399" s="84"/>
      <c r="Q1399" s="84"/>
      <c r="R1399" s="84"/>
      <c r="S1399" s="84"/>
      <c r="T1399" s="84"/>
      <c r="U1399" s="84"/>
      <c r="V1399" s="84"/>
      <c r="W1399" s="84"/>
      <c r="X1399" s="84"/>
      <c r="Y1399" s="84"/>
      <c r="Z1399" s="84" t="s">
        <v>6532</v>
      </c>
      <c r="AA1399" s="87">
        <v>35</v>
      </c>
      <c r="AB1399" s="87">
        <v>7778</v>
      </c>
      <c r="AC1399" s="87">
        <v>6.1</v>
      </c>
      <c r="AD1399" s="87"/>
      <c r="AE1399" s="87">
        <v>7778</v>
      </c>
      <c r="AF1399" s="88" t="s">
        <v>7867</v>
      </c>
    </row>
    <row r="1400" spans="1:32">
      <c r="A1400" s="82">
        <v>1929</v>
      </c>
      <c r="B1400" s="84" t="s">
        <v>7868</v>
      </c>
      <c r="C1400" s="84" t="s">
        <v>5660</v>
      </c>
      <c r="D1400" s="83"/>
      <c r="E1400" s="83"/>
      <c r="F1400" s="84" t="s">
        <v>4626</v>
      </c>
      <c r="G1400" s="84" t="s">
        <v>4598</v>
      </c>
      <c r="H1400" s="84" t="s">
        <v>4613</v>
      </c>
      <c r="I1400" s="84" t="s">
        <v>4614</v>
      </c>
      <c r="J1400" s="84" t="s">
        <v>4715</v>
      </c>
      <c r="K1400" s="84" t="s">
        <v>4616</v>
      </c>
      <c r="L1400" s="84"/>
      <c r="M1400" s="84"/>
      <c r="N1400" s="84"/>
      <c r="O1400" s="86">
        <v>1</v>
      </c>
      <c r="P1400" s="84"/>
      <c r="Q1400" s="84"/>
      <c r="R1400" s="84"/>
      <c r="S1400" s="84"/>
      <c r="T1400" s="84"/>
      <c r="U1400" s="84"/>
      <c r="V1400" s="84"/>
      <c r="W1400" s="84"/>
      <c r="X1400" s="84"/>
      <c r="Y1400" s="84"/>
      <c r="Z1400" s="84" t="s">
        <v>7109</v>
      </c>
      <c r="AA1400" s="87">
        <v>315</v>
      </c>
      <c r="AB1400" s="87">
        <v>70000</v>
      </c>
      <c r="AC1400" s="87">
        <v>54.6</v>
      </c>
      <c r="AD1400" s="87"/>
      <c r="AE1400" s="87">
        <v>70000</v>
      </c>
      <c r="AF1400" s="88" t="s">
        <v>7867</v>
      </c>
    </row>
    <row r="1401" spans="1:32">
      <c r="A1401" s="82">
        <v>1930</v>
      </c>
      <c r="B1401" s="84" t="s">
        <v>7869</v>
      </c>
      <c r="C1401" s="84" t="s">
        <v>4985</v>
      </c>
      <c r="D1401" s="83"/>
      <c r="E1401" s="83"/>
      <c r="F1401" s="84" t="s">
        <v>4612</v>
      </c>
      <c r="G1401" s="84" t="s">
        <v>4598</v>
      </c>
      <c r="H1401" s="84" t="s">
        <v>4613</v>
      </c>
      <c r="I1401" s="84" t="s">
        <v>4614</v>
      </c>
      <c r="J1401" s="84" t="s">
        <v>4649</v>
      </c>
      <c r="K1401" s="84" t="s">
        <v>4554</v>
      </c>
      <c r="L1401" s="84"/>
      <c r="M1401" s="86">
        <v>1</v>
      </c>
      <c r="N1401" s="84"/>
      <c r="O1401" s="84"/>
      <c r="P1401" s="84"/>
      <c r="Q1401" s="84"/>
      <c r="R1401" s="84"/>
      <c r="S1401" s="84"/>
      <c r="T1401" s="84"/>
      <c r="U1401" s="84"/>
      <c r="V1401" s="84"/>
      <c r="W1401" s="84"/>
      <c r="X1401" s="84"/>
      <c r="Y1401" s="84"/>
      <c r="Z1401" s="84" t="s">
        <v>7720</v>
      </c>
      <c r="AA1401" s="87">
        <v>1500</v>
      </c>
      <c r="AB1401" s="87">
        <v>333333</v>
      </c>
      <c r="AC1401" s="87">
        <v>259.89999999999998</v>
      </c>
      <c r="AD1401" s="87"/>
      <c r="AE1401" s="87">
        <v>333333</v>
      </c>
      <c r="AF1401" s="88" t="s">
        <v>7870</v>
      </c>
    </row>
    <row r="1402" spans="1:32">
      <c r="A1402" s="82">
        <v>1931</v>
      </c>
      <c r="B1402" s="84" t="s">
        <v>7871</v>
      </c>
      <c r="C1402" s="84" t="s">
        <v>4687</v>
      </c>
      <c r="D1402" s="85">
        <v>2023</v>
      </c>
      <c r="E1402" s="83"/>
      <c r="F1402" s="84" t="s">
        <v>4601</v>
      </c>
      <c r="G1402" s="84" t="s">
        <v>4598</v>
      </c>
      <c r="H1402" s="84" t="s">
        <v>4613</v>
      </c>
      <c r="I1402" s="84" t="s">
        <v>4769</v>
      </c>
      <c r="J1402" s="84"/>
      <c r="K1402" s="84" t="s">
        <v>4616</v>
      </c>
      <c r="L1402" s="84"/>
      <c r="M1402" s="84"/>
      <c r="N1402" s="84"/>
      <c r="O1402" s="84"/>
      <c r="P1402" s="84"/>
      <c r="Q1402" s="86">
        <v>1</v>
      </c>
      <c r="R1402" s="84"/>
      <c r="S1402" s="84"/>
      <c r="T1402" s="84"/>
      <c r="U1402" s="84"/>
      <c r="V1402" s="84"/>
      <c r="W1402" s="84"/>
      <c r="X1402" s="84"/>
      <c r="Y1402" s="84"/>
      <c r="Z1402" s="84" t="s">
        <v>5330</v>
      </c>
      <c r="AA1402" s="87">
        <v>1</v>
      </c>
      <c r="AB1402" s="87">
        <v>222</v>
      </c>
      <c r="AC1402" s="87">
        <v>0.2</v>
      </c>
      <c r="AD1402" s="87"/>
      <c r="AE1402" s="87">
        <v>222</v>
      </c>
      <c r="AF1402" s="88" t="s">
        <v>7872</v>
      </c>
    </row>
    <row r="1403" spans="1:32">
      <c r="A1403" s="82">
        <v>1932</v>
      </c>
      <c r="B1403" s="84" t="s">
        <v>7873</v>
      </c>
      <c r="C1403" s="84" t="s">
        <v>4662</v>
      </c>
      <c r="D1403" s="85">
        <v>2027</v>
      </c>
      <c r="E1403" s="83"/>
      <c r="F1403" s="84" t="s">
        <v>4612</v>
      </c>
      <c r="G1403" s="84" t="s">
        <v>4594</v>
      </c>
      <c r="H1403" s="84" t="s">
        <v>6397</v>
      </c>
      <c r="I1403" s="84" t="s">
        <v>5914</v>
      </c>
      <c r="J1403" s="84" t="s">
        <v>5914</v>
      </c>
      <c r="K1403" s="84" t="s">
        <v>4554</v>
      </c>
      <c r="L1403" s="84"/>
      <c r="M1403" s="86">
        <v>1</v>
      </c>
      <c r="N1403" s="84"/>
      <c r="O1403" s="84"/>
      <c r="P1403" s="84"/>
      <c r="Q1403" s="84"/>
      <c r="R1403" s="84"/>
      <c r="S1403" s="84"/>
      <c r="T1403" s="84"/>
      <c r="U1403" s="84"/>
      <c r="V1403" s="84"/>
      <c r="W1403" s="84"/>
      <c r="X1403" s="84"/>
      <c r="Y1403" s="84"/>
      <c r="Z1403" s="84" t="s">
        <v>7874</v>
      </c>
      <c r="AA1403" s="87"/>
      <c r="AB1403" s="87">
        <v>323355</v>
      </c>
      <c r="AC1403" s="87">
        <v>252</v>
      </c>
      <c r="AD1403" s="87"/>
      <c r="AE1403" s="87">
        <v>0</v>
      </c>
      <c r="AF1403" s="88" t="s">
        <v>7875</v>
      </c>
    </row>
    <row r="1404" spans="1:32">
      <c r="A1404" s="82">
        <v>1933</v>
      </c>
      <c r="B1404" s="84" t="s">
        <v>7876</v>
      </c>
      <c r="C1404" s="84" t="s">
        <v>4668</v>
      </c>
      <c r="D1404" s="85">
        <v>2024</v>
      </c>
      <c r="E1404" s="83"/>
      <c r="F1404" s="84" t="s">
        <v>4663</v>
      </c>
      <c r="G1404" s="84" t="s">
        <v>4604</v>
      </c>
      <c r="H1404" s="84"/>
      <c r="I1404" s="84" t="s">
        <v>4641</v>
      </c>
      <c r="J1404" s="84" t="s">
        <v>5914</v>
      </c>
      <c r="K1404" s="84" t="s">
        <v>4616</v>
      </c>
      <c r="L1404" s="84"/>
      <c r="M1404" s="84"/>
      <c r="N1404" s="84"/>
      <c r="O1404" s="84"/>
      <c r="P1404" s="84"/>
      <c r="Q1404" s="84"/>
      <c r="R1404" s="84"/>
      <c r="S1404" s="84"/>
      <c r="T1404" s="84"/>
      <c r="U1404" s="84"/>
      <c r="V1404" s="84"/>
      <c r="W1404" s="84"/>
      <c r="X1404" s="84"/>
      <c r="Y1404" s="84"/>
      <c r="Z1404" s="84" t="s">
        <v>7877</v>
      </c>
      <c r="AA1404" s="87">
        <v>3.2</v>
      </c>
      <c r="AB1404" s="87">
        <v>696</v>
      </c>
      <c r="AC1404" s="87">
        <v>0.5</v>
      </c>
      <c r="AD1404" s="87"/>
      <c r="AE1404" s="87">
        <v>696</v>
      </c>
      <c r="AF1404" s="88" t="s">
        <v>7878</v>
      </c>
    </row>
    <row r="1405" spans="1:32">
      <c r="A1405" s="82">
        <v>1934</v>
      </c>
      <c r="B1405" s="84" t="s">
        <v>7879</v>
      </c>
      <c r="C1405" s="84" t="s">
        <v>5007</v>
      </c>
      <c r="D1405" s="85">
        <v>2022</v>
      </c>
      <c r="E1405" s="83"/>
      <c r="F1405" s="84" t="s">
        <v>4601</v>
      </c>
      <c r="G1405" s="84" t="s">
        <v>4598</v>
      </c>
      <c r="H1405" s="84" t="s">
        <v>4613</v>
      </c>
      <c r="I1405" s="84" t="s">
        <v>4614</v>
      </c>
      <c r="J1405" s="84" t="s">
        <v>4715</v>
      </c>
      <c r="K1405" s="84" t="s">
        <v>4616</v>
      </c>
      <c r="L1405" s="84"/>
      <c r="M1405" s="84"/>
      <c r="N1405" s="84"/>
      <c r="O1405" s="84"/>
      <c r="P1405" s="86">
        <v>1</v>
      </c>
      <c r="Q1405" s="84"/>
      <c r="R1405" s="84"/>
      <c r="S1405" s="84"/>
      <c r="T1405" s="84"/>
      <c r="U1405" s="84"/>
      <c r="V1405" s="84"/>
      <c r="W1405" s="84"/>
      <c r="X1405" s="84"/>
      <c r="Y1405" s="84"/>
      <c r="Z1405" s="84" t="s">
        <v>5330</v>
      </c>
      <c r="AA1405" s="87">
        <v>1</v>
      </c>
      <c r="AB1405" s="87">
        <v>222</v>
      </c>
      <c r="AC1405" s="87">
        <v>0.2</v>
      </c>
      <c r="AD1405" s="87"/>
      <c r="AE1405" s="87">
        <v>222</v>
      </c>
      <c r="AF1405" s="88" t="s">
        <v>7880</v>
      </c>
    </row>
    <row r="1406" spans="1:32">
      <c r="A1406" s="82">
        <v>1935</v>
      </c>
      <c r="B1406" s="84" t="s">
        <v>7881</v>
      </c>
      <c r="C1406" s="84" t="s">
        <v>6157</v>
      </c>
      <c r="D1406" s="85">
        <v>2022</v>
      </c>
      <c r="E1406" s="83"/>
      <c r="F1406" s="84" t="s">
        <v>4601</v>
      </c>
      <c r="G1406" s="84" t="s">
        <v>4598</v>
      </c>
      <c r="H1406" s="84" t="s">
        <v>4613</v>
      </c>
      <c r="I1406" s="84" t="s">
        <v>4614</v>
      </c>
      <c r="J1406" s="84" t="s">
        <v>4649</v>
      </c>
      <c r="K1406" s="84" t="s">
        <v>4616</v>
      </c>
      <c r="L1406" s="84"/>
      <c r="M1406" s="84"/>
      <c r="N1406" s="84"/>
      <c r="O1406" s="84"/>
      <c r="P1406" s="84"/>
      <c r="Q1406" s="84"/>
      <c r="R1406" s="84"/>
      <c r="S1406" s="84"/>
      <c r="T1406" s="84"/>
      <c r="U1406" s="84"/>
      <c r="V1406" s="84"/>
      <c r="W1406" s="84"/>
      <c r="X1406" s="84"/>
      <c r="Y1406" s="84"/>
      <c r="Z1406" s="84" t="s">
        <v>7882</v>
      </c>
      <c r="AA1406" s="87">
        <v>0.900415576</v>
      </c>
      <c r="AB1406" s="87">
        <v>200</v>
      </c>
      <c r="AC1406" s="87">
        <v>0</v>
      </c>
      <c r="AD1406" s="87"/>
      <c r="AE1406" s="87">
        <v>200</v>
      </c>
      <c r="AF1406" s="88" t="s">
        <v>7883</v>
      </c>
    </row>
    <row r="1407" spans="1:32">
      <c r="A1407" s="82">
        <v>1936</v>
      </c>
      <c r="B1407" s="84" t="s">
        <v>7884</v>
      </c>
      <c r="C1407" s="84" t="s">
        <v>4761</v>
      </c>
      <c r="D1407" s="85">
        <v>2022</v>
      </c>
      <c r="E1407" s="83"/>
      <c r="F1407" s="84" t="s">
        <v>4601</v>
      </c>
      <c r="G1407" s="84" t="s">
        <v>4598</v>
      </c>
      <c r="H1407" s="84" t="s">
        <v>4613</v>
      </c>
      <c r="I1407" s="84" t="s">
        <v>4614</v>
      </c>
      <c r="J1407" s="84" t="s">
        <v>4649</v>
      </c>
      <c r="K1407" s="84" t="s">
        <v>4616</v>
      </c>
      <c r="L1407" s="84"/>
      <c r="M1407" s="84"/>
      <c r="N1407" s="84"/>
      <c r="O1407" s="84"/>
      <c r="P1407" s="84"/>
      <c r="Q1407" s="84"/>
      <c r="R1407" s="86">
        <v>1</v>
      </c>
      <c r="S1407" s="84"/>
      <c r="T1407" s="84"/>
      <c r="U1407" s="84"/>
      <c r="V1407" s="84"/>
      <c r="W1407" s="84"/>
      <c r="X1407" s="84"/>
      <c r="Y1407" s="84"/>
      <c r="Z1407" s="84" t="s">
        <v>7885</v>
      </c>
      <c r="AA1407" s="87">
        <v>0.34799999999999998</v>
      </c>
      <c r="AB1407" s="87">
        <v>77</v>
      </c>
      <c r="AC1407" s="87">
        <v>0.1</v>
      </c>
      <c r="AD1407" s="87"/>
      <c r="AE1407" s="87">
        <v>77</v>
      </c>
      <c r="AF1407" s="88" t="s">
        <v>7886</v>
      </c>
    </row>
    <row r="1408" spans="1:32">
      <c r="A1408" s="82">
        <v>1937</v>
      </c>
      <c r="B1408" s="84" t="s">
        <v>7887</v>
      </c>
      <c r="C1408" s="84" t="s">
        <v>6480</v>
      </c>
      <c r="D1408" s="85">
        <v>2022</v>
      </c>
      <c r="E1408" s="83"/>
      <c r="F1408" s="84" t="s">
        <v>4601</v>
      </c>
      <c r="G1408" s="84" t="s">
        <v>4598</v>
      </c>
      <c r="H1408" s="84" t="s">
        <v>4613</v>
      </c>
      <c r="I1408" s="84" t="s">
        <v>4614</v>
      </c>
      <c r="J1408" s="84" t="s">
        <v>4715</v>
      </c>
      <c r="K1408" s="84" t="s">
        <v>4616</v>
      </c>
      <c r="L1408" s="84"/>
      <c r="M1408" s="84"/>
      <c r="N1408" s="84"/>
      <c r="O1408" s="84"/>
      <c r="P1408" s="84"/>
      <c r="Q1408" s="86">
        <v>1</v>
      </c>
      <c r="R1408" s="84"/>
      <c r="S1408" s="84"/>
      <c r="T1408" s="84"/>
      <c r="U1408" s="84"/>
      <c r="V1408" s="84"/>
      <c r="W1408" s="84"/>
      <c r="X1408" s="84"/>
      <c r="Y1408" s="84"/>
      <c r="Z1408" s="84" t="s">
        <v>7888</v>
      </c>
      <c r="AA1408" s="87">
        <v>8.4269659999999993E-3</v>
      </c>
      <c r="AB1408" s="87">
        <v>2</v>
      </c>
      <c r="AC1408" s="87">
        <v>1E-3</v>
      </c>
      <c r="AD1408" s="87"/>
      <c r="AE1408" s="87">
        <v>2</v>
      </c>
      <c r="AF1408" s="88" t="s">
        <v>7889</v>
      </c>
    </row>
    <row r="1409" spans="1:32">
      <c r="A1409" s="82">
        <v>1938</v>
      </c>
      <c r="B1409" s="84" t="s">
        <v>7890</v>
      </c>
      <c r="C1409" s="84" t="s">
        <v>4736</v>
      </c>
      <c r="D1409" s="85">
        <v>2024</v>
      </c>
      <c r="E1409" s="83"/>
      <c r="F1409" s="84" t="s">
        <v>4621</v>
      </c>
      <c r="G1409" s="84" t="s">
        <v>4604</v>
      </c>
      <c r="H1409" s="84"/>
      <c r="I1409" s="84" t="s">
        <v>4614</v>
      </c>
      <c r="J1409" s="84" t="s">
        <v>4715</v>
      </c>
      <c r="K1409" s="84" t="s">
        <v>4616</v>
      </c>
      <c r="L1409" s="84"/>
      <c r="M1409" s="84"/>
      <c r="N1409" s="84"/>
      <c r="O1409" s="84"/>
      <c r="P1409" s="84"/>
      <c r="Q1409" s="86">
        <v>1</v>
      </c>
      <c r="R1409" s="84"/>
      <c r="S1409" s="84"/>
      <c r="T1409" s="84"/>
      <c r="U1409" s="84"/>
      <c r="V1409" s="84"/>
      <c r="W1409" s="84"/>
      <c r="X1409" s="84"/>
      <c r="Y1409" s="84"/>
      <c r="Z1409" s="84" t="s">
        <v>4623</v>
      </c>
      <c r="AA1409" s="87">
        <v>1.75</v>
      </c>
      <c r="AB1409" s="87">
        <v>380</v>
      </c>
      <c r="AC1409" s="87">
        <v>0.3</v>
      </c>
      <c r="AD1409" s="87"/>
      <c r="AE1409" s="87">
        <v>380</v>
      </c>
      <c r="AF1409" s="88" t="s">
        <v>7891</v>
      </c>
    </row>
    <row r="1410" spans="1:32">
      <c r="A1410" s="82">
        <v>1939</v>
      </c>
      <c r="B1410" s="84" t="s">
        <v>7892</v>
      </c>
      <c r="C1410" s="84" t="s">
        <v>4736</v>
      </c>
      <c r="D1410" s="85">
        <v>2024</v>
      </c>
      <c r="E1410" s="83"/>
      <c r="F1410" s="84" t="s">
        <v>4621</v>
      </c>
      <c r="G1410" s="84" t="s">
        <v>4598</v>
      </c>
      <c r="H1410" s="84" t="s">
        <v>4613</v>
      </c>
      <c r="I1410" s="84" t="s">
        <v>4614</v>
      </c>
      <c r="J1410" s="84" t="s">
        <v>4715</v>
      </c>
      <c r="K1410" s="84" t="s">
        <v>4616</v>
      </c>
      <c r="L1410" s="84"/>
      <c r="M1410" s="84"/>
      <c r="N1410" s="84"/>
      <c r="O1410" s="84"/>
      <c r="P1410" s="84"/>
      <c r="Q1410" s="84"/>
      <c r="R1410" s="84"/>
      <c r="S1410" s="84"/>
      <c r="T1410" s="84"/>
      <c r="U1410" s="84"/>
      <c r="V1410" s="84"/>
      <c r="W1410" s="84"/>
      <c r="X1410" s="84"/>
      <c r="Y1410" s="84"/>
      <c r="Z1410" s="84" t="s">
        <v>7893</v>
      </c>
      <c r="AA1410" s="87">
        <v>5</v>
      </c>
      <c r="AB1410" s="87">
        <v>1111</v>
      </c>
      <c r="AC1410" s="87">
        <v>0.9</v>
      </c>
      <c r="AD1410" s="87"/>
      <c r="AE1410" s="87">
        <v>1111</v>
      </c>
      <c r="AF1410" s="88" t="s">
        <v>7891</v>
      </c>
    </row>
    <row r="1411" spans="1:32">
      <c r="A1411" s="82">
        <v>1940</v>
      </c>
      <c r="B1411" s="84" t="s">
        <v>7894</v>
      </c>
      <c r="C1411" s="84" t="s">
        <v>4714</v>
      </c>
      <c r="D1411" s="85">
        <v>2024</v>
      </c>
      <c r="E1411" s="83"/>
      <c r="F1411" s="84" t="s">
        <v>4621</v>
      </c>
      <c r="G1411" s="84" t="s">
        <v>4604</v>
      </c>
      <c r="H1411" s="84"/>
      <c r="I1411" s="84" t="s">
        <v>4769</v>
      </c>
      <c r="J1411" s="84" t="s">
        <v>4715</v>
      </c>
      <c r="K1411" s="84" t="s">
        <v>4616</v>
      </c>
      <c r="L1411" s="84"/>
      <c r="M1411" s="84"/>
      <c r="N1411" s="84"/>
      <c r="O1411" s="84"/>
      <c r="P1411" s="86">
        <v>1</v>
      </c>
      <c r="Q1411" s="84"/>
      <c r="R1411" s="84"/>
      <c r="S1411" s="84"/>
      <c r="T1411" s="84"/>
      <c r="U1411" s="84"/>
      <c r="V1411" s="84"/>
      <c r="W1411" s="84"/>
      <c r="X1411" s="84"/>
      <c r="Y1411" s="84"/>
      <c r="Z1411" s="84" t="s">
        <v>7895</v>
      </c>
      <c r="AA1411" s="87">
        <v>22.54</v>
      </c>
      <c r="AB1411" s="87">
        <v>4900</v>
      </c>
      <c r="AC1411" s="87">
        <v>3.8</v>
      </c>
      <c r="AD1411" s="87"/>
      <c r="AE1411" s="87">
        <v>4900</v>
      </c>
      <c r="AF1411" s="88" t="s">
        <v>7571</v>
      </c>
    </row>
    <row r="1412" spans="1:32">
      <c r="A1412" s="82">
        <v>1942</v>
      </c>
      <c r="B1412" s="84" t="s">
        <v>7896</v>
      </c>
      <c r="C1412" s="84" t="s">
        <v>4662</v>
      </c>
      <c r="D1412" s="85">
        <v>2023</v>
      </c>
      <c r="E1412" s="83"/>
      <c r="F1412" s="84" t="s">
        <v>4663</v>
      </c>
      <c r="G1412" s="84" t="s">
        <v>4524</v>
      </c>
      <c r="H1412" s="92" t="s">
        <v>7897</v>
      </c>
      <c r="I1412" s="93"/>
      <c r="J1412" s="84"/>
      <c r="K1412" s="84" t="s">
        <v>4616</v>
      </c>
      <c r="L1412" s="84"/>
      <c r="M1412" s="84"/>
      <c r="N1412" s="84"/>
      <c r="O1412" s="84"/>
      <c r="P1412" s="84"/>
      <c r="Q1412" s="86">
        <v>1</v>
      </c>
      <c r="R1412" s="84"/>
      <c r="S1412" s="84"/>
      <c r="T1412" s="84"/>
      <c r="U1412" s="84"/>
      <c r="V1412" s="84"/>
      <c r="W1412" s="84"/>
      <c r="X1412" s="84"/>
      <c r="Y1412" s="84"/>
      <c r="Z1412" s="84" t="s">
        <v>7898</v>
      </c>
      <c r="AA1412" s="87"/>
      <c r="AB1412" s="87">
        <v>105</v>
      </c>
      <c r="AC1412" s="87">
        <v>0</v>
      </c>
      <c r="AD1412" s="87"/>
      <c r="AE1412" s="87">
        <v>105</v>
      </c>
      <c r="AF1412" s="88" t="s">
        <v>7899</v>
      </c>
    </row>
    <row r="1413" spans="1:32">
      <c r="A1413" s="82">
        <v>1943</v>
      </c>
      <c r="B1413" s="84" t="s">
        <v>7900</v>
      </c>
      <c r="C1413" s="84" t="s">
        <v>4648</v>
      </c>
      <c r="D1413" s="85">
        <v>2024</v>
      </c>
      <c r="E1413" s="83"/>
      <c r="F1413" s="84" t="s">
        <v>4621</v>
      </c>
      <c r="G1413" s="84" t="s">
        <v>4602</v>
      </c>
      <c r="H1413" s="84"/>
      <c r="I1413" s="84" t="s">
        <v>4614</v>
      </c>
      <c r="J1413" s="84" t="s">
        <v>4649</v>
      </c>
      <c r="K1413" s="84" t="s">
        <v>4616</v>
      </c>
      <c r="L1413" s="84"/>
      <c r="M1413" s="84"/>
      <c r="N1413" s="84"/>
      <c r="O1413" s="84"/>
      <c r="P1413" s="86">
        <v>1</v>
      </c>
      <c r="Q1413" s="86">
        <v>1</v>
      </c>
      <c r="R1413" s="84"/>
      <c r="S1413" s="84"/>
      <c r="T1413" s="84"/>
      <c r="U1413" s="84"/>
      <c r="V1413" s="84"/>
      <c r="W1413" s="84"/>
      <c r="X1413" s="84"/>
      <c r="Y1413" s="84"/>
      <c r="Z1413" s="84" t="s">
        <v>5330</v>
      </c>
      <c r="AA1413" s="87">
        <v>1</v>
      </c>
      <c r="AB1413" s="87">
        <v>192</v>
      </c>
      <c r="AC1413" s="87">
        <v>0.1</v>
      </c>
      <c r="AD1413" s="87"/>
      <c r="AE1413" s="87">
        <v>192</v>
      </c>
      <c r="AF1413" s="88" t="s">
        <v>7901</v>
      </c>
    </row>
    <row r="1414" spans="1:32">
      <c r="A1414" s="82">
        <v>1944</v>
      </c>
      <c r="B1414" s="84" t="s">
        <v>7902</v>
      </c>
      <c r="C1414" s="84" t="s">
        <v>4648</v>
      </c>
      <c r="D1414" s="83"/>
      <c r="E1414" s="83"/>
      <c r="F1414" s="84" t="s">
        <v>4626</v>
      </c>
      <c r="G1414" s="84" t="s">
        <v>4598</v>
      </c>
      <c r="H1414" s="84" t="s">
        <v>4613</v>
      </c>
      <c r="I1414" s="84" t="s">
        <v>4614</v>
      </c>
      <c r="J1414" s="84" t="s">
        <v>4649</v>
      </c>
      <c r="K1414" s="84" t="s">
        <v>4616</v>
      </c>
      <c r="L1414" s="84"/>
      <c r="M1414" s="84"/>
      <c r="N1414" s="84"/>
      <c r="O1414" s="84"/>
      <c r="P1414" s="86">
        <v>1</v>
      </c>
      <c r="Q1414" s="86">
        <v>1</v>
      </c>
      <c r="R1414" s="84"/>
      <c r="S1414" s="86">
        <v>1</v>
      </c>
      <c r="T1414" s="84"/>
      <c r="U1414" s="86">
        <v>1</v>
      </c>
      <c r="V1414" s="84"/>
      <c r="W1414" s="84"/>
      <c r="X1414" s="84"/>
      <c r="Y1414" s="84"/>
      <c r="Z1414" s="84" t="s">
        <v>5276</v>
      </c>
      <c r="AA1414" s="87">
        <v>49</v>
      </c>
      <c r="AB1414" s="87">
        <v>10889</v>
      </c>
      <c r="AC1414" s="87">
        <v>8.5</v>
      </c>
      <c r="AD1414" s="87"/>
      <c r="AE1414" s="87">
        <v>10889</v>
      </c>
      <c r="AF1414" s="88" t="s">
        <v>7901</v>
      </c>
    </row>
    <row r="1415" spans="1:32">
      <c r="A1415" s="82">
        <v>1945</v>
      </c>
      <c r="B1415" s="84" t="s">
        <v>7903</v>
      </c>
      <c r="C1415" s="84" t="s">
        <v>6036</v>
      </c>
      <c r="D1415" s="83"/>
      <c r="E1415" s="83"/>
      <c r="F1415" s="84" t="s">
        <v>4663</v>
      </c>
      <c r="G1415" s="84" t="s">
        <v>4598</v>
      </c>
      <c r="H1415" s="84" t="s">
        <v>6898</v>
      </c>
      <c r="I1415" s="84" t="s">
        <v>4769</v>
      </c>
      <c r="J1415" s="84" t="s">
        <v>4715</v>
      </c>
      <c r="K1415" s="84" t="s">
        <v>4616</v>
      </c>
      <c r="L1415" s="84"/>
      <c r="M1415" s="84"/>
      <c r="N1415" s="84"/>
      <c r="O1415" s="84"/>
      <c r="P1415" s="84"/>
      <c r="Q1415" s="84"/>
      <c r="R1415" s="84"/>
      <c r="S1415" s="84"/>
      <c r="T1415" s="84"/>
      <c r="U1415" s="84"/>
      <c r="V1415" s="84"/>
      <c r="W1415" s="84"/>
      <c r="X1415" s="84"/>
      <c r="Y1415" s="84"/>
      <c r="Z1415" s="84" t="s">
        <v>7904</v>
      </c>
      <c r="AA1415" s="87">
        <v>4</v>
      </c>
      <c r="AB1415" s="87">
        <v>889</v>
      </c>
      <c r="AC1415" s="87">
        <v>0.7</v>
      </c>
      <c r="AD1415" s="87"/>
      <c r="AE1415" s="87">
        <v>889</v>
      </c>
      <c r="AF1415" s="88" t="s">
        <v>7905</v>
      </c>
    </row>
    <row r="1416" spans="1:32">
      <c r="A1416" s="82">
        <v>1946</v>
      </c>
      <c r="B1416" s="84" t="s">
        <v>5731</v>
      </c>
      <c r="C1416" s="84" t="s">
        <v>4662</v>
      </c>
      <c r="D1416" s="85">
        <v>2025</v>
      </c>
      <c r="E1416" s="83"/>
      <c r="F1416" s="84" t="s">
        <v>4621</v>
      </c>
      <c r="G1416" s="84" t="s">
        <v>4598</v>
      </c>
      <c r="H1416" s="84" t="s">
        <v>4613</v>
      </c>
      <c r="I1416" s="84" t="s">
        <v>4641</v>
      </c>
      <c r="J1416" s="84"/>
      <c r="K1416" s="84" t="s">
        <v>4616</v>
      </c>
      <c r="L1416" s="84"/>
      <c r="M1416" s="84"/>
      <c r="N1416" s="84"/>
      <c r="O1416" s="84"/>
      <c r="P1416" s="84"/>
      <c r="Q1416" s="84"/>
      <c r="R1416" s="86">
        <v>1</v>
      </c>
      <c r="S1416" s="84"/>
      <c r="T1416" s="84"/>
      <c r="U1416" s="84"/>
      <c r="V1416" s="84"/>
      <c r="W1416" s="84"/>
      <c r="X1416" s="84"/>
      <c r="Y1416" s="84"/>
      <c r="Z1416" s="84" t="s">
        <v>5400</v>
      </c>
      <c r="AA1416" s="87">
        <v>5</v>
      </c>
      <c r="AB1416" s="87">
        <v>1111</v>
      </c>
      <c r="AC1416" s="87">
        <v>0.9</v>
      </c>
      <c r="AD1416" s="87"/>
      <c r="AE1416" s="87">
        <v>1111</v>
      </c>
      <c r="AF1416" s="88" t="s">
        <v>7906</v>
      </c>
    </row>
    <row r="1417" spans="1:32">
      <c r="A1417" s="82">
        <v>1947</v>
      </c>
      <c r="B1417" s="84" t="s">
        <v>7907</v>
      </c>
      <c r="C1417" s="84" t="s">
        <v>4668</v>
      </c>
      <c r="D1417" s="85">
        <v>2025</v>
      </c>
      <c r="E1417" s="83"/>
      <c r="F1417" s="84" t="s">
        <v>4621</v>
      </c>
      <c r="G1417" s="84" t="s">
        <v>4594</v>
      </c>
      <c r="H1417" s="84" t="s">
        <v>7908</v>
      </c>
      <c r="I1417" s="84"/>
      <c r="J1417" s="84"/>
      <c r="K1417" s="84" t="s">
        <v>4554</v>
      </c>
      <c r="L1417" s="84"/>
      <c r="M1417" s="86">
        <v>1</v>
      </c>
      <c r="N1417" s="84"/>
      <c r="O1417" s="84"/>
      <c r="P1417" s="84"/>
      <c r="Q1417" s="84"/>
      <c r="R1417" s="84"/>
      <c r="S1417" s="84"/>
      <c r="T1417" s="84"/>
      <c r="U1417" s="84"/>
      <c r="V1417" s="84"/>
      <c r="W1417" s="84"/>
      <c r="X1417" s="84"/>
      <c r="Y1417" s="84"/>
      <c r="Z1417" s="84" t="s">
        <v>7909</v>
      </c>
      <c r="AA1417" s="87"/>
      <c r="AB1417" s="87"/>
      <c r="AC1417" s="87">
        <v>1</v>
      </c>
      <c r="AD1417" s="87"/>
      <c r="AE1417" s="87">
        <v>0</v>
      </c>
      <c r="AF1417" s="88" t="s">
        <v>7910</v>
      </c>
    </row>
    <row r="1418" spans="1:32">
      <c r="A1418" s="82">
        <v>1948</v>
      </c>
      <c r="B1418" s="84" t="s">
        <v>7911</v>
      </c>
      <c r="C1418" s="84" t="s">
        <v>4668</v>
      </c>
      <c r="D1418" s="85">
        <v>2030</v>
      </c>
      <c r="E1418" s="83"/>
      <c r="F1418" s="84" t="s">
        <v>4626</v>
      </c>
      <c r="G1418" s="84" t="s">
        <v>4594</v>
      </c>
      <c r="H1418" s="84" t="s">
        <v>7908</v>
      </c>
      <c r="I1418" s="84"/>
      <c r="J1418" s="84"/>
      <c r="K1418" s="84" t="s">
        <v>4554</v>
      </c>
      <c r="L1418" s="84"/>
      <c r="M1418" s="86">
        <v>1</v>
      </c>
      <c r="N1418" s="84"/>
      <c r="O1418" s="84"/>
      <c r="P1418" s="84"/>
      <c r="Q1418" s="84"/>
      <c r="R1418" s="84"/>
      <c r="S1418" s="84"/>
      <c r="T1418" s="84"/>
      <c r="U1418" s="84"/>
      <c r="V1418" s="84"/>
      <c r="W1418" s="84"/>
      <c r="X1418" s="84"/>
      <c r="Y1418" s="84"/>
      <c r="Z1418" s="84"/>
      <c r="AA1418" s="87"/>
      <c r="AB1418" s="87"/>
      <c r="AC1418" s="87"/>
      <c r="AD1418" s="87"/>
      <c r="AE1418" s="87">
        <v>0</v>
      </c>
      <c r="AF1418" s="88" t="s">
        <v>7910</v>
      </c>
    </row>
    <row r="1419" spans="1:32">
      <c r="A1419" s="82">
        <v>1949</v>
      </c>
      <c r="B1419" s="84" t="s">
        <v>7912</v>
      </c>
      <c r="C1419" s="84" t="s">
        <v>4736</v>
      </c>
      <c r="D1419" s="85">
        <v>2025</v>
      </c>
      <c r="E1419" s="83"/>
      <c r="F1419" s="84" t="s">
        <v>4621</v>
      </c>
      <c r="G1419" s="84" t="s">
        <v>4594</v>
      </c>
      <c r="H1419" s="92" t="s">
        <v>7913</v>
      </c>
      <c r="I1419" s="93"/>
      <c r="J1419" s="84"/>
      <c r="K1419" s="84" t="s">
        <v>4616</v>
      </c>
      <c r="L1419" s="84"/>
      <c r="M1419" s="84"/>
      <c r="N1419" s="84"/>
      <c r="O1419" s="84"/>
      <c r="P1419" s="84"/>
      <c r="Q1419" s="84"/>
      <c r="R1419" s="84"/>
      <c r="S1419" s="84"/>
      <c r="T1419" s="84"/>
      <c r="U1419" s="84"/>
      <c r="V1419" s="86">
        <v>1</v>
      </c>
      <c r="W1419" s="84"/>
      <c r="X1419" s="84"/>
      <c r="Y1419" s="84"/>
      <c r="Z1419" s="84" t="s">
        <v>7914</v>
      </c>
      <c r="AA1419" s="87"/>
      <c r="AB1419" s="87"/>
      <c r="AC1419" s="87">
        <v>20</v>
      </c>
      <c r="AD1419" s="87">
        <v>110000</v>
      </c>
      <c r="AE1419" s="87">
        <v>13791</v>
      </c>
      <c r="AF1419" s="88" t="s">
        <v>7915</v>
      </c>
    </row>
    <row r="1420" spans="1:32">
      <c r="A1420" s="82">
        <v>1950</v>
      </c>
      <c r="B1420" s="84" t="s">
        <v>7916</v>
      </c>
      <c r="C1420" s="84" t="s">
        <v>5660</v>
      </c>
      <c r="D1420" s="85">
        <v>2030</v>
      </c>
      <c r="E1420" s="83"/>
      <c r="F1420" s="84" t="s">
        <v>4612</v>
      </c>
      <c r="G1420" s="84" t="s">
        <v>4598</v>
      </c>
      <c r="H1420" s="84" t="s">
        <v>4613</v>
      </c>
      <c r="I1420" s="84" t="s">
        <v>4614</v>
      </c>
      <c r="J1420" s="84" t="s">
        <v>4622</v>
      </c>
      <c r="K1420" s="84" t="s">
        <v>4616</v>
      </c>
      <c r="L1420" s="84"/>
      <c r="M1420" s="86">
        <v>1</v>
      </c>
      <c r="N1420" s="86">
        <v>1</v>
      </c>
      <c r="O1420" s="84"/>
      <c r="P1420" s="84"/>
      <c r="Q1420" s="84"/>
      <c r="R1420" s="84"/>
      <c r="S1420" s="84"/>
      <c r="T1420" s="84"/>
      <c r="U1420" s="84"/>
      <c r="V1420" s="84"/>
      <c r="W1420" s="86">
        <v>1</v>
      </c>
      <c r="X1420" s="86">
        <v>1</v>
      </c>
      <c r="Y1420" s="84"/>
      <c r="Z1420" s="84" t="s">
        <v>7697</v>
      </c>
      <c r="AA1420" s="87">
        <v>1300</v>
      </c>
      <c r="AB1420" s="87">
        <v>288889</v>
      </c>
      <c r="AC1420" s="87">
        <v>225.2</v>
      </c>
      <c r="AD1420" s="87"/>
      <c r="AE1420" s="87">
        <v>288889</v>
      </c>
      <c r="AF1420" s="88" t="s">
        <v>7917</v>
      </c>
    </row>
    <row r="1421" spans="1:32">
      <c r="A1421" s="82">
        <v>1954</v>
      </c>
      <c r="B1421" s="84" t="s">
        <v>7918</v>
      </c>
      <c r="C1421" s="84" t="s">
        <v>5660</v>
      </c>
      <c r="D1421" s="83"/>
      <c r="E1421" s="83"/>
      <c r="F1421" s="84" t="s">
        <v>4612</v>
      </c>
      <c r="G1421" s="84" t="s">
        <v>4598</v>
      </c>
      <c r="H1421" s="84" t="s">
        <v>4613</v>
      </c>
      <c r="I1421" s="84" t="s">
        <v>4614</v>
      </c>
      <c r="J1421" s="84" t="s">
        <v>4715</v>
      </c>
      <c r="K1421" s="84" t="s">
        <v>4616</v>
      </c>
      <c r="L1421" s="84"/>
      <c r="M1421" s="84"/>
      <c r="N1421" s="84"/>
      <c r="O1421" s="84"/>
      <c r="P1421" s="84"/>
      <c r="Q1421" s="84"/>
      <c r="R1421" s="84"/>
      <c r="S1421" s="84"/>
      <c r="T1421" s="84"/>
      <c r="U1421" s="84"/>
      <c r="V1421" s="84"/>
      <c r="W1421" s="84"/>
      <c r="X1421" s="84"/>
      <c r="Y1421" s="84"/>
      <c r="Z1421" s="84" t="s">
        <v>6373</v>
      </c>
      <c r="AA1421" s="87">
        <v>1731.57</v>
      </c>
      <c r="AB1421" s="87">
        <v>384793</v>
      </c>
      <c r="AC1421" s="87">
        <v>300</v>
      </c>
      <c r="AD1421" s="87"/>
      <c r="AE1421" s="87">
        <v>384793</v>
      </c>
      <c r="AF1421" s="88"/>
    </row>
    <row r="1422" spans="1:32">
      <c r="A1422" s="82">
        <v>1955</v>
      </c>
      <c r="B1422" s="84" t="s">
        <v>7919</v>
      </c>
      <c r="C1422" s="84" t="s">
        <v>5660</v>
      </c>
      <c r="D1422" s="83"/>
      <c r="E1422" s="83"/>
      <c r="F1422" s="84" t="s">
        <v>4612</v>
      </c>
      <c r="G1422" s="84" t="s">
        <v>4598</v>
      </c>
      <c r="H1422" s="84" t="s">
        <v>4613</v>
      </c>
      <c r="I1422" s="84" t="s">
        <v>4614</v>
      </c>
      <c r="J1422" s="84" t="s">
        <v>4715</v>
      </c>
      <c r="K1422" s="84" t="s">
        <v>4616</v>
      </c>
      <c r="L1422" s="84"/>
      <c r="M1422" s="84"/>
      <c r="N1422" s="84"/>
      <c r="O1422" s="84"/>
      <c r="P1422" s="84"/>
      <c r="Q1422" s="84"/>
      <c r="R1422" s="84"/>
      <c r="S1422" s="84"/>
      <c r="T1422" s="84"/>
      <c r="U1422" s="84"/>
      <c r="V1422" s="84"/>
      <c r="W1422" s="84"/>
      <c r="X1422" s="84"/>
      <c r="Y1422" s="84"/>
      <c r="Z1422" s="84" t="s">
        <v>6373</v>
      </c>
      <c r="AA1422" s="87">
        <v>1731.57</v>
      </c>
      <c r="AB1422" s="87">
        <v>384793</v>
      </c>
      <c r="AC1422" s="87">
        <v>300</v>
      </c>
      <c r="AD1422" s="87"/>
      <c r="AE1422" s="87">
        <v>384793</v>
      </c>
      <c r="AF1422" s="88"/>
    </row>
    <row r="1423" spans="1:32">
      <c r="A1423" s="82">
        <v>1956</v>
      </c>
      <c r="B1423" s="84" t="s">
        <v>7920</v>
      </c>
      <c r="C1423" s="84" t="s">
        <v>4662</v>
      </c>
      <c r="D1423" s="85">
        <v>2008</v>
      </c>
      <c r="E1423" s="83"/>
      <c r="F1423" s="84" t="s">
        <v>4601</v>
      </c>
      <c r="G1423" s="84" t="s">
        <v>4602</v>
      </c>
      <c r="H1423" s="84"/>
      <c r="I1423" s="84" t="s">
        <v>4769</v>
      </c>
      <c r="J1423" s="84"/>
      <c r="K1423" s="84" t="s">
        <v>4616</v>
      </c>
      <c r="L1423" s="84"/>
      <c r="M1423" s="84"/>
      <c r="N1423" s="84"/>
      <c r="O1423" s="84"/>
      <c r="P1423" s="84"/>
      <c r="Q1423" s="84"/>
      <c r="R1423" s="84"/>
      <c r="S1423" s="84"/>
      <c r="T1423" s="84"/>
      <c r="U1423" s="84"/>
      <c r="V1423" s="84"/>
      <c r="W1423" s="84"/>
      <c r="X1423" s="84"/>
      <c r="Y1423" s="84"/>
      <c r="Z1423" s="84" t="s">
        <v>7921</v>
      </c>
      <c r="AA1423" s="87">
        <v>15.823970040000001</v>
      </c>
      <c r="AB1423" s="87">
        <v>3043</v>
      </c>
      <c r="AC1423" s="87">
        <v>2</v>
      </c>
      <c r="AD1423" s="87"/>
      <c r="AE1423" s="87">
        <v>3043</v>
      </c>
      <c r="AF1423" s="88" t="s">
        <v>7922</v>
      </c>
    </row>
    <row r="1424" spans="1:32">
      <c r="A1424" s="82">
        <v>1957</v>
      </c>
      <c r="B1424" s="84" t="s">
        <v>7923</v>
      </c>
      <c r="C1424" s="84" t="s">
        <v>4662</v>
      </c>
      <c r="D1424" s="85">
        <v>2021</v>
      </c>
      <c r="E1424" s="83"/>
      <c r="F1424" s="84" t="s">
        <v>4601</v>
      </c>
      <c r="G1424" s="84" t="s">
        <v>4602</v>
      </c>
      <c r="H1424" s="84"/>
      <c r="I1424" s="84" t="s">
        <v>4769</v>
      </c>
      <c r="J1424" s="84"/>
      <c r="K1424" s="84" t="s">
        <v>4616</v>
      </c>
      <c r="L1424" s="84"/>
      <c r="M1424" s="84"/>
      <c r="N1424" s="84"/>
      <c r="O1424" s="84"/>
      <c r="P1424" s="84"/>
      <c r="Q1424" s="84"/>
      <c r="R1424" s="84"/>
      <c r="S1424" s="84"/>
      <c r="T1424" s="84"/>
      <c r="U1424" s="84"/>
      <c r="V1424" s="84"/>
      <c r="W1424" s="84"/>
      <c r="X1424" s="84"/>
      <c r="Y1424" s="84"/>
      <c r="Z1424" s="84" t="s">
        <v>7924</v>
      </c>
      <c r="AA1424" s="87">
        <v>8.5205992510000002</v>
      </c>
      <c r="AB1424" s="87">
        <v>1639</v>
      </c>
      <c r="AC1424" s="87">
        <v>1</v>
      </c>
      <c r="AD1424" s="87"/>
      <c r="AE1424" s="87">
        <v>1639</v>
      </c>
      <c r="AF1424" s="88" t="s">
        <v>7925</v>
      </c>
    </row>
    <row r="1425" spans="1:32">
      <c r="A1425" s="82">
        <v>1958</v>
      </c>
      <c r="B1425" s="84" t="s">
        <v>7926</v>
      </c>
      <c r="C1425" s="84" t="s">
        <v>4662</v>
      </c>
      <c r="D1425" s="85">
        <v>2023</v>
      </c>
      <c r="E1425" s="83"/>
      <c r="F1425" s="84" t="s">
        <v>4621</v>
      </c>
      <c r="G1425" s="84" t="s">
        <v>4602</v>
      </c>
      <c r="H1425" s="84"/>
      <c r="I1425" s="84" t="s">
        <v>4769</v>
      </c>
      <c r="J1425" s="84"/>
      <c r="K1425" s="84" t="s">
        <v>4616</v>
      </c>
      <c r="L1425" s="84"/>
      <c r="M1425" s="84"/>
      <c r="N1425" s="84"/>
      <c r="O1425" s="84"/>
      <c r="P1425" s="84"/>
      <c r="Q1425" s="84"/>
      <c r="R1425" s="84"/>
      <c r="S1425" s="84"/>
      <c r="T1425" s="84"/>
      <c r="U1425" s="84"/>
      <c r="V1425" s="84"/>
      <c r="W1425" s="84"/>
      <c r="X1425" s="84"/>
      <c r="Y1425" s="84"/>
      <c r="Z1425" s="84" t="s">
        <v>6499</v>
      </c>
      <c r="AA1425" s="87">
        <v>21.354885339999999</v>
      </c>
      <c r="AB1425" s="87">
        <v>4107</v>
      </c>
      <c r="AC1425" s="87">
        <v>3</v>
      </c>
      <c r="AD1425" s="87"/>
      <c r="AE1425" s="87">
        <v>4107</v>
      </c>
      <c r="AF1425" s="88" t="s">
        <v>7927</v>
      </c>
    </row>
    <row r="1426" spans="1:32">
      <c r="A1426" s="82">
        <v>1959</v>
      </c>
      <c r="B1426" s="84" t="s">
        <v>7928</v>
      </c>
      <c r="C1426" s="84" t="s">
        <v>4714</v>
      </c>
      <c r="D1426" s="85">
        <v>2024</v>
      </c>
      <c r="E1426" s="83"/>
      <c r="F1426" s="84" t="s">
        <v>4621</v>
      </c>
      <c r="G1426" s="84" t="s">
        <v>4598</v>
      </c>
      <c r="H1426" s="84" t="s">
        <v>4613</v>
      </c>
      <c r="I1426" s="84" t="s">
        <v>4614</v>
      </c>
      <c r="J1426" s="84" t="s">
        <v>4622</v>
      </c>
      <c r="K1426" s="84" t="s">
        <v>4554</v>
      </c>
      <c r="L1426" s="84"/>
      <c r="M1426" s="86">
        <v>1</v>
      </c>
      <c r="N1426" s="84"/>
      <c r="O1426" s="84"/>
      <c r="P1426" s="84"/>
      <c r="Q1426" s="84"/>
      <c r="R1426" s="84"/>
      <c r="S1426" s="84"/>
      <c r="T1426" s="84"/>
      <c r="U1426" s="84"/>
      <c r="V1426" s="84"/>
      <c r="W1426" s="84"/>
      <c r="X1426" s="84"/>
      <c r="Y1426" s="84"/>
      <c r="Z1426" s="84" t="s">
        <v>7929</v>
      </c>
      <c r="AA1426" s="87">
        <v>207.7882099</v>
      </c>
      <c r="AB1426" s="87">
        <v>46175</v>
      </c>
      <c r="AC1426" s="87">
        <v>36</v>
      </c>
      <c r="AD1426" s="87"/>
      <c r="AE1426" s="87">
        <v>46175</v>
      </c>
      <c r="AF1426" s="88" t="s">
        <v>7930</v>
      </c>
    </row>
    <row r="1427" spans="1:32">
      <c r="A1427" s="82">
        <v>1961</v>
      </c>
      <c r="B1427" s="84" t="s">
        <v>7931</v>
      </c>
      <c r="C1427" s="84" t="s">
        <v>4714</v>
      </c>
      <c r="D1427" s="85">
        <v>2024</v>
      </c>
      <c r="E1427" s="83"/>
      <c r="F1427" s="84" t="s">
        <v>4621</v>
      </c>
      <c r="G1427" s="84" t="s">
        <v>4598</v>
      </c>
      <c r="H1427" s="84" t="s">
        <v>4613</v>
      </c>
      <c r="I1427" s="84" t="s">
        <v>4614</v>
      </c>
      <c r="J1427" s="84" t="s">
        <v>4683</v>
      </c>
      <c r="K1427" s="84" t="s">
        <v>4554</v>
      </c>
      <c r="L1427" s="84"/>
      <c r="M1427" s="86">
        <v>1</v>
      </c>
      <c r="N1427" s="84"/>
      <c r="O1427" s="84"/>
      <c r="P1427" s="84"/>
      <c r="Q1427" s="84"/>
      <c r="R1427" s="84"/>
      <c r="S1427" s="84"/>
      <c r="T1427" s="84"/>
      <c r="U1427" s="84"/>
      <c r="V1427" s="84"/>
      <c r="W1427" s="84"/>
      <c r="X1427" s="84"/>
      <c r="Y1427" s="84"/>
      <c r="Z1427" s="84" t="s">
        <v>7932</v>
      </c>
      <c r="AA1427" s="87">
        <v>124.672926</v>
      </c>
      <c r="AB1427" s="87">
        <v>27705</v>
      </c>
      <c r="AC1427" s="87">
        <v>21.6</v>
      </c>
      <c r="AD1427" s="87"/>
      <c r="AE1427" s="87">
        <v>27705</v>
      </c>
      <c r="AF1427" s="88" t="s">
        <v>7930</v>
      </c>
    </row>
    <row r="1428" spans="1:32">
      <c r="A1428" s="82">
        <v>1962</v>
      </c>
      <c r="B1428" s="84" t="s">
        <v>7933</v>
      </c>
      <c r="C1428" s="84" t="s">
        <v>4714</v>
      </c>
      <c r="D1428" s="85">
        <v>2023</v>
      </c>
      <c r="E1428" s="83"/>
      <c r="F1428" s="84" t="s">
        <v>4621</v>
      </c>
      <c r="G1428" s="84" t="s">
        <v>4598</v>
      </c>
      <c r="H1428" s="84" t="s">
        <v>4613</v>
      </c>
      <c r="I1428" s="84" t="s">
        <v>4614</v>
      </c>
      <c r="J1428" s="84" t="s">
        <v>4622</v>
      </c>
      <c r="K1428" s="84" t="s">
        <v>4554</v>
      </c>
      <c r="L1428" s="84"/>
      <c r="M1428" s="86">
        <v>1</v>
      </c>
      <c r="N1428" s="84"/>
      <c r="O1428" s="84"/>
      <c r="P1428" s="84"/>
      <c r="Q1428" s="84"/>
      <c r="R1428" s="84"/>
      <c r="S1428" s="84"/>
      <c r="T1428" s="84"/>
      <c r="U1428" s="84"/>
      <c r="V1428" s="84"/>
      <c r="W1428" s="84"/>
      <c r="X1428" s="84"/>
      <c r="Y1428" s="84"/>
      <c r="Z1428" s="84" t="s">
        <v>7934</v>
      </c>
      <c r="AA1428" s="87">
        <v>139.6798522</v>
      </c>
      <c r="AB1428" s="87">
        <v>31040</v>
      </c>
      <c r="AC1428" s="87">
        <v>24.2</v>
      </c>
      <c r="AD1428" s="87"/>
      <c r="AE1428" s="87">
        <v>31040</v>
      </c>
      <c r="AF1428" s="88" t="s">
        <v>7930</v>
      </c>
    </row>
    <row r="1429" spans="1:32">
      <c r="A1429" s="82">
        <v>1963</v>
      </c>
      <c r="B1429" s="84" t="s">
        <v>7935</v>
      </c>
      <c r="C1429" s="84" t="s">
        <v>4714</v>
      </c>
      <c r="D1429" s="85">
        <v>2024</v>
      </c>
      <c r="E1429" s="83"/>
      <c r="F1429" s="84" t="s">
        <v>4621</v>
      </c>
      <c r="G1429" s="84" t="s">
        <v>4598</v>
      </c>
      <c r="H1429" s="84" t="s">
        <v>4613</v>
      </c>
      <c r="I1429" s="84" t="s">
        <v>4614</v>
      </c>
      <c r="J1429" s="84" t="s">
        <v>4622</v>
      </c>
      <c r="K1429" s="84" t="s">
        <v>4554</v>
      </c>
      <c r="L1429" s="84"/>
      <c r="M1429" s="86">
        <v>1</v>
      </c>
      <c r="N1429" s="84"/>
      <c r="O1429" s="84"/>
      <c r="P1429" s="84"/>
      <c r="Q1429" s="84"/>
      <c r="R1429" s="84"/>
      <c r="S1429" s="84"/>
      <c r="T1429" s="84"/>
      <c r="U1429" s="84"/>
      <c r="V1429" s="84"/>
      <c r="W1429" s="84"/>
      <c r="X1429" s="84"/>
      <c r="Y1429" s="84"/>
      <c r="Z1429" s="84" t="s">
        <v>7936</v>
      </c>
      <c r="AA1429" s="87">
        <v>107.3572418</v>
      </c>
      <c r="AB1429" s="87">
        <v>23857</v>
      </c>
      <c r="AC1429" s="87">
        <v>18.600000000000001</v>
      </c>
      <c r="AD1429" s="87"/>
      <c r="AE1429" s="87">
        <v>23857</v>
      </c>
      <c r="AF1429" s="88" t="s">
        <v>7930</v>
      </c>
    </row>
    <row r="1430" spans="1:32">
      <c r="A1430" s="82">
        <v>1964</v>
      </c>
      <c r="B1430" s="84" t="s">
        <v>7937</v>
      </c>
      <c r="C1430" s="84" t="s">
        <v>4714</v>
      </c>
      <c r="D1430" s="85">
        <v>2024</v>
      </c>
      <c r="E1430" s="83"/>
      <c r="F1430" s="84" t="s">
        <v>4621</v>
      </c>
      <c r="G1430" s="84" t="s">
        <v>4598</v>
      </c>
      <c r="H1430" s="84" t="s">
        <v>4613</v>
      </c>
      <c r="I1430" s="84" t="s">
        <v>4614</v>
      </c>
      <c r="J1430" s="84" t="s">
        <v>4622</v>
      </c>
      <c r="K1430" s="84" t="s">
        <v>4616</v>
      </c>
      <c r="L1430" s="84"/>
      <c r="M1430" s="84"/>
      <c r="N1430" s="84"/>
      <c r="O1430" s="84"/>
      <c r="P1430" s="84"/>
      <c r="Q1430" s="86">
        <v>1</v>
      </c>
      <c r="R1430" s="84"/>
      <c r="S1430" s="84"/>
      <c r="T1430" s="84"/>
      <c r="U1430" s="84"/>
      <c r="V1430" s="84"/>
      <c r="W1430" s="84"/>
      <c r="X1430" s="84"/>
      <c r="Y1430" s="84"/>
      <c r="Z1430" s="84" t="s">
        <v>7938</v>
      </c>
      <c r="AA1430" s="87">
        <v>31.42796675</v>
      </c>
      <c r="AB1430" s="87">
        <v>6984</v>
      </c>
      <c r="AC1430" s="87">
        <v>5.4</v>
      </c>
      <c r="AD1430" s="87"/>
      <c r="AE1430" s="87">
        <v>6984</v>
      </c>
      <c r="AF1430" s="88" t="s">
        <v>7930</v>
      </c>
    </row>
    <row r="1431" spans="1:32">
      <c r="A1431" s="82">
        <v>1965</v>
      </c>
      <c r="B1431" s="84" t="s">
        <v>7939</v>
      </c>
      <c r="C1431" s="84" t="s">
        <v>4714</v>
      </c>
      <c r="D1431" s="85">
        <v>2024</v>
      </c>
      <c r="E1431" s="83"/>
      <c r="F1431" s="84" t="s">
        <v>4621</v>
      </c>
      <c r="G1431" s="84" t="s">
        <v>4598</v>
      </c>
      <c r="H1431" s="84" t="s">
        <v>4613</v>
      </c>
      <c r="I1431" s="84" t="s">
        <v>4614</v>
      </c>
      <c r="J1431" s="84" t="s">
        <v>4622</v>
      </c>
      <c r="K1431" s="84" t="s">
        <v>4554</v>
      </c>
      <c r="L1431" s="84"/>
      <c r="M1431" s="86">
        <v>1</v>
      </c>
      <c r="N1431" s="84"/>
      <c r="O1431" s="84"/>
      <c r="P1431" s="84"/>
      <c r="Q1431" s="84"/>
      <c r="R1431" s="84"/>
      <c r="S1431" s="84"/>
      <c r="T1431" s="84"/>
      <c r="U1431" s="84"/>
      <c r="V1431" s="84"/>
      <c r="W1431" s="84"/>
      <c r="X1431" s="84"/>
      <c r="Y1431" s="84"/>
      <c r="Z1431" s="84" t="s">
        <v>7940</v>
      </c>
      <c r="AA1431" s="87">
        <v>120.2112513</v>
      </c>
      <c r="AB1431" s="87">
        <v>26714</v>
      </c>
      <c r="AC1431" s="87">
        <v>20.8</v>
      </c>
      <c r="AD1431" s="87"/>
      <c r="AE1431" s="87">
        <v>26714</v>
      </c>
      <c r="AF1431" s="88" t="s">
        <v>7930</v>
      </c>
    </row>
    <row r="1432" spans="1:32">
      <c r="A1432" s="82">
        <v>1966</v>
      </c>
      <c r="B1432" s="84" t="s">
        <v>7941</v>
      </c>
      <c r="C1432" s="84" t="s">
        <v>4714</v>
      </c>
      <c r="D1432" s="85">
        <v>2024</v>
      </c>
      <c r="E1432" s="83"/>
      <c r="F1432" s="84" t="s">
        <v>4621</v>
      </c>
      <c r="G1432" s="84" t="s">
        <v>4598</v>
      </c>
      <c r="H1432" s="84" t="s">
        <v>4613</v>
      </c>
      <c r="I1432" s="84" t="s">
        <v>4614</v>
      </c>
      <c r="J1432" s="84" t="s">
        <v>4622</v>
      </c>
      <c r="K1432" s="84" t="s">
        <v>4554</v>
      </c>
      <c r="L1432" s="84"/>
      <c r="M1432" s="86">
        <v>1</v>
      </c>
      <c r="N1432" s="84"/>
      <c r="O1432" s="84"/>
      <c r="P1432" s="84"/>
      <c r="Q1432" s="84"/>
      <c r="R1432" s="84"/>
      <c r="S1432" s="84"/>
      <c r="T1432" s="84"/>
      <c r="U1432" s="84"/>
      <c r="V1432" s="84"/>
      <c r="W1432" s="84"/>
      <c r="X1432" s="84"/>
      <c r="Y1432" s="84"/>
      <c r="Z1432" s="84" t="s">
        <v>7942</v>
      </c>
      <c r="AA1432" s="87">
        <v>89.233492380000001</v>
      </c>
      <c r="AB1432" s="87">
        <v>19830</v>
      </c>
      <c r="AC1432" s="87">
        <v>15.5</v>
      </c>
      <c r="AD1432" s="87"/>
      <c r="AE1432" s="87">
        <v>19830</v>
      </c>
      <c r="AF1432" s="88" t="s">
        <v>7930</v>
      </c>
    </row>
    <row r="1433" spans="1:32">
      <c r="A1433" s="82">
        <v>1967</v>
      </c>
      <c r="B1433" s="84" t="s">
        <v>7943</v>
      </c>
      <c r="C1433" s="84" t="s">
        <v>4714</v>
      </c>
      <c r="D1433" s="85">
        <v>2024</v>
      </c>
      <c r="E1433" s="83"/>
      <c r="F1433" s="84" t="s">
        <v>4621</v>
      </c>
      <c r="G1433" s="84" t="s">
        <v>4598</v>
      </c>
      <c r="H1433" s="84" t="s">
        <v>4613</v>
      </c>
      <c r="I1433" s="84" t="s">
        <v>4614</v>
      </c>
      <c r="J1433" s="84" t="s">
        <v>4683</v>
      </c>
      <c r="K1433" s="84" t="s">
        <v>4554</v>
      </c>
      <c r="L1433" s="84"/>
      <c r="M1433" s="86">
        <v>1</v>
      </c>
      <c r="N1433" s="84"/>
      <c r="O1433" s="84"/>
      <c r="P1433" s="84"/>
      <c r="Q1433" s="84"/>
      <c r="R1433" s="84"/>
      <c r="S1433" s="84"/>
      <c r="T1433" s="84"/>
      <c r="U1433" s="84"/>
      <c r="V1433" s="84"/>
      <c r="W1433" s="84"/>
      <c r="X1433" s="84"/>
      <c r="Y1433" s="84"/>
      <c r="Z1433" s="84" t="s">
        <v>7944</v>
      </c>
      <c r="AA1433" s="87">
        <v>161.6130522</v>
      </c>
      <c r="AB1433" s="87">
        <v>35914</v>
      </c>
      <c r="AC1433" s="87">
        <v>28</v>
      </c>
      <c r="AD1433" s="87"/>
      <c r="AE1433" s="87">
        <v>35914</v>
      </c>
      <c r="AF1433" s="88" t="s">
        <v>7930</v>
      </c>
    </row>
    <row r="1434" spans="1:32">
      <c r="A1434" s="82">
        <v>1968</v>
      </c>
      <c r="B1434" s="84" t="s">
        <v>7945</v>
      </c>
      <c r="C1434" s="84" t="s">
        <v>4714</v>
      </c>
      <c r="D1434" s="85">
        <v>2024</v>
      </c>
      <c r="E1434" s="83"/>
      <c r="F1434" s="84" t="s">
        <v>4621</v>
      </c>
      <c r="G1434" s="84" t="s">
        <v>4598</v>
      </c>
      <c r="H1434" s="84" t="s">
        <v>4613</v>
      </c>
      <c r="I1434" s="84" t="s">
        <v>4614</v>
      </c>
      <c r="J1434" s="84" t="s">
        <v>4622</v>
      </c>
      <c r="K1434" s="84" t="s">
        <v>4554</v>
      </c>
      <c r="L1434" s="84"/>
      <c r="M1434" s="86">
        <v>1</v>
      </c>
      <c r="N1434" s="84"/>
      <c r="O1434" s="84"/>
      <c r="P1434" s="84"/>
      <c r="Q1434" s="84"/>
      <c r="R1434" s="84"/>
      <c r="S1434" s="84"/>
      <c r="T1434" s="84"/>
      <c r="U1434" s="84"/>
      <c r="V1434" s="84"/>
      <c r="W1434" s="84"/>
      <c r="X1434" s="84"/>
      <c r="Y1434" s="84"/>
      <c r="Z1434" s="84" t="s">
        <v>7946</v>
      </c>
      <c r="AA1434" s="87">
        <v>148.33769430000001</v>
      </c>
      <c r="AB1434" s="87">
        <v>32964</v>
      </c>
      <c r="AC1434" s="87">
        <v>25.7</v>
      </c>
      <c r="AD1434" s="87"/>
      <c r="AE1434" s="87">
        <v>32964</v>
      </c>
      <c r="AF1434" s="88" t="s">
        <v>7930</v>
      </c>
    </row>
    <row r="1435" spans="1:32">
      <c r="A1435" s="82">
        <v>1969</v>
      </c>
      <c r="B1435" s="84" t="s">
        <v>7947</v>
      </c>
      <c r="C1435" s="84" t="s">
        <v>4687</v>
      </c>
      <c r="D1435" s="85">
        <v>2027</v>
      </c>
      <c r="E1435" s="83"/>
      <c r="F1435" s="84" t="s">
        <v>4626</v>
      </c>
      <c r="G1435" s="84" t="s">
        <v>4598</v>
      </c>
      <c r="H1435" s="84" t="s">
        <v>4613</v>
      </c>
      <c r="I1435" s="84" t="s">
        <v>4614</v>
      </c>
      <c r="J1435" s="84" t="s">
        <v>4622</v>
      </c>
      <c r="K1435" s="84" t="s">
        <v>4616</v>
      </c>
      <c r="L1435" s="84"/>
      <c r="M1435" s="84"/>
      <c r="N1435" s="84"/>
      <c r="O1435" s="84"/>
      <c r="P1435" s="86">
        <v>1</v>
      </c>
      <c r="Q1435" s="86">
        <v>1</v>
      </c>
      <c r="R1435" s="84"/>
      <c r="S1435" s="84"/>
      <c r="T1435" s="84"/>
      <c r="U1435" s="84"/>
      <c r="V1435" s="84"/>
      <c r="W1435" s="84"/>
      <c r="X1435" s="84"/>
      <c r="Y1435" s="84"/>
      <c r="Z1435" s="84" t="s">
        <v>5698</v>
      </c>
      <c r="AA1435" s="87">
        <v>180</v>
      </c>
      <c r="AB1435" s="87">
        <v>40000</v>
      </c>
      <c r="AC1435" s="87">
        <v>31.2</v>
      </c>
      <c r="AD1435" s="87"/>
      <c r="AE1435" s="87">
        <v>40000</v>
      </c>
      <c r="AF1435" s="88" t="s">
        <v>6674</v>
      </c>
    </row>
    <row r="1436" spans="1:32">
      <c r="A1436" s="82">
        <v>1970</v>
      </c>
      <c r="B1436" s="84" t="s">
        <v>7948</v>
      </c>
      <c r="C1436" s="84" t="s">
        <v>4985</v>
      </c>
      <c r="D1436" s="85">
        <v>2023</v>
      </c>
      <c r="E1436" s="83"/>
      <c r="F1436" s="84" t="s">
        <v>4601</v>
      </c>
      <c r="G1436" s="84" t="s">
        <v>4602</v>
      </c>
      <c r="H1436" s="84"/>
      <c r="I1436" s="84" t="s">
        <v>5320</v>
      </c>
      <c r="J1436" s="84" t="s">
        <v>4715</v>
      </c>
      <c r="K1436" s="84" t="s">
        <v>4616</v>
      </c>
      <c r="L1436" s="84"/>
      <c r="M1436" s="84"/>
      <c r="N1436" s="84"/>
      <c r="O1436" s="84"/>
      <c r="P1436" s="84"/>
      <c r="Q1436" s="84"/>
      <c r="R1436" s="84"/>
      <c r="S1436" s="86">
        <v>1</v>
      </c>
      <c r="T1436" s="84"/>
      <c r="U1436" s="84"/>
      <c r="V1436" s="84"/>
      <c r="W1436" s="84"/>
      <c r="X1436" s="84"/>
      <c r="Y1436" s="84"/>
      <c r="Z1436" s="84" t="s">
        <v>7949</v>
      </c>
      <c r="AA1436" s="87">
        <v>6.4999999999999997E-3</v>
      </c>
      <c r="AB1436" s="87">
        <v>1</v>
      </c>
      <c r="AC1436" s="87">
        <v>0</v>
      </c>
      <c r="AD1436" s="87"/>
      <c r="AE1436" s="87">
        <v>1</v>
      </c>
      <c r="AF1436" s="88"/>
    </row>
    <row r="1437" spans="1:32">
      <c r="A1437" s="82">
        <v>1971</v>
      </c>
      <c r="B1437" s="84" t="s">
        <v>7950</v>
      </c>
      <c r="C1437" s="84" t="s">
        <v>4985</v>
      </c>
      <c r="D1437" s="85">
        <v>2023</v>
      </c>
      <c r="E1437" s="83"/>
      <c r="F1437" s="84" t="s">
        <v>4621</v>
      </c>
      <c r="G1437" s="84" t="s">
        <v>4604</v>
      </c>
      <c r="H1437" s="84"/>
      <c r="I1437" s="84" t="s">
        <v>5320</v>
      </c>
      <c r="J1437" s="84" t="s">
        <v>4715</v>
      </c>
      <c r="K1437" s="84" t="s">
        <v>4616</v>
      </c>
      <c r="L1437" s="84"/>
      <c r="M1437" s="84"/>
      <c r="N1437" s="84"/>
      <c r="O1437" s="84"/>
      <c r="P1437" s="84"/>
      <c r="Q1437" s="86">
        <v>1</v>
      </c>
      <c r="R1437" s="84"/>
      <c r="S1437" s="84"/>
      <c r="T1437" s="84"/>
      <c r="U1437" s="84"/>
      <c r="V1437" s="84"/>
      <c r="W1437" s="84"/>
      <c r="X1437" s="84"/>
      <c r="Y1437" s="84"/>
      <c r="Z1437" s="84" t="s">
        <v>7951</v>
      </c>
      <c r="AA1437" s="87">
        <v>1.6</v>
      </c>
      <c r="AB1437" s="87">
        <v>348</v>
      </c>
      <c r="AC1437" s="87">
        <v>0.3</v>
      </c>
      <c r="AD1437" s="87"/>
      <c r="AE1437" s="87">
        <v>348</v>
      </c>
      <c r="AF1437" s="88"/>
    </row>
    <row r="1438" spans="1:32">
      <c r="A1438" s="82">
        <v>1972</v>
      </c>
      <c r="B1438" s="84" t="s">
        <v>7952</v>
      </c>
      <c r="C1438" s="89" t="s">
        <v>4677</v>
      </c>
      <c r="D1438" s="85">
        <v>2025</v>
      </c>
      <c r="E1438" s="83"/>
      <c r="F1438" s="84" t="s">
        <v>4621</v>
      </c>
      <c r="G1438" s="84" t="s">
        <v>4604</v>
      </c>
      <c r="H1438" s="84"/>
      <c r="I1438" s="84" t="s">
        <v>4614</v>
      </c>
      <c r="J1438" s="84" t="s">
        <v>4673</v>
      </c>
      <c r="K1438" s="84" t="s">
        <v>4616</v>
      </c>
      <c r="L1438" s="84"/>
      <c r="M1438" s="84"/>
      <c r="N1438" s="84"/>
      <c r="O1438" s="84"/>
      <c r="P1438" s="84"/>
      <c r="Q1438" s="84"/>
      <c r="R1438" s="84"/>
      <c r="S1438" s="84"/>
      <c r="T1438" s="84"/>
      <c r="U1438" s="84"/>
      <c r="V1438" s="84"/>
      <c r="W1438" s="84"/>
      <c r="X1438" s="84"/>
      <c r="Y1438" s="84"/>
      <c r="Z1438" s="84" t="s">
        <v>7953</v>
      </c>
      <c r="AA1438" s="87">
        <v>4.2481145140000001</v>
      </c>
      <c r="AB1438" s="87">
        <v>924</v>
      </c>
      <c r="AC1438" s="87">
        <v>1</v>
      </c>
      <c r="AD1438" s="87"/>
      <c r="AE1438" s="87">
        <v>924</v>
      </c>
      <c r="AF1438" s="88" t="s">
        <v>7954</v>
      </c>
    </row>
    <row r="1439" spans="1:32">
      <c r="A1439" s="82">
        <v>1973</v>
      </c>
      <c r="B1439" s="84" t="s">
        <v>7955</v>
      </c>
      <c r="C1439" s="84" t="s">
        <v>4677</v>
      </c>
      <c r="D1439" s="85">
        <v>2027</v>
      </c>
      <c r="E1439" s="83"/>
      <c r="F1439" s="84" t="s">
        <v>4612</v>
      </c>
      <c r="G1439" s="84" t="s">
        <v>4598</v>
      </c>
      <c r="H1439" s="84" t="s">
        <v>4613</v>
      </c>
      <c r="I1439" s="84" t="s">
        <v>4614</v>
      </c>
      <c r="J1439" s="84" t="s">
        <v>4615</v>
      </c>
      <c r="K1439" s="84" t="s">
        <v>4616</v>
      </c>
      <c r="L1439" s="84"/>
      <c r="M1439" s="84"/>
      <c r="N1439" s="84"/>
      <c r="O1439" s="84"/>
      <c r="P1439" s="84"/>
      <c r="Q1439" s="84"/>
      <c r="R1439" s="84"/>
      <c r="S1439" s="84"/>
      <c r="T1439" s="84"/>
      <c r="U1439" s="84"/>
      <c r="V1439" s="84"/>
      <c r="W1439" s="84"/>
      <c r="X1439" s="84"/>
      <c r="Y1439" s="84"/>
      <c r="Z1439" s="84" t="s">
        <v>5259</v>
      </c>
      <c r="AA1439" s="87">
        <v>100</v>
      </c>
      <c r="AB1439" s="87">
        <v>22222</v>
      </c>
      <c r="AC1439" s="87">
        <v>17.3</v>
      </c>
      <c r="AD1439" s="87"/>
      <c r="AE1439" s="87">
        <v>22222</v>
      </c>
      <c r="AF1439" s="88" t="s">
        <v>7956</v>
      </c>
    </row>
    <row r="1440" spans="1:32">
      <c r="A1440" s="82">
        <v>1974</v>
      </c>
      <c r="B1440" s="84" t="s">
        <v>7957</v>
      </c>
      <c r="C1440" s="84" t="s">
        <v>4719</v>
      </c>
      <c r="D1440" s="85">
        <v>2024</v>
      </c>
      <c r="E1440" s="83"/>
      <c r="F1440" s="84" t="s">
        <v>4621</v>
      </c>
      <c r="G1440" s="84" t="s">
        <v>4598</v>
      </c>
      <c r="H1440" s="84" t="s">
        <v>4613</v>
      </c>
      <c r="I1440" s="84" t="s">
        <v>4614</v>
      </c>
      <c r="J1440" s="84" t="s">
        <v>4673</v>
      </c>
      <c r="K1440" s="84" t="s">
        <v>4616</v>
      </c>
      <c r="L1440" s="84"/>
      <c r="M1440" s="84"/>
      <c r="N1440" s="84"/>
      <c r="O1440" s="84"/>
      <c r="P1440" s="84"/>
      <c r="Q1440" s="86">
        <v>1</v>
      </c>
      <c r="R1440" s="84"/>
      <c r="S1440" s="84"/>
      <c r="T1440" s="84"/>
      <c r="U1440" s="84"/>
      <c r="V1440" s="84"/>
      <c r="W1440" s="84"/>
      <c r="X1440" s="84"/>
      <c r="Y1440" s="84"/>
      <c r="Z1440" s="84" t="s">
        <v>7958</v>
      </c>
      <c r="AA1440" s="87">
        <v>10</v>
      </c>
      <c r="AB1440" s="87">
        <v>2222</v>
      </c>
      <c r="AC1440" s="87">
        <v>1.7</v>
      </c>
      <c r="AD1440" s="87"/>
      <c r="AE1440" s="87">
        <v>2222</v>
      </c>
      <c r="AF1440" s="88" t="s">
        <v>7959</v>
      </c>
    </row>
    <row r="1441" spans="1:32">
      <c r="A1441" s="82">
        <v>1975</v>
      </c>
      <c r="B1441" s="84" t="s">
        <v>7960</v>
      </c>
      <c r="C1441" s="84" t="s">
        <v>4736</v>
      </c>
      <c r="D1441" s="85">
        <v>2024</v>
      </c>
      <c r="E1441" s="83"/>
      <c r="F1441" s="84" t="s">
        <v>4621</v>
      </c>
      <c r="G1441" s="84" t="s">
        <v>4602</v>
      </c>
      <c r="H1441" s="84"/>
      <c r="I1441" s="84" t="s">
        <v>4769</v>
      </c>
      <c r="J1441" s="84"/>
      <c r="K1441" s="84" t="s">
        <v>4616</v>
      </c>
      <c r="L1441" s="84"/>
      <c r="M1441" s="84"/>
      <c r="N1441" s="84"/>
      <c r="O1441" s="84"/>
      <c r="P1441" s="84"/>
      <c r="Q1441" s="86">
        <v>1</v>
      </c>
      <c r="R1441" s="84"/>
      <c r="S1441" s="84"/>
      <c r="T1441" s="84"/>
      <c r="U1441" s="84"/>
      <c r="V1441" s="84"/>
      <c r="W1441" s="84"/>
      <c r="X1441" s="84"/>
      <c r="Y1441" s="84"/>
      <c r="Z1441" s="84" t="s">
        <v>5330</v>
      </c>
      <c r="AA1441" s="87">
        <v>1</v>
      </c>
      <c r="AB1441" s="87">
        <v>192</v>
      </c>
      <c r="AC1441" s="87">
        <v>0.1</v>
      </c>
      <c r="AD1441" s="87"/>
      <c r="AE1441" s="87">
        <v>192</v>
      </c>
      <c r="AF1441" s="88" t="s">
        <v>7961</v>
      </c>
    </row>
    <row r="1442" spans="1:32">
      <c r="A1442" s="82">
        <v>1976</v>
      </c>
      <c r="B1442" s="84" t="s">
        <v>7962</v>
      </c>
      <c r="C1442" s="84" t="s">
        <v>4620</v>
      </c>
      <c r="D1442" s="85">
        <v>2023</v>
      </c>
      <c r="E1442" s="83"/>
      <c r="F1442" s="84" t="s">
        <v>4663</v>
      </c>
      <c r="G1442" s="84" t="s">
        <v>4524</v>
      </c>
      <c r="H1442" s="84" t="s">
        <v>5819</v>
      </c>
      <c r="I1442" s="84"/>
      <c r="J1442" s="84"/>
      <c r="K1442" s="84" t="s">
        <v>4616</v>
      </c>
      <c r="L1442" s="84"/>
      <c r="M1442" s="84"/>
      <c r="N1442" s="84"/>
      <c r="O1442" s="84"/>
      <c r="P1442" s="84"/>
      <c r="Q1442" s="84"/>
      <c r="R1442" s="84"/>
      <c r="S1442" s="84"/>
      <c r="T1442" s="84"/>
      <c r="U1442" s="84"/>
      <c r="V1442" s="84"/>
      <c r="W1442" s="84"/>
      <c r="X1442" s="84"/>
      <c r="Y1442" s="84"/>
      <c r="Z1442" s="84" t="s">
        <v>7963</v>
      </c>
      <c r="AA1442" s="87"/>
      <c r="AB1442" s="87">
        <v>1629</v>
      </c>
      <c r="AC1442" s="87">
        <v>1</v>
      </c>
      <c r="AD1442" s="87"/>
      <c r="AE1442" s="87">
        <v>1629</v>
      </c>
      <c r="AF1442" s="88" t="s">
        <v>7964</v>
      </c>
    </row>
    <row r="1443" spans="1:32">
      <c r="A1443" s="82">
        <v>1977</v>
      </c>
      <c r="B1443" s="84" t="s">
        <v>7965</v>
      </c>
      <c r="C1443" s="84" t="s">
        <v>4620</v>
      </c>
      <c r="D1443" s="85">
        <v>2025</v>
      </c>
      <c r="E1443" s="83"/>
      <c r="F1443" s="84" t="s">
        <v>4612</v>
      </c>
      <c r="G1443" s="84" t="s">
        <v>4524</v>
      </c>
      <c r="H1443" s="84" t="s">
        <v>5691</v>
      </c>
      <c r="I1443" s="84"/>
      <c r="J1443" s="84"/>
      <c r="K1443" s="84" t="s">
        <v>4616</v>
      </c>
      <c r="L1443" s="84"/>
      <c r="M1443" s="84"/>
      <c r="N1443" s="84"/>
      <c r="O1443" s="84"/>
      <c r="P1443" s="84"/>
      <c r="Q1443" s="84"/>
      <c r="R1443" s="84"/>
      <c r="S1443" s="84"/>
      <c r="T1443" s="84"/>
      <c r="U1443" s="84"/>
      <c r="V1443" s="84"/>
      <c r="W1443" s="84"/>
      <c r="X1443" s="84"/>
      <c r="Y1443" s="84"/>
      <c r="Z1443" s="84" t="s">
        <v>7966</v>
      </c>
      <c r="AA1443" s="87"/>
      <c r="AB1443" s="87">
        <v>169</v>
      </c>
      <c r="AC1443" s="87">
        <v>0.13</v>
      </c>
      <c r="AD1443" s="87"/>
      <c r="AE1443" s="87">
        <v>169</v>
      </c>
      <c r="AF1443" s="88" t="s">
        <v>7964</v>
      </c>
    </row>
    <row r="1444" spans="1:32">
      <c r="A1444" s="82">
        <v>1978</v>
      </c>
      <c r="B1444" s="84" t="s">
        <v>7967</v>
      </c>
      <c r="C1444" s="84" t="s">
        <v>4620</v>
      </c>
      <c r="D1444" s="83"/>
      <c r="E1444" s="83"/>
      <c r="F1444" s="84" t="s">
        <v>4663</v>
      </c>
      <c r="G1444" s="84" t="s">
        <v>4524</v>
      </c>
      <c r="H1444" s="92" t="s">
        <v>7968</v>
      </c>
      <c r="I1444" s="93"/>
      <c r="J1444" s="84"/>
      <c r="K1444" s="84" t="s">
        <v>4616</v>
      </c>
      <c r="L1444" s="84"/>
      <c r="M1444" s="84"/>
      <c r="N1444" s="84"/>
      <c r="O1444" s="84"/>
      <c r="P1444" s="84"/>
      <c r="Q1444" s="84"/>
      <c r="R1444" s="84"/>
      <c r="S1444" s="84"/>
      <c r="T1444" s="84"/>
      <c r="U1444" s="84"/>
      <c r="V1444" s="84"/>
      <c r="W1444" s="84"/>
      <c r="X1444" s="84"/>
      <c r="Y1444" s="84"/>
      <c r="Z1444" s="84" t="s">
        <v>7969</v>
      </c>
      <c r="AA1444" s="87"/>
      <c r="AB1444" s="87">
        <v>5956</v>
      </c>
      <c r="AC1444" s="87">
        <v>5</v>
      </c>
      <c r="AD1444" s="87"/>
      <c r="AE1444" s="87">
        <v>5956</v>
      </c>
      <c r="AF1444" s="88" t="s">
        <v>7970</v>
      </c>
    </row>
    <row r="1445" spans="1:32">
      <c r="A1445" s="82">
        <v>1979</v>
      </c>
      <c r="B1445" s="84" t="s">
        <v>7971</v>
      </c>
      <c r="C1445" s="84" t="s">
        <v>4620</v>
      </c>
      <c r="D1445" s="85">
        <v>2023</v>
      </c>
      <c r="E1445" s="83"/>
      <c r="F1445" s="84" t="s">
        <v>4601</v>
      </c>
      <c r="G1445" s="84" t="s">
        <v>4598</v>
      </c>
      <c r="H1445" s="84" t="s">
        <v>4613</v>
      </c>
      <c r="I1445" s="84" t="s">
        <v>4614</v>
      </c>
      <c r="J1445" s="84" t="s">
        <v>4715</v>
      </c>
      <c r="K1445" s="84" t="s">
        <v>4616</v>
      </c>
      <c r="L1445" s="84"/>
      <c r="M1445" s="84"/>
      <c r="N1445" s="84"/>
      <c r="O1445" s="84"/>
      <c r="P1445" s="86">
        <v>1</v>
      </c>
      <c r="Q1445" s="84"/>
      <c r="R1445" s="84"/>
      <c r="S1445" s="84"/>
      <c r="T1445" s="84"/>
      <c r="U1445" s="84"/>
      <c r="V1445" s="84"/>
      <c r="W1445" s="84"/>
      <c r="X1445" s="84"/>
      <c r="Y1445" s="84"/>
      <c r="Z1445" s="84" t="s">
        <v>6481</v>
      </c>
      <c r="AA1445" s="87">
        <v>0.5</v>
      </c>
      <c r="AB1445" s="87">
        <v>111</v>
      </c>
      <c r="AC1445" s="87">
        <v>0.1</v>
      </c>
      <c r="AD1445" s="87"/>
      <c r="AE1445" s="87">
        <v>111</v>
      </c>
      <c r="AF1445" s="88" t="s">
        <v>7964</v>
      </c>
    </row>
    <row r="1446" spans="1:32">
      <c r="A1446" s="82">
        <v>1980</v>
      </c>
      <c r="B1446" s="84" t="s">
        <v>7972</v>
      </c>
      <c r="C1446" s="84" t="s">
        <v>4662</v>
      </c>
      <c r="D1446" s="85">
        <v>2023</v>
      </c>
      <c r="E1446" s="83"/>
      <c r="F1446" s="84" t="s">
        <v>4663</v>
      </c>
      <c r="G1446" s="84" t="s">
        <v>4633</v>
      </c>
      <c r="H1446" s="84"/>
      <c r="I1446" s="84" t="s">
        <v>4769</v>
      </c>
      <c r="J1446" s="84"/>
      <c r="K1446" s="84" t="s">
        <v>4616</v>
      </c>
      <c r="L1446" s="84"/>
      <c r="M1446" s="84"/>
      <c r="N1446" s="84"/>
      <c r="O1446" s="84"/>
      <c r="P1446" s="84"/>
      <c r="Q1446" s="84"/>
      <c r="R1446" s="84"/>
      <c r="S1446" s="84"/>
      <c r="T1446" s="84"/>
      <c r="U1446" s="84"/>
      <c r="V1446" s="84"/>
      <c r="W1446" s="84"/>
      <c r="X1446" s="84"/>
      <c r="Y1446" s="84"/>
      <c r="Z1446" s="84" t="s">
        <v>5842</v>
      </c>
      <c r="AA1446" s="87">
        <v>4</v>
      </c>
      <c r="AB1446" s="87">
        <v>1053</v>
      </c>
      <c r="AC1446" s="87">
        <v>0.8</v>
      </c>
      <c r="AD1446" s="87"/>
      <c r="AE1446" s="87">
        <v>1053</v>
      </c>
      <c r="AF1446" s="88" t="s">
        <v>7973</v>
      </c>
    </row>
    <row r="1447" spans="1:32">
      <c r="A1447" s="82">
        <v>1981</v>
      </c>
      <c r="B1447" s="84" t="s">
        <v>7974</v>
      </c>
      <c r="C1447" s="84" t="s">
        <v>4620</v>
      </c>
      <c r="D1447" s="83"/>
      <c r="E1447" s="83"/>
      <c r="F1447" s="84" t="s">
        <v>4612</v>
      </c>
      <c r="G1447" s="84" t="s">
        <v>4598</v>
      </c>
      <c r="H1447" s="84" t="s">
        <v>4613</v>
      </c>
      <c r="I1447" s="84" t="s">
        <v>4769</v>
      </c>
      <c r="J1447" s="84" t="s">
        <v>4715</v>
      </c>
      <c r="K1447" s="84" t="s">
        <v>4616</v>
      </c>
      <c r="L1447" s="84"/>
      <c r="M1447" s="84"/>
      <c r="N1447" s="84"/>
      <c r="O1447" s="84"/>
      <c r="P1447" s="84"/>
      <c r="Q1447" s="86">
        <v>1</v>
      </c>
      <c r="R1447" s="84"/>
      <c r="S1447" s="84"/>
      <c r="T1447" s="84"/>
      <c r="U1447" s="84"/>
      <c r="V1447" s="84"/>
      <c r="W1447" s="84"/>
      <c r="X1447" s="84"/>
      <c r="Y1447" s="84"/>
      <c r="Z1447" s="84"/>
      <c r="AA1447" s="87">
        <v>0</v>
      </c>
      <c r="AB1447" s="87"/>
      <c r="AC1447" s="87"/>
      <c r="AD1447" s="87"/>
      <c r="AE1447" s="87">
        <v>0</v>
      </c>
      <c r="AF1447" s="88" t="s">
        <v>7964</v>
      </c>
    </row>
    <row r="1448" spans="1:32">
      <c r="A1448" s="82">
        <v>1982</v>
      </c>
      <c r="B1448" s="84" t="s">
        <v>7975</v>
      </c>
      <c r="C1448" s="84" t="s">
        <v>4620</v>
      </c>
      <c r="D1448" s="85">
        <v>2023</v>
      </c>
      <c r="E1448" s="83"/>
      <c r="F1448" s="84" t="s">
        <v>4663</v>
      </c>
      <c r="G1448" s="84" t="s">
        <v>4598</v>
      </c>
      <c r="H1448" s="84" t="s">
        <v>4613</v>
      </c>
      <c r="I1448" s="84" t="s">
        <v>4769</v>
      </c>
      <c r="J1448" s="84" t="s">
        <v>4715</v>
      </c>
      <c r="K1448" s="84" t="s">
        <v>4616</v>
      </c>
      <c r="L1448" s="84"/>
      <c r="M1448" s="84"/>
      <c r="N1448" s="84"/>
      <c r="O1448" s="84"/>
      <c r="P1448" s="84"/>
      <c r="Q1448" s="84"/>
      <c r="R1448" s="84"/>
      <c r="S1448" s="86">
        <v>1</v>
      </c>
      <c r="T1448" s="84"/>
      <c r="U1448" s="84"/>
      <c r="V1448" s="84"/>
      <c r="W1448" s="84"/>
      <c r="X1448" s="84"/>
      <c r="Y1448" s="84"/>
      <c r="Z1448" s="84"/>
      <c r="AA1448" s="87">
        <v>0</v>
      </c>
      <c r="AB1448" s="87"/>
      <c r="AC1448" s="87"/>
      <c r="AD1448" s="87"/>
      <c r="AE1448" s="87">
        <v>0</v>
      </c>
      <c r="AF1448" s="88" t="s">
        <v>7964</v>
      </c>
    </row>
    <row r="1449" spans="1:32">
      <c r="A1449" s="82">
        <v>1983</v>
      </c>
      <c r="B1449" s="84" t="s">
        <v>7976</v>
      </c>
      <c r="C1449" s="84" t="s">
        <v>4620</v>
      </c>
      <c r="D1449" s="85">
        <v>2025</v>
      </c>
      <c r="E1449" s="83"/>
      <c r="F1449" s="84" t="s">
        <v>4612</v>
      </c>
      <c r="G1449" s="84" t="s">
        <v>4598</v>
      </c>
      <c r="H1449" s="84" t="s">
        <v>4613</v>
      </c>
      <c r="I1449" s="84" t="s">
        <v>4769</v>
      </c>
      <c r="J1449" s="84" t="s">
        <v>4649</v>
      </c>
      <c r="K1449" s="84" t="s">
        <v>4616</v>
      </c>
      <c r="L1449" s="84"/>
      <c r="M1449" s="84"/>
      <c r="N1449" s="84"/>
      <c r="O1449" s="84"/>
      <c r="P1449" s="84"/>
      <c r="Q1449" s="84"/>
      <c r="R1449" s="84"/>
      <c r="S1449" s="86">
        <v>1</v>
      </c>
      <c r="T1449" s="84"/>
      <c r="U1449" s="84"/>
      <c r="V1449" s="84"/>
      <c r="W1449" s="84"/>
      <c r="X1449" s="84"/>
      <c r="Y1449" s="84"/>
      <c r="Z1449" s="84"/>
      <c r="AA1449" s="87">
        <v>0</v>
      </c>
      <c r="AB1449" s="87"/>
      <c r="AC1449" s="87"/>
      <c r="AD1449" s="87"/>
      <c r="AE1449" s="87">
        <v>0</v>
      </c>
      <c r="AF1449" s="88" t="s">
        <v>7964</v>
      </c>
    </row>
    <row r="1450" spans="1:32">
      <c r="A1450" s="82">
        <v>1985</v>
      </c>
      <c r="B1450" s="84" t="s">
        <v>7977</v>
      </c>
      <c r="C1450" s="84" t="s">
        <v>4632</v>
      </c>
      <c r="D1450" s="85">
        <v>2028</v>
      </c>
      <c r="E1450" s="83"/>
      <c r="F1450" s="84" t="s">
        <v>4626</v>
      </c>
      <c r="G1450" s="84" t="s">
        <v>4598</v>
      </c>
      <c r="H1450" s="84" t="s">
        <v>4613</v>
      </c>
      <c r="I1450" s="84" t="s">
        <v>4614</v>
      </c>
      <c r="J1450" s="84" t="s">
        <v>4715</v>
      </c>
      <c r="K1450" s="84" t="s">
        <v>4554</v>
      </c>
      <c r="L1450" s="84"/>
      <c r="M1450" s="84"/>
      <c r="N1450" s="84"/>
      <c r="O1450" s="84"/>
      <c r="P1450" s="84"/>
      <c r="Q1450" s="84"/>
      <c r="R1450" s="84"/>
      <c r="S1450" s="84"/>
      <c r="T1450" s="84"/>
      <c r="U1450" s="84"/>
      <c r="V1450" s="84"/>
      <c r="W1450" s="84"/>
      <c r="X1450" s="84"/>
      <c r="Y1450" s="84"/>
      <c r="Z1450" s="84" t="s">
        <v>7978</v>
      </c>
      <c r="AA1450" s="87">
        <v>379.36522919999999</v>
      </c>
      <c r="AB1450" s="87">
        <v>84303</v>
      </c>
      <c r="AC1450" s="87">
        <v>66</v>
      </c>
      <c r="AD1450" s="87"/>
      <c r="AE1450" s="87">
        <v>84303</v>
      </c>
      <c r="AF1450" s="88" t="s">
        <v>7979</v>
      </c>
    </row>
    <row r="1451" spans="1:32">
      <c r="A1451" s="82">
        <v>1986</v>
      </c>
      <c r="B1451" s="84" t="s">
        <v>7980</v>
      </c>
      <c r="C1451" s="84" t="s">
        <v>4662</v>
      </c>
      <c r="D1451" s="85">
        <v>2023</v>
      </c>
      <c r="E1451" s="83"/>
      <c r="F1451" s="84" t="s">
        <v>4601</v>
      </c>
      <c r="G1451" s="84" t="s">
        <v>4602</v>
      </c>
      <c r="H1451" s="84"/>
      <c r="I1451" s="84" t="s">
        <v>6081</v>
      </c>
      <c r="J1451" s="84"/>
      <c r="K1451" s="84" t="s">
        <v>4616</v>
      </c>
      <c r="L1451" s="84"/>
      <c r="M1451" s="84"/>
      <c r="N1451" s="84"/>
      <c r="O1451" s="84"/>
      <c r="P1451" s="86">
        <v>1</v>
      </c>
      <c r="Q1451" s="86">
        <v>1</v>
      </c>
      <c r="R1451" s="84"/>
      <c r="S1451" s="84"/>
      <c r="T1451" s="84"/>
      <c r="U1451" s="84"/>
      <c r="V1451" s="84"/>
      <c r="W1451" s="84"/>
      <c r="X1451" s="84"/>
      <c r="Y1451" s="84"/>
      <c r="Z1451" s="84" t="s">
        <v>4665</v>
      </c>
      <c r="AA1451" s="87">
        <v>1</v>
      </c>
      <c r="AB1451" s="87">
        <v>192</v>
      </c>
      <c r="AC1451" s="87">
        <v>0.1</v>
      </c>
      <c r="AD1451" s="87"/>
      <c r="AE1451" s="87">
        <v>192</v>
      </c>
      <c r="AF1451" s="88" t="s">
        <v>7981</v>
      </c>
    </row>
    <row r="1452" spans="1:32">
      <c r="A1452" s="82">
        <v>1987</v>
      </c>
      <c r="B1452" s="84" t="s">
        <v>7982</v>
      </c>
      <c r="C1452" s="84" t="s">
        <v>6410</v>
      </c>
      <c r="D1452" s="85">
        <v>2026</v>
      </c>
      <c r="E1452" s="83"/>
      <c r="F1452" s="84" t="s">
        <v>4612</v>
      </c>
      <c r="G1452" s="84" t="s">
        <v>4598</v>
      </c>
      <c r="H1452" s="84" t="s">
        <v>4613</v>
      </c>
      <c r="I1452" s="84" t="s">
        <v>4614</v>
      </c>
      <c r="J1452" s="84" t="s">
        <v>4615</v>
      </c>
      <c r="K1452" s="84" t="s">
        <v>4554</v>
      </c>
      <c r="L1452" s="84"/>
      <c r="M1452" s="86">
        <v>1</v>
      </c>
      <c r="N1452" s="84"/>
      <c r="O1452" s="84"/>
      <c r="P1452" s="84"/>
      <c r="Q1452" s="84"/>
      <c r="R1452" s="84"/>
      <c r="S1452" s="84"/>
      <c r="T1452" s="84"/>
      <c r="U1452" s="84"/>
      <c r="V1452" s="84"/>
      <c r="W1452" s="84"/>
      <c r="X1452" s="84"/>
      <c r="Y1452" s="84"/>
      <c r="Z1452" s="84" t="s">
        <v>7983</v>
      </c>
      <c r="AA1452" s="87">
        <v>3200</v>
      </c>
      <c r="AB1452" s="87">
        <v>711111</v>
      </c>
      <c r="AC1452" s="87">
        <v>554.4</v>
      </c>
      <c r="AD1452" s="87"/>
      <c r="AE1452" s="87">
        <v>711111</v>
      </c>
      <c r="AF1452" s="88" t="s">
        <v>7984</v>
      </c>
    </row>
    <row r="1453" spans="1:32">
      <c r="A1453" s="82">
        <v>1988</v>
      </c>
      <c r="B1453" s="84" t="s">
        <v>7985</v>
      </c>
      <c r="C1453" s="84" t="s">
        <v>6157</v>
      </c>
      <c r="D1453" s="85">
        <v>2026</v>
      </c>
      <c r="E1453" s="83"/>
      <c r="F1453" s="84" t="s">
        <v>4612</v>
      </c>
      <c r="G1453" s="84" t="s">
        <v>4598</v>
      </c>
      <c r="H1453" s="84" t="s">
        <v>4613</v>
      </c>
      <c r="I1453" s="84" t="s">
        <v>4769</v>
      </c>
      <c r="J1453" s="84" t="s">
        <v>4715</v>
      </c>
      <c r="K1453" s="84" t="s">
        <v>4554</v>
      </c>
      <c r="L1453" s="84"/>
      <c r="M1453" s="86">
        <v>1</v>
      </c>
      <c r="N1453" s="84"/>
      <c r="O1453" s="84"/>
      <c r="P1453" s="84"/>
      <c r="Q1453" s="84"/>
      <c r="R1453" s="84"/>
      <c r="S1453" s="84"/>
      <c r="T1453" s="84"/>
      <c r="U1453" s="84"/>
      <c r="V1453" s="84"/>
      <c r="W1453" s="84"/>
      <c r="X1453" s="84"/>
      <c r="Y1453" s="84"/>
      <c r="Z1453" s="84" t="s">
        <v>7986</v>
      </c>
      <c r="AA1453" s="87">
        <v>2400</v>
      </c>
      <c r="AB1453" s="87">
        <v>533333</v>
      </c>
      <c r="AC1453" s="87">
        <v>415.8</v>
      </c>
      <c r="AD1453" s="87"/>
      <c r="AE1453" s="87">
        <v>533333</v>
      </c>
      <c r="AF1453" s="88" t="s">
        <v>7987</v>
      </c>
    </row>
    <row r="1454" spans="1:32">
      <c r="A1454" s="82">
        <v>1989</v>
      </c>
      <c r="B1454" s="84" t="s">
        <v>7988</v>
      </c>
      <c r="C1454" s="84" t="s">
        <v>6099</v>
      </c>
      <c r="D1454" s="83"/>
      <c r="E1454" s="83"/>
      <c r="F1454" s="84" t="s">
        <v>4626</v>
      </c>
      <c r="G1454" s="84" t="s">
        <v>4598</v>
      </c>
      <c r="H1454" s="84" t="s">
        <v>4613</v>
      </c>
      <c r="I1454" s="84" t="s">
        <v>4614</v>
      </c>
      <c r="J1454" s="84" t="s">
        <v>4622</v>
      </c>
      <c r="K1454" s="84" t="s">
        <v>4616</v>
      </c>
      <c r="L1454" s="84"/>
      <c r="M1454" s="86">
        <v>1</v>
      </c>
      <c r="N1454" s="84"/>
      <c r="O1454" s="84"/>
      <c r="P1454" s="84"/>
      <c r="Q1454" s="84"/>
      <c r="R1454" s="84"/>
      <c r="S1454" s="84"/>
      <c r="T1454" s="84"/>
      <c r="U1454" s="84"/>
      <c r="V1454" s="84"/>
      <c r="W1454" s="84"/>
      <c r="X1454" s="84"/>
      <c r="Y1454" s="84"/>
      <c r="Z1454" s="84"/>
      <c r="AA1454" s="87"/>
      <c r="AB1454" s="87"/>
      <c r="AC1454" s="87"/>
      <c r="AD1454" s="87"/>
      <c r="AE1454" s="87">
        <v>0</v>
      </c>
      <c r="AF1454" s="88" t="s">
        <v>7838</v>
      </c>
    </row>
    <row r="1455" spans="1:32">
      <c r="A1455" s="82">
        <v>1990</v>
      </c>
      <c r="B1455" s="84" t="s">
        <v>7989</v>
      </c>
      <c r="C1455" s="84" t="s">
        <v>4761</v>
      </c>
      <c r="D1455" s="85">
        <v>2032</v>
      </c>
      <c r="E1455" s="83"/>
      <c r="F1455" s="84" t="s">
        <v>4626</v>
      </c>
      <c r="G1455" s="84" t="s">
        <v>4598</v>
      </c>
      <c r="H1455" s="84" t="s">
        <v>4613</v>
      </c>
      <c r="I1455" s="84" t="s">
        <v>4614</v>
      </c>
      <c r="J1455" s="84" t="s">
        <v>4622</v>
      </c>
      <c r="K1455" s="84" t="s">
        <v>4554</v>
      </c>
      <c r="L1455" s="84"/>
      <c r="M1455" s="84"/>
      <c r="N1455" s="84"/>
      <c r="O1455" s="84"/>
      <c r="P1455" s="84"/>
      <c r="Q1455" s="84"/>
      <c r="R1455" s="84"/>
      <c r="S1455" s="84"/>
      <c r="T1455" s="84"/>
      <c r="U1455" s="84"/>
      <c r="V1455" s="84"/>
      <c r="W1455" s="84"/>
      <c r="X1455" s="84"/>
      <c r="Y1455" s="84"/>
      <c r="Z1455" s="84" t="s">
        <v>7990</v>
      </c>
      <c r="AA1455" s="87">
        <v>3741.7</v>
      </c>
      <c r="AB1455" s="87">
        <v>831485</v>
      </c>
      <c r="AC1455" s="87">
        <v>648</v>
      </c>
      <c r="AD1455" s="87"/>
      <c r="AE1455" s="87">
        <v>831485</v>
      </c>
      <c r="AF1455" s="88" t="s">
        <v>7991</v>
      </c>
    </row>
    <row r="1456" spans="1:32">
      <c r="A1456" s="82">
        <v>1991</v>
      </c>
      <c r="B1456" s="84" t="s">
        <v>7992</v>
      </c>
      <c r="C1456" s="84" t="s">
        <v>4761</v>
      </c>
      <c r="D1456" s="85">
        <v>2030</v>
      </c>
      <c r="E1456" s="83"/>
      <c r="F1456" s="84" t="s">
        <v>4626</v>
      </c>
      <c r="G1456" s="84"/>
      <c r="H1456" s="84"/>
      <c r="I1456" s="84" t="s">
        <v>5914</v>
      </c>
      <c r="J1456" s="84" t="s">
        <v>5914</v>
      </c>
      <c r="K1456" s="84"/>
      <c r="L1456" s="84"/>
      <c r="M1456" s="84"/>
      <c r="N1456" s="84"/>
      <c r="O1456" s="84"/>
      <c r="P1456" s="84"/>
      <c r="Q1456" s="84"/>
      <c r="R1456" s="84"/>
      <c r="S1456" s="84"/>
      <c r="T1456" s="84"/>
      <c r="U1456" s="84"/>
      <c r="V1456" s="84"/>
      <c r="W1456" s="84"/>
      <c r="X1456" s="84"/>
      <c r="Y1456" s="84"/>
      <c r="Z1456" s="84"/>
      <c r="AA1456" s="87"/>
      <c r="AB1456" s="87"/>
      <c r="AC1456" s="87"/>
      <c r="AD1456" s="87"/>
      <c r="AE1456" s="87">
        <v>0</v>
      </c>
      <c r="AF1456" s="88"/>
    </row>
    <row r="1457" spans="1:32">
      <c r="A1457" s="82">
        <v>1993</v>
      </c>
      <c r="B1457" s="84" t="s">
        <v>7993</v>
      </c>
      <c r="C1457" s="84" t="s">
        <v>4761</v>
      </c>
      <c r="D1457" s="85">
        <v>2030</v>
      </c>
      <c r="E1457" s="83"/>
      <c r="F1457" s="84" t="s">
        <v>4626</v>
      </c>
      <c r="G1457" s="84" t="s">
        <v>4598</v>
      </c>
      <c r="H1457" s="84" t="s">
        <v>4613</v>
      </c>
      <c r="I1457" s="84" t="s">
        <v>4769</v>
      </c>
      <c r="J1457" s="84" t="s">
        <v>4715</v>
      </c>
      <c r="K1457" s="84" t="s">
        <v>4722</v>
      </c>
      <c r="L1457" s="84"/>
      <c r="M1457" s="84"/>
      <c r="N1457" s="84"/>
      <c r="O1457" s="84"/>
      <c r="P1457" s="84"/>
      <c r="Q1457" s="84"/>
      <c r="R1457" s="84"/>
      <c r="S1457" s="84"/>
      <c r="T1457" s="84"/>
      <c r="U1457" s="84"/>
      <c r="V1457" s="84"/>
      <c r="W1457" s="84"/>
      <c r="X1457" s="84"/>
      <c r="Y1457" s="84"/>
      <c r="Z1457" s="84" t="s">
        <v>7994</v>
      </c>
      <c r="AA1457" s="87">
        <v>346.78531129999999</v>
      </c>
      <c r="AB1457" s="87">
        <v>77063</v>
      </c>
      <c r="AC1457" s="87">
        <v>60</v>
      </c>
      <c r="AD1457" s="87"/>
      <c r="AE1457" s="87">
        <v>77063</v>
      </c>
      <c r="AF1457" s="88" t="s">
        <v>7995</v>
      </c>
    </row>
    <row r="1458" spans="1:32">
      <c r="A1458" s="82">
        <v>1994</v>
      </c>
      <c r="B1458" s="84" t="s">
        <v>7996</v>
      </c>
      <c r="C1458" s="84" t="s">
        <v>4662</v>
      </c>
      <c r="D1458" s="85">
        <v>2030</v>
      </c>
      <c r="E1458" s="83"/>
      <c r="F1458" s="84" t="s">
        <v>4626</v>
      </c>
      <c r="G1458" s="84" t="s">
        <v>4598</v>
      </c>
      <c r="H1458" s="84" t="s">
        <v>4613</v>
      </c>
      <c r="I1458" s="84" t="s">
        <v>4769</v>
      </c>
      <c r="J1458" s="84" t="s">
        <v>4715</v>
      </c>
      <c r="K1458" s="84" t="s">
        <v>4722</v>
      </c>
      <c r="L1458" s="84"/>
      <c r="M1458" s="84"/>
      <c r="N1458" s="84"/>
      <c r="O1458" s="84"/>
      <c r="P1458" s="84"/>
      <c r="Q1458" s="84"/>
      <c r="R1458" s="84"/>
      <c r="S1458" s="84"/>
      <c r="T1458" s="84"/>
      <c r="U1458" s="84"/>
      <c r="V1458" s="84"/>
      <c r="W1458" s="84"/>
      <c r="X1458" s="84"/>
      <c r="Y1458" s="84"/>
      <c r="Z1458" s="84" t="s">
        <v>7997</v>
      </c>
      <c r="AA1458" s="87">
        <v>751.36817440000004</v>
      </c>
      <c r="AB1458" s="87">
        <v>166971</v>
      </c>
      <c r="AC1458" s="87">
        <v>130</v>
      </c>
      <c r="AD1458" s="87"/>
      <c r="AE1458" s="87">
        <v>166971</v>
      </c>
      <c r="AF1458" s="88" t="s">
        <v>7998</v>
      </c>
    </row>
    <row r="1459" spans="1:32">
      <c r="A1459" s="82">
        <v>1995</v>
      </c>
      <c r="B1459" s="84" t="s">
        <v>7999</v>
      </c>
      <c r="C1459" s="84" t="s">
        <v>4890</v>
      </c>
      <c r="D1459" s="85">
        <v>2025</v>
      </c>
      <c r="E1459" s="83"/>
      <c r="F1459" s="84" t="s">
        <v>4612</v>
      </c>
      <c r="G1459" s="84" t="s">
        <v>4598</v>
      </c>
      <c r="H1459" s="84" t="s">
        <v>4613</v>
      </c>
      <c r="I1459" s="84" t="s">
        <v>4614</v>
      </c>
      <c r="J1459" s="84" t="s">
        <v>4649</v>
      </c>
      <c r="K1459" s="84" t="s">
        <v>4554</v>
      </c>
      <c r="L1459" s="84"/>
      <c r="M1459" s="84"/>
      <c r="N1459" s="84"/>
      <c r="O1459" s="84"/>
      <c r="P1459" s="84"/>
      <c r="Q1459" s="84"/>
      <c r="R1459" s="84"/>
      <c r="S1459" s="84"/>
      <c r="T1459" s="84"/>
      <c r="U1459" s="84"/>
      <c r="V1459" s="84"/>
      <c r="W1459" s="84"/>
      <c r="X1459" s="84"/>
      <c r="Y1459" s="84"/>
      <c r="Z1459" s="84" t="s">
        <v>7329</v>
      </c>
      <c r="AA1459" s="87">
        <v>300</v>
      </c>
      <c r="AB1459" s="87">
        <v>66667</v>
      </c>
      <c r="AC1459" s="87">
        <v>52</v>
      </c>
      <c r="AD1459" s="87"/>
      <c r="AE1459" s="87">
        <v>66667</v>
      </c>
      <c r="AF1459" s="88" t="s">
        <v>8000</v>
      </c>
    </row>
    <row r="1460" spans="1:32">
      <c r="A1460" s="82">
        <v>1996</v>
      </c>
      <c r="B1460" s="84" t="s">
        <v>8001</v>
      </c>
      <c r="C1460" s="84" t="s">
        <v>4648</v>
      </c>
      <c r="D1460" s="85">
        <v>2029</v>
      </c>
      <c r="E1460" s="83"/>
      <c r="F1460" s="84" t="s">
        <v>4612</v>
      </c>
      <c r="G1460" s="84" t="s">
        <v>4598</v>
      </c>
      <c r="H1460" s="84" t="s">
        <v>4613</v>
      </c>
      <c r="I1460" s="84" t="s">
        <v>4769</v>
      </c>
      <c r="J1460" s="84" t="s">
        <v>4715</v>
      </c>
      <c r="K1460" s="84" t="s">
        <v>4781</v>
      </c>
      <c r="L1460" s="86">
        <v>1</v>
      </c>
      <c r="M1460" s="86">
        <v>1</v>
      </c>
      <c r="N1460" s="84"/>
      <c r="O1460" s="84"/>
      <c r="P1460" s="84"/>
      <c r="Q1460" s="86">
        <v>1</v>
      </c>
      <c r="R1460" s="84"/>
      <c r="S1460" s="84"/>
      <c r="T1460" s="84"/>
      <c r="U1460" s="84"/>
      <c r="V1460" s="84"/>
      <c r="W1460" s="86">
        <v>1</v>
      </c>
      <c r="X1460" s="84"/>
      <c r="Y1460" s="84"/>
      <c r="Z1460" s="84" t="s">
        <v>4617</v>
      </c>
      <c r="AA1460" s="87">
        <v>1000</v>
      </c>
      <c r="AB1460" s="87">
        <v>222222</v>
      </c>
      <c r="AC1460" s="87">
        <v>173.3</v>
      </c>
      <c r="AD1460" s="87"/>
      <c r="AE1460" s="87">
        <v>222222</v>
      </c>
      <c r="AF1460" s="88" t="s">
        <v>8002</v>
      </c>
    </row>
    <row r="1461" spans="1:32">
      <c r="A1461" s="82">
        <v>1997</v>
      </c>
      <c r="B1461" s="84" t="s">
        <v>8003</v>
      </c>
      <c r="C1461" s="84" t="s">
        <v>4648</v>
      </c>
      <c r="D1461" s="85">
        <v>2026</v>
      </c>
      <c r="E1461" s="83"/>
      <c r="F1461" s="84" t="s">
        <v>4612</v>
      </c>
      <c r="G1461" s="84" t="s">
        <v>4598</v>
      </c>
      <c r="H1461" s="84" t="s">
        <v>4613</v>
      </c>
      <c r="I1461" s="84" t="s">
        <v>5320</v>
      </c>
      <c r="J1461" s="84" t="s">
        <v>4649</v>
      </c>
      <c r="K1461" s="84" t="s">
        <v>4781</v>
      </c>
      <c r="L1461" s="86">
        <v>1</v>
      </c>
      <c r="M1461" s="86">
        <v>1</v>
      </c>
      <c r="N1461" s="86">
        <v>1</v>
      </c>
      <c r="O1461" s="84"/>
      <c r="P1461" s="86">
        <v>1</v>
      </c>
      <c r="Q1461" s="86">
        <v>1</v>
      </c>
      <c r="R1461" s="84"/>
      <c r="S1461" s="84"/>
      <c r="T1461" s="84"/>
      <c r="U1461" s="84"/>
      <c r="V1461" s="84"/>
      <c r="W1461" s="84"/>
      <c r="X1461" s="84"/>
      <c r="Y1461" s="84"/>
      <c r="Z1461" s="84" t="s">
        <v>5857</v>
      </c>
      <c r="AA1461" s="87">
        <v>600</v>
      </c>
      <c r="AB1461" s="87">
        <v>133333</v>
      </c>
      <c r="AC1461" s="87">
        <v>104</v>
      </c>
      <c r="AD1461" s="87"/>
      <c r="AE1461" s="87">
        <v>133333</v>
      </c>
      <c r="AF1461" s="88" t="s">
        <v>8004</v>
      </c>
    </row>
    <row r="1462" spans="1:32">
      <c r="A1462" s="82">
        <v>1998</v>
      </c>
      <c r="B1462" s="84" t="s">
        <v>8005</v>
      </c>
      <c r="C1462" s="84" t="s">
        <v>6560</v>
      </c>
      <c r="D1462" s="83"/>
      <c r="E1462" s="83"/>
      <c r="F1462" s="84" t="s">
        <v>4626</v>
      </c>
      <c r="G1462" s="84" t="s">
        <v>4598</v>
      </c>
      <c r="H1462" s="84" t="s">
        <v>4613</v>
      </c>
      <c r="I1462" s="84" t="s">
        <v>4614</v>
      </c>
      <c r="J1462" s="84" t="s">
        <v>4622</v>
      </c>
      <c r="K1462" s="84" t="s">
        <v>4658</v>
      </c>
      <c r="L1462" s="84"/>
      <c r="M1462" s="84"/>
      <c r="N1462" s="86">
        <v>1</v>
      </c>
      <c r="O1462" s="84"/>
      <c r="P1462" s="84"/>
      <c r="Q1462" s="84"/>
      <c r="R1462" s="84"/>
      <c r="S1462" s="84"/>
      <c r="T1462" s="84"/>
      <c r="U1462" s="84"/>
      <c r="V1462" s="84"/>
      <c r="W1462" s="84"/>
      <c r="X1462" s="84"/>
      <c r="Y1462" s="84"/>
      <c r="Z1462" s="84" t="s">
        <v>8006</v>
      </c>
      <c r="AA1462" s="87">
        <v>60</v>
      </c>
      <c r="AB1462" s="87">
        <v>13333</v>
      </c>
      <c r="AC1462" s="87">
        <v>10.4</v>
      </c>
      <c r="AD1462" s="87"/>
      <c r="AE1462" s="87">
        <v>13333</v>
      </c>
      <c r="AF1462" s="88" t="s">
        <v>8007</v>
      </c>
    </row>
    <row r="1463" spans="1:32">
      <c r="A1463" s="82">
        <v>2000</v>
      </c>
      <c r="B1463" s="84" t="s">
        <v>8008</v>
      </c>
      <c r="C1463" s="84" t="s">
        <v>6132</v>
      </c>
      <c r="D1463" s="85">
        <v>2028</v>
      </c>
      <c r="E1463" s="83"/>
      <c r="F1463" s="84" t="s">
        <v>4626</v>
      </c>
      <c r="G1463" s="84" t="s">
        <v>4633</v>
      </c>
      <c r="H1463" s="84"/>
      <c r="I1463" s="84" t="s">
        <v>6081</v>
      </c>
      <c r="J1463" s="84"/>
      <c r="K1463" s="84" t="s">
        <v>4616</v>
      </c>
      <c r="L1463" s="84"/>
      <c r="M1463" s="86">
        <v>1</v>
      </c>
      <c r="N1463" s="84"/>
      <c r="O1463" s="84"/>
      <c r="P1463" s="84"/>
      <c r="Q1463" s="84"/>
      <c r="R1463" s="84"/>
      <c r="S1463" s="84"/>
      <c r="T1463" s="84"/>
      <c r="U1463" s="84"/>
      <c r="V1463" s="84"/>
      <c r="W1463" s="84"/>
      <c r="X1463" s="84"/>
      <c r="Y1463" s="84"/>
      <c r="Z1463" s="84" t="s">
        <v>6868</v>
      </c>
      <c r="AA1463" s="87">
        <v>1000</v>
      </c>
      <c r="AB1463" s="87">
        <v>263158</v>
      </c>
      <c r="AC1463" s="87">
        <v>205.2</v>
      </c>
      <c r="AD1463" s="87"/>
      <c r="AE1463" s="87">
        <v>263158</v>
      </c>
      <c r="AF1463" s="88" t="s">
        <v>8009</v>
      </c>
    </row>
    <row r="1464" spans="1:32">
      <c r="A1464" s="82">
        <v>2001</v>
      </c>
      <c r="B1464" s="84" t="s">
        <v>8010</v>
      </c>
      <c r="C1464" s="84" t="s">
        <v>7525</v>
      </c>
      <c r="D1464" s="85">
        <v>2025</v>
      </c>
      <c r="E1464" s="83"/>
      <c r="F1464" s="84" t="s">
        <v>4612</v>
      </c>
      <c r="G1464" s="84" t="s">
        <v>4598</v>
      </c>
      <c r="H1464" s="84" t="s">
        <v>4613</v>
      </c>
      <c r="I1464" s="84" t="s">
        <v>4614</v>
      </c>
      <c r="J1464" s="84" t="s">
        <v>4649</v>
      </c>
      <c r="K1464" s="84" t="s">
        <v>4616</v>
      </c>
      <c r="L1464" s="86">
        <v>1</v>
      </c>
      <c r="M1464" s="84"/>
      <c r="N1464" s="84"/>
      <c r="O1464" s="84"/>
      <c r="P1464" s="84"/>
      <c r="Q1464" s="84"/>
      <c r="R1464" s="84"/>
      <c r="S1464" s="84"/>
      <c r="T1464" s="84"/>
      <c r="U1464" s="84"/>
      <c r="V1464" s="84"/>
      <c r="W1464" s="84"/>
      <c r="X1464" s="84"/>
      <c r="Y1464" s="84"/>
      <c r="Z1464" s="84" t="s">
        <v>4650</v>
      </c>
      <c r="AA1464" s="87">
        <v>20</v>
      </c>
      <c r="AB1464" s="87">
        <v>4444</v>
      </c>
      <c r="AC1464" s="87">
        <v>3.5</v>
      </c>
      <c r="AD1464" s="87"/>
      <c r="AE1464" s="87">
        <v>4444</v>
      </c>
      <c r="AF1464" s="88" t="s">
        <v>8011</v>
      </c>
    </row>
    <row r="1465" spans="1:32">
      <c r="A1465" s="82">
        <v>2002</v>
      </c>
      <c r="B1465" s="84" t="s">
        <v>8012</v>
      </c>
      <c r="C1465" s="84" t="s">
        <v>8013</v>
      </c>
      <c r="D1465" s="85">
        <v>2024</v>
      </c>
      <c r="E1465" s="83"/>
      <c r="F1465" s="84" t="s">
        <v>4621</v>
      </c>
      <c r="G1465" s="84" t="s">
        <v>4598</v>
      </c>
      <c r="H1465" s="84" t="s">
        <v>4613</v>
      </c>
      <c r="I1465" s="84" t="s">
        <v>4614</v>
      </c>
      <c r="J1465" s="84" t="s">
        <v>4715</v>
      </c>
      <c r="K1465" s="84" t="s">
        <v>4554</v>
      </c>
      <c r="L1465" s="84"/>
      <c r="M1465" s="86">
        <v>1</v>
      </c>
      <c r="N1465" s="84"/>
      <c r="O1465" s="84"/>
      <c r="P1465" s="84"/>
      <c r="Q1465" s="84"/>
      <c r="R1465" s="84"/>
      <c r="S1465" s="84"/>
      <c r="T1465" s="84"/>
      <c r="U1465" s="84"/>
      <c r="V1465" s="84"/>
      <c r="W1465" s="84"/>
      <c r="X1465" s="84"/>
      <c r="Y1465" s="84"/>
      <c r="Z1465" s="84" t="s">
        <v>8014</v>
      </c>
      <c r="AA1465" s="87">
        <v>34.63136832</v>
      </c>
      <c r="AB1465" s="87">
        <v>7696</v>
      </c>
      <c r="AC1465" s="87">
        <v>6</v>
      </c>
      <c r="AD1465" s="87"/>
      <c r="AE1465" s="87">
        <v>7696</v>
      </c>
      <c r="AF1465" s="88" t="s">
        <v>8015</v>
      </c>
    </row>
    <row r="1466" spans="1:32">
      <c r="A1466" s="82">
        <v>2003</v>
      </c>
      <c r="B1466" s="84" t="s">
        <v>8016</v>
      </c>
      <c r="C1466" s="84" t="s">
        <v>8013</v>
      </c>
      <c r="D1466" s="83"/>
      <c r="E1466" s="83"/>
      <c r="F1466" s="84" t="s">
        <v>4626</v>
      </c>
      <c r="G1466" s="84" t="s">
        <v>4598</v>
      </c>
      <c r="H1466" s="84" t="s">
        <v>4613</v>
      </c>
      <c r="I1466" s="84" t="s">
        <v>4614</v>
      </c>
      <c r="J1466" s="84" t="s">
        <v>4715</v>
      </c>
      <c r="K1466" s="84" t="s">
        <v>4554</v>
      </c>
      <c r="L1466" s="84"/>
      <c r="M1466" s="86">
        <v>1</v>
      </c>
      <c r="N1466" s="84"/>
      <c r="O1466" s="84"/>
      <c r="P1466" s="84"/>
      <c r="Q1466" s="84"/>
      <c r="R1466" s="84"/>
      <c r="S1466" s="84"/>
      <c r="T1466" s="84"/>
      <c r="U1466" s="84"/>
      <c r="V1466" s="84"/>
      <c r="W1466" s="84"/>
      <c r="X1466" s="84"/>
      <c r="Y1466" s="84"/>
      <c r="Z1466" s="84" t="s">
        <v>8017</v>
      </c>
      <c r="AA1466" s="87">
        <v>1039.4000000000001</v>
      </c>
      <c r="AB1466" s="87">
        <v>230968</v>
      </c>
      <c r="AC1466" s="87">
        <v>180</v>
      </c>
      <c r="AD1466" s="87"/>
      <c r="AE1466" s="87">
        <v>230968</v>
      </c>
      <c r="AF1466" s="88" t="s">
        <v>8015</v>
      </c>
    </row>
    <row r="1467" spans="1:32">
      <c r="A1467" s="82">
        <v>2004</v>
      </c>
      <c r="B1467" s="84" t="s">
        <v>8018</v>
      </c>
      <c r="C1467" s="84" t="s">
        <v>5007</v>
      </c>
      <c r="D1467" s="85">
        <v>2027</v>
      </c>
      <c r="E1467" s="83"/>
      <c r="F1467" s="84" t="s">
        <v>4612</v>
      </c>
      <c r="G1467" s="84" t="s">
        <v>4598</v>
      </c>
      <c r="H1467" s="84" t="s">
        <v>4613</v>
      </c>
      <c r="I1467" s="84" t="s">
        <v>4614</v>
      </c>
      <c r="J1467" s="84" t="s">
        <v>4715</v>
      </c>
      <c r="K1467" s="84" t="s">
        <v>4616</v>
      </c>
      <c r="L1467" s="84"/>
      <c r="M1467" s="84"/>
      <c r="N1467" s="84"/>
      <c r="O1467" s="84"/>
      <c r="P1467" s="84"/>
      <c r="Q1467" s="86">
        <v>1</v>
      </c>
      <c r="R1467" s="86">
        <v>1</v>
      </c>
      <c r="S1467" s="84"/>
      <c r="T1467" s="84"/>
      <c r="U1467" s="84"/>
      <c r="V1467" s="84"/>
      <c r="W1467" s="84"/>
      <c r="X1467" s="84"/>
      <c r="Y1467" s="84"/>
      <c r="Z1467" s="84" t="s">
        <v>5259</v>
      </c>
      <c r="AA1467" s="87">
        <v>100</v>
      </c>
      <c r="AB1467" s="87">
        <v>22222</v>
      </c>
      <c r="AC1467" s="87">
        <v>17.3</v>
      </c>
      <c r="AD1467" s="87"/>
      <c r="AE1467" s="87">
        <v>22222</v>
      </c>
      <c r="AF1467" s="88" t="s">
        <v>8019</v>
      </c>
    </row>
    <row r="1468" spans="1:32">
      <c r="A1468" s="82">
        <v>2005</v>
      </c>
      <c r="B1468" s="84" t="s">
        <v>8020</v>
      </c>
      <c r="C1468" s="84" t="s">
        <v>4771</v>
      </c>
      <c r="D1468" s="85">
        <v>2024</v>
      </c>
      <c r="E1468" s="83"/>
      <c r="F1468" s="84" t="s">
        <v>4621</v>
      </c>
      <c r="G1468" s="84" t="s">
        <v>4525</v>
      </c>
      <c r="H1468" s="84" t="s">
        <v>5724</v>
      </c>
      <c r="I1468" s="84"/>
      <c r="J1468" s="84"/>
      <c r="K1468" s="84" t="s">
        <v>4616</v>
      </c>
      <c r="L1468" s="84"/>
      <c r="M1468" s="84"/>
      <c r="N1468" s="84"/>
      <c r="O1468" s="84"/>
      <c r="P1468" s="84"/>
      <c r="Q1468" s="84"/>
      <c r="R1468" s="84"/>
      <c r="S1468" s="84"/>
      <c r="T1468" s="84"/>
      <c r="U1468" s="84"/>
      <c r="V1468" s="84"/>
      <c r="W1468" s="84"/>
      <c r="X1468" s="84"/>
      <c r="Y1468" s="84"/>
      <c r="Z1468" s="84" t="s">
        <v>6931</v>
      </c>
      <c r="AA1468" s="87"/>
      <c r="AB1468" s="87">
        <v>2565</v>
      </c>
      <c r="AC1468" s="87">
        <v>2</v>
      </c>
      <c r="AD1468" s="87"/>
      <c r="AE1468" s="87">
        <v>2565</v>
      </c>
      <c r="AF1468" s="88" t="s">
        <v>8021</v>
      </c>
    </row>
    <row r="1469" spans="1:32">
      <c r="A1469" s="82">
        <v>2006</v>
      </c>
      <c r="B1469" s="84" t="s">
        <v>8022</v>
      </c>
      <c r="C1469" s="84" t="s">
        <v>4833</v>
      </c>
      <c r="D1469" s="83"/>
      <c r="E1469" s="83"/>
      <c r="F1469" s="84" t="s">
        <v>4626</v>
      </c>
      <c r="G1469" s="84" t="s">
        <v>4598</v>
      </c>
      <c r="H1469" s="84" t="s">
        <v>4613</v>
      </c>
      <c r="I1469" s="84" t="s">
        <v>4769</v>
      </c>
      <c r="J1469" s="84"/>
      <c r="K1469" s="84" t="s">
        <v>4616</v>
      </c>
      <c r="L1469" s="84"/>
      <c r="M1469" s="84"/>
      <c r="N1469" s="84"/>
      <c r="O1469" s="84"/>
      <c r="P1469" s="86">
        <v>1</v>
      </c>
      <c r="Q1469" s="86">
        <v>1</v>
      </c>
      <c r="R1469" s="84"/>
      <c r="S1469" s="84"/>
      <c r="T1469" s="84"/>
      <c r="U1469" s="84"/>
      <c r="V1469" s="84"/>
      <c r="W1469" s="84"/>
      <c r="X1469" s="84"/>
      <c r="Y1469" s="84"/>
      <c r="Z1469" s="84" t="s">
        <v>8023</v>
      </c>
      <c r="AA1469" s="87">
        <v>15</v>
      </c>
      <c r="AB1469" s="87">
        <v>3333</v>
      </c>
      <c r="AC1469" s="87">
        <v>2.6</v>
      </c>
      <c r="AD1469" s="87"/>
      <c r="AE1469" s="87">
        <v>3333</v>
      </c>
      <c r="AF1469" s="100" t="s">
        <v>6724</v>
      </c>
    </row>
    <row r="1470" spans="1:32">
      <c r="A1470" s="82">
        <v>2007</v>
      </c>
      <c r="B1470" s="84" t="s">
        <v>8024</v>
      </c>
      <c r="C1470" s="84" t="s">
        <v>4761</v>
      </c>
      <c r="D1470" s="85">
        <v>2024</v>
      </c>
      <c r="E1470" s="83"/>
      <c r="F1470" s="84" t="s">
        <v>4621</v>
      </c>
      <c r="G1470" s="84" t="s">
        <v>4602</v>
      </c>
      <c r="H1470" s="84"/>
      <c r="I1470" s="84" t="s">
        <v>4614</v>
      </c>
      <c r="J1470" s="84" t="s">
        <v>4649</v>
      </c>
      <c r="K1470" s="84" t="s">
        <v>4616</v>
      </c>
      <c r="L1470" s="84"/>
      <c r="M1470" s="84"/>
      <c r="N1470" s="84"/>
      <c r="O1470" s="84"/>
      <c r="P1470" s="84"/>
      <c r="Q1470" s="86">
        <v>1</v>
      </c>
      <c r="R1470" s="84"/>
      <c r="S1470" s="84"/>
      <c r="T1470" s="84"/>
      <c r="U1470" s="84"/>
      <c r="V1470" s="84"/>
      <c r="W1470" s="84"/>
      <c r="X1470" s="84"/>
      <c r="Y1470" s="84"/>
      <c r="Z1470" s="84" t="s">
        <v>7660</v>
      </c>
      <c r="AA1470" s="87">
        <v>10</v>
      </c>
      <c r="AB1470" s="87">
        <v>1923</v>
      </c>
      <c r="AC1470" s="87">
        <v>1.5</v>
      </c>
      <c r="AD1470" s="87"/>
      <c r="AE1470" s="87">
        <v>1923</v>
      </c>
      <c r="AF1470" s="88" t="s">
        <v>8025</v>
      </c>
    </row>
    <row r="1471" spans="1:32">
      <c r="A1471" s="82">
        <v>2008</v>
      </c>
      <c r="B1471" s="84" t="s">
        <v>8026</v>
      </c>
      <c r="C1471" s="84" t="s">
        <v>4761</v>
      </c>
      <c r="D1471" s="85">
        <v>2028</v>
      </c>
      <c r="E1471" s="83"/>
      <c r="F1471" s="84" t="s">
        <v>4626</v>
      </c>
      <c r="G1471" s="84" t="s">
        <v>4604</v>
      </c>
      <c r="H1471" s="84"/>
      <c r="I1471" s="84" t="s">
        <v>4614</v>
      </c>
      <c r="J1471" s="84" t="s">
        <v>4622</v>
      </c>
      <c r="K1471" s="84" t="s">
        <v>4616</v>
      </c>
      <c r="L1471" s="84"/>
      <c r="M1471" s="84"/>
      <c r="N1471" s="84"/>
      <c r="O1471" s="84"/>
      <c r="P1471" s="84"/>
      <c r="Q1471" s="84"/>
      <c r="R1471" s="84"/>
      <c r="S1471" s="84"/>
      <c r="T1471" s="84"/>
      <c r="U1471" s="84"/>
      <c r="V1471" s="84"/>
      <c r="W1471" s="84"/>
      <c r="X1471" s="84"/>
      <c r="Y1471" s="84"/>
      <c r="Z1471" s="84" t="s">
        <v>8027</v>
      </c>
      <c r="AA1471" s="87">
        <v>300</v>
      </c>
      <c r="AB1471" s="87">
        <v>65217</v>
      </c>
      <c r="AC1471" s="87">
        <v>50.8</v>
      </c>
      <c r="AD1471" s="87"/>
      <c r="AE1471" s="87">
        <v>65217</v>
      </c>
      <c r="AF1471" s="88" t="s">
        <v>8025</v>
      </c>
    </row>
    <row r="1472" spans="1:32">
      <c r="A1472" s="82">
        <v>2009</v>
      </c>
      <c r="B1472" s="84" t="s">
        <v>8028</v>
      </c>
      <c r="C1472" s="84" t="s">
        <v>4761</v>
      </c>
      <c r="D1472" s="85">
        <v>2028</v>
      </c>
      <c r="E1472" s="83"/>
      <c r="F1472" s="84" t="s">
        <v>4626</v>
      </c>
      <c r="G1472" s="84" t="s">
        <v>4604</v>
      </c>
      <c r="H1472" s="84"/>
      <c r="I1472" s="84" t="s">
        <v>4614</v>
      </c>
      <c r="J1472" s="84" t="s">
        <v>4622</v>
      </c>
      <c r="K1472" s="84" t="s">
        <v>4616</v>
      </c>
      <c r="L1472" s="84"/>
      <c r="M1472" s="84"/>
      <c r="N1472" s="84"/>
      <c r="O1472" s="84"/>
      <c r="P1472" s="84"/>
      <c r="Q1472" s="84"/>
      <c r="R1472" s="84"/>
      <c r="S1472" s="84"/>
      <c r="T1472" s="84"/>
      <c r="U1472" s="84"/>
      <c r="V1472" s="84"/>
      <c r="W1472" s="84"/>
      <c r="X1472" s="84"/>
      <c r="Y1472" s="84"/>
      <c r="Z1472" s="84" t="s">
        <v>8027</v>
      </c>
      <c r="AA1472" s="87">
        <v>300</v>
      </c>
      <c r="AB1472" s="87">
        <v>65217</v>
      </c>
      <c r="AC1472" s="87">
        <v>50.8</v>
      </c>
      <c r="AD1472" s="87"/>
      <c r="AE1472" s="87">
        <v>65217</v>
      </c>
      <c r="AF1472" s="88" t="s">
        <v>8025</v>
      </c>
    </row>
    <row r="1473" spans="1:32">
      <c r="A1473" s="82">
        <v>2010</v>
      </c>
      <c r="B1473" s="84" t="s">
        <v>8029</v>
      </c>
      <c r="C1473" s="84" t="s">
        <v>4833</v>
      </c>
      <c r="D1473" s="85">
        <v>2025</v>
      </c>
      <c r="E1473" s="83"/>
      <c r="F1473" s="84" t="s">
        <v>4612</v>
      </c>
      <c r="G1473" s="84" t="s">
        <v>4602</v>
      </c>
      <c r="H1473" s="84"/>
      <c r="I1473" s="84" t="s">
        <v>4614</v>
      </c>
      <c r="J1473" s="84" t="s">
        <v>4622</v>
      </c>
      <c r="K1473" s="84" t="s">
        <v>4616</v>
      </c>
      <c r="L1473" s="84"/>
      <c r="M1473" s="84"/>
      <c r="N1473" s="84"/>
      <c r="O1473" s="84"/>
      <c r="P1473" s="86">
        <v>1</v>
      </c>
      <c r="Q1473" s="86">
        <v>1</v>
      </c>
      <c r="R1473" s="84"/>
      <c r="S1473" s="84"/>
      <c r="T1473" s="84"/>
      <c r="U1473" s="84"/>
      <c r="V1473" s="84"/>
      <c r="W1473" s="84"/>
      <c r="X1473" s="84"/>
      <c r="Y1473" s="84"/>
      <c r="Z1473" s="84" t="s">
        <v>5162</v>
      </c>
      <c r="AA1473" s="87">
        <v>25</v>
      </c>
      <c r="AB1473" s="87">
        <v>4808</v>
      </c>
      <c r="AC1473" s="87">
        <v>3.7</v>
      </c>
      <c r="AD1473" s="87"/>
      <c r="AE1473" s="87">
        <v>4808</v>
      </c>
      <c r="AF1473" s="88" t="s">
        <v>8025</v>
      </c>
    </row>
    <row r="1474" spans="1:32">
      <c r="A1474" s="82">
        <v>2011</v>
      </c>
      <c r="B1474" s="84" t="s">
        <v>8030</v>
      </c>
      <c r="C1474" s="84" t="s">
        <v>5077</v>
      </c>
      <c r="D1474" s="83"/>
      <c r="E1474" s="83"/>
      <c r="F1474" s="84" t="s">
        <v>4612</v>
      </c>
      <c r="G1474" s="84" t="s">
        <v>4604</v>
      </c>
      <c r="H1474" s="84"/>
      <c r="I1474" s="84" t="s">
        <v>4614</v>
      </c>
      <c r="J1474" s="84" t="s">
        <v>4622</v>
      </c>
      <c r="K1474" s="84" t="s">
        <v>4616</v>
      </c>
      <c r="L1474" s="84"/>
      <c r="M1474" s="84"/>
      <c r="N1474" s="84"/>
      <c r="O1474" s="84"/>
      <c r="P1474" s="84"/>
      <c r="Q1474" s="84"/>
      <c r="R1474" s="84"/>
      <c r="S1474" s="84"/>
      <c r="T1474" s="84"/>
      <c r="U1474" s="84"/>
      <c r="V1474" s="84"/>
      <c r="W1474" s="84"/>
      <c r="X1474" s="84"/>
      <c r="Y1474" s="84"/>
      <c r="Z1474" s="84" t="s">
        <v>8031</v>
      </c>
      <c r="AA1474" s="87">
        <v>600</v>
      </c>
      <c r="AB1474" s="87">
        <v>130435</v>
      </c>
      <c r="AC1474" s="87">
        <v>101.7</v>
      </c>
      <c r="AD1474" s="87"/>
      <c r="AE1474" s="87">
        <v>130435</v>
      </c>
      <c r="AF1474" s="88"/>
    </row>
    <row r="1475" spans="1:32">
      <c r="A1475" s="82">
        <v>2012</v>
      </c>
      <c r="B1475" s="84" t="s">
        <v>8032</v>
      </c>
      <c r="C1475" s="84" t="s">
        <v>6560</v>
      </c>
      <c r="D1475" s="83"/>
      <c r="E1475" s="83"/>
      <c r="F1475" s="84" t="s">
        <v>4612</v>
      </c>
      <c r="G1475" s="84" t="s">
        <v>4598</v>
      </c>
      <c r="H1475" s="84" t="s">
        <v>4613</v>
      </c>
      <c r="I1475" s="84" t="s">
        <v>4614</v>
      </c>
      <c r="J1475" s="84" t="s">
        <v>4622</v>
      </c>
      <c r="K1475" s="84" t="s">
        <v>4554</v>
      </c>
      <c r="L1475" s="84"/>
      <c r="M1475" s="86">
        <v>1</v>
      </c>
      <c r="N1475" s="84"/>
      <c r="O1475" s="84"/>
      <c r="P1475" s="84"/>
      <c r="Q1475" s="84"/>
      <c r="R1475" s="84"/>
      <c r="S1475" s="84"/>
      <c r="T1475" s="84"/>
      <c r="U1475" s="84"/>
      <c r="V1475" s="84"/>
      <c r="W1475" s="84"/>
      <c r="X1475" s="84"/>
      <c r="Y1475" s="84"/>
      <c r="Z1475" s="84" t="s">
        <v>8033</v>
      </c>
      <c r="AA1475" s="87">
        <v>259.8</v>
      </c>
      <c r="AB1475" s="87">
        <v>57742</v>
      </c>
      <c r="AC1475" s="87">
        <v>45</v>
      </c>
      <c r="AD1475" s="87"/>
      <c r="AE1475" s="87">
        <v>57742</v>
      </c>
      <c r="AF1475" s="88" t="s">
        <v>8034</v>
      </c>
    </row>
    <row r="1476" spans="1:32">
      <c r="A1476" s="82">
        <v>2013</v>
      </c>
      <c r="B1476" s="84" t="s">
        <v>8035</v>
      </c>
      <c r="C1476" s="84" t="s">
        <v>4719</v>
      </c>
      <c r="D1476" s="83"/>
      <c r="E1476" s="83"/>
      <c r="F1476" s="84" t="s">
        <v>4663</v>
      </c>
      <c r="G1476" s="84" t="s">
        <v>4525</v>
      </c>
      <c r="H1476" s="92" t="s">
        <v>8036</v>
      </c>
      <c r="I1476" s="93"/>
      <c r="J1476" s="84"/>
      <c r="K1476" s="84" t="s">
        <v>4616</v>
      </c>
      <c r="L1476" s="84"/>
      <c r="M1476" s="84"/>
      <c r="N1476" s="84"/>
      <c r="O1476" s="84"/>
      <c r="P1476" s="84"/>
      <c r="Q1476" s="84"/>
      <c r="R1476" s="84"/>
      <c r="S1476" s="84"/>
      <c r="T1476" s="84"/>
      <c r="U1476" s="84"/>
      <c r="V1476" s="84"/>
      <c r="W1476" s="84"/>
      <c r="X1476" s="84"/>
      <c r="Y1476" s="84"/>
      <c r="Z1476" s="84"/>
      <c r="AA1476" s="87"/>
      <c r="AB1476" s="87"/>
      <c r="AC1476" s="87"/>
      <c r="AD1476" s="87"/>
      <c r="AE1476" s="87">
        <v>0</v>
      </c>
      <c r="AF1476" s="88" t="s">
        <v>8037</v>
      </c>
    </row>
    <row r="1477" spans="1:32">
      <c r="A1477" s="82">
        <v>2014</v>
      </c>
      <c r="B1477" s="84" t="s">
        <v>8038</v>
      </c>
      <c r="C1477" s="84" t="s">
        <v>4719</v>
      </c>
      <c r="D1477" s="83"/>
      <c r="E1477" s="83"/>
      <c r="F1477" s="84" t="s">
        <v>4612</v>
      </c>
      <c r="G1477" s="84" t="s">
        <v>4525</v>
      </c>
      <c r="H1477" s="92" t="s">
        <v>8036</v>
      </c>
      <c r="I1477" s="93"/>
      <c r="J1477" s="84"/>
      <c r="K1477" s="84" t="s">
        <v>4616</v>
      </c>
      <c r="L1477" s="84"/>
      <c r="M1477" s="84"/>
      <c r="N1477" s="84"/>
      <c r="O1477" s="84"/>
      <c r="P1477" s="84"/>
      <c r="Q1477" s="84"/>
      <c r="R1477" s="84"/>
      <c r="S1477" s="84"/>
      <c r="T1477" s="84"/>
      <c r="U1477" s="84"/>
      <c r="V1477" s="84"/>
      <c r="W1477" s="84"/>
      <c r="X1477" s="84"/>
      <c r="Y1477" s="84"/>
      <c r="Z1477" s="84" t="s">
        <v>8039</v>
      </c>
      <c r="AA1477" s="87"/>
      <c r="AB1477" s="87">
        <v>234082</v>
      </c>
      <c r="AC1477" s="87">
        <v>183</v>
      </c>
      <c r="AD1477" s="87"/>
      <c r="AE1477" s="87">
        <v>234082</v>
      </c>
      <c r="AF1477" s="88" t="s">
        <v>8037</v>
      </c>
    </row>
    <row r="1478" spans="1:32">
      <c r="A1478" s="82">
        <v>2015</v>
      </c>
      <c r="B1478" s="84" t="s">
        <v>8040</v>
      </c>
      <c r="C1478" s="84" t="s">
        <v>4771</v>
      </c>
      <c r="D1478" s="85">
        <v>2030</v>
      </c>
      <c r="E1478" s="83"/>
      <c r="F1478" s="84" t="s">
        <v>4612</v>
      </c>
      <c r="G1478" s="84" t="s">
        <v>4602</v>
      </c>
      <c r="H1478" s="84"/>
      <c r="I1478" s="84" t="s">
        <v>4641</v>
      </c>
      <c r="J1478" s="84"/>
      <c r="K1478" s="84" t="s">
        <v>4554</v>
      </c>
      <c r="L1478" s="84"/>
      <c r="M1478" s="86">
        <v>1</v>
      </c>
      <c r="N1478" s="84"/>
      <c r="O1478" s="84"/>
      <c r="P1478" s="84"/>
      <c r="Q1478" s="84"/>
      <c r="R1478" s="84"/>
      <c r="S1478" s="84"/>
      <c r="T1478" s="84"/>
      <c r="U1478" s="84"/>
      <c r="V1478" s="84"/>
      <c r="W1478" s="84"/>
      <c r="X1478" s="84"/>
      <c r="Y1478" s="84"/>
      <c r="Z1478" s="84" t="s">
        <v>4617</v>
      </c>
      <c r="AA1478" s="87">
        <v>1000</v>
      </c>
      <c r="AB1478" s="87">
        <v>192308</v>
      </c>
      <c r="AC1478" s="87">
        <v>149.9</v>
      </c>
      <c r="AD1478" s="87"/>
      <c r="AE1478" s="87">
        <v>192308</v>
      </c>
      <c r="AF1478" s="88" t="s">
        <v>8041</v>
      </c>
    </row>
    <row r="1479" spans="1:32">
      <c r="A1479" s="82">
        <v>2016</v>
      </c>
      <c r="B1479" s="84" t="s">
        <v>8042</v>
      </c>
      <c r="C1479" s="84" t="s">
        <v>4771</v>
      </c>
      <c r="D1479" s="85">
        <v>2030</v>
      </c>
      <c r="E1479" s="83"/>
      <c r="F1479" s="84" t="s">
        <v>4612</v>
      </c>
      <c r="G1479" s="84" t="s">
        <v>4602</v>
      </c>
      <c r="H1479" s="84"/>
      <c r="I1479" s="84" t="s">
        <v>4641</v>
      </c>
      <c r="J1479" s="84"/>
      <c r="K1479" s="84" t="s">
        <v>4616</v>
      </c>
      <c r="L1479" s="84"/>
      <c r="M1479" s="84"/>
      <c r="N1479" s="84"/>
      <c r="O1479" s="86">
        <v>1</v>
      </c>
      <c r="P1479" s="84"/>
      <c r="Q1479" s="84"/>
      <c r="R1479" s="84"/>
      <c r="S1479" s="84"/>
      <c r="T1479" s="84"/>
      <c r="U1479" s="84"/>
      <c r="V1479" s="84"/>
      <c r="W1479" s="84"/>
      <c r="X1479" s="84"/>
      <c r="Y1479" s="84"/>
      <c r="Z1479" s="84" t="s">
        <v>4617</v>
      </c>
      <c r="AA1479" s="87">
        <v>1000</v>
      </c>
      <c r="AB1479" s="87">
        <v>192308</v>
      </c>
      <c r="AC1479" s="87">
        <v>149.9</v>
      </c>
      <c r="AD1479" s="87"/>
      <c r="AE1479" s="87">
        <v>192308</v>
      </c>
      <c r="AF1479" s="88" t="s">
        <v>8041</v>
      </c>
    </row>
    <row r="1480" spans="1:32">
      <c r="A1480" s="82">
        <v>2017</v>
      </c>
      <c r="B1480" s="84" t="s">
        <v>8043</v>
      </c>
      <c r="C1480" s="84" t="s">
        <v>4771</v>
      </c>
      <c r="D1480" s="85">
        <v>2030</v>
      </c>
      <c r="E1480" s="83"/>
      <c r="F1480" s="84" t="s">
        <v>4612</v>
      </c>
      <c r="G1480" s="84" t="s">
        <v>4602</v>
      </c>
      <c r="H1480" s="84"/>
      <c r="I1480" s="84" t="s">
        <v>4641</v>
      </c>
      <c r="J1480" s="84"/>
      <c r="K1480" s="84" t="s">
        <v>4616</v>
      </c>
      <c r="L1480" s="84"/>
      <c r="M1480" s="84"/>
      <c r="N1480" s="84"/>
      <c r="O1480" s="84"/>
      <c r="P1480" s="84"/>
      <c r="Q1480" s="86">
        <v>1</v>
      </c>
      <c r="R1480" s="84"/>
      <c r="S1480" s="84"/>
      <c r="T1480" s="84"/>
      <c r="U1480" s="84"/>
      <c r="V1480" s="84"/>
      <c r="W1480" s="84"/>
      <c r="X1480" s="84"/>
      <c r="Y1480" s="84"/>
      <c r="Z1480" s="84" t="s">
        <v>5698</v>
      </c>
      <c r="AA1480" s="87">
        <v>200</v>
      </c>
      <c r="AB1480" s="87">
        <v>38462</v>
      </c>
      <c r="AC1480" s="87">
        <v>30</v>
      </c>
      <c r="AD1480" s="87"/>
      <c r="AE1480" s="87">
        <v>38462</v>
      </c>
      <c r="AF1480" s="88" t="s">
        <v>8041</v>
      </c>
    </row>
    <row r="1481" spans="1:32">
      <c r="A1481" s="82">
        <v>2018</v>
      </c>
      <c r="B1481" s="84" t="s">
        <v>8044</v>
      </c>
      <c r="C1481" s="84" t="s">
        <v>4648</v>
      </c>
      <c r="D1481" s="83"/>
      <c r="E1481" s="83"/>
      <c r="F1481" s="84" t="s">
        <v>4612</v>
      </c>
      <c r="G1481" s="84" t="s">
        <v>4598</v>
      </c>
      <c r="H1481" s="84" t="s">
        <v>4613</v>
      </c>
      <c r="I1481" s="84" t="s">
        <v>4614</v>
      </c>
      <c r="J1481" s="84" t="s">
        <v>4715</v>
      </c>
      <c r="K1481" s="84" t="s">
        <v>4616</v>
      </c>
      <c r="L1481" s="84"/>
      <c r="M1481" s="84"/>
      <c r="N1481" s="84"/>
      <c r="O1481" s="84"/>
      <c r="P1481" s="84"/>
      <c r="Q1481" s="84"/>
      <c r="R1481" s="84"/>
      <c r="S1481" s="84"/>
      <c r="T1481" s="84"/>
      <c r="U1481" s="84"/>
      <c r="V1481" s="84"/>
      <c r="W1481" s="84"/>
      <c r="X1481" s="84"/>
      <c r="Y1481" s="84"/>
      <c r="Z1481" s="84" t="s">
        <v>5400</v>
      </c>
      <c r="AA1481" s="87">
        <v>5</v>
      </c>
      <c r="AB1481" s="87">
        <v>1111</v>
      </c>
      <c r="AC1481" s="87">
        <v>0.9</v>
      </c>
      <c r="AD1481" s="87"/>
      <c r="AE1481" s="87">
        <v>1111</v>
      </c>
      <c r="AF1481" s="88" t="s">
        <v>8045</v>
      </c>
    </row>
    <row r="1482" spans="1:32">
      <c r="A1482" s="82">
        <v>2019</v>
      </c>
      <c r="B1482" s="84" t="s">
        <v>8046</v>
      </c>
      <c r="C1482" s="84" t="s">
        <v>4648</v>
      </c>
      <c r="D1482" s="83"/>
      <c r="E1482" s="83"/>
      <c r="F1482" s="84" t="s">
        <v>4626</v>
      </c>
      <c r="G1482" s="84" t="s">
        <v>4598</v>
      </c>
      <c r="H1482" s="84" t="s">
        <v>4613</v>
      </c>
      <c r="I1482" s="84" t="s">
        <v>4614</v>
      </c>
      <c r="J1482" s="84" t="s">
        <v>4715</v>
      </c>
      <c r="K1482" s="84" t="s">
        <v>4616</v>
      </c>
      <c r="L1482" s="84"/>
      <c r="M1482" s="84"/>
      <c r="N1482" s="84"/>
      <c r="O1482" s="84"/>
      <c r="P1482" s="84"/>
      <c r="Q1482" s="84"/>
      <c r="R1482" s="84"/>
      <c r="S1482" s="84"/>
      <c r="T1482" s="84"/>
      <c r="U1482" s="84"/>
      <c r="V1482" s="84"/>
      <c r="W1482" s="84"/>
      <c r="X1482" s="84"/>
      <c r="Y1482" s="84"/>
      <c r="Z1482" s="84" t="s">
        <v>4970</v>
      </c>
      <c r="AA1482" s="87">
        <v>15</v>
      </c>
      <c r="AB1482" s="87">
        <v>3333</v>
      </c>
      <c r="AC1482" s="87">
        <v>2.6</v>
      </c>
      <c r="AD1482" s="87"/>
      <c r="AE1482" s="87">
        <v>3333</v>
      </c>
      <c r="AF1482" s="88" t="s">
        <v>8045</v>
      </c>
    </row>
    <row r="1483" spans="1:32">
      <c r="A1483" s="82">
        <v>2020</v>
      </c>
      <c r="B1483" s="84" t="s">
        <v>8047</v>
      </c>
      <c r="C1483" s="84" t="s">
        <v>4648</v>
      </c>
      <c r="D1483" s="83"/>
      <c r="E1483" s="83"/>
      <c r="F1483" s="84" t="s">
        <v>4612</v>
      </c>
      <c r="G1483" s="84" t="s">
        <v>4598</v>
      </c>
      <c r="H1483" s="84" t="s">
        <v>4613</v>
      </c>
      <c r="I1483" s="84" t="s">
        <v>4614</v>
      </c>
      <c r="J1483" s="84" t="s">
        <v>4715</v>
      </c>
      <c r="K1483" s="84" t="s">
        <v>4616</v>
      </c>
      <c r="L1483" s="84"/>
      <c r="M1483" s="84"/>
      <c r="N1483" s="84"/>
      <c r="O1483" s="84"/>
      <c r="P1483" s="86">
        <v>1</v>
      </c>
      <c r="Q1483" s="86">
        <v>1</v>
      </c>
      <c r="R1483" s="84"/>
      <c r="S1483" s="84"/>
      <c r="T1483" s="84"/>
      <c r="U1483" s="84"/>
      <c r="V1483" s="84"/>
      <c r="W1483" s="84"/>
      <c r="X1483" s="84"/>
      <c r="Y1483" s="84"/>
      <c r="Z1483" s="84" t="s">
        <v>5169</v>
      </c>
      <c r="AA1483" s="87">
        <v>10</v>
      </c>
      <c r="AB1483" s="87">
        <v>2222</v>
      </c>
      <c r="AC1483" s="87">
        <v>1.7</v>
      </c>
      <c r="AD1483" s="87"/>
      <c r="AE1483" s="87">
        <v>2222</v>
      </c>
      <c r="AF1483" s="88" t="s">
        <v>8045</v>
      </c>
    </row>
    <row r="1484" spans="1:32">
      <c r="A1484" s="82">
        <v>2021</v>
      </c>
      <c r="B1484" s="84" t="s">
        <v>8048</v>
      </c>
      <c r="C1484" s="84" t="s">
        <v>4648</v>
      </c>
      <c r="D1484" s="83"/>
      <c r="E1484" s="83"/>
      <c r="F1484" s="84" t="s">
        <v>4612</v>
      </c>
      <c r="G1484" s="84" t="s">
        <v>4598</v>
      </c>
      <c r="H1484" s="84" t="s">
        <v>4613</v>
      </c>
      <c r="I1484" s="84" t="s">
        <v>4614</v>
      </c>
      <c r="J1484" s="84" t="s">
        <v>4715</v>
      </c>
      <c r="K1484" s="84" t="s">
        <v>4616</v>
      </c>
      <c r="L1484" s="84"/>
      <c r="M1484" s="84"/>
      <c r="N1484" s="84"/>
      <c r="O1484" s="84"/>
      <c r="P1484" s="84"/>
      <c r="Q1484" s="86">
        <v>1</v>
      </c>
      <c r="R1484" s="84"/>
      <c r="S1484" s="84"/>
      <c r="T1484" s="84"/>
      <c r="U1484" s="84"/>
      <c r="V1484" s="84"/>
      <c r="W1484" s="84"/>
      <c r="X1484" s="84"/>
      <c r="Y1484" s="84"/>
      <c r="Z1484" s="84" t="s">
        <v>4970</v>
      </c>
      <c r="AA1484" s="87">
        <v>20</v>
      </c>
      <c r="AB1484" s="87">
        <v>4444</v>
      </c>
      <c r="AC1484" s="87">
        <v>3.5</v>
      </c>
      <c r="AD1484" s="87"/>
      <c r="AE1484" s="87">
        <v>4444</v>
      </c>
      <c r="AF1484" s="88" t="s">
        <v>8049</v>
      </c>
    </row>
    <row r="1485" spans="1:32">
      <c r="A1485" s="82">
        <v>2022</v>
      </c>
      <c r="B1485" s="84" t="s">
        <v>8050</v>
      </c>
      <c r="C1485" s="84" t="s">
        <v>4648</v>
      </c>
      <c r="D1485" s="83"/>
      <c r="E1485" s="83"/>
      <c r="F1485" s="84" t="s">
        <v>4612</v>
      </c>
      <c r="G1485" s="84" t="s">
        <v>4598</v>
      </c>
      <c r="H1485" s="84" t="s">
        <v>4613</v>
      </c>
      <c r="I1485" s="84" t="s">
        <v>4614</v>
      </c>
      <c r="J1485" s="84" t="s">
        <v>4715</v>
      </c>
      <c r="K1485" s="84" t="s">
        <v>4616</v>
      </c>
      <c r="L1485" s="84"/>
      <c r="M1485" s="84"/>
      <c r="N1485" s="84"/>
      <c r="O1485" s="84"/>
      <c r="P1485" s="86">
        <v>1</v>
      </c>
      <c r="Q1485" s="84"/>
      <c r="R1485" s="84"/>
      <c r="S1485" s="84"/>
      <c r="T1485" s="84"/>
      <c r="U1485" s="84"/>
      <c r="V1485" s="84"/>
      <c r="W1485" s="84"/>
      <c r="X1485" s="84"/>
      <c r="Y1485" s="84"/>
      <c r="Z1485" s="84" t="s">
        <v>5382</v>
      </c>
      <c r="AA1485" s="87">
        <v>15</v>
      </c>
      <c r="AB1485" s="87">
        <v>3333</v>
      </c>
      <c r="AC1485" s="87">
        <v>2.6</v>
      </c>
      <c r="AD1485" s="87"/>
      <c r="AE1485" s="87">
        <v>3333</v>
      </c>
      <c r="AF1485" s="88" t="s">
        <v>8045</v>
      </c>
    </row>
    <row r="1486" spans="1:32">
      <c r="A1486" s="82">
        <v>2023</v>
      </c>
      <c r="B1486" s="84" t="s">
        <v>8051</v>
      </c>
      <c r="C1486" s="84" t="s">
        <v>4648</v>
      </c>
      <c r="D1486" s="83"/>
      <c r="E1486" s="83"/>
      <c r="F1486" s="84" t="s">
        <v>4612</v>
      </c>
      <c r="G1486" s="84" t="s">
        <v>4598</v>
      </c>
      <c r="H1486" s="84" t="s">
        <v>4613</v>
      </c>
      <c r="I1486" s="84" t="s">
        <v>4614</v>
      </c>
      <c r="J1486" s="84" t="s">
        <v>4715</v>
      </c>
      <c r="K1486" s="84" t="s">
        <v>4616</v>
      </c>
      <c r="L1486" s="84"/>
      <c r="M1486" s="84"/>
      <c r="N1486" s="84"/>
      <c r="O1486" s="84"/>
      <c r="P1486" s="86">
        <v>1</v>
      </c>
      <c r="Q1486" s="84"/>
      <c r="R1486" s="84"/>
      <c r="S1486" s="84"/>
      <c r="T1486" s="84"/>
      <c r="U1486" s="84"/>
      <c r="V1486" s="84"/>
      <c r="W1486" s="84"/>
      <c r="X1486" s="84"/>
      <c r="Y1486" s="84"/>
      <c r="Z1486" s="84" t="s">
        <v>4970</v>
      </c>
      <c r="AA1486" s="87">
        <v>20</v>
      </c>
      <c r="AB1486" s="87">
        <v>4444</v>
      </c>
      <c r="AC1486" s="87">
        <v>3.5</v>
      </c>
      <c r="AD1486" s="87"/>
      <c r="AE1486" s="87">
        <v>4444</v>
      </c>
      <c r="AF1486" s="88" t="s">
        <v>8052</v>
      </c>
    </row>
    <row r="1487" spans="1:32">
      <c r="A1487" s="82">
        <v>2024</v>
      </c>
      <c r="B1487" s="84" t="s">
        <v>8053</v>
      </c>
      <c r="C1487" s="84" t="s">
        <v>4648</v>
      </c>
      <c r="D1487" s="83"/>
      <c r="E1487" s="83"/>
      <c r="F1487" s="84" t="s">
        <v>4612</v>
      </c>
      <c r="G1487" s="84" t="s">
        <v>4598</v>
      </c>
      <c r="H1487" s="84" t="s">
        <v>4613</v>
      </c>
      <c r="I1487" s="84" t="s">
        <v>4614</v>
      </c>
      <c r="J1487" s="84" t="s">
        <v>4622</v>
      </c>
      <c r="K1487" s="84" t="s">
        <v>4616</v>
      </c>
      <c r="L1487" s="84"/>
      <c r="M1487" s="84"/>
      <c r="N1487" s="84"/>
      <c r="O1487" s="84"/>
      <c r="P1487" s="84"/>
      <c r="Q1487" s="86">
        <v>1</v>
      </c>
      <c r="R1487" s="84"/>
      <c r="S1487" s="84"/>
      <c r="T1487" s="84"/>
      <c r="U1487" s="84"/>
      <c r="V1487" s="84"/>
      <c r="W1487" s="84"/>
      <c r="X1487" s="84"/>
      <c r="Y1487" s="84"/>
      <c r="Z1487" s="84" t="s">
        <v>5382</v>
      </c>
      <c r="AA1487" s="87">
        <v>15</v>
      </c>
      <c r="AB1487" s="87">
        <v>3333</v>
      </c>
      <c r="AC1487" s="87">
        <v>2.6</v>
      </c>
      <c r="AD1487" s="87"/>
      <c r="AE1487" s="87">
        <v>3333</v>
      </c>
      <c r="AF1487" s="88" t="s">
        <v>8054</v>
      </c>
    </row>
    <row r="1488" spans="1:32">
      <c r="A1488" s="82">
        <v>2025</v>
      </c>
      <c r="B1488" s="84" t="s">
        <v>8055</v>
      </c>
      <c r="C1488" s="84" t="s">
        <v>4648</v>
      </c>
      <c r="D1488" s="83"/>
      <c r="E1488" s="83"/>
      <c r="F1488" s="84" t="s">
        <v>4612</v>
      </c>
      <c r="G1488" s="84" t="s">
        <v>4598</v>
      </c>
      <c r="H1488" s="84" t="s">
        <v>4613</v>
      </c>
      <c r="I1488" s="84" t="s">
        <v>4614</v>
      </c>
      <c r="J1488" s="84" t="s">
        <v>4622</v>
      </c>
      <c r="K1488" s="84" t="s">
        <v>4616</v>
      </c>
      <c r="L1488" s="84"/>
      <c r="M1488" s="84"/>
      <c r="N1488" s="84"/>
      <c r="O1488" s="84"/>
      <c r="P1488" s="84"/>
      <c r="Q1488" s="86">
        <v>1</v>
      </c>
      <c r="R1488" s="84"/>
      <c r="S1488" s="84"/>
      <c r="T1488" s="84"/>
      <c r="U1488" s="84"/>
      <c r="V1488" s="84"/>
      <c r="W1488" s="84"/>
      <c r="X1488" s="84"/>
      <c r="Y1488" s="84"/>
      <c r="Z1488" s="84" t="s">
        <v>5353</v>
      </c>
      <c r="AA1488" s="87">
        <v>45</v>
      </c>
      <c r="AB1488" s="87">
        <v>10000</v>
      </c>
      <c r="AC1488" s="87">
        <v>7.8</v>
      </c>
      <c r="AD1488" s="87"/>
      <c r="AE1488" s="87">
        <v>10000</v>
      </c>
      <c r="AF1488" s="88" t="s">
        <v>8054</v>
      </c>
    </row>
    <row r="1489" spans="1:32">
      <c r="A1489" s="82">
        <v>2026</v>
      </c>
      <c r="B1489" s="84" t="s">
        <v>8056</v>
      </c>
      <c r="C1489" s="84" t="s">
        <v>4648</v>
      </c>
      <c r="D1489" s="83"/>
      <c r="E1489" s="83"/>
      <c r="F1489" s="84" t="s">
        <v>4612</v>
      </c>
      <c r="G1489" s="84" t="s">
        <v>4598</v>
      </c>
      <c r="H1489" s="84" t="s">
        <v>4613</v>
      </c>
      <c r="I1489" s="84" t="s">
        <v>4614</v>
      </c>
      <c r="J1489" s="84" t="s">
        <v>4715</v>
      </c>
      <c r="K1489" s="84" t="s">
        <v>4616</v>
      </c>
      <c r="L1489" s="84"/>
      <c r="M1489" s="84"/>
      <c r="N1489" s="84"/>
      <c r="O1489" s="84"/>
      <c r="P1489" s="84"/>
      <c r="Q1489" s="84"/>
      <c r="R1489" s="84"/>
      <c r="S1489" s="84"/>
      <c r="T1489" s="84"/>
      <c r="U1489" s="84"/>
      <c r="V1489" s="84"/>
      <c r="W1489" s="84"/>
      <c r="X1489" s="84"/>
      <c r="Y1489" s="84"/>
      <c r="Z1489" s="84" t="s">
        <v>6326</v>
      </c>
      <c r="AA1489" s="87">
        <v>9</v>
      </c>
      <c r="AB1489" s="87">
        <v>2000</v>
      </c>
      <c r="AC1489" s="87">
        <v>1.6</v>
      </c>
      <c r="AD1489" s="87"/>
      <c r="AE1489" s="87">
        <v>2000</v>
      </c>
      <c r="AF1489" s="88" t="s">
        <v>8045</v>
      </c>
    </row>
    <row r="1490" spans="1:32">
      <c r="A1490" s="82">
        <v>2027</v>
      </c>
      <c r="B1490" s="84" t="s">
        <v>8057</v>
      </c>
      <c r="C1490" s="84" t="s">
        <v>4662</v>
      </c>
      <c r="D1490" s="83"/>
      <c r="E1490" s="83"/>
      <c r="F1490" s="84" t="s">
        <v>4612</v>
      </c>
      <c r="G1490" s="84" t="s">
        <v>4598</v>
      </c>
      <c r="H1490" s="84" t="s">
        <v>4613</v>
      </c>
      <c r="I1490" s="84" t="s">
        <v>4614</v>
      </c>
      <c r="J1490" s="84" t="s">
        <v>4622</v>
      </c>
      <c r="K1490" s="84" t="s">
        <v>4722</v>
      </c>
      <c r="L1490" s="84"/>
      <c r="M1490" s="84"/>
      <c r="N1490" s="84"/>
      <c r="O1490" s="84"/>
      <c r="P1490" s="84"/>
      <c r="Q1490" s="84"/>
      <c r="R1490" s="84"/>
      <c r="S1490" s="84"/>
      <c r="T1490" s="84"/>
      <c r="U1490" s="84"/>
      <c r="V1490" s="84"/>
      <c r="W1490" s="84"/>
      <c r="X1490" s="84"/>
      <c r="Y1490" s="84"/>
      <c r="Z1490" s="84" t="s">
        <v>4617</v>
      </c>
      <c r="AA1490" s="87">
        <v>1000</v>
      </c>
      <c r="AB1490" s="87">
        <v>222222</v>
      </c>
      <c r="AC1490" s="87">
        <v>173.3</v>
      </c>
      <c r="AD1490" s="87"/>
      <c r="AE1490" s="87">
        <v>222222</v>
      </c>
      <c r="AF1490" s="88" t="s">
        <v>8058</v>
      </c>
    </row>
    <row r="1491" spans="1:32">
      <c r="A1491" s="82">
        <v>2028</v>
      </c>
      <c r="B1491" s="84" t="s">
        <v>8059</v>
      </c>
      <c r="C1491" s="84" t="s">
        <v>4710</v>
      </c>
      <c r="D1491" s="85">
        <v>2023</v>
      </c>
      <c r="E1491" s="83"/>
      <c r="F1491" s="84" t="s">
        <v>4601</v>
      </c>
      <c r="G1491" s="84" t="s">
        <v>4598</v>
      </c>
      <c r="H1491" s="84" t="s">
        <v>4613</v>
      </c>
      <c r="I1491" s="84" t="s">
        <v>4614</v>
      </c>
      <c r="J1491" s="84" t="s">
        <v>4649</v>
      </c>
      <c r="K1491" s="84" t="s">
        <v>4616</v>
      </c>
      <c r="L1491" s="84"/>
      <c r="M1491" s="84"/>
      <c r="N1491" s="84"/>
      <c r="O1491" s="84"/>
      <c r="P1491" s="86">
        <v>1</v>
      </c>
      <c r="Q1491" s="86">
        <v>1</v>
      </c>
      <c r="R1491" s="84"/>
      <c r="S1491" s="84"/>
      <c r="T1491" s="84"/>
      <c r="U1491" s="84"/>
      <c r="V1491" s="84"/>
      <c r="W1491" s="84"/>
      <c r="X1491" s="84"/>
      <c r="Y1491" s="84"/>
      <c r="Z1491" s="84" t="s">
        <v>5330</v>
      </c>
      <c r="AA1491" s="87">
        <v>1</v>
      </c>
      <c r="AB1491" s="87">
        <v>222</v>
      </c>
      <c r="AC1491" s="87">
        <v>0.2</v>
      </c>
      <c r="AD1491" s="87"/>
      <c r="AE1491" s="87">
        <v>222</v>
      </c>
      <c r="AF1491" s="88" t="s">
        <v>8060</v>
      </c>
    </row>
    <row r="1492" spans="1:32">
      <c r="A1492" s="82">
        <v>2029</v>
      </c>
      <c r="B1492" s="84" t="s">
        <v>8061</v>
      </c>
      <c r="C1492" s="84" t="s">
        <v>4710</v>
      </c>
      <c r="D1492" s="83"/>
      <c r="E1492" s="83"/>
      <c r="F1492" s="84" t="s">
        <v>4626</v>
      </c>
      <c r="G1492" s="84" t="s">
        <v>4598</v>
      </c>
      <c r="H1492" s="84" t="s">
        <v>4613</v>
      </c>
      <c r="I1492" s="84" t="s">
        <v>4769</v>
      </c>
      <c r="J1492" s="84"/>
      <c r="K1492" s="84" t="s">
        <v>4616</v>
      </c>
      <c r="L1492" s="84"/>
      <c r="M1492" s="84"/>
      <c r="N1492" s="84"/>
      <c r="O1492" s="84"/>
      <c r="P1492" s="86">
        <v>1</v>
      </c>
      <c r="Q1492" s="84"/>
      <c r="R1492" s="84"/>
      <c r="S1492" s="84"/>
      <c r="T1492" s="84"/>
      <c r="U1492" s="84"/>
      <c r="V1492" s="84"/>
      <c r="W1492" s="84"/>
      <c r="X1492" s="84"/>
      <c r="Y1492" s="84"/>
      <c r="Z1492" s="84" t="s">
        <v>5350</v>
      </c>
      <c r="AA1492" s="87">
        <v>149</v>
      </c>
      <c r="AB1492" s="87">
        <v>33111</v>
      </c>
      <c r="AC1492" s="87">
        <v>25.8</v>
      </c>
      <c r="AD1492" s="87"/>
      <c r="AE1492" s="87">
        <v>33111</v>
      </c>
      <c r="AF1492" s="88" t="s">
        <v>8060</v>
      </c>
    </row>
    <row r="1493" spans="1:32">
      <c r="A1493" s="82">
        <v>2030</v>
      </c>
      <c r="B1493" s="84" t="s">
        <v>8062</v>
      </c>
      <c r="C1493" s="84" t="s">
        <v>5058</v>
      </c>
      <c r="D1493" s="83"/>
      <c r="E1493" s="83"/>
      <c r="F1493" s="84" t="s">
        <v>4612</v>
      </c>
      <c r="G1493" s="84" t="s">
        <v>4602</v>
      </c>
      <c r="H1493" s="84"/>
      <c r="I1493" s="84" t="s">
        <v>4614</v>
      </c>
      <c r="J1493" s="84" t="s">
        <v>4683</v>
      </c>
      <c r="K1493" s="84" t="s">
        <v>4616</v>
      </c>
      <c r="L1493" s="84"/>
      <c r="M1493" s="84"/>
      <c r="N1493" s="84"/>
      <c r="O1493" s="84"/>
      <c r="P1493" s="84"/>
      <c r="Q1493" s="84"/>
      <c r="R1493" s="84"/>
      <c r="S1493" s="84"/>
      <c r="T1493" s="84"/>
      <c r="U1493" s="84"/>
      <c r="V1493" s="84"/>
      <c r="W1493" s="84"/>
      <c r="X1493" s="84"/>
      <c r="Y1493" s="84"/>
      <c r="Z1493" s="84" t="s">
        <v>8063</v>
      </c>
      <c r="AA1493" s="87">
        <v>334.7</v>
      </c>
      <c r="AB1493" s="87">
        <v>64373</v>
      </c>
      <c r="AC1493" s="87">
        <v>50</v>
      </c>
      <c r="AD1493" s="87"/>
      <c r="AE1493" s="87">
        <v>64373</v>
      </c>
      <c r="AF1493" s="88" t="s">
        <v>8064</v>
      </c>
    </row>
    <row r="1494" spans="1:32">
      <c r="A1494" s="82">
        <v>2031</v>
      </c>
      <c r="B1494" s="84" t="s">
        <v>8065</v>
      </c>
      <c r="C1494" s="84" t="s">
        <v>4719</v>
      </c>
      <c r="D1494" s="85">
        <v>2025</v>
      </c>
      <c r="E1494" s="83"/>
      <c r="F1494" s="84" t="s">
        <v>4612</v>
      </c>
      <c r="G1494" s="84" t="s">
        <v>4598</v>
      </c>
      <c r="H1494" s="84" t="s">
        <v>4613</v>
      </c>
      <c r="I1494" s="84" t="s">
        <v>4641</v>
      </c>
      <c r="J1494" s="84"/>
      <c r="K1494" s="84" t="s">
        <v>4616</v>
      </c>
      <c r="L1494" s="84"/>
      <c r="M1494" s="84"/>
      <c r="N1494" s="84"/>
      <c r="O1494" s="84"/>
      <c r="P1494" s="84"/>
      <c r="Q1494" s="84"/>
      <c r="R1494" s="84"/>
      <c r="S1494" s="84"/>
      <c r="T1494" s="84"/>
      <c r="U1494" s="84"/>
      <c r="V1494" s="84"/>
      <c r="W1494" s="84"/>
      <c r="X1494" s="84"/>
      <c r="Y1494" s="84"/>
      <c r="Z1494" s="84" t="s">
        <v>8066</v>
      </c>
      <c r="AA1494" s="87">
        <v>364.7</v>
      </c>
      <c r="AB1494" s="87">
        <v>81041</v>
      </c>
      <c r="AC1494" s="87">
        <v>63</v>
      </c>
      <c r="AD1494" s="87"/>
      <c r="AE1494" s="87">
        <v>81041</v>
      </c>
      <c r="AF1494" s="88" t="s">
        <v>8067</v>
      </c>
    </row>
    <row r="1495" spans="1:32">
      <c r="A1495" s="82">
        <v>2032</v>
      </c>
      <c r="B1495" s="84" t="s">
        <v>8068</v>
      </c>
      <c r="C1495" s="84" t="s">
        <v>4648</v>
      </c>
      <c r="D1495" s="85">
        <v>2028</v>
      </c>
      <c r="E1495" s="83"/>
      <c r="F1495" s="84" t="s">
        <v>4612</v>
      </c>
      <c r="G1495" s="84" t="s">
        <v>4598</v>
      </c>
      <c r="H1495" s="84" t="s">
        <v>4613</v>
      </c>
      <c r="I1495" s="84" t="s">
        <v>4769</v>
      </c>
      <c r="J1495" s="84"/>
      <c r="K1495" s="84" t="s">
        <v>4616</v>
      </c>
      <c r="L1495" s="84"/>
      <c r="M1495" s="84"/>
      <c r="N1495" s="84"/>
      <c r="O1495" s="84"/>
      <c r="P1495" s="86">
        <v>1</v>
      </c>
      <c r="Q1495" s="86">
        <v>1</v>
      </c>
      <c r="R1495" s="84"/>
      <c r="S1495" s="84"/>
      <c r="T1495" s="84"/>
      <c r="U1495" s="84"/>
      <c r="V1495" s="84"/>
      <c r="W1495" s="84"/>
      <c r="X1495" s="84"/>
      <c r="Y1495" s="84"/>
      <c r="Z1495" s="84" t="s">
        <v>8069</v>
      </c>
      <c r="AA1495" s="87">
        <v>80.8</v>
      </c>
      <c r="AB1495" s="87">
        <v>17957</v>
      </c>
      <c r="AC1495" s="87">
        <v>14</v>
      </c>
      <c r="AD1495" s="87"/>
      <c r="AE1495" s="87">
        <v>17957</v>
      </c>
      <c r="AF1495" s="88" t="s">
        <v>8070</v>
      </c>
    </row>
    <row r="1496" spans="1:32">
      <c r="A1496" s="82">
        <v>2033</v>
      </c>
      <c r="B1496" s="84" t="s">
        <v>8071</v>
      </c>
      <c r="C1496" s="84" t="s">
        <v>4648</v>
      </c>
      <c r="D1496" s="85">
        <v>2027</v>
      </c>
      <c r="E1496" s="83"/>
      <c r="F1496" s="84" t="s">
        <v>4612</v>
      </c>
      <c r="G1496" s="84" t="s">
        <v>4598</v>
      </c>
      <c r="H1496" s="84" t="s">
        <v>4613</v>
      </c>
      <c r="I1496" s="84" t="s">
        <v>4769</v>
      </c>
      <c r="J1496" s="84"/>
      <c r="K1496" s="84" t="s">
        <v>4616</v>
      </c>
      <c r="L1496" s="84"/>
      <c r="M1496" s="84"/>
      <c r="N1496" s="84"/>
      <c r="O1496" s="84"/>
      <c r="P1496" s="84"/>
      <c r="Q1496" s="84"/>
      <c r="R1496" s="84"/>
      <c r="S1496" s="84"/>
      <c r="T1496" s="84"/>
      <c r="U1496" s="84"/>
      <c r="V1496" s="84"/>
      <c r="W1496" s="84"/>
      <c r="X1496" s="84"/>
      <c r="Y1496" s="84"/>
      <c r="Z1496" s="84" t="s">
        <v>5661</v>
      </c>
      <c r="AA1496" s="87">
        <v>500</v>
      </c>
      <c r="AB1496" s="87">
        <v>111111</v>
      </c>
      <c r="AC1496" s="87">
        <v>86.6</v>
      </c>
      <c r="AD1496" s="87"/>
      <c r="AE1496" s="87">
        <v>111111</v>
      </c>
      <c r="AF1496" s="88" t="s">
        <v>8072</v>
      </c>
    </row>
    <row r="1497" spans="1:32">
      <c r="A1497" s="82">
        <v>2034</v>
      </c>
      <c r="B1497" s="84" t="s">
        <v>8073</v>
      </c>
      <c r="C1497" s="84" t="s">
        <v>4648</v>
      </c>
      <c r="D1497" s="85">
        <v>2031</v>
      </c>
      <c r="E1497" s="83"/>
      <c r="F1497" s="84" t="s">
        <v>4612</v>
      </c>
      <c r="G1497" s="84" t="s">
        <v>4598</v>
      </c>
      <c r="H1497" s="84" t="s">
        <v>4613</v>
      </c>
      <c r="I1497" s="84" t="s">
        <v>4641</v>
      </c>
      <c r="J1497" s="84"/>
      <c r="K1497" s="84" t="s">
        <v>4554</v>
      </c>
      <c r="L1497" s="84"/>
      <c r="M1497" s="86">
        <v>1</v>
      </c>
      <c r="N1497" s="84"/>
      <c r="O1497" s="84"/>
      <c r="P1497" s="84"/>
      <c r="Q1497" s="84"/>
      <c r="R1497" s="84"/>
      <c r="S1497" s="84"/>
      <c r="T1497" s="84"/>
      <c r="U1497" s="84"/>
      <c r="V1497" s="84"/>
      <c r="W1497" s="84"/>
      <c r="X1497" s="84"/>
      <c r="Y1497" s="84"/>
      <c r="Z1497" s="84" t="s">
        <v>8074</v>
      </c>
      <c r="AA1497" s="87">
        <v>1.8</v>
      </c>
      <c r="AB1497" s="87">
        <v>405</v>
      </c>
      <c r="AC1497" s="87">
        <v>0</v>
      </c>
      <c r="AD1497" s="87"/>
      <c r="AE1497" s="87">
        <v>405</v>
      </c>
      <c r="AF1497" s="88" t="s">
        <v>8075</v>
      </c>
    </row>
    <row r="1498" spans="1:32">
      <c r="A1498" s="82">
        <v>2035</v>
      </c>
      <c r="B1498" s="84" t="s">
        <v>8076</v>
      </c>
      <c r="C1498" s="84" t="s">
        <v>4640</v>
      </c>
      <c r="D1498" s="83"/>
      <c r="E1498" s="83"/>
      <c r="F1498" s="84" t="s">
        <v>4612</v>
      </c>
      <c r="G1498" s="84" t="s">
        <v>4598</v>
      </c>
      <c r="H1498" s="84" t="s">
        <v>4613</v>
      </c>
      <c r="I1498" s="84" t="s">
        <v>4614</v>
      </c>
      <c r="J1498" s="84" t="s">
        <v>4615</v>
      </c>
      <c r="K1498" s="84" t="s">
        <v>4616</v>
      </c>
      <c r="L1498" s="84"/>
      <c r="M1498" s="86">
        <v>1</v>
      </c>
      <c r="N1498" s="86">
        <v>1</v>
      </c>
      <c r="O1498" s="84"/>
      <c r="P1498" s="84"/>
      <c r="Q1498" s="84"/>
      <c r="R1498" s="84"/>
      <c r="S1498" s="84"/>
      <c r="T1498" s="84"/>
      <c r="U1498" s="84"/>
      <c r="V1498" s="84"/>
      <c r="W1498" s="86">
        <v>1</v>
      </c>
      <c r="X1498" s="84"/>
      <c r="Y1498" s="84"/>
      <c r="Z1498" s="84" t="s">
        <v>8077</v>
      </c>
      <c r="AA1498" s="87">
        <v>600</v>
      </c>
      <c r="AB1498" s="87">
        <v>133333</v>
      </c>
      <c r="AC1498" s="87">
        <v>104</v>
      </c>
      <c r="AD1498" s="87"/>
      <c r="AE1498" s="87">
        <v>133333</v>
      </c>
      <c r="AF1498" s="88" t="s">
        <v>8078</v>
      </c>
    </row>
    <row r="1499" spans="1:32">
      <c r="A1499" s="82">
        <v>2036</v>
      </c>
      <c r="B1499" s="84" t="s">
        <v>8079</v>
      </c>
      <c r="C1499" s="84" t="s">
        <v>4771</v>
      </c>
      <c r="D1499" s="85">
        <v>2027</v>
      </c>
      <c r="E1499" s="83"/>
      <c r="F1499" s="84" t="s">
        <v>4626</v>
      </c>
      <c r="G1499" s="84" t="s">
        <v>4598</v>
      </c>
      <c r="H1499" s="84" t="s">
        <v>4613</v>
      </c>
      <c r="I1499" s="84" t="s">
        <v>4664</v>
      </c>
      <c r="J1499" s="84"/>
      <c r="K1499" s="84" t="s">
        <v>4616</v>
      </c>
      <c r="L1499" s="84"/>
      <c r="M1499" s="86">
        <v>1</v>
      </c>
      <c r="N1499" s="84"/>
      <c r="O1499" s="84"/>
      <c r="P1499" s="86">
        <v>1</v>
      </c>
      <c r="Q1499" s="84"/>
      <c r="R1499" s="84"/>
      <c r="S1499" s="84"/>
      <c r="T1499" s="84"/>
      <c r="U1499" s="84"/>
      <c r="V1499" s="84"/>
      <c r="W1499" s="84"/>
      <c r="X1499" s="84"/>
      <c r="Y1499" s="84"/>
      <c r="Z1499" s="84" t="s">
        <v>5671</v>
      </c>
      <c r="AA1499" s="87">
        <v>300</v>
      </c>
      <c r="AB1499" s="87">
        <v>66667</v>
      </c>
      <c r="AC1499" s="87">
        <v>52</v>
      </c>
      <c r="AD1499" s="87"/>
      <c r="AE1499" s="87">
        <v>66667</v>
      </c>
      <c r="AF1499" s="88" t="s">
        <v>8080</v>
      </c>
    </row>
    <row r="1500" spans="1:32">
      <c r="A1500" s="82">
        <v>2037</v>
      </c>
      <c r="B1500" s="84" t="s">
        <v>8081</v>
      </c>
      <c r="C1500" s="84" t="s">
        <v>4761</v>
      </c>
      <c r="D1500" s="85">
        <v>2029</v>
      </c>
      <c r="E1500" s="83"/>
      <c r="F1500" s="84" t="s">
        <v>4626</v>
      </c>
      <c r="G1500" s="84" t="s">
        <v>4598</v>
      </c>
      <c r="H1500" s="84" t="s">
        <v>4613</v>
      </c>
      <c r="I1500" s="84" t="s">
        <v>4614</v>
      </c>
      <c r="J1500" s="84" t="s">
        <v>4673</v>
      </c>
      <c r="K1500" s="84" t="s">
        <v>4616</v>
      </c>
      <c r="L1500" s="84"/>
      <c r="M1500" s="84"/>
      <c r="N1500" s="84"/>
      <c r="O1500" s="84"/>
      <c r="P1500" s="84"/>
      <c r="Q1500" s="84"/>
      <c r="R1500" s="84"/>
      <c r="S1500" s="86">
        <v>1</v>
      </c>
      <c r="T1500" s="84"/>
      <c r="U1500" s="84"/>
      <c r="V1500" s="84"/>
      <c r="W1500" s="84"/>
      <c r="X1500" s="84"/>
      <c r="Y1500" s="84"/>
      <c r="Z1500" s="84" t="s">
        <v>8082</v>
      </c>
      <c r="AA1500" s="87">
        <v>20</v>
      </c>
      <c r="AB1500" s="87">
        <v>4444</v>
      </c>
      <c r="AC1500" s="87">
        <v>3.5</v>
      </c>
      <c r="AD1500" s="87"/>
      <c r="AE1500" s="87">
        <v>4444</v>
      </c>
      <c r="AF1500" s="88" t="s">
        <v>8083</v>
      </c>
    </row>
    <row r="1501" spans="1:32">
      <c r="A1501" s="82">
        <v>2038</v>
      </c>
      <c r="B1501" s="84" t="s">
        <v>8084</v>
      </c>
      <c r="C1501" s="84" t="s">
        <v>4761</v>
      </c>
      <c r="D1501" s="83"/>
      <c r="E1501" s="83"/>
      <c r="F1501" s="84" t="s">
        <v>4612</v>
      </c>
      <c r="G1501" s="84" t="s">
        <v>4594</v>
      </c>
      <c r="H1501" s="84" t="s">
        <v>5966</v>
      </c>
      <c r="I1501" s="84"/>
      <c r="J1501" s="84"/>
      <c r="K1501" s="84" t="s">
        <v>4554</v>
      </c>
      <c r="L1501" s="84"/>
      <c r="M1501" s="86">
        <v>1</v>
      </c>
      <c r="N1501" s="84"/>
      <c r="O1501" s="84"/>
      <c r="P1501" s="84"/>
      <c r="Q1501" s="84"/>
      <c r="R1501" s="84"/>
      <c r="S1501" s="84"/>
      <c r="T1501" s="84"/>
      <c r="U1501" s="84"/>
      <c r="V1501" s="84"/>
      <c r="W1501" s="84"/>
      <c r="X1501" s="84"/>
      <c r="Y1501" s="84"/>
      <c r="Z1501" s="84" t="s">
        <v>8085</v>
      </c>
      <c r="AA1501" s="87"/>
      <c r="AB1501" s="87">
        <v>57742</v>
      </c>
      <c r="AC1501" s="87">
        <v>45</v>
      </c>
      <c r="AD1501" s="87"/>
      <c r="AE1501" s="87">
        <v>0</v>
      </c>
      <c r="AF1501" s="88" t="s">
        <v>8086</v>
      </c>
    </row>
    <row r="1502" spans="1:32">
      <c r="A1502" s="82">
        <v>2039</v>
      </c>
      <c r="B1502" s="84" t="s">
        <v>8087</v>
      </c>
      <c r="C1502" s="84" t="s">
        <v>4761</v>
      </c>
      <c r="D1502" s="83"/>
      <c r="E1502" s="83"/>
      <c r="F1502" s="84" t="s">
        <v>4626</v>
      </c>
      <c r="G1502" s="84" t="s">
        <v>4594</v>
      </c>
      <c r="H1502" s="84" t="s">
        <v>5966</v>
      </c>
      <c r="I1502" s="84"/>
      <c r="J1502" s="84"/>
      <c r="K1502" s="84" t="s">
        <v>4554</v>
      </c>
      <c r="L1502" s="84"/>
      <c r="M1502" s="86">
        <v>1</v>
      </c>
      <c r="N1502" s="84"/>
      <c r="O1502" s="84"/>
      <c r="P1502" s="84"/>
      <c r="Q1502" s="84"/>
      <c r="R1502" s="84"/>
      <c r="S1502" s="84"/>
      <c r="T1502" s="84"/>
      <c r="U1502" s="84"/>
      <c r="V1502" s="84"/>
      <c r="W1502" s="84"/>
      <c r="X1502" s="84"/>
      <c r="Y1502" s="84"/>
      <c r="Z1502" s="84" t="s">
        <v>8088</v>
      </c>
      <c r="AA1502" s="87"/>
      <c r="AB1502" s="87">
        <v>127032</v>
      </c>
      <c r="AC1502" s="87">
        <v>99</v>
      </c>
      <c r="AD1502" s="87"/>
      <c r="AE1502" s="87">
        <v>0</v>
      </c>
      <c r="AF1502" s="88" t="s">
        <v>8086</v>
      </c>
    </row>
    <row r="1503" spans="1:32">
      <c r="A1503" s="82">
        <v>2040</v>
      </c>
      <c r="B1503" s="84" t="s">
        <v>8089</v>
      </c>
      <c r="C1503" s="84" t="s">
        <v>4761</v>
      </c>
      <c r="D1503" s="85">
        <v>2036</v>
      </c>
      <c r="E1503" s="83"/>
      <c r="F1503" s="84" t="s">
        <v>4612</v>
      </c>
      <c r="G1503" s="84" t="s">
        <v>4598</v>
      </c>
      <c r="H1503" s="84" t="s">
        <v>4613</v>
      </c>
      <c r="I1503" s="84" t="s">
        <v>4614</v>
      </c>
      <c r="J1503" s="84" t="s">
        <v>4622</v>
      </c>
      <c r="K1503" s="84" t="s">
        <v>4781</v>
      </c>
      <c r="L1503" s="84"/>
      <c r="M1503" s="86">
        <v>1</v>
      </c>
      <c r="N1503" s="84"/>
      <c r="O1503" s="84"/>
      <c r="P1503" s="84"/>
      <c r="Q1503" s="84"/>
      <c r="R1503" s="84"/>
      <c r="S1503" s="84"/>
      <c r="T1503" s="84"/>
      <c r="U1503" s="84"/>
      <c r="V1503" s="84"/>
      <c r="W1503" s="84"/>
      <c r="X1503" s="84"/>
      <c r="Y1503" s="84"/>
      <c r="Z1503" s="84" t="s">
        <v>8090</v>
      </c>
      <c r="AA1503" s="87">
        <v>14000</v>
      </c>
      <c r="AB1503" s="87">
        <v>3111111</v>
      </c>
      <c r="AC1503" s="87">
        <v>2426</v>
      </c>
      <c r="AD1503" s="87"/>
      <c r="AE1503" s="87">
        <v>3111111</v>
      </c>
      <c r="AF1503" s="88" t="s">
        <v>5292</v>
      </c>
    </row>
    <row r="1504" spans="1:32">
      <c r="A1504" s="82">
        <v>2041</v>
      </c>
      <c r="B1504" s="84" t="s">
        <v>8091</v>
      </c>
      <c r="C1504" s="84" t="s">
        <v>6157</v>
      </c>
      <c r="D1504" s="83"/>
      <c r="E1504" s="83"/>
      <c r="F1504" s="84" t="s">
        <v>4626</v>
      </c>
      <c r="G1504" s="84" t="s">
        <v>4598</v>
      </c>
      <c r="H1504" s="84" t="s">
        <v>4613</v>
      </c>
      <c r="I1504" s="84" t="s">
        <v>4614</v>
      </c>
      <c r="J1504" s="84" t="s">
        <v>4622</v>
      </c>
      <c r="K1504" s="84" t="s">
        <v>4616</v>
      </c>
      <c r="L1504" s="86">
        <v>1</v>
      </c>
      <c r="M1504" s="84"/>
      <c r="N1504" s="84"/>
      <c r="O1504" s="84"/>
      <c r="P1504" s="86">
        <v>1</v>
      </c>
      <c r="Q1504" s="84"/>
      <c r="R1504" s="84"/>
      <c r="S1504" s="84"/>
      <c r="T1504" s="84"/>
      <c r="U1504" s="84"/>
      <c r="V1504" s="84"/>
      <c r="W1504" s="84"/>
      <c r="X1504" s="84"/>
      <c r="Y1504" s="84"/>
      <c r="Z1504" s="84" t="s">
        <v>8092</v>
      </c>
      <c r="AA1504" s="87">
        <v>5400</v>
      </c>
      <c r="AB1504" s="87">
        <v>1200000</v>
      </c>
      <c r="AC1504" s="87">
        <v>935.6</v>
      </c>
      <c r="AD1504" s="87"/>
      <c r="AE1504" s="87">
        <v>1200000</v>
      </c>
      <c r="AF1504" s="88" t="s">
        <v>8093</v>
      </c>
    </row>
    <row r="1505" spans="1:32">
      <c r="A1505" s="82">
        <v>2043</v>
      </c>
      <c r="B1505" s="84" t="s">
        <v>8094</v>
      </c>
      <c r="C1505" s="84" t="s">
        <v>4620</v>
      </c>
      <c r="D1505" s="85">
        <v>2027</v>
      </c>
      <c r="E1505" s="83"/>
      <c r="F1505" s="84" t="s">
        <v>4626</v>
      </c>
      <c r="G1505" s="84" t="s">
        <v>4598</v>
      </c>
      <c r="H1505" s="84" t="s">
        <v>4613</v>
      </c>
      <c r="I1505" s="84" t="s">
        <v>4614</v>
      </c>
      <c r="J1505" s="84" t="s">
        <v>4715</v>
      </c>
      <c r="K1505" s="84" t="s">
        <v>4563</v>
      </c>
      <c r="L1505" s="84"/>
      <c r="M1505" s="84"/>
      <c r="N1505" s="84"/>
      <c r="O1505" s="84"/>
      <c r="P1505" s="84"/>
      <c r="Q1505" s="84"/>
      <c r="R1505" s="84"/>
      <c r="S1505" s="84"/>
      <c r="T1505" s="84"/>
      <c r="U1505" s="84"/>
      <c r="V1505" s="84"/>
      <c r="W1505" s="86">
        <v>1</v>
      </c>
      <c r="X1505" s="84"/>
      <c r="Y1505" s="84"/>
      <c r="Z1505" s="92" t="s">
        <v>8095</v>
      </c>
      <c r="AA1505" s="93"/>
      <c r="AB1505" s="87"/>
      <c r="AC1505" s="87"/>
      <c r="AD1505" s="87"/>
      <c r="AE1505" s="87">
        <v>0</v>
      </c>
      <c r="AF1505" s="88" t="s">
        <v>8096</v>
      </c>
    </row>
    <row r="1506" spans="1:32">
      <c r="A1506" s="82">
        <v>2044</v>
      </c>
      <c r="B1506" s="84" t="s">
        <v>8097</v>
      </c>
      <c r="C1506" s="84" t="s">
        <v>4719</v>
      </c>
      <c r="D1506" s="85">
        <v>2026</v>
      </c>
      <c r="E1506" s="83"/>
      <c r="F1506" s="84" t="s">
        <v>4626</v>
      </c>
      <c r="G1506" s="84" t="s">
        <v>4598</v>
      </c>
      <c r="H1506" s="84" t="s">
        <v>4613</v>
      </c>
      <c r="I1506" s="84" t="s">
        <v>4614</v>
      </c>
      <c r="J1506" s="84" t="s">
        <v>4683</v>
      </c>
      <c r="K1506" s="84" t="s">
        <v>4616</v>
      </c>
      <c r="L1506" s="84"/>
      <c r="M1506" s="84"/>
      <c r="N1506" s="84"/>
      <c r="O1506" s="84"/>
      <c r="P1506" s="84"/>
      <c r="Q1506" s="84"/>
      <c r="R1506" s="84"/>
      <c r="S1506" s="84"/>
      <c r="T1506" s="84"/>
      <c r="U1506" s="84"/>
      <c r="V1506" s="84"/>
      <c r="W1506" s="84"/>
      <c r="X1506" s="84"/>
      <c r="Y1506" s="84"/>
      <c r="Z1506" s="84" t="s">
        <v>6995</v>
      </c>
      <c r="AA1506" s="87">
        <v>2208.6</v>
      </c>
      <c r="AB1506" s="87">
        <v>490807</v>
      </c>
      <c r="AC1506" s="87">
        <v>383</v>
      </c>
      <c r="AD1506" s="87"/>
      <c r="AE1506" s="87">
        <v>490807</v>
      </c>
      <c r="AF1506" s="88" t="s">
        <v>8098</v>
      </c>
    </row>
    <row r="1507" spans="1:32">
      <c r="A1507" s="82">
        <v>2045</v>
      </c>
      <c r="B1507" s="84" t="s">
        <v>8099</v>
      </c>
      <c r="C1507" s="84" t="s">
        <v>4771</v>
      </c>
      <c r="D1507" s="85">
        <v>2026</v>
      </c>
      <c r="E1507" s="83"/>
      <c r="F1507" s="84" t="s">
        <v>4626</v>
      </c>
      <c r="G1507" s="84" t="s">
        <v>4598</v>
      </c>
      <c r="H1507" s="84" t="s">
        <v>4613</v>
      </c>
      <c r="I1507" s="84" t="s">
        <v>4664</v>
      </c>
      <c r="J1507" s="84"/>
      <c r="K1507" s="84" t="s">
        <v>4616</v>
      </c>
      <c r="L1507" s="84"/>
      <c r="M1507" s="84"/>
      <c r="N1507" s="84"/>
      <c r="O1507" s="86">
        <v>1</v>
      </c>
      <c r="P1507" s="84"/>
      <c r="Q1507" s="84"/>
      <c r="R1507" s="84"/>
      <c r="S1507" s="84"/>
      <c r="T1507" s="84"/>
      <c r="U1507" s="84"/>
      <c r="V1507" s="84"/>
      <c r="W1507" s="84"/>
      <c r="X1507" s="84"/>
      <c r="Y1507" s="84"/>
      <c r="Z1507" s="84" t="s">
        <v>5271</v>
      </c>
      <c r="AA1507" s="87">
        <v>700</v>
      </c>
      <c r="AB1507" s="87">
        <v>155556</v>
      </c>
      <c r="AC1507" s="87">
        <v>121.3</v>
      </c>
      <c r="AD1507" s="87"/>
      <c r="AE1507" s="87">
        <v>155556</v>
      </c>
      <c r="AF1507" s="88" t="s">
        <v>8100</v>
      </c>
    </row>
    <row r="1508" spans="1:32">
      <c r="A1508" s="82">
        <v>2047</v>
      </c>
      <c r="B1508" s="84" t="s">
        <v>8101</v>
      </c>
      <c r="C1508" s="84" t="s">
        <v>6132</v>
      </c>
      <c r="D1508" s="83"/>
      <c r="E1508" s="83"/>
      <c r="F1508" s="84" t="s">
        <v>4626</v>
      </c>
      <c r="G1508" s="84" t="s">
        <v>4598</v>
      </c>
      <c r="H1508" s="84" t="s">
        <v>4613</v>
      </c>
      <c r="I1508" s="84" t="s">
        <v>4664</v>
      </c>
      <c r="J1508" s="84"/>
      <c r="K1508" s="84" t="s">
        <v>4616</v>
      </c>
      <c r="L1508" s="84"/>
      <c r="M1508" s="84"/>
      <c r="N1508" s="84"/>
      <c r="O1508" s="84"/>
      <c r="P1508" s="86">
        <v>1</v>
      </c>
      <c r="Q1508" s="84"/>
      <c r="R1508" s="84"/>
      <c r="S1508" s="84"/>
      <c r="T1508" s="84"/>
      <c r="U1508" s="84"/>
      <c r="V1508" s="84"/>
      <c r="W1508" s="84"/>
      <c r="X1508" s="84"/>
      <c r="Y1508" s="84"/>
      <c r="Z1508" s="84" t="s">
        <v>8102</v>
      </c>
      <c r="AA1508" s="87">
        <v>5000</v>
      </c>
      <c r="AB1508" s="87">
        <v>1111111</v>
      </c>
      <c r="AC1508" s="87">
        <v>866.3</v>
      </c>
      <c r="AD1508" s="87"/>
      <c r="AE1508" s="87">
        <v>1111111</v>
      </c>
      <c r="AF1508" s="88" t="s">
        <v>8103</v>
      </c>
    </row>
    <row r="1509" spans="1:32">
      <c r="A1509" s="82">
        <v>2048</v>
      </c>
      <c r="B1509" s="84" t="s">
        <v>8104</v>
      </c>
      <c r="C1509" s="84" t="s">
        <v>4890</v>
      </c>
      <c r="D1509" s="85">
        <v>2024</v>
      </c>
      <c r="E1509" s="83"/>
      <c r="F1509" s="84" t="s">
        <v>4612</v>
      </c>
      <c r="G1509" s="84" t="s">
        <v>4598</v>
      </c>
      <c r="H1509" s="84" t="s">
        <v>4613</v>
      </c>
      <c r="I1509" s="84" t="s">
        <v>4614</v>
      </c>
      <c r="J1509" s="84" t="s">
        <v>4649</v>
      </c>
      <c r="K1509" s="84" t="s">
        <v>4616</v>
      </c>
      <c r="L1509" s="84"/>
      <c r="M1509" s="84"/>
      <c r="N1509" s="84"/>
      <c r="O1509" s="84"/>
      <c r="P1509" s="84"/>
      <c r="Q1509" s="86">
        <v>1</v>
      </c>
      <c r="R1509" s="84"/>
      <c r="S1509" s="84"/>
      <c r="T1509" s="84"/>
      <c r="U1509" s="84"/>
      <c r="V1509" s="84"/>
      <c r="W1509" s="84"/>
      <c r="X1509" s="84"/>
      <c r="Y1509" s="84"/>
      <c r="Z1509" s="84" t="s">
        <v>8105</v>
      </c>
      <c r="AA1509" s="87">
        <v>3</v>
      </c>
      <c r="AB1509" s="87">
        <v>667</v>
      </c>
      <c r="AC1509" s="87">
        <v>0.5</v>
      </c>
      <c r="AD1509" s="87"/>
      <c r="AE1509" s="87">
        <v>667</v>
      </c>
      <c r="AF1509" s="88" t="s">
        <v>8106</v>
      </c>
    </row>
    <row r="1510" spans="1:32">
      <c r="A1510" s="82">
        <v>2049</v>
      </c>
      <c r="B1510" s="84" t="s">
        <v>8107</v>
      </c>
      <c r="C1510" s="84" t="s">
        <v>4662</v>
      </c>
      <c r="D1510" s="85">
        <v>2027</v>
      </c>
      <c r="E1510" s="83"/>
      <c r="F1510" s="84" t="s">
        <v>4626</v>
      </c>
      <c r="G1510" s="84" t="s">
        <v>4598</v>
      </c>
      <c r="H1510" s="84" t="s">
        <v>4613</v>
      </c>
      <c r="I1510" s="84" t="s">
        <v>4614</v>
      </c>
      <c r="J1510" s="84" t="s">
        <v>4622</v>
      </c>
      <c r="K1510" s="84" t="s">
        <v>4616</v>
      </c>
      <c r="L1510" s="84"/>
      <c r="M1510" s="84"/>
      <c r="N1510" s="84"/>
      <c r="O1510" s="84"/>
      <c r="P1510" s="86">
        <v>1</v>
      </c>
      <c r="Q1510" s="86">
        <v>1</v>
      </c>
      <c r="R1510" s="84"/>
      <c r="S1510" s="84"/>
      <c r="T1510" s="84"/>
      <c r="U1510" s="84"/>
      <c r="V1510" s="84"/>
      <c r="W1510" s="84"/>
      <c r="X1510" s="84"/>
      <c r="Y1510" s="84"/>
      <c r="Z1510" s="84" t="s">
        <v>8108</v>
      </c>
      <c r="AA1510" s="87">
        <v>842.69662919999996</v>
      </c>
      <c r="AB1510" s="87">
        <v>187266</v>
      </c>
      <c r="AC1510" s="87">
        <v>146</v>
      </c>
      <c r="AD1510" s="87"/>
      <c r="AE1510" s="87">
        <v>187266</v>
      </c>
      <c r="AF1510" s="88" t="s">
        <v>8109</v>
      </c>
    </row>
    <row r="1511" spans="1:32">
      <c r="A1511" s="82">
        <v>2050</v>
      </c>
      <c r="B1511" s="84" t="s">
        <v>8110</v>
      </c>
      <c r="C1511" s="84" t="s">
        <v>4761</v>
      </c>
      <c r="D1511" s="85">
        <v>2025</v>
      </c>
      <c r="E1511" s="83"/>
      <c r="F1511" s="84" t="s">
        <v>4621</v>
      </c>
      <c r="G1511" s="84" t="s">
        <v>4598</v>
      </c>
      <c r="H1511" s="84" t="s">
        <v>4613</v>
      </c>
      <c r="I1511" s="84" t="s">
        <v>4614</v>
      </c>
      <c r="J1511" s="84" t="s">
        <v>4715</v>
      </c>
      <c r="K1511" s="84" t="s">
        <v>4616</v>
      </c>
      <c r="L1511" s="84"/>
      <c r="M1511" s="84"/>
      <c r="N1511" s="84"/>
      <c r="O1511" s="84"/>
      <c r="P1511" s="84"/>
      <c r="Q1511" s="84"/>
      <c r="R1511" s="86">
        <v>1</v>
      </c>
      <c r="S1511" s="84"/>
      <c r="T1511" s="84"/>
      <c r="U1511" s="84"/>
      <c r="V1511" s="84"/>
      <c r="W1511" s="84"/>
      <c r="X1511" s="84"/>
      <c r="Y1511" s="84"/>
      <c r="Z1511" s="84" t="s">
        <v>8111</v>
      </c>
      <c r="AA1511" s="87">
        <v>250</v>
      </c>
      <c r="AB1511" s="87">
        <v>55556</v>
      </c>
      <c r="AC1511" s="87">
        <v>43.3</v>
      </c>
      <c r="AD1511" s="87"/>
      <c r="AE1511" s="87">
        <v>55556</v>
      </c>
      <c r="AF1511" s="88" t="s">
        <v>8112</v>
      </c>
    </row>
    <row r="1512" spans="1:32">
      <c r="A1512" s="82">
        <v>2051</v>
      </c>
      <c r="B1512" s="84" t="s">
        <v>8113</v>
      </c>
      <c r="C1512" s="84" t="s">
        <v>4761</v>
      </c>
      <c r="D1512" s="85">
        <v>2025</v>
      </c>
      <c r="E1512" s="83"/>
      <c r="F1512" s="84" t="s">
        <v>4612</v>
      </c>
      <c r="G1512" s="84" t="s">
        <v>4598</v>
      </c>
      <c r="H1512" s="84" t="s">
        <v>4613</v>
      </c>
      <c r="I1512" s="84" t="s">
        <v>4614</v>
      </c>
      <c r="J1512" s="84" t="s">
        <v>4649</v>
      </c>
      <c r="K1512" s="84" t="s">
        <v>4616</v>
      </c>
      <c r="L1512" s="84"/>
      <c r="M1512" s="84"/>
      <c r="N1512" s="84"/>
      <c r="O1512" s="84"/>
      <c r="P1512" s="84"/>
      <c r="Q1512" s="86">
        <v>1</v>
      </c>
      <c r="R1512" s="86">
        <v>1</v>
      </c>
      <c r="S1512" s="86">
        <v>1</v>
      </c>
      <c r="T1512" s="84"/>
      <c r="U1512" s="86">
        <v>1</v>
      </c>
      <c r="V1512" s="84"/>
      <c r="W1512" s="84"/>
      <c r="X1512" s="84"/>
      <c r="Y1512" s="84"/>
      <c r="Z1512" s="84" t="s">
        <v>7508</v>
      </c>
      <c r="AA1512" s="87">
        <v>36</v>
      </c>
      <c r="AB1512" s="87">
        <v>8000</v>
      </c>
      <c r="AC1512" s="87">
        <v>6.2</v>
      </c>
      <c r="AD1512" s="87"/>
      <c r="AE1512" s="87">
        <v>8000</v>
      </c>
      <c r="AF1512" s="88" t="s">
        <v>8114</v>
      </c>
    </row>
    <row r="1513" spans="1:32">
      <c r="A1513" s="82">
        <v>2052</v>
      </c>
      <c r="B1513" s="84" t="s">
        <v>8115</v>
      </c>
      <c r="C1513" s="84" t="s">
        <v>4662</v>
      </c>
      <c r="D1513" s="85">
        <v>2024</v>
      </c>
      <c r="E1513" s="83"/>
      <c r="F1513" s="84" t="s">
        <v>4663</v>
      </c>
      <c r="G1513" s="84" t="s">
        <v>4633</v>
      </c>
      <c r="H1513" s="84"/>
      <c r="I1513" s="84" t="s">
        <v>6081</v>
      </c>
      <c r="J1513" s="84"/>
      <c r="K1513" s="84" t="s">
        <v>4616</v>
      </c>
      <c r="L1513" s="84"/>
      <c r="M1513" s="84"/>
      <c r="N1513" s="84"/>
      <c r="O1513" s="84"/>
      <c r="P1513" s="84"/>
      <c r="Q1513" s="84"/>
      <c r="R1513" s="84"/>
      <c r="S1513" s="84"/>
      <c r="T1513" s="84"/>
      <c r="U1513" s="84"/>
      <c r="V1513" s="84"/>
      <c r="W1513" s="84"/>
      <c r="X1513" s="84"/>
      <c r="Y1513" s="84"/>
      <c r="Z1513" s="84" t="s">
        <v>8116</v>
      </c>
      <c r="AA1513" s="87">
        <v>2.4</v>
      </c>
      <c r="AB1513" s="87">
        <v>632</v>
      </c>
      <c r="AC1513" s="87">
        <v>0.5</v>
      </c>
      <c r="AD1513" s="87"/>
      <c r="AE1513" s="87">
        <v>632</v>
      </c>
      <c r="AF1513" s="88" t="s">
        <v>8117</v>
      </c>
    </row>
    <row r="1514" spans="1:32">
      <c r="A1514" s="82">
        <v>2053</v>
      </c>
      <c r="B1514" s="84" t="s">
        <v>8118</v>
      </c>
      <c r="C1514" s="84" t="s">
        <v>6157</v>
      </c>
      <c r="D1514" s="85">
        <v>2026</v>
      </c>
      <c r="E1514" s="83"/>
      <c r="F1514" s="84" t="s">
        <v>4612</v>
      </c>
      <c r="G1514" s="84" t="s">
        <v>4598</v>
      </c>
      <c r="H1514" s="84" t="s">
        <v>4613</v>
      </c>
      <c r="I1514" s="84" t="s">
        <v>4614</v>
      </c>
      <c r="J1514" s="84" t="s">
        <v>4649</v>
      </c>
      <c r="K1514" s="84" t="s">
        <v>4616</v>
      </c>
      <c r="L1514" s="84"/>
      <c r="M1514" s="84"/>
      <c r="N1514" s="84"/>
      <c r="O1514" s="84"/>
      <c r="P1514" s="86">
        <v>1</v>
      </c>
      <c r="Q1514" s="84"/>
      <c r="R1514" s="84"/>
      <c r="S1514" s="84"/>
      <c r="T1514" s="84"/>
      <c r="U1514" s="84"/>
      <c r="V1514" s="84"/>
      <c r="W1514" s="84"/>
      <c r="X1514" s="84"/>
      <c r="Y1514" s="84"/>
      <c r="Z1514" s="84" t="s">
        <v>8119</v>
      </c>
      <c r="AA1514" s="87">
        <v>3.498474963</v>
      </c>
      <c r="AB1514" s="87">
        <v>777</v>
      </c>
      <c r="AC1514" s="87">
        <v>1</v>
      </c>
      <c r="AD1514" s="87"/>
      <c r="AE1514" s="87">
        <v>777</v>
      </c>
      <c r="AF1514" s="88" t="s">
        <v>8120</v>
      </c>
    </row>
    <row r="1515" spans="1:32">
      <c r="A1515" s="82">
        <v>2054</v>
      </c>
      <c r="B1515" s="84" t="s">
        <v>8121</v>
      </c>
      <c r="C1515" s="84" t="s">
        <v>6157</v>
      </c>
      <c r="D1515" s="85">
        <v>2027</v>
      </c>
      <c r="E1515" s="83"/>
      <c r="F1515" s="84" t="s">
        <v>4626</v>
      </c>
      <c r="G1515" s="84" t="s">
        <v>4598</v>
      </c>
      <c r="H1515" s="84" t="s">
        <v>4613</v>
      </c>
      <c r="I1515" s="84" t="s">
        <v>4614</v>
      </c>
      <c r="J1515" s="84" t="s">
        <v>4715</v>
      </c>
      <c r="K1515" s="84" t="s">
        <v>4554</v>
      </c>
      <c r="L1515" s="84"/>
      <c r="M1515" s="86">
        <v>1</v>
      </c>
      <c r="N1515" s="84"/>
      <c r="O1515" s="84"/>
      <c r="P1515" s="84"/>
      <c r="Q1515" s="84"/>
      <c r="R1515" s="84"/>
      <c r="S1515" s="84"/>
      <c r="T1515" s="84"/>
      <c r="U1515" s="84"/>
      <c r="V1515" s="84"/>
      <c r="W1515" s="84"/>
      <c r="X1515" s="84"/>
      <c r="Y1515" s="84"/>
      <c r="Z1515" s="84" t="s">
        <v>5857</v>
      </c>
      <c r="AA1515" s="87">
        <v>360</v>
      </c>
      <c r="AB1515" s="87">
        <v>80000</v>
      </c>
      <c r="AC1515" s="87">
        <v>62.4</v>
      </c>
      <c r="AD1515" s="87"/>
      <c r="AE1515" s="87">
        <v>80000</v>
      </c>
      <c r="AF1515" s="88" t="s">
        <v>8122</v>
      </c>
    </row>
    <row r="1516" spans="1:32">
      <c r="A1516" s="82">
        <v>2055</v>
      </c>
      <c r="B1516" s="84" t="s">
        <v>8123</v>
      </c>
      <c r="C1516" s="84" t="s">
        <v>4719</v>
      </c>
      <c r="D1516" s="85">
        <v>2024</v>
      </c>
      <c r="E1516" s="83"/>
      <c r="F1516" s="84" t="s">
        <v>4612</v>
      </c>
      <c r="G1516" s="84" t="s">
        <v>4594</v>
      </c>
      <c r="H1516" s="84" t="s">
        <v>5966</v>
      </c>
      <c r="I1516" s="84"/>
      <c r="J1516" s="84"/>
      <c r="K1516" s="84" t="s">
        <v>4554</v>
      </c>
      <c r="L1516" s="84"/>
      <c r="M1516" s="86">
        <v>1</v>
      </c>
      <c r="N1516" s="84"/>
      <c r="O1516" s="84"/>
      <c r="P1516" s="84"/>
      <c r="Q1516" s="84"/>
      <c r="R1516" s="84"/>
      <c r="S1516" s="84"/>
      <c r="T1516" s="84"/>
      <c r="U1516" s="84"/>
      <c r="V1516" s="84"/>
      <c r="W1516" s="84"/>
      <c r="X1516" s="84"/>
      <c r="Y1516" s="84"/>
      <c r="Z1516" s="84" t="s">
        <v>6763</v>
      </c>
      <c r="AA1516" s="87">
        <v>1000</v>
      </c>
      <c r="AB1516" s="87">
        <v>230968</v>
      </c>
      <c r="AC1516" s="87">
        <v>180</v>
      </c>
      <c r="AD1516" s="87"/>
      <c r="AE1516" s="87">
        <v>0</v>
      </c>
      <c r="AF1516" s="88" t="s">
        <v>8124</v>
      </c>
    </row>
    <row r="1517" spans="1:32">
      <c r="A1517" s="82">
        <v>2056</v>
      </c>
      <c r="B1517" s="84" t="s">
        <v>8125</v>
      </c>
      <c r="C1517" s="84" t="s">
        <v>4648</v>
      </c>
      <c r="D1517" s="85">
        <v>2030</v>
      </c>
      <c r="E1517" s="83"/>
      <c r="F1517" s="84" t="s">
        <v>4626</v>
      </c>
      <c r="G1517" s="84" t="s">
        <v>4598</v>
      </c>
      <c r="H1517" s="84" t="s">
        <v>4613</v>
      </c>
      <c r="I1517" s="84" t="s">
        <v>4769</v>
      </c>
      <c r="J1517" s="84" t="s">
        <v>4715</v>
      </c>
      <c r="K1517" s="84" t="s">
        <v>4781</v>
      </c>
      <c r="L1517" s="86">
        <v>1</v>
      </c>
      <c r="M1517" s="86">
        <v>1</v>
      </c>
      <c r="N1517" s="86">
        <v>1</v>
      </c>
      <c r="O1517" s="84"/>
      <c r="P1517" s="86">
        <v>1</v>
      </c>
      <c r="Q1517" s="86">
        <v>1</v>
      </c>
      <c r="R1517" s="84"/>
      <c r="S1517" s="84"/>
      <c r="T1517" s="84"/>
      <c r="U1517" s="84"/>
      <c r="V1517" s="86">
        <v>1</v>
      </c>
      <c r="W1517" s="86">
        <v>1</v>
      </c>
      <c r="X1517" s="84"/>
      <c r="Y1517" s="84"/>
      <c r="Z1517" s="84" t="s">
        <v>4617</v>
      </c>
      <c r="AA1517" s="87">
        <v>400</v>
      </c>
      <c r="AB1517" s="87">
        <v>88889</v>
      </c>
      <c r="AC1517" s="87">
        <v>69.3</v>
      </c>
      <c r="AD1517" s="87"/>
      <c r="AE1517" s="87">
        <v>88889</v>
      </c>
      <c r="AF1517" s="88" t="s">
        <v>8004</v>
      </c>
    </row>
    <row r="1518" spans="1:32">
      <c r="A1518" s="82">
        <v>2057</v>
      </c>
      <c r="B1518" s="84" t="s">
        <v>8126</v>
      </c>
      <c r="C1518" s="84" t="s">
        <v>4761</v>
      </c>
      <c r="D1518" s="83"/>
      <c r="E1518" s="83"/>
      <c r="F1518" s="84" t="s">
        <v>4626</v>
      </c>
      <c r="G1518" s="84" t="s">
        <v>4598</v>
      </c>
      <c r="H1518" s="84" t="s">
        <v>4613</v>
      </c>
      <c r="I1518" s="84" t="s">
        <v>4769</v>
      </c>
      <c r="J1518" s="84" t="s">
        <v>4715</v>
      </c>
      <c r="K1518" s="84" t="s">
        <v>4616</v>
      </c>
      <c r="L1518" s="84"/>
      <c r="M1518" s="84"/>
      <c r="N1518" s="84"/>
      <c r="O1518" s="84"/>
      <c r="P1518" s="84"/>
      <c r="Q1518" s="84"/>
      <c r="R1518" s="84"/>
      <c r="S1518" s="84"/>
      <c r="T1518" s="84"/>
      <c r="U1518" s="84"/>
      <c r="V1518" s="84"/>
      <c r="W1518" s="84"/>
      <c r="X1518" s="84"/>
      <c r="Y1518" s="84"/>
      <c r="Z1518" s="84" t="s">
        <v>8127</v>
      </c>
      <c r="AA1518" s="87">
        <v>7000</v>
      </c>
      <c r="AB1518" s="87">
        <v>1555556</v>
      </c>
      <c r="AC1518" s="87">
        <v>1212.8</v>
      </c>
      <c r="AD1518" s="87"/>
      <c r="AE1518" s="87">
        <v>1555556</v>
      </c>
      <c r="AF1518" s="88" t="s">
        <v>8128</v>
      </c>
    </row>
    <row r="1519" spans="1:32">
      <c r="A1519" s="82">
        <v>2058</v>
      </c>
      <c r="B1519" s="84" t="s">
        <v>8129</v>
      </c>
      <c r="C1519" s="84" t="s">
        <v>4677</v>
      </c>
      <c r="D1519" s="85">
        <v>2028</v>
      </c>
      <c r="E1519" s="83"/>
      <c r="F1519" s="84" t="s">
        <v>4626</v>
      </c>
      <c r="G1519" s="84" t="s">
        <v>4598</v>
      </c>
      <c r="H1519" s="84" t="s">
        <v>4613</v>
      </c>
      <c r="I1519" s="84" t="s">
        <v>4769</v>
      </c>
      <c r="J1519" s="84" t="s">
        <v>4715</v>
      </c>
      <c r="K1519" s="84" t="s">
        <v>4616</v>
      </c>
      <c r="L1519" s="84"/>
      <c r="M1519" s="84"/>
      <c r="N1519" s="84"/>
      <c r="O1519" s="84"/>
      <c r="P1519" s="84"/>
      <c r="Q1519" s="84"/>
      <c r="R1519" s="84"/>
      <c r="S1519" s="84"/>
      <c r="T1519" s="84"/>
      <c r="U1519" s="84"/>
      <c r="V1519" s="84"/>
      <c r="W1519" s="84"/>
      <c r="X1519" s="84"/>
      <c r="Y1519" s="84"/>
      <c r="Z1519" s="84" t="s">
        <v>5661</v>
      </c>
      <c r="AA1519" s="87">
        <v>500</v>
      </c>
      <c r="AB1519" s="87">
        <v>111111</v>
      </c>
      <c r="AC1519" s="87">
        <v>86.6</v>
      </c>
      <c r="AD1519" s="87"/>
      <c r="AE1519" s="87">
        <v>111111</v>
      </c>
      <c r="AF1519" s="88" t="s">
        <v>8130</v>
      </c>
    </row>
    <row r="1520" spans="1:32">
      <c r="A1520" s="82">
        <v>2059</v>
      </c>
      <c r="B1520" s="84" t="s">
        <v>8131</v>
      </c>
      <c r="C1520" s="84" t="s">
        <v>6099</v>
      </c>
      <c r="D1520" s="85">
        <v>2027</v>
      </c>
      <c r="E1520" s="83"/>
      <c r="F1520" s="84" t="s">
        <v>4626</v>
      </c>
      <c r="G1520" s="84" t="s">
        <v>4598</v>
      </c>
      <c r="H1520" s="84" t="s">
        <v>4613</v>
      </c>
      <c r="I1520" s="84" t="s">
        <v>4614</v>
      </c>
      <c r="J1520" s="84" t="s">
        <v>4715</v>
      </c>
      <c r="K1520" s="84" t="s">
        <v>4616</v>
      </c>
      <c r="L1520" s="84"/>
      <c r="M1520" s="84"/>
      <c r="N1520" s="84"/>
      <c r="O1520" s="84"/>
      <c r="P1520" s="84"/>
      <c r="Q1520" s="84"/>
      <c r="R1520" s="84"/>
      <c r="S1520" s="84"/>
      <c r="T1520" s="84"/>
      <c r="U1520" s="84"/>
      <c r="V1520" s="84"/>
      <c r="W1520" s="84"/>
      <c r="X1520" s="84"/>
      <c r="Y1520" s="84"/>
      <c r="Z1520" s="84"/>
      <c r="AA1520" s="87">
        <v>0</v>
      </c>
      <c r="AB1520" s="87"/>
      <c r="AC1520" s="87"/>
      <c r="AD1520" s="87"/>
      <c r="AE1520" s="87">
        <v>0</v>
      </c>
      <c r="AF1520" s="88" t="s">
        <v>8132</v>
      </c>
    </row>
    <row r="1521" spans="1:32">
      <c r="A1521" s="82">
        <v>2060</v>
      </c>
      <c r="B1521" s="84" t="s">
        <v>8133</v>
      </c>
      <c r="C1521" s="84" t="s">
        <v>4611</v>
      </c>
      <c r="D1521" s="85">
        <v>2029</v>
      </c>
      <c r="E1521" s="83"/>
      <c r="F1521" s="84" t="s">
        <v>4626</v>
      </c>
      <c r="G1521" s="84" t="s">
        <v>4604</v>
      </c>
      <c r="H1521" s="84"/>
      <c r="I1521" s="84" t="s">
        <v>4614</v>
      </c>
      <c r="J1521" s="84" t="s">
        <v>4715</v>
      </c>
      <c r="K1521" s="84" t="s">
        <v>4658</v>
      </c>
      <c r="L1521" s="84"/>
      <c r="M1521" s="84"/>
      <c r="N1521" s="86">
        <v>1</v>
      </c>
      <c r="O1521" s="84"/>
      <c r="P1521" s="84"/>
      <c r="Q1521" s="84"/>
      <c r="R1521" s="84"/>
      <c r="S1521" s="84"/>
      <c r="T1521" s="84"/>
      <c r="U1521" s="84"/>
      <c r="V1521" s="84"/>
      <c r="W1521" s="84"/>
      <c r="X1521" s="84"/>
      <c r="Y1521" s="84"/>
      <c r="Z1521" s="84" t="s">
        <v>8134</v>
      </c>
      <c r="AA1521" s="87">
        <v>500</v>
      </c>
      <c r="AB1521" s="87">
        <v>108696</v>
      </c>
      <c r="AC1521" s="87">
        <v>84.7</v>
      </c>
      <c r="AD1521" s="87"/>
      <c r="AE1521" s="87">
        <v>108696</v>
      </c>
      <c r="AF1521" s="88" t="s">
        <v>8135</v>
      </c>
    </row>
    <row r="1522" spans="1:32">
      <c r="A1522" s="82">
        <v>2061</v>
      </c>
      <c r="B1522" s="84" t="s">
        <v>8136</v>
      </c>
      <c r="C1522" s="84" t="s">
        <v>5721</v>
      </c>
      <c r="D1522" s="85">
        <v>2026</v>
      </c>
      <c r="E1522" s="83"/>
      <c r="F1522" s="84" t="s">
        <v>4612</v>
      </c>
      <c r="G1522" s="84" t="s">
        <v>4598</v>
      </c>
      <c r="H1522" s="84" t="s">
        <v>4613</v>
      </c>
      <c r="I1522" s="84" t="s">
        <v>4614</v>
      </c>
      <c r="J1522" s="84" t="s">
        <v>4622</v>
      </c>
      <c r="K1522" s="84" t="s">
        <v>4563</v>
      </c>
      <c r="L1522" s="84"/>
      <c r="M1522" s="84"/>
      <c r="N1522" s="84"/>
      <c r="O1522" s="84"/>
      <c r="P1522" s="84"/>
      <c r="Q1522" s="84"/>
      <c r="R1522" s="84"/>
      <c r="S1522" s="84"/>
      <c r="T1522" s="84"/>
      <c r="U1522" s="84"/>
      <c r="V1522" s="84"/>
      <c r="W1522" s="86">
        <v>1</v>
      </c>
      <c r="X1522" s="84"/>
      <c r="Y1522" s="84"/>
      <c r="Z1522" s="84" t="s">
        <v>4617</v>
      </c>
      <c r="AA1522" s="87">
        <v>1000</v>
      </c>
      <c r="AB1522" s="87">
        <v>222222</v>
      </c>
      <c r="AC1522" s="87">
        <v>173.3</v>
      </c>
      <c r="AD1522" s="87"/>
      <c r="AE1522" s="87">
        <v>222222</v>
      </c>
      <c r="AF1522" s="88" t="s">
        <v>8137</v>
      </c>
    </row>
    <row r="1523" spans="1:32">
      <c r="A1523" s="82">
        <v>2062</v>
      </c>
      <c r="B1523" s="84" t="s">
        <v>8138</v>
      </c>
      <c r="C1523" s="84" t="s">
        <v>4648</v>
      </c>
      <c r="D1523" s="85">
        <v>2026</v>
      </c>
      <c r="E1523" s="83"/>
      <c r="F1523" s="84" t="s">
        <v>4612</v>
      </c>
      <c r="G1523" s="84" t="s">
        <v>4598</v>
      </c>
      <c r="H1523" s="84" t="s">
        <v>4613</v>
      </c>
      <c r="I1523" s="84" t="s">
        <v>4614</v>
      </c>
      <c r="J1523" s="84" t="s">
        <v>4649</v>
      </c>
      <c r="K1523" s="84" t="s">
        <v>4554</v>
      </c>
      <c r="L1523" s="84"/>
      <c r="M1523" s="86">
        <v>1</v>
      </c>
      <c r="N1523" s="84"/>
      <c r="O1523" s="84"/>
      <c r="P1523" s="84"/>
      <c r="Q1523" s="84"/>
      <c r="R1523" s="84"/>
      <c r="S1523" s="84"/>
      <c r="T1523" s="84"/>
      <c r="U1523" s="84"/>
      <c r="V1523" s="84"/>
      <c r="W1523" s="84"/>
      <c r="X1523" s="84"/>
      <c r="Y1523" s="84"/>
      <c r="Z1523" s="84" t="s">
        <v>8139</v>
      </c>
      <c r="AA1523" s="87">
        <v>140</v>
      </c>
      <c r="AB1523" s="87">
        <v>31111</v>
      </c>
      <c r="AC1523" s="87">
        <v>24.3</v>
      </c>
      <c r="AD1523" s="87"/>
      <c r="AE1523" s="87">
        <v>31111</v>
      </c>
      <c r="AF1523" s="88" t="s">
        <v>8140</v>
      </c>
    </row>
    <row r="1524" spans="1:32">
      <c r="A1524" s="82">
        <v>2063</v>
      </c>
      <c r="B1524" s="84" t="s">
        <v>8141</v>
      </c>
      <c r="C1524" s="84" t="s">
        <v>4765</v>
      </c>
      <c r="D1524" s="85">
        <v>2024</v>
      </c>
      <c r="E1524" s="83"/>
      <c r="F1524" s="84" t="s">
        <v>4621</v>
      </c>
      <c r="G1524" s="84" t="s">
        <v>4602</v>
      </c>
      <c r="H1524" s="84"/>
      <c r="I1524" s="84" t="s">
        <v>4769</v>
      </c>
      <c r="J1524" s="84"/>
      <c r="K1524" s="84" t="s">
        <v>4616</v>
      </c>
      <c r="L1524" s="84"/>
      <c r="M1524" s="84"/>
      <c r="N1524" s="84"/>
      <c r="O1524" s="84"/>
      <c r="P1524" s="84"/>
      <c r="Q1524" s="86">
        <v>1</v>
      </c>
      <c r="R1524" s="84"/>
      <c r="S1524" s="84"/>
      <c r="T1524" s="84"/>
      <c r="U1524" s="84"/>
      <c r="V1524" s="84"/>
      <c r="W1524" s="84"/>
      <c r="X1524" s="84"/>
      <c r="Y1524" s="84"/>
      <c r="Z1524" s="84" t="s">
        <v>5400</v>
      </c>
      <c r="AA1524" s="87">
        <v>5</v>
      </c>
      <c r="AB1524" s="87">
        <v>962</v>
      </c>
      <c r="AC1524" s="87">
        <v>0.7</v>
      </c>
      <c r="AD1524" s="87"/>
      <c r="AE1524" s="87">
        <v>962</v>
      </c>
      <c r="AF1524" s="88" t="s">
        <v>8142</v>
      </c>
    </row>
    <row r="1525" spans="1:32">
      <c r="A1525" s="82">
        <v>2064</v>
      </c>
      <c r="B1525" s="84" t="s">
        <v>8143</v>
      </c>
      <c r="C1525" s="84" t="s">
        <v>4985</v>
      </c>
      <c r="D1525" s="85">
        <v>2022</v>
      </c>
      <c r="E1525" s="83"/>
      <c r="F1525" s="84" t="s">
        <v>4663</v>
      </c>
      <c r="G1525" s="84" t="s">
        <v>4604</v>
      </c>
      <c r="H1525" s="84"/>
      <c r="I1525" s="84" t="s">
        <v>4614</v>
      </c>
      <c r="J1525" s="84" t="s">
        <v>4649</v>
      </c>
      <c r="K1525" s="84" t="s">
        <v>4616</v>
      </c>
      <c r="L1525" s="84"/>
      <c r="M1525" s="84"/>
      <c r="N1525" s="84"/>
      <c r="O1525" s="84"/>
      <c r="P1525" s="84"/>
      <c r="Q1525" s="84"/>
      <c r="R1525" s="84"/>
      <c r="S1525" s="86">
        <v>1</v>
      </c>
      <c r="T1525" s="84"/>
      <c r="U1525" s="84"/>
      <c r="V1525" s="84"/>
      <c r="W1525" s="84"/>
      <c r="X1525" s="84"/>
      <c r="Y1525" s="84"/>
      <c r="Z1525" s="84" t="s">
        <v>8144</v>
      </c>
      <c r="AA1525" s="87">
        <v>0.1</v>
      </c>
      <c r="AB1525" s="87">
        <v>22</v>
      </c>
      <c r="AC1525" s="87">
        <v>0</v>
      </c>
      <c r="AD1525" s="87"/>
      <c r="AE1525" s="87">
        <v>22</v>
      </c>
      <c r="AF1525" s="88" t="s">
        <v>8145</v>
      </c>
    </row>
    <row r="1526" spans="1:32">
      <c r="A1526" s="82">
        <v>2065</v>
      </c>
      <c r="B1526" s="84" t="s">
        <v>8146</v>
      </c>
      <c r="C1526" s="84" t="s">
        <v>4985</v>
      </c>
      <c r="D1526" s="85">
        <v>2023</v>
      </c>
      <c r="E1526" s="83"/>
      <c r="F1526" s="84" t="s">
        <v>4621</v>
      </c>
      <c r="G1526" s="84" t="s">
        <v>4604</v>
      </c>
      <c r="H1526" s="84"/>
      <c r="I1526" s="84" t="s">
        <v>4614</v>
      </c>
      <c r="J1526" s="84" t="s">
        <v>4649</v>
      </c>
      <c r="K1526" s="84" t="s">
        <v>4616</v>
      </c>
      <c r="L1526" s="84"/>
      <c r="M1526" s="84"/>
      <c r="N1526" s="84"/>
      <c r="O1526" s="86">
        <v>1</v>
      </c>
      <c r="P1526" s="84"/>
      <c r="Q1526" s="84"/>
      <c r="R1526" s="84"/>
      <c r="S1526" s="84"/>
      <c r="T1526" s="84"/>
      <c r="U1526" s="84"/>
      <c r="V1526" s="84"/>
      <c r="W1526" s="84"/>
      <c r="X1526" s="84"/>
      <c r="Y1526" s="84"/>
      <c r="Z1526" s="84" t="s">
        <v>5330</v>
      </c>
      <c r="AA1526" s="87">
        <v>1</v>
      </c>
      <c r="AB1526" s="87">
        <v>217</v>
      </c>
      <c r="AC1526" s="87">
        <v>0.2</v>
      </c>
      <c r="AD1526" s="87"/>
      <c r="AE1526" s="87">
        <v>217</v>
      </c>
      <c r="AF1526" s="88" t="s">
        <v>8147</v>
      </c>
    </row>
    <row r="1527" spans="1:32">
      <c r="A1527" s="82">
        <v>2066</v>
      </c>
      <c r="B1527" s="84" t="s">
        <v>8148</v>
      </c>
      <c r="C1527" s="84" t="s">
        <v>4927</v>
      </c>
      <c r="D1527" s="85">
        <v>2030</v>
      </c>
      <c r="E1527" s="83"/>
      <c r="F1527" s="84" t="s">
        <v>4612</v>
      </c>
      <c r="G1527" s="84" t="s">
        <v>5564</v>
      </c>
      <c r="H1527" s="84" t="s">
        <v>6397</v>
      </c>
      <c r="I1527" s="84"/>
      <c r="J1527" s="84"/>
      <c r="K1527" s="84" t="s">
        <v>4616</v>
      </c>
      <c r="L1527" s="86">
        <v>1</v>
      </c>
      <c r="M1527" s="84"/>
      <c r="N1527" s="84"/>
      <c r="O1527" s="84"/>
      <c r="P1527" s="84"/>
      <c r="Q1527" s="84"/>
      <c r="R1527" s="84"/>
      <c r="S1527" s="84"/>
      <c r="T1527" s="84"/>
      <c r="U1527" s="84"/>
      <c r="V1527" s="84"/>
      <c r="W1527" s="84"/>
      <c r="X1527" s="84"/>
      <c r="Y1527" s="84"/>
      <c r="Z1527" s="84"/>
      <c r="AA1527" s="87"/>
      <c r="AB1527" s="87"/>
      <c r="AC1527" s="87"/>
      <c r="AD1527" s="87"/>
      <c r="AE1527" s="87">
        <v>0</v>
      </c>
      <c r="AF1527" s="88" t="s">
        <v>8149</v>
      </c>
    </row>
    <row r="1528" spans="1:32">
      <c r="A1528" s="82">
        <v>2067</v>
      </c>
      <c r="B1528" s="84" t="s">
        <v>7130</v>
      </c>
      <c r="C1528" s="84" t="s">
        <v>4714</v>
      </c>
      <c r="D1528" s="85">
        <v>2025</v>
      </c>
      <c r="E1528" s="83"/>
      <c r="F1528" s="84" t="s">
        <v>4612</v>
      </c>
      <c r="G1528" s="84" t="s">
        <v>5564</v>
      </c>
      <c r="H1528" s="84" t="s">
        <v>6397</v>
      </c>
      <c r="I1528" s="84"/>
      <c r="J1528" s="84"/>
      <c r="K1528" s="84" t="s">
        <v>4616</v>
      </c>
      <c r="L1528" s="86">
        <v>1</v>
      </c>
      <c r="M1528" s="84"/>
      <c r="N1528" s="84"/>
      <c r="O1528" s="84"/>
      <c r="P1528" s="84"/>
      <c r="Q1528" s="84"/>
      <c r="R1528" s="84"/>
      <c r="S1528" s="84"/>
      <c r="T1528" s="84"/>
      <c r="U1528" s="84"/>
      <c r="V1528" s="84"/>
      <c r="W1528" s="84"/>
      <c r="X1528" s="84"/>
      <c r="Y1528" s="84"/>
      <c r="Z1528" s="84" t="s">
        <v>8150</v>
      </c>
      <c r="AA1528" s="87"/>
      <c r="AB1528" s="87"/>
      <c r="AC1528" s="87"/>
      <c r="AD1528" s="87">
        <v>1500000</v>
      </c>
      <c r="AE1528" s="87">
        <v>89768</v>
      </c>
      <c r="AF1528" s="88" t="s">
        <v>8151</v>
      </c>
    </row>
    <row r="1529" spans="1:32">
      <c r="A1529" s="82">
        <v>2068</v>
      </c>
      <c r="B1529" s="84" t="s">
        <v>8152</v>
      </c>
      <c r="C1529" s="84" t="s">
        <v>4677</v>
      </c>
      <c r="D1529" s="85">
        <v>2029</v>
      </c>
      <c r="E1529" s="83"/>
      <c r="F1529" s="84" t="s">
        <v>4626</v>
      </c>
      <c r="G1529" s="84" t="s">
        <v>4594</v>
      </c>
      <c r="H1529" s="84" t="s">
        <v>6397</v>
      </c>
      <c r="I1529" s="84"/>
      <c r="J1529" s="84"/>
      <c r="K1529" s="84" t="s">
        <v>4616</v>
      </c>
      <c r="L1529" s="84"/>
      <c r="M1529" s="84"/>
      <c r="N1529" s="84"/>
      <c r="O1529" s="86">
        <v>1</v>
      </c>
      <c r="P1529" s="86">
        <v>1</v>
      </c>
      <c r="Q1529" s="84"/>
      <c r="R1529" s="86">
        <v>1</v>
      </c>
      <c r="S1529" s="84"/>
      <c r="T1529" s="84"/>
      <c r="U1529" s="84"/>
      <c r="V1529" s="84"/>
      <c r="W1529" s="84"/>
      <c r="X1529" s="84"/>
      <c r="Y1529" s="84"/>
      <c r="Z1529" s="84" t="s">
        <v>7037</v>
      </c>
      <c r="AA1529" s="87"/>
      <c r="AB1529" s="87">
        <v>320225</v>
      </c>
      <c r="AC1529" s="87">
        <v>249.7</v>
      </c>
      <c r="AD1529" s="87">
        <v>1800000</v>
      </c>
      <c r="AE1529" s="87">
        <v>225678</v>
      </c>
      <c r="AF1529" s="88"/>
    </row>
    <row r="1530" spans="1:32">
      <c r="A1530" s="82">
        <v>2069</v>
      </c>
      <c r="B1530" s="84" t="s">
        <v>8153</v>
      </c>
      <c r="C1530" s="84" t="s">
        <v>4771</v>
      </c>
      <c r="D1530" s="85">
        <v>2025</v>
      </c>
      <c r="E1530" s="83"/>
      <c r="F1530" s="84" t="s">
        <v>4612</v>
      </c>
      <c r="G1530" s="84" t="s">
        <v>4594</v>
      </c>
      <c r="H1530" s="84" t="s">
        <v>6397</v>
      </c>
      <c r="I1530" s="84"/>
      <c r="J1530" s="84"/>
      <c r="K1530" s="84" t="s">
        <v>4616</v>
      </c>
      <c r="L1530" s="86">
        <v>1</v>
      </c>
      <c r="M1530" s="84"/>
      <c r="N1530" s="84"/>
      <c r="O1530" s="84"/>
      <c r="P1530" s="84"/>
      <c r="Q1530" s="84"/>
      <c r="R1530" s="84"/>
      <c r="S1530" s="84"/>
      <c r="T1530" s="84"/>
      <c r="U1530" s="84"/>
      <c r="V1530" s="84"/>
      <c r="W1530" s="84"/>
      <c r="X1530" s="84"/>
      <c r="Y1530" s="84"/>
      <c r="Z1530" s="84"/>
      <c r="AA1530" s="87"/>
      <c r="AB1530" s="87"/>
      <c r="AC1530" s="87"/>
      <c r="AD1530" s="87"/>
      <c r="AE1530" s="87">
        <v>0</v>
      </c>
      <c r="AF1530" s="88"/>
    </row>
    <row r="1531" spans="1:32">
      <c r="A1531" s="82">
        <v>2070</v>
      </c>
      <c r="B1531" s="84" t="s">
        <v>8154</v>
      </c>
      <c r="C1531" s="84" t="s">
        <v>4687</v>
      </c>
      <c r="D1531" s="85">
        <v>2030</v>
      </c>
      <c r="E1531" s="83"/>
      <c r="F1531" s="84" t="s">
        <v>4612</v>
      </c>
      <c r="G1531" s="84" t="s">
        <v>4594</v>
      </c>
      <c r="H1531" s="84" t="s">
        <v>5966</v>
      </c>
      <c r="I1531" s="84"/>
      <c r="J1531" s="84"/>
      <c r="K1531" s="84" t="s">
        <v>4616</v>
      </c>
      <c r="L1531" s="86">
        <v>1</v>
      </c>
      <c r="M1531" s="84"/>
      <c r="N1531" s="84"/>
      <c r="O1531" s="84"/>
      <c r="P1531" s="84"/>
      <c r="Q1531" s="84"/>
      <c r="R1531" s="84"/>
      <c r="S1531" s="84"/>
      <c r="T1531" s="84"/>
      <c r="U1531" s="84"/>
      <c r="V1531" s="84"/>
      <c r="W1531" s="84"/>
      <c r="X1531" s="84"/>
      <c r="Y1531" s="84"/>
      <c r="Z1531" s="84" t="s">
        <v>6766</v>
      </c>
      <c r="AA1531" s="87"/>
      <c r="AB1531" s="87"/>
      <c r="AC1531" s="87"/>
      <c r="AD1531" s="87">
        <v>550000</v>
      </c>
      <c r="AE1531" s="87">
        <v>68957</v>
      </c>
      <c r="AF1531" s="88" t="s">
        <v>6767</v>
      </c>
    </row>
    <row r="1532" spans="1:32">
      <c r="A1532" s="82">
        <v>2071</v>
      </c>
      <c r="B1532" s="84" t="s">
        <v>8155</v>
      </c>
      <c r="C1532" s="84" t="s">
        <v>4687</v>
      </c>
      <c r="D1532" s="85">
        <v>2027</v>
      </c>
      <c r="E1532" s="83"/>
      <c r="F1532" s="84" t="s">
        <v>4626</v>
      </c>
      <c r="G1532" s="84" t="s">
        <v>4594</v>
      </c>
      <c r="H1532" s="84" t="s">
        <v>5966</v>
      </c>
      <c r="I1532" s="84"/>
      <c r="J1532" s="84"/>
      <c r="K1532" s="84" t="s">
        <v>4616</v>
      </c>
      <c r="L1532" s="84"/>
      <c r="M1532" s="84"/>
      <c r="N1532" s="84"/>
      <c r="O1532" s="84"/>
      <c r="P1532" s="84"/>
      <c r="Q1532" s="84"/>
      <c r="R1532" s="84"/>
      <c r="S1532" s="84"/>
      <c r="T1532" s="84"/>
      <c r="U1532" s="84"/>
      <c r="V1532" s="84"/>
      <c r="W1532" s="84"/>
      <c r="X1532" s="84"/>
      <c r="Y1532" s="84"/>
      <c r="Z1532" s="84" t="s">
        <v>8156</v>
      </c>
      <c r="AA1532" s="87"/>
      <c r="AB1532" s="87">
        <v>336236</v>
      </c>
      <c r="AC1532" s="87">
        <v>262</v>
      </c>
      <c r="AD1532" s="87">
        <v>1800000</v>
      </c>
      <c r="AE1532" s="87">
        <v>225678</v>
      </c>
      <c r="AF1532" s="88" t="s">
        <v>6965</v>
      </c>
    </row>
    <row r="1533" spans="1:32">
      <c r="A1533" s="82">
        <v>2072</v>
      </c>
      <c r="B1533" s="84" t="s">
        <v>8157</v>
      </c>
      <c r="C1533" s="84" t="s">
        <v>4687</v>
      </c>
      <c r="D1533" s="83"/>
      <c r="E1533" s="83"/>
      <c r="F1533" s="84" t="s">
        <v>4626</v>
      </c>
      <c r="G1533" s="84" t="s">
        <v>4525</v>
      </c>
      <c r="H1533" s="84" t="s">
        <v>8158</v>
      </c>
      <c r="I1533" s="84"/>
      <c r="J1533" s="84"/>
      <c r="K1533" s="84" t="s">
        <v>4616</v>
      </c>
      <c r="L1533" s="84"/>
      <c r="M1533" s="84"/>
      <c r="N1533" s="84"/>
      <c r="O1533" s="84"/>
      <c r="P1533" s="84"/>
      <c r="Q1533" s="84"/>
      <c r="R1533" s="84"/>
      <c r="S1533" s="84"/>
      <c r="T1533" s="84"/>
      <c r="U1533" s="84"/>
      <c r="V1533" s="84"/>
      <c r="W1533" s="84"/>
      <c r="X1533" s="84"/>
      <c r="Y1533" s="84"/>
      <c r="Z1533" s="84"/>
      <c r="AA1533" s="87"/>
      <c r="AB1533" s="87"/>
      <c r="AC1533" s="87"/>
      <c r="AD1533" s="87"/>
      <c r="AE1533" s="87">
        <v>0</v>
      </c>
      <c r="AF1533" s="88" t="s">
        <v>8159</v>
      </c>
    </row>
    <row r="1534" spans="1:32">
      <c r="A1534" s="82">
        <v>2074</v>
      </c>
      <c r="B1534" s="84" t="s">
        <v>8160</v>
      </c>
      <c r="C1534" s="84" t="s">
        <v>6132</v>
      </c>
      <c r="D1534" s="83"/>
      <c r="E1534" s="83"/>
      <c r="F1534" s="84" t="s">
        <v>4612</v>
      </c>
      <c r="G1534" s="84" t="s">
        <v>4594</v>
      </c>
      <c r="H1534" s="84" t="s">
        <v>8161</v>
      </c>
      <c r="I1534" s="84"/>
      <c r="J1534" s="84"/>
      <c r="K1534" s="84" t="s">
        <v>4616</v>
      </c>
      <c r="L1534" s="86">
        <v>1</v>
      </c>
      <c r="M1534" s="84"/>
      <c r="N1534" s="84"/>
      <c r="O1534" s="84"/>
      <c r="P1534" s="84"/>
      <c r="Q1534" s="84"/>
      <c r="R1534" s="84"/>
      <c r="S1534" s="84"/>
      <c r="T1534" s="84"/>
      <c r="U1534" s="84"/>
      <c r="V1534" s="84"/>
      <c r="W1534" s="84"/>
      <c r="X1534" s="84"/>
      <c r="Y1534" s="84"/>
      <c r="Z1534" s="84"/>
      <c r="AA1534" s="87"/>
      <c r="AB1534" s="87"/>
      <c r="AC1534" s="87"/>
      <c r="AD1534" s="87"/>
      <c r="AE1534" s="87">
        <v>0</v>
      </c>
      <c r="AF1534" s="88" t="s">
        <v>8162</v>
      </c>
    </row>
    <row r="1535" spans="1:32">
      <c r="A1535" s="82">
        <v>2075</v>
      </c>
      <c r="B1535" s="84" t="s">
        <v>8163</v>
      </c>
      <c r="C1535" s="84" t="s">
        <v>4985</v>
      </c>
      <c r="D1535" s="83"/>
      <c r="E1535" s="83"/>
      <c r="F1535" s="84" t="s">
        <v>4626</v>
      </c>
      <c r="G1535" s="84" t="s">
        <v>5755</v>
      </c>
      <c r="H1535" s="92" t="s">
        <v>5756</v>
      </c>
      <c r="I1535" s="93"/>
      <c r="J1535" s="84"/>
      <c r="K1535" s="84" t="s">
        <v>4616</v>
      </c>
      <c r="L1535" s="84"/>
      <c r="M1535" s="84"/>
      <c r="N1535" s="84"/>
      <c r="O1535" s="84"/>
      <c r="P1535" s="84"/>
      <c r="Q1535" s="84"/>
      <c r="R1535" s="84"/>
      <c r="S1535" s="84"/>
      <c r="T1535" s="84"/>
      <c r="U1535" s="84"/>
      <c r="V1535" s="84"/>
      <c r="W1535" s="84"/>
      <c r="X1535" s="84"/>
      <c r="Y1535" s="84"/>
      <c r="Z1535" s="84"/>
      <c r="AA1535" s="87"/>
      <c r="AB1535" s="87"/>
      <c r="AC1535" s="87"/>
      <c r="AD1535" s="87"/>
      <c r="AE1535" s="87">
        <v>0</v>
      </c>
      <c r="AF1535" s="88" t="s">
        <v>8164</v>
      </c>
    </row>
    <row r="1536" spans="1:32">
      <c r="A1536" s="82">
        <v>2076</v>
      </c>
      <c r="B1536" s="84" t="s">
        <v>8165</v>
      </c>
      <c r="C1536" s="84" t="s">
        <v>4985</v>
      </c>
      <c r="D1536" s="85">
        <v>2026</v>
      </c>
      <c r="E1536" s="83"/>
      <c r="F1536" s="84" t="s">
        <v>4612</v>
      </c>
      <c r="G1536" s="84" t="s">
        <v>4594</v>
      </c>
      <c r="H1536" s="84" t="s">
        <v>8161</v>
      </c>
      <c r="I1536" s="84"/>
      <c r="J1536" s="84"/>
      <c r="K1536" s="84" t="s">
        <v>4616</v>
      </c>
      <c r="L1536" s="86">
        <v>1</v>
      </c>
      <c r="M1536" s="84"/>
      <c r="N1536" s="84"/>
      <c r="O1536" s="84"/>
      <c r="P1536" s="84"/>
      <c r="Q1536" s="84"/>
      <c r="R1536" s="84"/>
      <c r="S1536" s="84"/>
      <c r="T1536" s="84"/>
      <c r="U1536" s="84"/>
      <c r="V1536" s="84"/>
      <c r="W1536" s="84"/>
      <c r="X1536" s="84"/>
      <c r="Y1536" s="84"/>
      <c r="Z1536" s="84" t="s">
        <v>8166</v>
      </c>
      <c r="AA1536" s="87"/>
      <c r="AB1536" s="87"/>
      <c r="AC1536" s="87"/>
      <c r="AD1536" s="87">
        <v>350000</v>
      </c>
      <c r="AE1536" s="87">
        <v>43882</v>
      </c>
      <c r="AF1536" s="88" t="s">
        <v>8167</v>
      </c>
    </row>
    <row r="1537" spans="1:32">
      <c r="A1537" s="82">
        <v>2077</v>
      </c>
      <c r="B1537" s="84" t="s">
        <v>8168</v>
      </c>
      <c r="C1537" s="84" t="s">
        <v>4833</v>
      </c>
      <c r="D1537" s="85">
        <v>2028</v>
      </c>
      <c r="E1537" s="83"/>
      <c r="F1537" s="84" t="s">
        <v>4612</v>
      </c>
      <c r="G1537" s="84" t="s">
        <v>4594</v>
      </c>
      <c r="H1537" s="84" t="s">
        <v>5966</v>
      </c>
      <c r="I1537" s="84"/>
      <c r="J1537" s="84"/>
      <c r="K1537" s="84" t="s">
        <v>4616</v>
      </c>
      <c r="L1537" s="84"/>
      <c r="M1537" s="84"/>
      <c r="N1537" s="84"/>
      <c r="O1537" s="84"/>
      <c r="P1537" s="84"/>
      <c r="Q1537" s="84"/>
      <c r="R1537" s="84"/>
      <c r="S1537" s="84"/>
      <c r="T1537" s="84"/>
      <c r="U1537" s="84"/>
      <c r="V1537" s="86">
        <v>1</v>
      </c>
      <c r="W1537" s="84"/>
      <c r="X1537" s="84"/>
      <c r="Y1537" s="84"/>
      <c r="Z1537" s="84" t="s">
        <v>8169</v>
      </c>
      <c r="AA1537" s="87"/>
      <c r="AB1537" s="87">
        <v>30000</v>
      </c>
      <c r="AC1537" s="87">
        <v>23.4</v>
      </c>
      <c r="AD1537" s="87">
        <v>200000</v>
      </c>
      <c r="AE1537" s="87">
        <v>25075</v>
      </c>
      <c r="AF1537" s="88" t="s">
        <v>8170</v>
      </c>
    </row>
    <row r="1538" spans="1:32">
      <c r="A1538" s="82">
        <v>2078</v>
      </c>
      <c r="B1538" s="84" t="s">
        <v>8171</v>
      </c>
      <c r="C1538" s="84" t="s">
        <v>4620</v>
      </c>
      <c r="D1538" s="85">
        <v>2026</v>
      </c>
      <c r="E1538" s="83"/>
      <c r="F1538" s="84" t="s">
        <v>4612</v>
      </c>
      <c r="G1538" s="84" t="s">
        <v>4594</v>
      </c>
      <c r="H1538" s="84" t="s">
        <v>5966</v>
      </c>
      <c r="I1538" s="84"/>
      <c r="J1538" s="84"/>
      <c r="K1538" s="84" t="s">
        <v>4554</v>
      </c>
      <c r="L1538" s="84"/>
      <c r="M1538" s="86">
        <v>1</v>
      </c>
      <c r="N1538" s="84"/>
      <c r="O1538" s="84"/>
      <c r="P1538" s="84"/>
      <c r="Q1538" s="84"/>
      <c r="R1538" s="84"/>
      <c r="S1538" s="84"/>
      <c r="T1538" s="84"/>
      <c r="U1538" s="84"/>
      <c r="V1538" s="84"/>
      <c r="W1538" s="84"/>
      <c r="X1538" s="84"/>
      <c r="Y1538" s="84"/>
      <c r="Z1538" s="84" t="s">
        <v>8172</v>
      </c>
      <c r="AA1538" s="87"/>
      <c r="AB1538" s="87"/>
      <c r="AC1538" s="87"/>
      <c r="AD1538" s="87">
        <v>800000</v>
      </c>
      <c r="AE1538" s="87">
        <v>100301</v>
      </c>
      <c r="AF1538" s="88" t="s">
        <v>8173</v>
      </c>
    </row>
    <row r="1539" spans="1:32">
      <c r="A1539" s="82">
        <v>2079</v>
      </c>
      <c r="B1539" s="84" t="s">
        <v>8174</v>
      </c>
      <c r="C1539" s="84" t="s">
        <v>5660</v>
      </c>
      <c r="D1539" s="83"/>
      <c r="E1539" s="83"/>
      <c r="F1539" s="84" t="s">
        <v>4626</v>
      </c>
      <c r="G1539" s="84" t="s">
        <v>4594</v>
      </c>
      <c r="H1539" s="84" t="s">
        <v>5966</v>
      </c>
      <c r="I1539" s="84"/>
      <c r="J1539" s="84"/>
      <c r="K1539" s="84" t="s">
        <v>4554</v>
      </c>
      <c r="L1539" s="84"/>
      <c r="M1539" s="86">
        <v>1</v>
      </c>
      <c r="N1539" s="84"/>
      <c r="O1539" s="84"/>
      <c r="P1539" s="84"/>
      <c r="Q1539" s="84"/>
      <c r="R1539" s="84"/>
      <c r="S1539" s="84"/>
      <c r="T1539" s="84"/>
      <c r="U1539" s="84"/>
      <c r="V1539" s="84"/>
      <c r="W1539" s="84"/>
      <c r="X1539" s="84"/>
      <c r="Y1539" s="84"/>
      <c r="Z1539" s="84" t="s">
        <v>8175</v>
      </c>
      <c r="AA1539" s="87"/>
      <c r="AB1539" s="87">
        <v>295062</v>
      </c>
      <c r="AC1539" s="87">
        <v>230</v>
      </c>
      <c r="AD1539" s="87"/>
      <c r="AE1539" s="87">
        <v>0</v>
      </c>
      <c r="AF1539" s="88" t="s">
        <v>8176</v>
      </c>
    </row>
    <row r="1540" spans="1:32">
      <c r="A1540" s="82">
        <v>2080</v>
      </c>
      <c r="B1540" s="84" t="s">
        <v>8177</v>
      </c>
      <c r="C1540" s="84" t="s">
        <v>4662</v>
      </c>
      <c r="D1540" s="85">
        <v>2027</v>
      </c>
      <c r="E1540" s="83"/>
      <c r="F1540" s="84" t="s">
        <v>4626</v>
      </c>
      <c r="G1540" s="84" t="s">
        <v>4594</v>
      </c>
      <c r="H1540" s="84" t="s">
        <v>5966</v>
      </c>
      <c r="I1540" s="84"/>
      <c r="J1540" s="84"/>
      <c r="K1540" s="84" t="s">
        <v>4554</v>
      </c>
      <c r="L1540" s="84"/>
      <c r="M1540" s="86">
        <v>1</v>
      </c>
      <c r="N1540" s="84"/>
      <c r="O1540" s="84"/>
      <c r="P1540" s="84"/>
      <c r="Q1540" s="84"/>
      <c r="R1540" s="84"/>
      <c r="S1540" s="84"/>
      <c r="T1540" s="84"/>
      <c r="U1540" s="84"/>
      <c r="V1540" s="84"/>
      <c r="W1540" s="84"/>
      <c r="X1540" s="84"/>
      <c r="Y1540" s="84"/>
      <c r="Z1540" s="84" t="s">
        <v>8178</v>
      </c>
      <c r="AA1540" s="87"/>
      <c r="AB1540" s="87">
        <v>300259</v>
      </c>
      <c r="AC1540" s="87">
        <v>234</v>
      </c>
      <c r="AD1540" s="87"/>
      <c r="AE1540" s="87">
        <v>0</v>
      </c>
      <c r="AF1540" s="88" t="s">
        <v>8179</v>
      </c>
    </row>
    <row r="1541" spans="1:32">
      <c r="A1541" s="82">
        <v>2081</v>
      </c>
      <c r="B1541" s="84" t="s">
        <v>8180</v>
      </c>
      <c r="C1541" s="84" t="s">
        <v>4662</v>
      </c>
      <c r="D1541" s="83"/>
      <c r="E1541" s="83"/>
      <c r="F1541" s="84" t="s">
        <v>4612</v>
      </c>
      <c r="G1541" s="84" t="s">
        <v>4594</v>
      </c>
      <c r="H1541" s="84" t="s">
        <v>8161</v>
      </c>
      <c r="I1541" s="84"/>
      <c r="J1541" s="84"/>
      <c r="K1541" s="84" t="s">
        <v>4554</v>
      </c>
      <c r="L1541" s="84"/>
      <c r="M1541" s="86">
        <v>1</v>
      </c>
      <c r="N1541" s="84"/>
      <c r="O1541" s="84"/>
      <c r="P1541" s="84"/>
      <c r="Q1541" s="84"/>
      <c r="R1541" s="84"/>
      <c r="S1541" s="84"/>
      <c r="T1541" s="84"/>
      <c r="U1541" s="84"/>
      <c r="V1541" s="84"/>
      <c r="W1541" s="84"/>
      <c r="X1541" s="84"/>
      <c r="Y1541" s="84"/>
      <c r="Z1541" s="84" t="s">
        <v>8181</v>
      </c>
      <c r="AA1541" s="87"/>
      <c r="AB1541" s="87"/>
      <c r="AC1541" s="87"/>
      <c r="AD1541" s="87">
        <v>500000</v>
      </c>
      <c r="AE1541" s="87">
        <v>62688</v>
      </c>
      <c r="AF1541" s="88" t="s">
        <v>8182</v>
      </c>
    </row>
    <row r="1542" spans="1:32">
      <c r="A1542" s="82">
        <v>2082</v>
      </c>
      <c r="B1542" s="84" t="s">
        <v>8183</v>
      </c>
      <c r="C1542" s="84" t="s">
        <v>4662</v>
      </c>
      <c r="D1542" s="85">
        <v>2026</v>
      </c>
      <c r="E1542" s="83"/>
      <c r="F1542" s="84" t="s">
        <v>4621</v>
      </c>
      <c r="G1542" s="84" t="s">
        <v>4594</v>
      </c>
      <c r="H1542" s="84" t="s">
        <v>4863</v>
      </c>
      <c r="I1542" s="84"/>
      <c r="J1542" s="84"/>
      <c r="K1542" s="84" t="s">
        <v>4616</v>
      </c>
      <c r="L1542" s="84"/>
      <c r="M1542" s="84"/>
      <c r="N1542" s="84"/>
      <c r="O1542" s="84"/>
      <c r="P1542" s="84"/>
      <c r="Q1542" s="84"/>
      <c r="R1542" s="84"/>
      <c r="S1542" s="84"/>
      <c r="T1542" s="84"/>
      <c r="U1542" s="84"/>
      <c r="V1542" s="84"/>
      <c r="W1542" s="84"/>
      <c r="X1542" s="84"/>
      <c r="Y1542" s="84"/>
      <c r="Z1542" s="84" t="s">
        <v>8184</v>
      </c>
      <c r="AA1542" s="87"/>
      <c r="AB1542" s="87">
        <v>254065</v>
      </c>
      <c r="AC1542" s="87">
        <v>198</v>
      </c>
      <c r="AD1542" s="87">
        <v>2200000</v>
      </c>
      <c r="AE1542" s="87">
        <v>275828</v>
      </c>
      <c r="AF1542" s="88" t="s">
        <v>8185</v>
      </c>
    </row>
    <row r="1543" spans="1:32">
      <c r="A1543" s="82">
        <v>2083</v>
      </c>
      <c r="B1543" s="84" t="s">
        <v>8186</v>
      </c>
      <c r="C1543" s="84" t="s">
        <v>4662</v>
      </c>
      <c r="D1543" s="83"/>
      <c r="E1543" s="83"/>
      <c r="F1543" s="84" t="s">
        <v>4626</v>
      </c>
      <c r="G1543" s="84" t="s">
        <v>4594</v>
      </c>
      <c r="H1543" s="84" t="s">
        <v>5966</v>
      </c>
      <c r="I1543" s="84"/>
      <c r="J1543" s="84"/>
      <c r="K1543" s="84" t="s">
        <v>4554</v>
      </c>
      <c r="L1543" s="84"/>
      <c r="M1543" s="86">
        <v>1</v>
      </c>
      <c r="N1543" s="84"/>
      <c r="O1543" s="84"/>
      <c r="P1543" s="84"/>
      <c r="Q1543" s="84"/>
      <c r="R1543" s="84"/>
      <c r="S1543" s="84"/>
      <c r="T1543" s="84"/>
      <c r="U1543" s="84"/>
      <c r="V1543" s="84"/>
      <c r="W1543" s="84"/>
      <c r="X1543" s="84"/>
      <c r="Y1543" s="84"/>
      <c r="Z1543" s="84" t="s">
        <v>8181</v>
      </c>
      <c r="AA1543" s="87"/>
      <c r="AB1543" s="87"/>
      <c r="AC1543" s="87"/>
      <c r="AD1543" s="87">
        <v>500000</v>
      </c>
      <c r="AE1543" s="87">
        <v>62688</v>
      </c>
      <c r="AF1543" s="88" t="s">
        <v>8187</v>
      </c>
    </row>
    <row r="1544" spans="1:32">
      <c r="A1544" s="82">
        <v>2084</v>
      </c>
      <c r="B1544" s="84" t="s">
        <v>8188</v>
      </c>
      <c r="C1544" s="84" t="s">
        <v>4662</v>
      </c>
      <c r="D1544" s="85">
        <v>2028</v>
      </c>
      <c r="E1544" s="83"/>
      <c r="F1544" s="84" t="s">
        <v>4626</v>
      </c>
      <c r="G1544" s="84" t="s">
        <v>4594</v>
      </c>
      <c r="H1544" s="84" t="s">
        <v>5966</v>
      </c>
      <c r="I1544" s="84"/>
      <c r="J1544" s="84"/>
      <c r="K1544" s="84" t="s">
        <v>4554</v>
      </c>
      <c r="L1544" s="84"/>
      <c r="M1544" s="86">
        <v>1</v>
      </c>
      <c r="N1544" s="84"/>
      <c r="O1544" s="84"/>
      <c r="P1544" s="84"/>
      <c r="Q1544" s="84"/>
      <c r="R1544" s="84"/>
      <c r="S1544" s="84"/>
      <c r="T1544" s="84"/>
      <c r="U1544" s="84"/>
      <c r="V1544" s="84"/>
      <c r="W1544" s="84"/>
      <c r="X1544" s="84"/>
      <c r="Y1544" s="84"/>
      <c r="Z1544" s="84" t="s">
        <v>8189</v>
      </c>
      <c r="AA1544" s="87"/>
      <c r="AB1544" s="87">
        <v>1662971</v>
      </c>
      <c r="AC1544" s="87">
        <v>1297</v>
      </c>
      <c r="AD1544" s="87">
        <v>12000000</v>
      </c>
      <c r="AE1544" s="87">
        <v>1504517</v>
      </c>
      <c r="AF1544" s="88" t="s">
        <v>8190</v>
      </c>
    </row>
    <row r="1545" spans="1:32">
      <c r="A1545" s="82">
        <v>2085</v>
      </c>
      <c r="B1545" s="84" t="s">
        <v>8191</v>
      </c>
      <c r="C1545" s="84" t="s">
        <v>4662</v>
      </c>
      <c r="D1545" s="85">
        <v>2026</v>
      </c>
      <c r="E1545" s="83"/>
      <c r="F1545" s="84" t="s">
        <v>4621</v>
      </c>
      <c r="G1545" s="84" t="s">
        <v>4594</v>
      </c>
      <c r="H1545" s="84" t="s">
        <v>5966</v>
      </c>
      <c r="I1545" s="84"/>
      <c r="J1545" s="84"/>
      <c r="K1545" s="84" t="s">
        <v>4554</v>
      </c>
      <c r="L1545" s="84"/>
      <c r="M1545" s="86">
        <v>1</v>
      </c>
      <c r="N1545" s="84"/>
      <c r="O1545" s="84"/>
      <c r="P1545" s="84"/>
      <c r="Q1545" s="84"/>
      <c r="R1545" s="84"/>
      <c r="S1545" s="84"/>
      <c r="T1545" s="84"/>
      <c r="U1545" s="84"/>
      <c r="V1545" s="84"/>
      <c r="W1545" s="84"/>
      <c r="X1545" s="84"/>
      <c r="Y1545" s="84"/>
      <c r="Z1545" s="84" t="s">
        <v>8192</v>
      </c>
      <c r="AA1545" s="87"/>
      <c r="AB1545" s="87">
        <v>138581</v>
      </c>
      <c r="AC1545" s="87">
        <v>108</v>
      </c>
      <c r="AD1545" s="87">
        <v>450000</v>
      </c>
      <c r="AE1545" s="87">
        <v>56419</v>
      </c>
      <c r="AF1545" s="88" t="s">
        <v>8193</v>
      </c>
    </row>
    <row r="1546" spans="1:32">
      <c r="A1546" s="82">
        <v>2086</v>
      </c>
      <c r="B1546" s="84" t="s">
        <v>8194</v>
      </c>
      <c r="C1546" s="84" t="s">
        <v>4662</v>
      </c>
      <c r="D1546" s="83"/>
      <c r="E1546" s="83"/>
      <c r="F1546" s="84" t="s">
        <v>4612</v>
      </c>
      <c r="G1546" s="84" t="s">
        <v>4594</v>
      </c>
      <c r="H1546" s="84" t="s">
        <v>5966</v>
      </c>
      <c r="I1546" s="84"/>
      <c r="J1546" s="84"/>
      <c r="K1546" s="84" t="s">
        <v>4554</v>
      </c>
      <c r="L1546" s="84"/>
      <c r="M1546" s="86">
        <v>1</v>
      </c>
      <c r="N1546" s="84"/>
      <c r="O1546" s="84"/>
      <c r="P1546" s="84"/>
      <c r="Q1546" s="84"/>
      <c r="R1546" s="84"/>
      <c r="S1546" s="84"/>
      <c r="T1546" s="84"/>
      <c r="U1546" s="84"/>
      <c r="V1546" s="84"/>
      <c r="W1546" s="84"/>
      <c r="X1546" s="84"/>
      <c r="Y1546" s="84"/>
      <c r="Z1546" s="84" t="s">
        <v>8195</v>
      </c>
      <c r="AA1546" s="87"/>
      <c r="AB1546" s="87">
        <v>92387</v>
      </c>
      <c r="AC1546" s="87">
        <v>72</v>
      </c>
      <c r="AD1546" s="87">
        <v>250000</v>
      </c>
      <c r="AE1546" s="87">
        <v>31344</v>
      </c>
      <c r="AF1546" s="88" t="s">
        <v>8193</v>
      </c>
    </row>
    <row r="1547" spans="1:32">
      <c r="A1547" s="82">
        <v>2087</v>
      </c>
      <c r="B1547" s="84" t="s">
        <v>8196</v>
      </c>
      <c r="C1547" s="84" t="s">
        <v>4662</v>
      </c>
      <c r="D1547" s="85">
        <v>2026</v>
      </c>
      <c r="E1547" s="83"/>
      <c r="F1547" s="84" t="s">
        <v>4626</v>
      </c>
      <c r="G1547" s="84" t="s">
        <v>4594</v>
      </c>
      <c r="H1547" s="84" t="s">
        <v>5966</v>
      </c>
      <c r="I1547" s="84"/>
      <c r="J1547" s="84"/>
      <c r="K1547" s="84" t="s">
        <v>4616</v>
      </c>
      <c r="L1547" s="84"/>
      <c r="M1547" s="84"/>
      <c r="N1547" s="84"/>
      <c r="O1547" s="84"/>
      <c r="P1547" s="84"/>
      <c r="Q1547" s="84"/>
      <c r="R1547" s="84"/>
      <c r="S1547" s="84"/>
      <c r="T1547" s="84"/>
      <c r="U1547" s="84"/>
      <c r="V1547" s="84"/>
      <c r="W1547" s="84"/>
      <c r="X1547" s="84"/>
      <c r="Y1547" s="84"/>
      <c r="Z1547" s="84" t="s">
        <v>8197</v>
      </c>
      <c r="AA1547" s="87"/>
      <c r="AB1547" s="87"/>
      <c r="AC1547" s="87"/>
      <c r="AD1547" s="87">
        <v>100000</v>
      </c>
      <c r="AE1547" s="87">
        <v>12538</v>
      </c>
      <c r="AF1547" s="88" t="s">
        <v>8198</v>
      </c>
    </row>
    <row r="1548" spans="1:32">
      <c r="A1548" s="82">
        <v>2088</v>
      </c>
      <c r="B1548" s="84" t="s">
        <v>8199</v>
      </c>
      <c r="C1548" s="84" t="s">
        <v>4662</v>
      </c>
      <c r="D1548" s="85">
        <v>2030</v>
      </c>
      <c r="E1548" s="83"/>
      <c r="F1548" s="84" t="s">
        <v>4612</v>
      </c>
      <c r="G1548" s="84" t="s">
        <v>4594</v>
      </c>
      <c r="H1548" s="84" t="s">
        <v>5966</v>
      </c>
      <c r="I1548" s="84"/>
      <c r="J1548" s="84"/>
      <c r="K1548" s="84" t="s">
        <v>4554</v>
      </c>
      <c r="L1548" s="84"/>
      <c r="M1548" s="86">
        <v>1</v>
      </c>
      <c r="N1548" s="84"/>
      <c r="O1548" s="84"/>
      <c r="P1548" s="84"/>
      <c r="Q1548" s="84"/>
      <c r="R1548" s="84"/>
      <c r="S1548" s="84"/>
      <c r="T1548" s="84"/>
      <c r="U1548" s="84"/>
      <c r="V1548" s="84"/>
      <c r="W1548" s="84"/>
      <c r="X1548" s="84"/>
      <c r="Y1548" s="84"/>
      <c r="Z1548" s="84"/>
      <c r="AA1548" s="87"/>
      <c r="AB1548" s="87"/>
      <c r="AC1548" s="87"/>
      <c r="AD1548" s="87"/>
      <c r="AE1548" s="87">
        <v>0</v>
      </c>
      <c r="AF1548" s="88" t="s">
        <v>8200</v>
      </c>
    </row>
    <row r="1549" spans="1:32">
      <c r="A1549" s="82">
        <v>2089</v>
      </c>
      <c r="B1549" s="84" t="s">
        <v>8201</v>
      </c>
      <c r="C1549" s="84" t="s">
        <v>4662</v>
      </c>
      <c r="D1549" s="83"/>
      <c r="E1549" s="83"/>
      <c r="F1549" s="84" t="s">
        <v>4626</v>
      </c>
      <c r="G1549" s="84" t="s">
        <v>4594</v>
      </c>
      <c r="H1549" s="84" t="s">
        <v>5966</v>
      </c>
      <c r="I1549" s="84"/>
      <c r="J1549" s="84"/>
      <c r="K1549" s="84" t="s">
        <v>4554</v>
      </c>
      <c r="L1549" s="84"/>
      <c r="M1549" s="86">
        <v>1</v>
      </c>
      <c r="N1549" s="84"/>
      <c r="O1549" s="84"/>
      <c r="P1549" s="84"/>
      <c r="Q1549" s="84"/>
      <c r="R1549" s="84"/>
      <c r="S1549" s="84"/>
      <c r="T1549" s="84"/>
      <c r="U1549" s="84"/>
      <c r="V1549" s="84"/>
      <c r="W1549" s="84"/>
      <c r="X1549" s="84"/>
      <c r="Y1549" s="84"/>
      <c r="Z1549" s="84" t="s">
        <v>8202</v>
      </c>
      <c r="AA1549" s="87"/>
      <c r="AB1549" s="87"/>
      <c r="AC1549" s="87"/>
      <c r="AD1549" s="87">
        <v>1000000</v>
      </c>
      <c r="AE1549" s="87">
        <v>125376</v>
      </c>
      <c r="AF1549" s="88" t="s">
        <v>8200</v>
      </c>
    </row>
    <row r="1550" spans="1:32">
      <c r="A1550" s="82">
        <v>2090</v>
      </c>
      <c r="B1550" s="84" t="s">
        <v>8203</v>
      </c>
      <c r="C1550" s="84" t="s">
        <v>4662</v>
      </c>
      <c r="D1550" s="83"/>
      <c r="E1550" s="83"/>
      <c r="F1550" s="84" t="s">
        <v>4612</v>
      </c>
      <c r="G1550" s="84" t="s">
        <v>4594</v>
      </c>
      <c r="H1550" s="84" t="s">
        <v>5966</v>
      </c>
      <c r="I1550" s="84"/>
      <c r="J1550" s="84"/>
      <c r="K1550" s="84" t="s">
        <v>4616</v>
      </c>
      <c r="L1550" s="86">
        <v>1</v>
      </c>
      <c r="M1550" s="84"/>
      <c r="N1550" s="84"/>
      <c r="O1550" s="84"/>
      <c r="P1550" s="84"/>
      <c r="Q1550" s="84"/>
      <c r="R1550" s="84"/>
      <c r="S1550" s="84"/>
      <c r="T1550" s="84"/>
      <c r="U1550" s="84"/>
      <c r="V1550" s="84"/>
      <c r="W1550" s="84"/>
      <c r="X1550" s="84"/>
      <c r="Y1550" s="84"/>
      <c r="Z1550" s="84"/>
      <c r="AA1550" s="87"/>
      <c r="AB1550" s="87"/>
      <c r="AC1550" s="87"/>
      <c r="AD1550" s="87"/>
      <c r="AE1550" s="87">
        <v>0</v>
      </c>
      <c r="AF1550" s="88" t="s">
        <v>8204</v>
      </c>
    </row>
    <row r="1551" spans="1:32">
      <c r="A1551" s="82">
        <v>2091</v>
      </c>
      <c r="B1551" s="84" t="s">
        <v>8205</v>
      </c>
      <c r="C1551" s="84" t="s">
        <v>4662</v>
      </c>
      <c r="D1551" s="83"/>
      <c r="E1551" s="83"/>
      <c r="F1551" s="84" t="s">
        <v>4612</v>
      </c>
      <c r="G1551" s="84" t="s">
        <v>4594</v>
      </c>
      <c r="H1551" s="84" t="s">
        <v>5966</v>
      </c>
      <c r="I1551" s="84"/>
      <c r="J1551" s="84"/>
      <c r="K1551" s="84" t="s">
        <v>4616</v>
      </c>
      <c r="L1551" s="84"/>
      <c r="M1551" s="84"/>
      <c r="N1551" s="84"/>
      <c r="O1551" s="84"/>
      <c r="P1551" s="84"/>
      <c r="Q1551" s="84"/>
      <c r="R1551" s="84"/>
      <c r="S1551" s="84"/>
      <c r="T1551" s="84"/>
      <c r="U1551" s="84"/>
      <c r="V1551" s="84"/>
      <c r="W1551" s="84"/>
      <c r="X1551" s="84"/>
      <c r="Y1551" s="84"/>
      <c r="Z1551" s="84" t="s">
        <v>8206</v>
      </c>
      <c r="AA1551" s="87"/>
      <c r="AB1551" s="87"/>
      <c r="AC1551" s="87"/>
      <c r="AD1551" s="87">
        <v>1400000</v>
      </c>
      <c r="AE1551" s="87">
        <v>175527</v>
      </c>
      <c r="AF1551" s="88" t="s">
        <v>8207</v>
      </c>
    </row>
    <row r="1552" spans="1:32">
      <c r="A1552" s="82">
        <v>2092</v>
      </c>
      <c r="B1552" s="84" t="s">
        <v>8208</v>
      </c>
      <c r="C1552" s="84" t="s">
        <v>4662</v>
      </c>
      <c r="D1552" s="83"/>
      <c r="E1552" s="83"/>
      <c r="F1552" s="84" t="s">
        <v>4612</v>
      </c>
      <c r="G1552" s="84" t="s">
        <v>4594</v>
      </c>
      <c r="H1552" s="84" t="s">
        <v>5966</v>
      </c>
      <c r="I1552" s="84"/>
      <c r="J1552" s="84"/>
      <c r="K1552" s="84" t="s">
        <v>4616</v>
      </c>
      <c r="L1552" s="84"/>
      <c r="M1552" s="84"/>
      <c r="N1552" s="84"/>
      <c r="O1552" s="84"/>
      <c r="P1552" s="84"/>
      <c r="Q1552" s="84"/>
      <c r="R1552" s="84"/>
      <c r="S1552" s="84"/>
      <c r="T1552" s="84"/>
      <c r="U1552" s="84"/>
      <c r="V1552" s="84"/>
      <c r="W1552" s="84"/>
      <c r="X1552" s="84"/>
      <c r="Y1552" s="84"/>
      <c r="Z1552" s="84" t="s">
        <v>8209</v>
      </c>
      <c r="AA1552" s="87"/>
      <c r="AB1552" s="87"/>
      <c r="AC1552" s="87"/>
      <c r="AD1552" s="87">
        <v>1660000</v>
      </c>
      <c r="AE1552" s="87">
        <v>208125</v>
      </c>
      <c r="AF1552" s="88" t="s">
        <v>8204</v>
      </c>
    </row>
    <row r="1553" spans="1:32">
      <c r="A1553" s="82">
        <v>2093</v>
      </c>
      <c r="B1553" s="84" t="s">
        <v>8210</v>
      </c>
      <c r="C1553" s="84" t="s">
        <v>4662</v>
      </c>
      <c r="D1553" s="83"/>
      <c r="E1553" s="83"/>
      <c r="F1553" s="84" t="s">
        <v>4612</v>
      </c>
      <c r="G1553" s="84" t="s">
        <v>4594</v>
      </c>
      <c r="H1553" s="84" t="s">
        <v>5966</v>
      </c>
      <c r="I1553" s="84"/>
      <c r="J1553" s="84"/>
      <c r="K1553" s="84" t="s">
        <v>4616</v>
      </c>
      <c r="L1553" s="84"/>
      <c r="M1553" s="84"/>
      <c r="N1553" s="84"/>
      <c r="O1553" s="84"/>
      <c r="P1553" s="84"/>
      <c r="Q1553" s="84"/>
      <c r="R1553" s="84"/>
      <c r="S1553" s="84"/>
      <c r="T1553" s="84"/>
      <c r="U1553" s="84"/>
      <c r="V1553" s="84"/>
      <c r="W1553" s="84"/>
      <c r="X1553" s="84"/>
      <c r="Y1553" s="84"/>
      <c r="Z1553" s="84"/>
      <c r="AA1553" s="87"/>
      <c r="AB1553" s="87"/>
      <c r="AC1553" s="87"/>
      <c r="AD1553" s="87"/>
      <c r="AE1553" s="87">
        <v>0</v>
      </c>
      <c r="AF1553" s="88" t="s">
        <v>8211</v>
      </c>
    </row>
    <row r="1554" spans="1:32">
      <c r="A1554" s="82">
        <v>2094</v>
      </c>
      <c r="B1554" s="84" t="s">
        <v>8212</v>
      </c>
      <c r="C1554" s="84" t="s">
        <v>4662</v>
      </c>
      <c r="D1554" s="83"/>
      <c r="E1554" s="83"/>
      <c r="F1554" s="84" t="s">
        <v>4612</v>
      </c>
      <c r="G1554" s="84" t="s">
        <v>4594</v>
      </c>
      <c r="H1554" s="84" t="s">
        <v>5966</v>
      </c>
      <c r="I1554" s="84"/>
      <c r="J1554" s="84"/>
      <c r="K1554" s="84" t="s">
        <v>4616</v>
      </c>
      <c r="L1554" s="84"/>
      <c r="M1554" s="84"/>
      <c r="N1554" s="84"/>
      <c r="O1554" s="84"/>
      <c r="P1554" s="84"/>
      <c r="Q1554" s="84"/>
      <c r="R1554" s="84"/>
      <c r="S1554" s="84"/>
      <c r="T1554" s="84"/>
      <c r="U1554" s="84"/>
      <c r="V1554" s="84"/>
      <c r="W1554" s="84"/>
      <c r="X1554" s="84"/>
      <c r="Y1554" s="84"/>
      <c r="Z1554" s="84"/>
      <c r="AA1554" s="87"/>
      <c r="AB1554" s="87"/>
      <c r="AC1554" s="87"/>
      <c r="AD1554" s="87"/>
      <c r="AE1554" s="87">
        <v>0</v>
      </c>
      <c r="AF1554" s="88" t="s">
        <v>8211</v>
      </c>
    </row>
    <row r="1555" spans="1:32">
      <c r="A1555" s="82">
        <v>2095</v>
      </c>
      <c r="B1555" s="84" t="s">
        <v>8213</v>
      </c>
      <c r="C1555" s="84" t="s">
        <v>6560</v>
      </c>
      <c r="D1555" s="83"/>
      <c r="E1555" s="83"/>
      <c r="F1555" s="84" t="s">
        <v>4626</v>
      </c>
      <c r="G1555" s="84" t="s">
        <v>4598</v>
      </c>
      <c r="H1555" s="84" t="s">
        <v>4613</v>
      </c>
      <c r="I1555" s="84" t="s">
        <v>4614</v>
      </c>
      <c r="J1555" s="84" t="s">
        <v>4715</v>
      </c>
      <c r="K1555" s="84" t="s">
        <v>4616</v>
      </c>
      <c r="L1555" s="84"/>
      <c r="M1555" s="84"/>
      <c r="N1555" s="84"/>
      <c r="O1555" s="86">
        <v>1</v>
      </c>
      <c r="P1555" s="84"/>
      <c r="Q1555" s="84"/>
      <c r="R1555" s="84"/>
      <c r="S1555" s="84"/>
      <c r="T1555" s="84"/>
      <c r="U1555" s="84"/>
      <c r="V1555" s="84"/>
      <c r="W1555" s="84"/>
      <c r="X1555" s="84"/>
      <c r="Y1555" s="84"/>
      <c r="Z1555" s="84" t="s">
        <v>8214</v>
      </c>
      <c r="AA1555" s="87">
        <v>3623.0183160000001</v>
      </c>
      <c r="AB1555" s="87">
        <v>805115</v>
      </c>
      <c r="AC1555" s="87">
        <v>628</v>
      </c>
      <c r="AD1555" s="87"/>
      <c r="AE1555" s="87">
        <v>805115</v>
      </c>
      <c r="AF1555" s="88"/>
    </row>
    <row r="1556" spans="1:32">
      <c r="A1556" s="82">
        <v>2096</v>
      </c>
      <c r="B1556" s="84" t="s">
        <v>8215</v>
      </c>
      <c r="C1556" s="84" t="s">
        <v>5780</v>
      </c>
      <c r="D1556" s="85">
        <v>2025</v>
      </c>
      <c r="E1556" s="83"/>
      <c r="F1556" s="84" t="s">
        <v>4612</v>
      </c>
      <c r="G1556" s="84" t="s">
        <v>4604</v>
      </c>
      <c r="H1556" s="84"/>
      <c r="I1556" s="84" t="s">
        <v>4614</v>
      </c>
      <c r="J1556" s="84" t="s">
        <v>4715</v>
      </c>
      <c r="K1556" s="84" t="s">
        <v>4554</v>
      </c>
      <c r="L1556" s="84"/>
      <c r="M1556" s="86">
        <v>1</v>
      </c>
      <c r="N1556" s="84"/>
      <c r="O1556" s="84"/>
      <c r="P1556" s="84"/>
      <c r="Q1556" s="84"/>
      <c r="R1556" s="84"/>
      <c r="S1556" s="84"/>
      <c r="T1556" s="84"/>
      <c r="U1556" s="84"/>
      <c r="V1556" s="84"/>
      <c r="W1556" s="84"/>
      <c r="X1556" s="84"/>
      <c r="Y1556" s="84"/>
      <c r="Z1556" s="84" t="s">
        <v>4897</v>
      </c>
      <c r="AA1556" s="87">
        <v>120</v>
      </c>
      <c r="AB1556" s="87">
        <v>26087</v>
      </c>
      <c r="AC1556" s="87">
        <v>20.3</v>
      </c>
      <c r="AD1556" s="87"/>
      <c r="AE1556" s="87">
        <v>26087</v>
      </c>
      <c r="AF1556" s="88" t="s">
        <v>8216</v>
      </c>
    </row>
    <row r="1557" spans="1:32">
      <c r="A1557" s="82">
        <v>2097</v>
      </c>
      <c r="B1557" s="84" t="s">
        <v>8217</v>
      </c>
      <c r="C1557" s="84" t="s">
        <v>4687</v>
      </c>
      <c r="D1557" s="85">
        <v>2026</v>
      </c>
      <c r="E1557" s="83"/>
      <c r="F1557" s="84" t="s">
        <v>4612</v>
      </c>
      <c r="G1557" s="84" t="s">
        <v>4598</v>
      </c>
      <c r="H1557" s="84" t="s">
        <v>4613</v>
      </c>
      <c r="I1557" s="84" t="s">
        <v>4614</v>
      </c>
      <c r="J1557" s="84" t="s">
        <v>4649</v>
      </c>
      <c r="K1557" s="84" t="s">
        <v>4616</v>
      </c>
      <c r="L1557" s="84"/>
      <c r="M1557" s="84"/>
      <c r="N1557" s="84"/>
      <c r="O1557" s="84"/>
      <c r="P1557" s="86">
        <v>1</v>
      </c>
      <c r="Q1557" s="84"/>
      <c r="R1557" s="84"/>
      <c r="S1557" s="84"/>
      <c r="T1557" s="84"/>
      <c r="U1557" s="84"/>
      <c r="V1557" s="84"/>
      <c r="W1557" s="84"/>
      <c r="X1557" s="84"/>
      <c r="Y1557" s="84"/>
      <c r="Z1557" s="84" t="s">
        <v>5169</v>
      </c>
      <c r="AA1557" s="87">
        <v>10</v>
      </c>
      <c r="AB1557" s="87">
        <v>2222</v>
      </c>
      <c r="AC1557" s="87">
        <v>1.7</v>
      </c>
      <c r="AD1557" s="87"/>
      <c r="AE1557" s="87">
        <v>2222</v>
      </c>
      <c r="AF1557" s="88" t="s">
        <v>8218</v>
      </c>
    </row>
    <row r="1558" spans="1:32">
      <c r="A1558" s="82">
        <v>2098</v>
      </c>
      <c r="B1558" s="84" t="s">
        <v>8219</v>
      </c>
      <c r="C1558" s="84" t="s">
        <v>4648</v>
      </c>
      <c r="D1558" s="85">
        <v>2023</v>
      </c>
      <c r="E1558" s="83"/>
      <c r="F1558" s="84" t="s">
        <v>4601</v>
      </c>
      <c r="G1558" s="84" t="s">
        <v>4598</v>
      </c>
      <c r="H1558" s="84" t="s">
        <v>4613</v>
      </c>
      <c r="I1558" s="84" t="s">
        <v>4614</v>
      </c>
      <c r="J1558" s="84" t="s">
        <v>4649</v>
      </c>
      <c r="K1558" s="84" t="s">
        <v>4616</v>
      </c>
      <c r="L1558" s="84"/>
      <c r="M1558" s="84"/>
      <c r="N1558" s="84"/>
      <c r="O1558" s="84"/>
      <c r="P1558" s="86">
        <v>1</v>
      </c>
      <c r="Q1558" s="84"/>
      <c r="R1558" s="84"/>
      <c r="S1558" s="84"/>
      <c r="T1558" s="84"/>
      <c r="U1558" s="84"/>
      <c r="V1558" s="84"/>
      <c r="W1558" s="84"/>
      <c r="X1558" s="84"/>
      <c r="Y1558" s="84"/>
      <c r="Z1558" s="84" t="s">
        <v>5987</v>
      </c>
      <c r="AA1558" s="87">
        <v>8</v>
      </c>
      <c r="AB1558" s="87">
        <v>1778</v>
      </c>
      <c r="AC1558" s="87">
        <v>1.4</v>
      </c>
      <c r="AD1558" s="87"/>
      <c r="AE1558" s="87">
        <v>1778</v>
      </c>
      <c r="AF1558" s="88" t="s">
        <v>8220</v>
      </c>
    </row>
    <row r="1559" spans="1:32">
      <c r="A1559" s="82">
        <v>2099</v>
      </c>
      <c r="B1559" s="84" t="s">
        <v>8221</v>
      </c>
      <c r="C1559" s="84" t="s">
        <v>4648</v>
      </c>
      <c r="D1559" s="85">
        <v>2026</v>
      </c>
      <c r="E1559" s="83"/>
      <c r="F1559" s="84" t="s">
        <v>4612</v>
      </c>
      <c r="G1559" s="84" t="s">
        <v>4598</v>
      </c>
      <c r="H1559" s="84" t="s">
        <v>4613</v>
      </c>
      <c r="I1559" s="84" t="s">
        <v>4614</v>
      </c>
      <c r="J1559" s="84" t="s">
        <v>4649</v>
      </c>
      <c r="K1559" s="84" t="s">
        <v>4616</v>
      </c>
      <c r="L1559" s="84"/>
      <c r="M1559" s="84"/>
      <c r="N1559" s="84"/>
      <c r="O1559" s="84"/>
      <c r="P1559" s="86">
        <v>1</v>
      </c>
      <c r="Q1559" s="84"/>
      <c r="R1559" s="84"/>
      <c r="S1559" s="84"/>
      <c r="T1559" s="84"/>
      <c r="U1559" s="84"/>
      <c r="V1559" s="84"/>
      <c r="W1559" s="84"/>
      <c r="X1559" s="84"/>
      <c r="Y1559" s="84"/>
      <c r="Z1559" s="84"/>
      <c r="AA1559" s="87"/>
      <c r="AB1559" s="87"/>
      <c r="AC1559" s="87"/>
      <c r="AD1559" s="87"/>
      <c r="AE1559" s="87">
        <v>0</v>
      </c>
      <c r="AF1559" s="88" t="s">
        <v>8220</v>
      </c>
    </row>
    <row r="1560" spans="1:32">
      <c r="A1560" s="82">
        <v>2102</v>
      </c>
      <c r="B1560" s="84" t="s">
        <v>8222</v>
      </c>
      <c r="C1560" s="84" t="s">
        <v>4662</v>
      </c>
      <c r="D1560" s="85">
        <v>2023</v>
      </c>
      <c r="E1560" s="83"/>
      <c r="F1560" s="84" t="s">
        <v>4621</v>
      </c>
      <c r="G1560" s="84" t="s">
        <v>4604</v>
      </c>
      <c r="H1560" s="84"/>
      <c r="I1560" s="84" t="s">
        <v>4614</v>
      </c>
      <c r="J1560" s="84" t="s">
        <v>4715</v>
      </c>
      <c r="K1560" s="84" t="s">
        <v>4616</v>
      </c>
      <c r="L1560" s="84"/>
      <c r="M1560" s="84"/>
      <c r="N1560" s="84"/>
      <c r="O1560" s="84"/>
      <c r="P1560" s="84"/>
      <c r="Q1560" s="84"/>
      <c r="R1560" s="84"/>
      <c r="S1560" s="84"/>
      <c r="T1560" s="84"/>
      <c r="U1560" s="84"/>
      <c r="V1560" s="86">
        <v>1</v>
      </c>
      <c r="W1560" s="84"/>
      <c r="X1560" s="84"/>
      <c r="Y1560" s="84"/>
      <c r="Z1560" s="84"/>
      <c r="AA1560" s="87"/>
      <c r="AB1560" s="87"/>
      <c r="AC1560" s="87"/>
      <c r="AD1560" s="87"/>
      <c r="AE1560" s="87">
        <v>0</v>
      </c>
      <c r="AF1560" s="88" t="s">
        <v>8223</v>
      </c>
    </row>
    <row r="1561" spans="1:32">
      <c r="A1561" s="82">
        <v>2103</v>
      </c>
      <c r="B1561" s="84" t="s">
        <v>8224</v>
      </c>
      <c r="C1561" s="84" t="s">
        <v>6560</v>
      </c>
      <c r="D1561" s="83"/>
      <c r="E1561" s="83"/>
      <c r="F1561" s="84" t="s">
        <v>4626</v>
      </c>
      <c r="G1561" s="84" t="s">
        <v>4598</v>
      </c>
      <c r="H1561" s="84" t="s">
        <v>4613</v>
      </c>
      <c r="I1561" s="84" t="s">
        <v>4614</v>
      </c>
      <c r="J1561" s="84" t="s">
        <v>4622</v>
      </c>
      <c r="K1561" s="84" t="s">
        <v>4616</v>
      </c>
      <c r="L1561" s="84"/>
      <c r="M1561" s="84"/>
      <c r="N1561" s="84"/>
      <c r="O1561" s="84"/>
      <c r="P1561" s="84"/>
      <c r="Q1561" s="84"/>
      <c r="R1561" s="84"/>
      <c r="S1561" s="84"/>
      <c r="T1561" s="84"/>
      <c r="U1561" s="84"/>
      <c r="V1561" s="84"/>
      <c r="W1561" s="84"/>
      <c r="X1561" s="84"/>
      <c r="Y1561" s="84"/>
      <c r="Z1561" s="84" t="s">
        <v>8225</v>
      </c>
      <c r="AA1561" s="87">
        <v>9200</v>
      </c>
      <c r="AB1561" s="87">
        <v>2044444</v>
      </c>
      <c r="AC1561" s="87">
        <v>1593.9</v>
      </c>
      <c r="AD1561" s="87"/>
      <c r="AE1561" s="87">
        <v>2044444</v>
      </c>
      <c r="AF1561" s="88" t="s">
        <v>8226</v>
      </c>
    </row>
    <row r="1562" spans="1:32">
      <c r="A1562" s="82">
        <v>2104</v>
      </c>
      <c r="B1562" s="84" t="s">
        <v>8227</v>
      </c>
      <c r="C1562" s="84" t="s">
        <v>4662</v>
      </c>
      <c r="D1562" s="83"/>
      <c r="E1562" s="83"/>
      <c r="F1562" s="84" t="s">
        <v>4626</v>
      </c>
      <c r="G1562" s="84" t="s">
        <v>4633</v>
      </c>
      <c r="H1562" s="84"/>
      <c r="I1562" s="84" t="s">
        <v>4614</v>
      </c>
      <c r="J1562" s="84" t="s">
        <v>4715</v>
      </c>
      <c r="K1562" s="84" t="s">
        <v>4554</v>
      </c>
      <c r="L1562" s="84"/>
      <c r="M1562" s="86">
        <v>1</v>
      </c>
      <c r="N1562" s="84"/>
      <c r="O1562" s="84"/>
      <c r="P1562" s="84"/>
      <c r="Q1562" s="84"/>
      <c r="R1562" s="84"/>
      <c r="S1562" s="84"/>
      <c r="T1562" s="84"/>
      <c r="U1562" s="84"/>
      <c r="V1562" s="84"/>
      <c r="W1562" s="84"/>
      <c r="X1562" s="84"/>
      <c r="Y1562" s="84"/>
      <c r="Z1562" s="84" t="s">
        <v>8228</v>
      </c>
      <c r="AA1562" s="87">
        <v>650</v>
      </c>
      <c r="AB1562" s="87">
        <v>171053</v>
      </c>
      <c r="AC1562" s="87">
        <v>133.4</v>
      </c>
      <c r="AD1562" s="87"/>
      <c r="AE1562" s="87">
        <v>171053</v>
      </c>
      <c r="AF1562" s="88" t="s">
        <v>8229</v>
      </c>
    </row>
    <row r="1563" spans="1:32">
      <c r="A1563" s="82">
        <v>2105</v>
      </c>
      <c r="B1563" s="84" t="s">
        <v>8230</v>
      </c>
      <c r="C1563" s="84" t="s">
        <v>4677</v>
      </c>
      <c r="D1563" s="85">
        <v>2023</v>
      </c>
      <c r="E1563" s="83"/>
      <c r="F1563" s="84" t="s">
        <v>4621</v>
      </c>
      <c r="G1563" s="84" t="s">
        <v>4604</v>
      </c>
      <c r="H1563" s="84"/>
      <c r="I1563" s="84" t="s">
        <v>4614</v>
      </c>
      <c r="J1563" s="84" t="s">
        <v>4649</v>
      </c>
      <c r="K1563" s="84" t="s">
        <v>4616</v>
      </c>
      <c r="L1563" s="84"/>
      <c r="M1563" s="84"/>
      <c r="N1563" s="84"/>
      <c r="O1563" s="84"/>
      <c r="P1563" s="84"/>
      <c r="Q1563" s="86">
        <v>1</v>
      </c>
      <c r="R1563" s="84"/>
      <c r="S1563" s="84"/>
      <c r="T1563" s="84"/>
      <c r="U1563" s="84"/>
      <c r="V1563" s="84"/>
      <c r="W1563" s="84"/>
      <c r="X1563" s="84"/>
      <c r="Y1563" s="84"/>
      <c r="Z1563" s="84" t="s">
        <v>8231</v>
      </c>
      <c r="AA1563" s="87">
        <v>5</v>
      </c>
      <c r="AB1563" s="87">
        <v>1087</v>
      </c>
      <c r="AC1563" s="87">
        <v>0.8</v>
      </c>
      <c r="AD1563" s="87"/>
      <c r="AE1563" s="87">
        <v>1087</v>
      </c>
      <c r="AF1563" s="88" t="s">
        <v>8232</v>
      </c>
    </row>
    <row r="1564" spans="1:32">
      <c r="A1564" s="82">
        <v>2106</v>
      </c>
      <c r="B1564" s="84" t="s">
        <v>8233</v>
      </c>
      <c r="C1564" s="84" t="s">
        <v>5660</v>
      </c>
      <c r="D1564" s="85">
        <v>2030</v>
      </c>
      <c r="E1564" s="83"/>
      <c r="F1564" s="84" t="s">
        <v>4612</v>
      </c>
      <c r="G1564" s="84" t="s">
        <v>4598</v>
      </c>
      <c r="H1564" s="84" t="s">
        <v>4613</v>
      </c>
      <c r="I1564" s="84" t="s">
        <v>4614</v>
      </c>
      <c r="J1564" s="84" t="s">
        <v>4715</v>
      </c>
      <c r="K1564" s="84" t="s">
        <v>4554</v>
      </c>
      <c r="L1564" s="84"/>
      <c r="M1564" s="86">
        <v>1</v>
      </c>
      <c r="N1564" s="84"/>
      <c r="O1564" s="84"/>
      <c r="P1564" s="84"/>
      <c r="Q1564" s="84"/>
      <c r="R1564" s="84"/>
      <c r="S1564" s="84"/>
      <c r="T1564" s="84"/>
      <c r="U1564" s="84"/>
      <c r="V1564" s="84"/>
      <c r="W1564" s="84"/>
      <c r="X1564" s="84"/>
      <c r="Y1564" s="84"/>
      <c r="Z1564" s="84" t="s">
        <v>8234</v>
      </c>
      <c r="AA1564" s="87">
        <v>2539.6336769999998</v>
      </c>
      <c r="AB1564" s="87">
        <v>564363</v>
      </c>
      <c r="AC1564" s="87">
        <v>440</v>
      </c>
      <c r="AD1564" s="87"/>
      <c r="AE1564" s="87">
        <v>564363</v>
      </c>
      <c r="AF1564" s="88" t="s">
        <v>8235</v>
      </c>
    </row>
    <row r="1565" spans="1:32">
      <c r="A1565" s="82">
        <v>2107</v>
      </c>
      <c r="B1565" s="84" t="s">
        <v>8236</v>
      </c>
      <c r="C1565" s="84" t="s">
        <v>5007</v>
      </c>
      <c r="D1565" s="83"/>
      <c r="E1565" s="83"/>
      <c r="F1565" s="84" t="s">
        <v>4612</v>
      </c>
      <c r="G1565" s="84" t="s">
        <v>4598</v>
      </c>
      <c r="H1565" s="84" t="s">
        <v>4613</v>
      </c>
      <c r="I1565" s="84" t="s">
        <v>4614</v>
      </c>
      <c r="J1565" s="84" t="s">
        <v>4649</v>
      </c>
      <c r="K1565" s="84" t="s">
        <v>4616</v>
      </c>
      <c r="L1565" s="84"/>
      <c r="M1565" s="84"/>
      <c r="N1565" s="84"/>
      <c r="O1565" s="84"/>
      <c r="P1565" s="84"/>
      <c r="Q1565" s="84"/>
      <c r="R1565" s="84"/>
      <c r="S1565" s="84"/>
      <c r="T1565" s="84"/>
      <c r="U1565" s="84"/>
      <c r="V1565" s="84"/>
      <c r="W1565" s="84"/>
      <c r="X1565" s="84"/>
      <c r="Y1565" s="84"/>
      <c r="Z1565" s="84" t="s">
        <v>5276</v>
      </c>
      <c r="AA1565" s="87">
        <v>50</v>
      </c>
      <c r="AB1565" s="87">
        <v>11111</v>
      </c>
      <c r="AC1565" s="87">
        <v>8.6999999999999993</v>
      </c>
      <c r="AD1565" s="87"/>
      <c r="AE1565" s="87">
        <v>11111</v>
      </c>
      <c r="AF1565" s="88" t="s">
        <v>8237</v>
      </c>
    </row>
    <row r="1566" spans="1:32">
      <c r="A1566" s="82">
        <v>2108</v>
      </c>
      <c r="B1566" s="84" t="s">
        <v>8238</v>
      </c>
      <c r="C1566" s="84" t="s">
        <v>6857</v>
      </c>
      <c r="D1566" s="83"/>
      <c r="E1566" s="83"/>
      <c r="F1566" s="84" t="s">
        <v>4612</v>
      </c>
      <c r="G1566" s="84" t="s">
        <v>4598</v>
      </c>
      <c r="H1566" s="84" t="s">
        <v>4613</v>
      </c>
      <c r="I1566" s="84" t="s">
        <v>4614</v>
      </c>
      <c r="J1566" s="84" t="s">
        <v>4715</v>
      </c>
      <c r="K1566" s="84" t="s">
        <v>4554</v>
      </c>
      <c r="L1566" s="84"/>
      <c r="M1566" s="86">
        <v>1</v>
      </c>
      <c r="N1566" s="84"/>
      <c r="O1566" s="84"/>
      <c r="P1566" s="84"/>
      <c r="Q1566" s="84"/>
      <c r="R1566" s="84"/>
      <c r="S1566" s="84"/>
      <c r="T1566" s="84"/>
      <c r="U1566" s="84"/>
      <c r="V1566" s="84"/>
      <c r="W1566" s="84"/>
      <c r="X1566" s="84"/>
      <c r="Y1566" s="84"/>
      <c r="Z1566" s="84" t="s">
        <v>5400</v>
      </c>
      <c r="AA1566" s="87">
        <v>5</v>
      </c>
      <c r="AB1566" s="87">
        <v>1111</v>
      </c>
      <c r="AC1566" s="87">
        <v>0.9</v>
      </c>
      <c r="AD1566" s="87"/>
      <c r="AE1566" s="87">
        <v>1111</v>
      </c>
      <c r="AF1566" s="88"/>
    </row>
    <row r="1567" spans="1:32">
      <c r="A1567" s="82">
        <v>2109</v>
      </c>
      <c r="B1567" s="84" t="s">
        <v>8239</v>
      </c>
      <c r="C1567" s="84" t="s">
        <v>7796</v>
      </c>
      <c r="D1567" s="83"/>
      <c r="E1567" s="83"/>
      <c r="F1567" s="84" t="s">
        <v>4626</v>
      </c>
      <c r="G1567" s="84" t="s">
        <v>4598</v>
      </c>
      <c r="H1567" s="84" t="s">
        <v>4613</v>
      </c>
      <c r="I1567" s="84" t="s">
        <v>4614</v>
      </c>
      <c r="J1567" s="84" t="s">
        <v>4715</v>
      </c>
      <c r="K1567" s="84" t="s">
        <v>4616</v>
      </c>
      <c r="L1567" s="84"/>
      <c r="M1567" s="84"/>
      <c r="N1567" s="84"/>
      <c r="O1567" s="84"/>
      <c r="P1567" s="84"/>
      <c r="Q1567" s="84"/>
      <c r="R1567" s="84"/>
      <c r="S1567" s="84"/>
      <c r="T1567" s="84"/>
      <c r="U1567" s="84"/>
      <c r="V1567" s="84"/>
      <c r="W1567" s="84"/>
      <c r="X1567" s="84"/>
      <c r="Y1567" s="84"/>
      <c r="Z1567" s="84"/>
      <c r="AA1567" s="87">
        <v>0</v>
      </c>
      <c r="AB1567" s="87"/>
      <c r="AC1567" s="87"/>
      <c r="AD1567" s="87"/>
      <c r="AE1567" s="87">
        <v>0</v>
      </c>
      <c r="AF1567" s="88" t="s">
        <v>8240</v>
      </c>
    </row>
    <row r="1568" spans="1:32">
      <c r="A1568" s="82">
        <v>2110</v>
      </c>
      <c r="B1568" s="84" t="s">
        <v>8241</v>
      </c>
      <c r="C1568" s="84" t="s">
        <v>6185</v>
      </c>
      <c r="D1568" s="83"/>
      <c r="E1568" s="83"/>
      <c r="F1568" s="84" t="s">
        <v>4626</v>
      </c>
      <c r="G1568" s="84" t="s">
        <v>4602</v>
      </c>
      <c r="H1568" s="84"/>
      <c r="I1568" s="84" t="s">
        <v>4614</v>
      </c>
      <c r="J1568" s="84" t="s">
        <v>4649</v>
      </c>
      <c r="K1568" s="84" t="s">
        <v>4554</v>
      </c>
      <c r="L1568" s="84"/>
      <c r="M1568" s="86">
        <v>1</v>
      </c>
      <c r="N1568" s="84"/>
      <c r="O1568" s="84"/>
      <c r="P1568" s="84"/>
      <c r="Q1568" s="84"/>
      <c r="R1568" s="84"/>
      <c r="S1568" s="84"/>
      <c r="T1568" s="84"/>
      <c r="U1568" s="84"/>
      <c r="V1568" s="84"/>
      <c r="W1568" s="84"/>
      <c r="X1568" s="84"/>
      <c r="Y1568" s="84"/>
      <c r="Z1568" s="84" t="s">
        <v>8242</v>
      </c>
      <c r="AA1568" s="87">
        <v>274</v>
      </c>
      <c r="AB1568" s="87">
        <v>52692</v>
      </c>
      <c r="AC1568" s="87">
        <v>41.1</v>
      </c>
      <c r="AD1568" s="87"/>
      <c r="AE1568" s="87">
        <v>52692</v>
      </c>
      <c r="AF1568" s="88" t="s">
        <v>8243</v>
      </c>
    </row>
    <row r="1569" spans="1:32">
      <c r="A1569" s="82">
        <v>2111</v>
      </c>
      <c r="B1569" s="84" t="s">
        <v>8244</v>
      </c>
      <c r="C1569" s="84" t="s">
        <v>4833</v>
      </c>
      <c r="D1569" s="85">
        <v>2027</v>
      </c>
      <c r="E1569" s="83"/>
      <c r="F1569" s="84" t="s">
        <v>4626</v>
      </c>
      <c r="G1569" s="84" t="s">
        <v>4598</v>
      </c>
      <c r="H1569" s="84" t="s">
        <v>4613</v>
      </c>
      <c r="I1569" s="84" t="s">
        <v>4614</v>
      </c>
      <c r="J1569" s="84" t="s">
        <v>4615</v>
      </c>
      <c r="K1569" s="84" t="s">
        <v>4616</v>
      </c>
      <c r="L1569" s="84"/>
      <c r="M1569" s="84"/>
      <c r="N1569" s="84"/>
      <c r="O1569" s="84"/>
      <c r="P1569" s="84"/>
      <c r="Q1569" s="84"/>
      <c r="R1569" s="84"/>
      <c r="S1569" s="84"/>
      <c r="T1569" s="84"/>
      <c r="U1569" s="84"/>
      <c r="V1569" s="84"/>
      <c r="W1569" s="84"/>
      <c r="X1569" s="84"/>
      <c r="Y1569" s="84"/>
      <c r="Z1569" s="84" t="s">
        <v>4617</v>
      </c>
      <c r="AA1569" s="87">
        <v>1000</v>
      </c>
      <c r="AB1569" s="87">
        <v>222222</v>
      </c>
      <c r="AC1569" s="87">
        <v>173.3</v>
      </c>
      <c r="AD1569" s="87"/>
      <c r="AE1569" s="87">
        <v>222222</v>
      </c>
      <c r="AF1569" s="88" t="s">
        <v>8245</v>
      </c>
    </row>
    <row r="1570" spans="1:32">
      <c r="A1570" s="82">
        <v>2112</v>
      </c>
      <c r="B1570" s="84" t="s">
        <v>8246</v>
      </c>
      <c r="C1570" s="84" t="s">
        <v>5621</v>
      </c>
      <c r="D1570" s="83"/>
      <c r="E1570" s="83"/>
      <c r="F1570" s="84" t="s">
        <v>4626</v>
      </c>
      <c r="G1570" s="84" t="s">
        <v>4598</v>
      </c>
      <c r="H1570" s="84" t="s">
        <v>4613</v>
      </c>
      <c r="I1570" s="84" t="s">
        <v>4614</v>
      </c>
      <c r="J1570" s="84" t="s">
        <v>4715</v>
      </c>
      <c r="K1570" s="84" t="s">
        <v>4616</v>
      </c>
      <c r="L1570" s="84"/>
      <c r="M1570" s="84"/>
      <c r="N1570" s="84"/>
      <c r="O1570" s="84"/>
      <c r="P1570" s="84"/>
      <c r="Q1570" s="86">
        <v>1</v>
      </c>
      <c r="R1570" s="84"/>
      <c r="S1570" s="84"/>
      <c r="T1570" s="84"/>
      <c r="U1570" s="84"/>
      <c r="V1570" s="84"/>
      <c r="W1570" s="84"/>
      <c r="X1570" s="84"/>
      <c r="Y1570" s="84"/>
      <c r="Z1570" s="84" t="s">
        <v>4970</v>
      </c>
      <c r="AA1570" s="87">
        <v>20</v>
      </c>
      <c r="AB1570" s="87">
        <v>4444</v>
      </c>
      <c r="AC1570" s="87">
        <v>3.5</v>
      </c>
      <c r="AD1570" s="87"/>
      <c r="AE1570" s="87">
        <v>4444</v>
      </c>
      <c r="AF1570" s="88" t="s">
        <v>8247</v>
      </c>
    </row>
    <row r="1571" spans="1:32">
      <c r="A1571" s="82">
        <v>2113</v>
      </c>
      <c r="B1571" s="84" t="s">
        <v>8248</v>
      </c>
      <c r="C1571" s="84" t="s">
        <v>4687</v>
      </c>
      <c r="D1571" s="85">
        <v>2023</v>
      </c>
      <c r="E1571" s="83"/>
      <c r="F1571" s="84" t="s">
        <v>4663</v>
      </c>
      <c r="G1571" s="84" t="s">
        <v>4598</v>
      </c>
      <c r="H1571" s="84" t="s">
        <v>4613</v>
      </c>
      <c r="I1571" s="84" t="s">
        <v>4769</v>
      </c>
      <c r="J1571" s="84" t="s">
        <v>5914</v>
      </c>
      <c r="K1571" s="84" t="s">
        <v>4563</v>
      </c>
      <c r="L1571" s="84"/>
      <c r="M1571" s="84"/>
      <c r="N1571" s="84"/>
      <c r="O1571" s="84"/>
      <c r="P1571" s="84"/>
      <c r="Q1571" s="84"/>
      <c r="R1571" s="84"/>
      <c r="S1571" s="84"/>
      <c r="T1571" s="84"/>
      <c r="U1571" s="84"/>
      <c r="V1571" s="84"/>
      <c r="W1571" s="86">
        <v>1</v>
      </c>
      <c r="X1571" s="84"/>
      <c r="Y1571" s="84"/>
      <c r="Z1571" s="84"/>
      <c r="AA1571" s="87">
        <v>0</v>
      </c>
      <c r="AB1571" s="87"/>
      <c r="AC1571" s="87"/>
      <c r="AD1571" s="87"/>
      <c r="AE1571" s="87">
        <v>0</v>
      </c>
      <c r="AF1571" s="88" t="s">
        <v>8249</v>
      </c>
    </row>
    <row r="1572" spans="1:32">
      <c r="A1572" s="82">
        <v>2114</v>
      </c>
      <c r="B1572" s="84" t="s">
        <v>8250</v>
      </c>
      <c r="C1572" s="84" t="s">
        <v>4687</v>
      </c>
      <c r="D1572" s="83"/>
      <c r="E1572" s="83"/>
      <c r="F1572" s="84" t="s">
        <v>4612</v>
      </c>
      <c r="G1572" s="84" t="s">
        <v>4598</v>
      </c>
      <c r="H1572" s="84" t="s">
        <v>4613</v>
      </c>
      <c r="I1572" s="84" t="s">
        <v>4614</v>
      </c>
      <c r="J1572" s="84" t="s">
        <v>4622</v>
      </c>
      <c r="K1572" s="84" t="s">
        <v>4616</v>
      </c>
      <c r="L1572" s="84"/>
      <c r="M1572" s="84"/>
      <c r="N1572" s="84"/>
      <c r="O1572" s="84"/>
      <c r="P1572" s="84"/>
      <c r="Q1572" s="86">
        <v>1</v>
      </c>
      <c r="R1572" s="84"/>
      <c r="S1572" s="84"/>
      <c r="T1572" s="84"/>
      <c r="U1572" s="84"/>
      <c r="V1572" s="84"/>
      <c r="W1572" s="84"/>
      <c r="X1572" s="84"/>
      <c r="Y1572" s="84"/>
      <c r="Z1572" s="84" t="s">
        <v>5382</v>
      </c>
      <c r="AA1572" s="87">
        <v>15</v>
      </c>
      <c r="AB1572" s="87">
        <v>3333</v>
      </c>
      <c r="AC1572" s="87">
        <v>2.6</v>
      </c>
      <c r="AD1572" s="87"/>
      <c r="AE1572" s="87">
        <v>3333</v>
      </c>
      <c r="AF1572" s="88" t="s">
        <v>8251</v>
      </c>
    </row>
    <row r="1573" spans="1:32">
      <c r="A1573" s="82">
        <v>2115</v>
      </c>
      <c r="B1573" s="84" t="s">
        <v>8252</v>
      </c>
      <c r="C1573" s="84" t="s">
        <v>5007</v>
      </c>
      <c r="D1573" s="83"/>
      <c r="E1573" s="83"/>
      <c r="F1573" s="84" t="s">
        <v>4626</v>
      </c>
      <c r="G1573" s="84" t="s">
        <v>4598</v>
      </c>
      <c r="H1573" s="84" t="s">
        <v>4613</v>
      </c>
      <c r="I1573" s="84" t="s">
        <v>4614</v>
      </c>
      <c r="J1573" s="84" t="s">
        <v>4715</v>
      </c>
      <c r="K1573" s="84" t="s">
        <v>4616</v>
      </c>
      <c r="L1573" s="84"/>
      <c r="M1573" s="84"/>
      <c r="N1573" s="84"/>
      <c r="O1573" s="84"/>
      <c r="P1573" s="84"/>
      <c r="Q1573" s="84"/>
      <c r="R1573" s="84"/>
      <c r="S1573" s="84"/>
      <c r="T1573" s="84"/>
      <c r="U1573" s="84"/>
      <c r="V1573" s="84"/>
      <c r="W1573" s="84"/>
      <c r="X1573" s="84"/>
      <c r="Y1573" s="84"/>
      <c r="Z1573" s="84" t="s">
        <v>5671</v>
      </c>
      <c r="AA1573" s="87">
        <v>300</v>
      </c>
      <c r="AB1573" s="87">
        <v>66667</v>
      </c>
      <c r="AC1573" s="87">
        <v>52</v>
      </c>
      <c r="AD1573" s="87"/>
      <c r="AE1573" s="87">
        <v>66667</v>
      </c>
      <c r="AF1573" s="88" t="s">
        <v>8245</v>
      </c>
    </row>
    <row r="1574" spans="1:32">
      <c r="A1574" s="82">
        <v>2116</v>
      </c>
      <c r="B1574" s="84" t="s">
        <v>8253</v>
      </c>
      <c r="C1574" s="84" t="s">
        <v>4648</v>
      </c>
      <c r="D1574" s="85">
        <v>2024</v>
      </c>
      <c r="E1574" s="83"/>
      <c r="F1574" s="84" t="s">
        <v>4612</v>
      </c>
      <c r="G1574" s="84" t="s">
        <v>4598</v>
      </c>
      <c r="H1574" s="84" t="s">
        <v>4613</v>
      </c>
      <c r="I1574" s="84" t="s">
        <v>4614</v>
      </c>
      <c r="J1574" s="84" t="s">
        <v>4715</v>
      </c>
      <c r="K1574" s="84" t="s">
        <v>4616</v>
      </c>
      <c r="L1574" s="84"/>
      <c r="M1574" s="84"/>
      <c r="N1574" s="84"/>
      <c r="O1574" s="84"/>
      <c r="P1574" s="84"/>
      <c r="Q1574" s="86">
        <v>1</v>
      </c>
      <c r="R1574" s="84"/>
      <c r="S1574" s="84"/>
      <c r="T1574" s="84"/>
      <c r="U1574" s="84"/>
      <c r="V1574" s="84"/>
      <c r="W1574" s="84"/>
      <c r="X1574" s="84"/>
      <c r="Y1574" s="84"/>
      <c r="Z1574" s="84" t="s">
        <v>5684</v>
      </c>
      <c r="AA1574" s="87">
        <v>1.4</v>
      </c>
      <c r="AB1574" s="87">
        <v>311</v>
      </c>
      <c r="AC1574" s="87">
        <v>0.2</v>
      </c>
      <c r="AD1574" s="87"/>
      <c r="AE1574" s="87">
        <v>311</v>
      </c>
      <c r="AF1574" s="88" t="s">
        <v>8254</v>
      </c>
    </row>
    <row r="1575" spans="1:32">
      <c r="A1575" s="82">
        <v>2117</v>
      </c>
      <c r="B1575" s="84" t="s">
        <v>8255</v>
      </c>
      <c r="C1575" s="84" t="s">
        <v>4620</v>
      </c>
      <c r="D1575" s="85">
        <v>2026</v>
      </c>
      <c r="E1575" s="83"/>
      <c r="F1575" s="84" t="s">
        <v>4612</v>
      </c>
      <c r="G1575" s="84" t="s">
        <v>4598</v>
      </c>
      <c r="H1575" s="84" t="s">
        <v>4613</v>
      </c>
      <c r="I1575" s="84" t="s">
        <v>4614</v>
      </c>
      <c r="J1575" s="84" t="s">
        <v>4615</v>
      </c>
      <c r="K1575" s="84" t="s">
        <v>4616</v>
      </c>
      <c r="L1575" s="84"/>
      <c r="M1575" s="86">
        <v>1</v>
      </c>
      <c r="N1575" s="86">
        <v>1</v>
      </c>
      <c r="O1575" s="84"/>
      <c r="P1575" s="86">
        <v>1</v>
      </c>
      <c r="Q1575" s="84"/>
      <c r="R1575" s="84"/>
      <c r="S1575" s="84"/>
      <c r="T1575" s="84"/>
      <c r="U1575" s="84"/>
      <c r="V1575" s="84"/>
      <c r="W1575" s="84"/>
      <c r="X1575" s="84"/>
      <c r="Y1575" s="84"/>
      <c r="Z1575" s="84" t="s">
        <v>5698</v>
      </c>
      <c r="AA1575" s="87">
        <v>200</v>
      </c>
      <c r="AB1575" s="87">
        <v>44444</v>
      </c>
      <c r="AC1575" s="87">
        <v>34.700000000000003</v>
      </c>
      <c r="AD1575" s="87"/>
      <c r="AE1575" s="87">
        <v>44444</v>
      </c>
      <c r="AF1575" s="88" t="s">
        <v>8256</v>
      </c>
    </row>
    <row r="1576" spans="1:32">
      <c r="A1576" s="82">
        <v>2118</v>
      </c>
      <c r="B1576" s="84" t="s">
        <v>8257</v>
      </c>
      <c r="C1576" s="84" t="s">
        <v>8258</v>
      </c>
      <c r="D1576" s="85">
        <v>2025</v>
      </c>
      <c r="E1576" s="83"/>
      <c r="F1576" s="84" t="s">
        <v>4612</v>
      </c>
      <c r="G1576" s="84" t="s">
        <v>4598</v>
      </c>
      <c r="H1576" s="84" t="s">
        <v>4613</v>
      </c>
      <c r="I1576" s="84" t="s">
        <v>4614</v>
      </c>
      <c r="J1576" s="84" t="s">
        <v>4715</v>
      </c>
      <c r="K1576" s="84" t="s">
        <v>4616</v>
      </c>
      <c r="L1576" s="84"/>
      <c r="M1576" s="84"/>
      <c r="N1576" s="84"/>
      <c r="O1576" s="84"/>
      <c r="P1576" s="84"/>
      <c r="Q1576" s="84"/>
      <c r="R1576" s="84"/>
      <c r="S1576" s="84"/>
      <c r="T1576" s="84"/>
      <c r="U1576" s="84"/>
      <c r="V1576" s="86">
        <v>1</v>
      </c>
      <c r="W1576" s="84"/>
      <c r="X1576" s="84"/>
      <c r="Y1576" s="84"/>
      <c r="Z1576" s="84" t="s">
        <v>8259</v>
      </c>
      <c r="AA1576" s="87">
        <v>4675.2347239999999</v>
      </c>
      <c r="AB1576" s="87">
        <v>1038941</v>
      </c>
      <c r="AC1576" s="87">
        <v>810</v>
      </c>
      <c r="AD1576" s="87"/>
      <c r="AE1576" s="87">
        <v>1038941</v>
      </c>
      <c r="AF1576" s="88" t="s">
        <v>8260</v>
      </c>
    </row>
    <row r="1577" spans="1:32">
      <c r="A1577" s="82">
        <v>2119</v>
      </c>
      <c r="B1577" s="84" t="s">
        <v>8261</v>
      </c>
      <c r="C1577" s="84" t="s">
        <v>4833</v>
      </c>
      <c r="D1577" s="85">
        <v>2026</v>
      </c>
      <c r="E1577" s="83"/>
      <c r="F1577" s="84" t="s">
        <v>4612</v>
      </c>
      <c r="G1577" s="84" t="s">
        <v>4598</v>
      </c>
      <c r="H1577" s="84" t="s">
        <v>4613</v>
      </c>
      <c r="I1577" s="84" t="s">
        <v>4614</v>
      </c>
      <c r="J1577" s="84" t="s">
        <v>4715</v>
      </c>
      <c r="K1577" s="84" t="s">
        <v>4616</v>
      </c>
      <c r="L1577" s="86">
        <v>1</v>
      </c>
      <c r="M1577" s="84"/>
      <c r="N1577" s="84"/>
      <c r="O1577" s="84"/>
      <c r="P1577" s="86">
        <v>1</v>
      </c>
      <c r="Q1577" s="84"/>
      <c r="R1577" s="84"/>
      <c r="S1577" s="84"/>
      <c r="T1577" s="84"/>
      <c r="U1577" s="84"/>
      <c r="V1577" s="84"/>
      <c r="W1577" s="86">
        <v>1</v>
      </c>
      <c r="X1577" s="84"/>
      <c r="Y1577" s="84"/>
      <c r="Z1577" s="84" t="s">
        <v>4970</v>
      </c>
      <c r="AA1577" s="87">
        <v>20</v>
      </c>
      <c r="AB1577" s="87">
        <v>4444</v>
      </c>
      <c r="AC1577" s="87">
        <v>3.5</v>
      </c>
      <c r="AD1577" s="87"/>
      <c r="AE1577" s="87">
        <v>4444</v>
      </c>
      <c r="AF1577" s="88" t="s">
        <v>8262</v>
      </c>
    </row>
    <row r="1578" spans="1:32">
      <c r="A1578" s="82">
        <v>2120</v>
      </c>
      <c r="B1578" s="84" t="s">
        <v>8263</v>
      </c>
      <c r="C1578" s="84" t="s">
        <v>4833</v>
      </c>
      <c r="D1578" s="85">
        <v>2030</v>
      </c>
      <c r="E1578" s="83"/>
      <c r="F1578" s="84" t="s">
        <v>4612</v>
      </c>
      <c r="G1578" s="84" t="s">
        <v>4598</v>
      </c>
      <c r="H1578" s="84" t="s">
        <v>4613</v>
      </c>
      <c r="I1578" s="84" t="s">
        <v>4614</v>
      </c>
      <c r="J1578" s="84" t="s">
        <v>4715</v>
      </c>
      <c r="K1578" s="84" t="s">
        <v>4616</v>
      </c>
      <c r="L1578" s="86">
        <v>1</v>
      </c>
      <c r="M1578" s="84"/>
      <c r="N1578" s="84"/>
      <c r="O1578" s="84"/>
      <c r="P1578" s="86">
        <v>1</v>
      </c>
      <c r="Q1578" s="84"/>
      <c r="R1578" s="84"/>
      <c r="S1578" s="84"/>
      <c r="T1578" s="84"/>
      <c r="U1578" s="84"/>
      <c r="V1578" s="84"/>
      <c r="W1578" s="86">
        <v>1</v>
      </c>
      <c r="X1578" s="84"/>
      <c r="Y1578" s="84"/>
      <c r="Z1578" s="84" t="s">
        <v>5698</v>
      </c>
      <c r="AA1578" s="87">
        <v>180</v>
      </c>
      <c r="AB1578" s="87">
        <v>40000</v>
      </c>
      <c r="AC1578" s="87">
        <v>31.2</v>
      </c>
      <c r="AD1578" s="87"/>
      <c r="AE1578" s="87">
        <v>40000</v>
      </c>
      <c r="AF1578" s="88" t="s">
        <v>8262</v>
      </c>
    </row>
    <row r="1579" spans="1:32">
      <c r="A1579" s="82">
        <v>2121</v>
      </c>
      <c r="B1579" s="84" t="s">
        <v>8264</v>
      </c>
      <c r="C1579" s="84" t="s">
        <v>4687</v>
      </c>
      <c r="D1579" s="83"/>
      <c r="E1579" s="83"/>
      <c r="F1579" s="84" t="s">
        <v>4612</v>
      </c>
      <c r="G1579" s="84" t="s">
        <v>4598</v>
      </c>
      <c r="H1579" s="84" t="s">
        <v>4613</v>
      </c>
      <c r="I1579" s="84" t="s">
        <v>4614</v>
      </c>
      <c r="J1579" s="84" t="s">
        <v>4683</v>
      </c>
      <c r="K1579" s="84" t="s">
        <v>4616</v>
      </c>
      <c r="L1579" s="84"/>
      <c r="M1579" s="84"/>
      <c r="N1579" s="84"/>
      <c r="O1579" s="84"/>
      <c r="P1579" s="84"/>
      <c r="Q1579" s="84"/>
      <c r="R1579" s="84"/>
      <c r="S1579" s="84"/>
      <c r="T1579" s="84"/>
      <c r="U1579" s="84"/>
      <c r="V1579" s="84"/>
      <c r="W1579" s="84"/>
      <c r="X1579" s="84"/>
      <c r="Y1579" s="84"/>
      <c r="Z1579" s="84" t="s">
        <v>4952</v>
      </c>
      <c r="AA1579" s="87">
        <v>30</v>
      </c>
      <c r="AB1579" s="87">
        <v>6667</v>
      </c>
      <c r="AC1579" s="87">
        <v>5.2</v>
      </c>
      <c r="AD1579" s="87"/>
      <c r="AE1579" s="87">
        <v>6667</v>
      </c>
      <c r="AF1579" s="88" t="s">
        <v>8265</v>
      </c>
    </row>
    <row r="1580" spans="1:32">
      <c r="A1580" s="82">
        <v>2122</v>
      </c>
      <c r="B1580" s="84" t="s">
        <v>8266</v>
      </c>
      <c r="C1580" s="84" t="s">
        <v>4648</v>
      </c>
      <c r="D1580" s="85">
        <v>2024</v>
      </c>
      <c r="E1580" s="83"/>
      <c r="F1580" s="84" t="s">
        <v>4612</v>
      </c>
      <c r="G1580" s="84" t="s">
        <v>4598</v>
      </c>
      <c r="H1580" s="84" t="s">
        <v>4613</v>
      </c>
      <c r="I1580" s="84" t="s">
        <v>4614</v>
      </c>
      <c r="J1580" s="84" t="s">
        <v>4715</v>
      </c>
      <c r="K1580" s="84" t="s">
        <v>4616</v>
      </c>
      <c r="L1580" s="84"/>
      <c r="M1580" s="84"/>
      <c r="N1580" s="84"/>
      <c r="O1580" s="84"/>
      <c r="P1580" s="84"/>
      <c r="Q1580" s="84"/>
      <c r="R1580" s="84"/>
      <c r="S1580" s="84"/>
      <c r="T1580" s="84"/>
      <c r="U1580" s="84"/>
      <c r="V1580" s="84"/>
      <c r="W1580" s="84"/>
      <c r="X1580" s="84"/>
      <c r="Y1580" s="84"/>
      <c r="Z1580" s="84" t="s">
        <v>6272</v>
      </c>
      <c r="AA1580" s="87">
        <v>90</v>
      </c>
      <c r="AB1580" s="87">
        <v>20000</v>
      </c>
      <c r="AC1580" s="87">
        <v>15.6</v>
      </c>
      <c r="AD1580" s="87"/>
      <c r="AE1580" s="87">
        <v>20000</v>
      </c>
      <c r="AF1580" s="88" t="s">
        <v>8267</v>
      </c>
    </row>
    <row r="1581" spans="1:32">
      <c r="A1581" s="82">
        <v>2123</v>
      </c>
      <c r="B1581" s="84" t="s">
        <v>8268</v>
      </c>
      <c r="C1581" s="84" t="s">
        <v>4648</v>
      </c>
      <c r="D1581" s="85">
        <v>2024</v>
      </c>
      <c r="E1581" s="83"/>
      <c r="F1581" s="84" t="s">
        <v>4612</v>
      </c>
      <c r="G1581" s="84" t="s">
        <v>4598</v>
      </c>
      <c r="H1581" s="84" t="s">
        <v>4613</v>
      </c>
      <c r="I1581" s="84" t="s">
        <v>4614</v>
      </c>
      <c r="J1581" s="84" t="s">
        <v>4715</v>
      </c>
      <c r="K1581" s="84" t="s">
        <v>4616</v>
      </c>
      <c r="L1581" s="84"/>
      <c r="M1581" s="84"/>
      <c r="N1581" s="84"/>
      <c r="O1581" s="84"/>
      <c r="P1581" s="84"/>
      <c r="Q1581" s="84"/>
      <c r="R1581" s="84"/>
      <c r="S1581" s="84"/>
      <c r="T1581" s="84"/>
      <c r="U1581" s="84"/>
      <c r="V1581" s="84"/>
      <c r="W1581" s="84"/>
      <c r="X1581" s="84"/>
      <c r="Y1581" s="84"/>
      <c r="Z1581" s="84" t="s">
        <v>8269</v>
      </c>
      <c r="AA1581" s="87">
        <v>115</v>
      </c>
      <c r="AB1581" s="87">
        <v>25556</v>
      </c>
      <c r="AC1581" s="87">
        <v>19.899999999999999</v>
      </c>
      <c r="AD1581" s="87"/>
      <c r="AE1581" s="87">
        <v>25556</v>
      </c>
      <c r="AF1581" s="88" t="s">
        <v>8267</v>
      </c>
    </row>
    <row r="1582" spans="1:32">
      <c r="A1582" s="82">
        <v>2124</v>
      </c>
      <c r="B1582" s="84" t="s">
        <v>8270</v>
      </c>
      <c r="C1582" s="84" t="s">
        <v>4890</v>
      </c>
      <c r="D1582" s="85">
        <v>2028</v>
      </c>
      <c r="E1582" s="83"/>
      <c r="F1582" s="84" t="s">
        <v>4612</v>
      </c>
      <c r="G1582" s="84" t="s">
        <v>4598</v>
      </c>
      <c r="H1582" s="84" t="s">
        <v>4613</v>
      </c>
      <c r="I1582" s="84" t="s">
        <v>4614</v>
      </c>
      <c r="J1582" s="84" t="s">
        <v>4683</v>
      </c>
      <c r="K1582" s="84" t="s">
        <v>4616</v>
      </c>
      <c r="L1582" s="84"/>
      <c r="M1582" s="84"/>
      <c r="N1582" s="84"/>
      <c r="O1582" s="84"/>
      <c r="P1582" s="84"/>
      <c r="Q1582" s="84"/>
      <c r="R1582" s="84"/>
      <c r="S1582" s="84"/>
      <c r="T1582" s="84"/>
      <c r="U1582" s="84"/>
      <c r="V1582" s="84"/>
      <c r="W1582" s="84"/>
      <c r="X1582" s="84"/>
      <c r="Y1582" s="84"/>
      <c r="Z1582" s="84" t="s">
        <v>8271</v>
      </c>
      <c r="AA1582" s="87">
        <v>3637.7487740000001</v>
      </c>
      <c r="AB1582" s="87">
        <v>808389</v>
      </c>
      <c r="AC1582" s="87">
        <v>630</v>
      </c>
      <c r="AD1582" s="87"/>
      <c r="AE1582" s="87">
        <v>808389</v>
      </c>
      <c r="AF1582" s="88" t="s">
        <v>8272</v>
      </c>
    </row>
    <row r="1583" spans="1:32">
      <c r="A1583" s="82">
        <v>2125</v>
      </c>
      <c r="B1583" s="84" t="s">
        <v>8273</v>
      </c>
      <c r="C1583" s="84" t="s">
        <v>4714</v>
      </c>
      <c r="D1583" s="85">
        <v>2024</v>
      </c>
      <c r="E1583" s="83"/>
      <c r="F1583" s="84" t="s">
        <v>4621</v>
      </c>
      <c r="G1583" s="84" t="s">
        <v>4598</v>
      </c>
      <c r="H1583" s="84" t="s">
        <v>4613</v>
      </c>
      <c r="I1583" s="84" t="s">
        <v>4614</v>
      </c>
      <c r="J1583" s="84" t="s">
        <v>4683</v>
      </c>
      <c r="K1583" s="84" t="s">
        <v>4554</v>
      </c>
      <c r="L1583" s="84"/>
      <c r="M1583" s="86">
        <v>1</v>
      </c>
      <c r="N1583" s="84"/>
      <c r="O1583" s="84"/>
      <c r="P1583" s="86">
        <v>1</v>
      </c>
      <c r="Q1583" s="84"/>
      <c r="R1583" s="84"/>
      <c r="S1583" s="84"/>
      <c r="T1583" s="84"/>
      <c r="U1583" s="84"/>
      <c r="V1583" s="84"/>
      <c r="W1583" s="84"/>
      <c r="X1583" s="84"/>
      <c r="Y1583" s="84"/>
      <c r="Z1583" s="84" t="s">
        <v>8274</v>
      </c>
      <c r="AA1583" s="87">
        <v>154.7791288</v>
      </c>
      <c r="AB1583" s="87">
        <v>34395</v>
      </c>
      <c r="AC1583" s="87">
        <v>27</v>
      </c>
      <c r="AD1583" s="87"/>
      <c r="AE1583" s="87">
        <v>34395</v>
      </c>
      <c r="AF1583" s="88" t="s">
        <v>7930</v>
      </c>
    </row>
    <row r="1584" spans="1:32">
      <c r="A1584" s="82">
        <v>2126</v>
      </c>
      <c r="B1584" s="84" t="s">
        <v>8275</v>
      </c>
      <c r="C1584" s="84" t="s">
        <v>4714</v>
      </c>
      <c r="D1584" s="85">
        <v>2023</v>
      </c>
      <c r="E1584" s="83"/>
      <c r="F1584" s="84" t="s">
        <v>4621</v>
      </c>
      <c r="G1584" s="84" t="s">
        <v>4598</v>
      </c>
      <c r="H1584" s="84" t="s">
        <v>4613</v>
      </c>
      <c r="I1584" s="84" t="s">
        <v>4614</v>
      </c>
      <c r="J1584" s="84" t="s">
        <v>4683</v>
      </c>
      <c r="K1584" s="84" t="s">
        <v>4616</v>
      </c>
      <c r="L1584" s="84"/>
      <c r="M1584" s="84"/>
      <c r="N1584" s="84"/>
      <c r="O1584" s="84"/>
      <c r="P1584" s="84"/>
      <c r="Q1584" s="86">
        <v>1</v>
      </c>
      <c r="R1584" s="84"/>
      <c r="S1584" s="84"/>
      <c r="T1584" s="84"/>
      <c r="U1584" s="84"/>
      <c r="V1584" s="84"/>
      <c r="W1584" s="84"/>
      <c r="X1584" s="84"/>
      <c r="Y1584" s="84"/>
      <c r="Z1584" s="84" t="s">
        <v>8276</v>
      </c>
      <c r="AA1584" s="87">
        <v>2.2164075730000001</v>
      </c>
      <c r="AB1584" s="87">
        <v>493</v>
      </c>
      <c r="AC1584" s="87">
        <v>0.4</v>
      </c>
      <c r="AD1584" s="87"/>
      <c r="AE1584" s="87">
        <v>493</v>
      </c>
      <c r="AF1584" s="88" t="s">
        <v>7930</v>
      </c>
    </row>
    <row r="1585" spans="1:32">
      <c r="A1585" s="82">
        <v>2127</v>
      </c>
      <c r="B1585" s="84" t="s">
        <v>8277</v>
      </c>
      <c r="C1585" s="84" t="s">
        <v>4714</v>
      </c>
      <c r="D1585" s="85">
        <v>2024</v>
      </c>
      <c r="E1585" s="83"/>
      <c r="F1585" s="84" t="s">
        <v>4621</v>
      </c>
      <c r="G1585" s="84" t="s">
        <v>4598</v>
      </c>
      <c r="H1585" s="84" t="s">
        <v>4613</v>
      </c>
      <c r="I1585" s="84" t="s">
        <v>4614</v>
      </c>
      <c r="J1585" s="84" t="s">
        <v>4622</v>
      </c>
      <c r="K1585" s="84" t="s">
        <v>4554</v>
      </c>
      <c r="L1585" s="84"/>
      <c r="M1585" s="86">
        <v>1</v>
      </c>
      <c r="N1585" s="84"/>
      <c r="O1585" s="84"/>
      <c r="P1585" s="84"/>
      <c r="Q1585" s="84"/>
      <c r="R1585" s="84"/>
      <c r="S1585" s="84"/>
      <c r="T1585" s="84"/>
      <c r="U1585" s="84"/>
      <c r="V1585" s="84"/>
      <c r="W1585" s="84"/>
      <c r="X1585" s="84"/>
      <c r="Y1585" s="84"/>
      <c r="Z1585" s="84" t="s">
        <v>8278</v>
      </c>
      <c r="AA1585" s="87">
        <v>57.718947210000003</v>
      </c>
      <c r="AB1585" s="87">
        <v>12826</v>
      </c>
      <c r="AC1585" s="87">
        <v>10</v>
      </c>
      <c r="AD1585" s="87"/>
      <c r="AE1585" s="87">
        <v>12826</v>
      </c>
      <c r="AF1585" s="88" t="s">
        <v>7930</v>
      </c>
    </row>
    <row r="1586" spans="1:32">
      <c r="A1586" s="82">
        <v>2128</v>
      </c>
      <c r="B1586" s="84" t="s">
        <v>8279</v>
      </c>
      <c r="C1586" s="84" t="s">
        <v>4714</v>
      </c>
      <c r="D1586" s="85">
        <v>2024</v>
      </c>
      <c r="E1586" s="83"/>
      <c r="F1586" s="84" t="s">
        <v>4621</v>
      </c>
      <c r="G1586" s="84" t="s">
        <v>4598</v>
      </c>
      <c r="H1586" s="84" t="s">
        <v>4613</v>
      </c>
      <c r="I1586" s="84" t="s">
        <v>4614</v>
      </c>
      <c r="J1586" s="84" t="s">
        <v>4622</v>
      </c>
      <c r="K1586" s="84" t="s">
        <v>4658</v>
      </c>
      <c r="L1586" s="84"/>
      <c r="M1586" s="84"/>
      <c r="N1586" s="86">
        <v>1</v>
      </c>
      <c r="O1586" s="84"/>
      <c r="P1586" s="84"/>
      <c r="Q1586" s="84"/>
      <c r="R1586" s="84"/>
      <c r="S1586" s="84"/>
      <c r="T1586" s="84"/>
      <c r="U1586" s="84"/>
      <c r="V1586" s="84"/>
      <c r="W1586" s="84"/>
      <c r="X1586" s="84"/>
      <c r="Y1586" s="84"/>
      <c r="Z1586" s="84" t="s">
        <v>7938</v>
      </c>
      <c r="AA1586" s="87">
        <v>31.42796675</v>
      </c>
      <c r="AB1586" s="87">
        <v>6984</v>
      </c>
      <c r="AC1586" s="87">
        <v>5</v>
      </c>
      <c r="AD1586" s="87"/>
      <c r="AE1586" s="87">
        <v>6984</v>
      </c>
      <c r="AF1586" s="88" t="s">
        <v>7930</v>
      </c>
    </row>
    <row r="1587" spans="1:32">
      <c r="A1587" s="82">
        <v>2129</v>
      </c>
      <c r="B1587" s="84" t="s">
        <v>8280</v>
      </c>
      <c r="C1587" s="84" t="s">
        <v>4714</v>
      </c>
      <c r="D1587" s="85">
        <v>2024</v>
      </c>
      <c r="E1587" s="83"/>
      <c r="F1587" s="84" t="s">
        <v>4621</v>
      </c>
      <c r="G1587" s="84" t="s">
        <v>4598</v>
      </c>
      <c r="H1587" s="84" t="s">
        <v>4613</v>
      </c>
      <c r="I1587" s="84" t="s">
        <v>4614</v>
      </c>
      <c r="J1587" s="84" t="s">
        <v>4622</v>
      </c>
      <c r="K1587" s="84" t="s">
        <v>4554</v>
      </c>
      <c r="L1587" s="84"/>
      <c r="M1587" s="86">
        <v>1</v>
      </c>
      <c r="N1587" s="84"/>
      <c r="O1587" s="84"/>
      <c r="P1587" s="84"/>
      <c r="Q1587" s="84"/>
      <c r="R1587" s="84"/>
      <c r="S1587" s="84"/>
      <c r="T1587" s="84"/>
      <c r="U1587" s="84"/>
      <c r="V1587" s="84"/>
      <c r="W1587" s="84"/>
      <c r="X1587" s="84"/>
      <c r="Y1587" s="84"/>
      <c r="Z1587" s="84" t="s">
        <v>8281</v>
      </c>
      <c r="AA1587" s="87">
        <v>128.71325229999999</v>
      </c>
      <c r="AB1587" s="87">
        <v>28603</v>
      </c>
      <c r="AC1587" s="87">
        <v>22</v>
      </c>
      <c r="AD1587" s="87"/>
      <c r="AE1587" s="87">
        <v>28603</v>
      </c>
      <c r="AF1587" s="88" t="s">
        <v>7930</v>
      </c>
    </row>
    <row r="1588" spans="1:32">
      <c r="A1588" s="82">
        <v>2130</v>
      </c>
      <c r="B1588" s="84" t="s">
        <v>8282</v>
      </c>
      <c r="C1588" s="84" t="s">
        <v>4710</v>
      </c>
      <c r="D1588" s="85">
        <v>2026</v>
      </c>
      <c r="E1588" s="83"/>
      <c r="F1588" s="84" t="s">
        <v>4612</v>
      </c>
      <c r="G1588" s="84" t="s">
        <v>4598</v>
      </c>
      <c r="H1588" s="84" t="s">
        <v>4613</v>
      </c>
      <c r="I1588" s="84" t="s">
        <v>4614</v>
      </c>
      <c r="J1588" s="84" t="s">
        <v>4715</v>
      </c>
      <c r="K1588" s="84" t="s">
        <v>4554</v>
      </c>
      <c r="L1588" s="84"/>
      <c r="M1588" s="86">
        <v>1</v>
      </c>
      <c r="N1588" s="84"/>
      <c r="O1588" s="84"/>
      <c r="P1588" s="84"/>
      <c r="Q1588" s="84"/>
      <c r="R1588" s="84"/>
      <c r="S1588" s="84"/>
      <c r="T1588" s="84"/>
      <c r="U1588" s="84"/>
      <c r="V1588" s="84"/>
      <c r="W1588" s="84"/>
      <c r="X1588" s="84"/>
      <c r="Y1588" s="84"/>
      <c r="Z1588" s="84" t="s">
        <v>5353</v>
      </c>
      <c r="AA1588" s="87">
        <v>60</v>
      </c>
      <c r="AB1588" s="87">
        <v>13333</v>
      </c>
      <c r="AC1588" s="87">
        <v>10.4</v>
      </c>
      <c r="AD1588" s="87"/>
      <c r="AE1588" s="87">
        <v>13333</v>
      </c>
      <c r="AF1588" s="88" t="s">
        <v>8283</v>
      </c>
    </row>
    <row r="1589" spans="1:32">
      <c r="A1589" s="82">
        <v>2131</v>
      </c>
      <c r="B1589" s="84" t="s">
        <v>8284</v>
      </c>
      <c r="C1589" s="84" t="s">
        <v>6157</v>
      </c>
      <c r="D1589" s="83"/>
      <c r="E1589" s="83"/>
      <c r="F1589" s="84" t="s">
        <v>4626</v>
      </c>
      <c r="G1589" s="84" t="s">
        <v>4598</v>
      </c>
      <c r="H1589" s="84" t="s">
        <v>4613</v>
      </c>
      <c r="I1589" s="84" t="s">
        <v>4614</v>
      </c>
      <c r="J1589" s="84" t="s">
        <v>4715</v>
      </c>
      <c r="K1589" s="84" t="s">
        <v>4554</v>
      </c>
      <c r="L1589" s="84"/>
      <c r="M1589" s="86">
        <v>1</v>
      </c>
      <c r="N1589" s="84"/>
      <c r="O1589" s="84"/>
      <c r="P1589" s="84"/>
      <c r="Q1589" s="84"/>
      <c r="R1589" s="84"/>
      <c r="S1589" s="84"/>
      <c r="T1589" s="84"/>
      <c r="U1589" s="84"/>
      <c r="V1589" s="84"/>
      <c r="W1589" s="84"/>
      <c r="X1589" s="84"/>
      <c r="Y1589" s="84"/>
      <c r="Z1589" s="84" t="s">
        <v>8285</v>
      </c>
      <c r="AA1589" s="87">
        <v>1663</v>
      </c>
      <c r="AB1589" s="87">
        <v>369549</v>
      </c>
      <c r="AC1589" s="87">
        <v>288</v>
      </c>
      <c r="AD1589" s="87"/>
      <c r="AE1589" s="87">
        <v>369549</v>
      </c>
      <c r="AF1589" s="88" t="s">
        <v>8286</v>
      </c>
    </row>
    <row r="1590" spans="1:32">
      <c r="A1590" s="82">
        <v>2132</v>
      </c>
      <c r="B1590" s="84" t="s">
        <v>8287</v>
      </c>
      <c r="C1590" s="84" t="s">
        <v>6036</v>
      </c>
      <c r="D1590" s="85">
        <v>2030</v>
      </c>
      <c r="E1590" s="83"/>
      <c r="F1590" s="84" t="s">
        <v>4626</v>
      </c>
      <c r="G1590" s="84" t="s">
        <v>4594</v>
      </c>
      <c r="H1590" s="84" t="s">
        <v>5966</v>
      </c>
      <c r="I1590" s="84"/>
      <c r="J1590" s="84"/>
      <c r="K1590" s="84" t="s">
        <v>4616</v>
      </c>
      <c r="L1590" s="84"/>
      <c r="M1590" s="84"/>
      <c r="N1590" s="84"/>
      <c r="O1590" s="84"/>
      <c r="P1590" s="84"/>
      <c r="Q1590" s="84"/>
      <c r="R1590" s="84"/>
      <c r="S1590" s="84"/>
      <c r="T1590" s="84"/>
      <c r="U1590" s="84"/>
      <c r="V1590" s="84"/>
      <c r="W1590" s="84"/>
      <c r="X1590" s="84"/>
      <c r="Y1590" s="84"/>
      <c r="Z1590" s="84" t="s">
        <v>8288</v>
      </c>
      <c r="AA1590" s="87"/>
      <c r="AB1590" s="87">
        <v>10261</v>
      </c>
      <c r="AC1590" s="87">
        <v>8</v>
      </c>
      <c r="AD1590" s="87"/>
      <c r="AE1590" s="87">
        <v>0</v>
      </c>
      <c r="AF1590" s="88" t="s">
        <v>8289</v>
      </c>
    </row>
    <row r="1591" spans="1:32">
      <c r="A1591" s="82">
        <v>2133</v>
      </c>
      <c r="B1591" s="84" t="s">
        <v>8290</v>
      </c>
      <c r="C1591" s="84" t="s">
        <v>4785</v>
      </c>
      <c r="D1591" s="85">
        <v>2024</v>
      </c>
      <c r="E1591" s="83"/>
      <c r="F1591" s="84" t="s">
        <v>4612</v>
      </c>
      <c r="G1591" s="84" t="s">
        <v>4604</v>
      </c>
      <c r="H1591" s="84"/>
      <c r="I1591" s="84" t="s">
        <v>4769</v>
      </c>
      <c r="J1591" s="84" t="s">
        <v>4715</v>
      </c>
      <c r="K1591" s="84" t="s">
        <v>4616</v>
      </c>
      <c r="L1591" s="84"/>
      <c r="M1591" s="84"/>
      <c r="N1591" s="84"/>
      <c r="O1591" s="84"/>
      <c r="P1591" s="84"/>
      <c r="Q1591" s="84"/>
      <c r="R1591" s="84"/>
      <c r="S1591" s="84"/>
      <c r="T1591" s="84"/>
      <c r="U1591" s="84"/>
      <c r="V1591" s="84"/>
      <c r="W1591" s="84"/>
      <c r="X1591" s="84"/>
      <c r="Y1591" s="84"/>
      <c r="Z1591" s="84" t="s">
        <v>6326</v>
      </c>
      <c r="AA1591" s="87">
        <v>9</v>
      </c>
      <c r="AB1591" s="87">
        <v>1957</v>
      </c>
      <c r="AC1591" s="87">
        <v>2</v>
      </c>
      <c r="AD1591" s="87"/>
      <c r="AE1591" s="87">
        <v>1957</v>
      </c>
      <c r="AF1591" s="88" t="s">
        <v>8291</v>
      </c>
    </row>
    <row r="1592" spans="1:32">
      <c r="A1592" s="82">
        <v>2134</v>
      </c>
      <c r="B1592" s="84" t="s">
        <v>8292</v>
      </c>
      <c r="C1592" s="84" t="s">
        <v>4985</v>
      </c>
      <c r="D1592" s="85">
        <v>2026</v>
      </c>
      <c r="E1592" s="83"/>
      <c r="F1592" s="84" t="s">
        <v>4626</v>
      </c>
      <c r="G1592" s="84" t="s">
        <v>4598</v>
      </c>
      <c r="H1592" s="84" t="s">
        <v>4613</v>
      </c>
      <c r="I1592" s="84" t="s">
        <v>4614</v>
      </c>
      <c r="J1592" s="84" t="s">
        <v>4649</v>
      </c>
      <c r="K1592" s="84" t="s">
        <v>4616</v>
      </c>
      <c r="L1592" s="84"/>
      <c r="M1592" s="84"/>
      <c r="N1592" s="84"/>
      <c r="O1592" s="84"/>
      <c r="P1592" s="84"/>
      <c r="Q1592" s="84"/>
      <c r="R1592" s="84"/>
      <c r="S1592" s="84"/>
      <c r="T1592" s="84"/>
      <c r="U1592" s="84"/>
      <c r="V1592" s="84"/>
      <c r="W1592" s="84"/>
      <c r="X1592" s="84"/>
      <c r="Y1592" s="84"/>
      <c r="Z1592" s="84" t="s">
        <v>8293</v>
      </c>
      <c r="AA1592" s="87">
        <v>210.7</v>
      </c>
      <c r="AB1592" s="87">
        <v>46816</v>
      </c>
      <c r="AC1592" s="87">
        <v>37</v>
      </c>
      <c r="AD1592" s="87"/>
      <c r="AE1592" s="87">
        <v>46816</v>
      </c>
      <c r="AF1592" s="88" t="s">
        <v>8294</v>
      </c>
    </row>
    <row r="1593" spans="1:32">
      <c r="A1593" s="82">
        <v>2135</v>
      </c>
      <c r="B1593" s="84" t="s">
        <v>8292</v>
      </c>
      <c r="C1593" s="84" t="s">
        <v>4985</v>
      </c>
      <c r="D1593" s="85">
        <v>2028</v>
      </c>
      <c r="E1593" s="83"/>
      <c r="F1593" s="84" t="s">
        <v>4626</v>
      </c>
      <c r="G1593" s="84" t="s">
        <v>4598</v>
      </c>
      <c r="H1593" s="84" t="s">
        <v>4613</v>
      </c>
      <c r="I1593" s="84" t="s">
        <v>4614</v>
      </c>
      <c r="J1593" s="84" t="s">
        <v>4649</v>
      </c>
      <c r="K1593" s="84" t="s">
        <v>4616</v>
      </c>
      <c r="L1593" s="84"/>
      <c r="M1593" s="84"/>
      <c r="N1593" s="84"/>
      <c r="O1593" s="84"/>
      <c r="P1593" s="84"/>
      <c r="Q1593" s="84"/>
      <c r="R1593" s="84"/>
      <c r="S1593" s="84"/>
      <c r="T1593" s="84"/>
      <c r="U1593" s="84"/>
      <c r="V1593" s="84"/>
      <c r="W1593" s="84"/>
      <c r="X1593" s="84"/>
      <c r="Y1593" s="84"/>
      <c r="Z1593" s="84" t="s">
        <v>8295</v>
      </c>
      <c r="AA1593" s="87">
        <v>210.7</v>
      </c>
      <c r="AB1593" s="87">
        <v>46816</v>
      </c>
      <c r="AC1593" s="87">
        <v>37</v>
      </c>
      <c r="AD1593" s="87"/>
      <c r="AE1593" s="87">
        <v>46816</v>
      </c>
      <c r="AF1593" s="88" t="s">
        <v>8294</v>
      </c>
    </row>
    <row r="1594" spans="1:32">
      <c r="A1594" s="82">
        <v>2136</v>
      </c>
      <c r="B1594" s="84" t="s">
        <v>8292</v>
      </c>
      <c r="C1594" s="84" t="s">
        <v>4985</v>
      </c>
      <c r="D1594" s="85">
        <v>2033</v>
      </c>
      <c r="E1594" s="83"/>
      <c r="F1594" s="84" t="s">
        <v>4626</v>
      </c>
      <c r="G1594" s="84" t="s">
        <v>4598</v>
      </c>
      <c r="H1594" s="84" t="s">
        <v>4613</v>
      </c>
      <c r="I1594" s="84" t="s">
        <v>4614</v>
      </c>
      <c r="J1594" s="84" t="s">
        <v>4649</v>
      </c>
      <c r="K1594" s="84" t="s">
        <v>4616</v>
      </c>
      <c r="L1594" s="84"/>
      <c r="M1594" s="84"/>
      <c r="N1594" s="84"/>
      <c r="O1594" s="84"/>
      <c r="P1594" s="84"/>
      <c r="Q1594" s="84"/>
      <c r="R1594" s="84"/>
      <c r="S1594" s="84"/>
      <c r="T1594" s="84"/>
      <c r="U1594" s="84"/>
      <c r="V1594" s="84"/>
      <c r="W1594" s="84"/>
      <c r="X1594" s="84"/>
      <c r="Y1594" s="84"/>
      <c r="Z1594" s="84" t="s">
        <v>8296</v>
      </c>
      <c r="AA1594" s="87">
        <v>210.7</v>
      </c>
      <c r="AB1594" s="87">
        <v>46816</v>
      </c>
      <c r="AC1594" s="87">
        <v>37</v>
      </c>
      <c r="AD1594" s="87"/>
      <c r="AE1594" s="87">
        <v>46816</v>
      </c>
      <c r="AF1594" s="88" t="s">
        <v>8294</v>
      </c>
    </row>
    <row r="1595" spans="1:32">
      <c r="A1595" s="82">
        <v>2137</v>
      </c>
      <c r="B1595" s="84" t="s">
        <v>8297</v>
      </c>
      <c r="C1595" s="84" t="s">
        <v>5621</v>
      </c>
      <c r="D1595" s="85">
        <v>2028</v>
      </c>
      <c r="E1595" s="83"/>
      <c r="F1595" s="84" t="s">
        <v>4626</v>
      </c>
      <c r="G1595" s="84" t="s">
        <v>4598</v>
      </c>
      <c r="H1595" s="84" t="s">
        <v>4613</v>
      </c>
      <c r="I1595" s="84" t="s">
        <v>4614</v>
      </c>
      <c r="J1595" s="84" t="s">
        <v>4649</v>
      </c>
      <c r="K1595" s="84" t="s">
        <v>4554</v>
      </c>
      <c r="L1595" s="84"/>
      <c r="M1595" s="86">
        <v>1</v>
      </c>
      <c r="N1595" s="84"/>
      <c r="O1595" s="84"/>
      <c r="P1595" s="84"/>
      <c r="Q1595" s="84"/>
      <c r="R1595" s="84"/>
      <c r="S1595" s="84"/>
      <c r="T1595" s="84"/>
      <c r="U1595" s="84"/>
      <c r="V1595" s="84"/>
      <c r="W1595" s="84"/>
      <c r="X1595" s="84"/>
      <c r="Y1595" s="84"/>
      <c r="Z1595" s="84" t="s">
        <v>8298</v>
      </c>
      <c r="AA1595" s="87">
        <v>692.9</v>
      </c>
      <c r="AB1595" s="87">
        <v>153979</v>
      </c>
      <c r="AC1595" s="87">
        <v>120</v>
      </c>
      <c r="AD1595" s="87"/>
      <c r="AE1595" s="87">
        <v>153979</v>
      </c>
      <c r="AF1595" s="88" t="s">
        <v>8299</v>
      </c>
    </row>
    <row r="1596" spans="1:32">
      <c r="A1596" s="82">
        <v>2138</v>
      </c>
      <c r="B1596" s="84" t="s">
        <v>8300</v>
      </c>
      <c r="C1596" s="84" t="s">
        <v>4761</v>
      </c>
      <c r="D1596" s="85">
        <v>2027</v>
      </c>
      <c r="E1596" s="83"/>
      <c r="F1596" s="84" t="s">
        <v>4626</v>
      </c>
      <c r="G1596" s="84" t="s">
        <v>4598</v>
      </c>
      <c r="H1596" s="84" t="s">
        <v>4613</v>
      </c>
      <c r="I1596" s="84" t="s">
        <v>4614</v>
      </c>
      <c r="J1596" s="84" t="s">
        <v>4622</v>
      </c>
      <c r="K1596" s="84" t="s">
        <v>4616</v>
      </c>
      <c r="L1596" s="84"/>
      <c r="M1596" s="84"/>
      <c r="N1596" s="84"/>
      <c r="O1596" s="84"/>
      <c r="P1596" s="84"/>
      <c r="Q1596" s="84"/>
      <c r="R1596" s="84"/>
      <c r="S1596" s="84"/>
      <c r="T1596" s="84"/>
      <c r="U1596" s="84"/>
      <c r="V1596" s="84"/>
      <c r="W1596" s="84"/>
      <c r="X1596" s="84"/>
      <c r="Y1596" s="84"/>
      <c r="Z1596" s="84"/>
      <c r="AA1596" s="87">
        <v>0</v>
      </c>
      <c r="AB1596" s="87"/>
      <c r="AC1596" s="87"/>
      <c r="AD1596" s="87"/>
      <c r="AE1596" s="87">
        <v>0</v>
      </c>
      <c r="AF1596" s="88" t="s">
        <v>8301</v>
      </c>
    </row>
    <row r="1597" spans="1:32">
      <c r="A1597" s="82">
        <v>2139</v>
      </c>
      <c r="B1597" s="84" t="s">
        <v>8300</v>
      </c>
      <c r="C1597" s="84" t="s">
        <v>4761</v>
      </c>
      <c r="D1597" s="83"/>
      <c r="E1597" s="83"/>
      <c r="F1597" s="84" t="s">
        <v>4626</v>
      </c>
      <c r="G1597" s="84" t="s">
        <v>4598</v>
      </c>
      <c r="H1597" s="84" t="s">
        <v>4613</v>
      </c>
      <c r="I1597" s="84" t="s">
        <v>4614</v>
      </c>
      <c r="J1597" s="84" t="s">
        <v>4622</v>
      </c>
      <c r="K1597" s="84" t="s">
        <v>4616</v>
      </c>
      <c r="L1597" s="84"/>
      <c r="M1597" s="84"/>
      <c r="N1597" s="84"/>
      <c r="O1597" s="84"/>
      <c r="P1597" s="84"/>
      <c r="Q1597" s="84"/>
      <c r="R1597" s="84"/>
      <c r="S1597" s="84"/>
      <c r="T1597" s="84"/>
      <c r="U1597" s="84"/>
      <c r="V1597" s="84"/>
      <c r="W1597" s="84"/>
      <c r="X1597" s="84"/>
      <c r="Y1597" s="84"/>
      <c r="Z1597" s="84"/>
      <c r="AA1597" s="87">
        <v>0</v>
      </c>
      <c r="AB1597" s="87"/>
      <c r="AC1597" s="87"/>
      <c r="AD1597" s="87"/>
      <c r="AE1597" s="87">
        <v>0</v>
      </c>
      <c r="AF1597" s="88" t="s">
        <v>8301</v>
      </c>
    </row>
    <row r="1598" spans="1:32">
      <c r="A1598" s="82">
        <v>2140</v>
      </c>
      <c r="B1598" s="84" t="s">
        <v>8302</v>
      </c>
      <c r="C1598" s="84" t="s">
        <v>6593</v>
      </c>
      <c r="D1598" s="83"/>
      <c r="E1598" s="83"/>
      <c r="F1598" s="84" t="s">
        <v>4626</v>
      </c>
      <c r="G1598" s="84" t="s">
        <v>4598</v>
      </c>
      <c r="H1598" s="84" t="s">
        <v>4613</v>
      </c>
      <c r="I1598" s="84" t="s">
        <v>4614</v>
      </c>
      <c r="J1598" s="84" t="s">
        <v>4622</v>
      </c>
      <c r="K1598" s="84" t="s">
        <v>4616</v>
      </c>
      <c r="L1598" s="84"/>
      <c r="M1598" s="84"/>
      <c r="N1598" s="84"/>
      <c r="O1598" s="84"/>
      <c r="P1598" s="84"/>
      <c r="Q1598" s="84"/>
      <c r="R1598" s="86">
        <v>1</v>
      </c>
      <c r="S1598" s="84"/>
      <c r="T1598" s="84"/>
      <c r="U1598" s="84"/>
      <c r="V1598" s="84"/>
      <c r="W1598" s="84"/>
      <c r="X1598" s="84"/>
      <c r="Y1598" s="84"/>
      <c r="Z1598" s="84"/>
      <c r="AA1598" s="87">
        <v>0</v>
      </c>
      <c r="AB1598" s="87"/>
      <c r="AC1598" s="87"/>
      <c r="AD1598" s="87"/>
      <c r="AE1598" s="87">
        <v>0</v>
      </c>
      <c r="AF1598" s="88" t="s">
        <v>8303</v>
      </c>
    </row>
    <row r="1599" spans="1:32">
      <c r="A1599" s="82">
        <v>2141</v>
      </c>
      <c r="B1599" s="84" t="s">
        <v>8304</v>
      </c>
      <c r="C1599" s="84" t="s">
        <v>5304</v>
      </c>
      <c r="D1599" s="83"/>
      <c r="E1599" s="83"/>
      <c r="F1599" s="84" t="s">
        <v>4626</v>
      </c>
      <c r="G1599" s="84" t="s">
        <v>4598</v>
      </c>
      <c r="H1599" s="84" t="s">
        <v>4613</v>
      </c>
      <c r="I1599" s="84" t="s">
        <v>4614</v>
      </c>
      <c r="J1599" s="84" t="s">
        <v>4715</v>
      </c>
      <c r="K1599" s="84" t="s">
        <v>4554</v>
      </c>
      <c r="L1599" s="84"/>
      <c r="M1599" s="86">
        <v>1</v>
      </c>
      <c r="N1599" s="84"/>
      <c r="O1599" s="84"/>
      <c r="P1599" s="84"/>
      <c r="Q1599" s="84"/>
      <c r="R1599" s="84"/>
      <c r="S1599" s="84"/>
      <c r="T1599" s="84"/>
      <c r="U1599" s="84"/>
      <c r="V1599" s="84"/>
      <c r="W1599" s="84"/>
      <c r="X1599" s="84"/>
      <c r="Y1599" s="84"/>
      <c r="Z1599" s="84" t="s">
        <v>8305</v>
      </c>
      <c r="AA1599" s="87">
        <v>2494.5</v>
      </c>
      <c r="AB1599" s="87">
        <v>554324</v>
      </c>
      <c r="AC1599" s="87">
        <v>432</v>
      </c>
      <c r="AD1599" s="87"/>
      <c r="AE1599" s="87">
        <v>554324</v>
      </c>
      <c r="AF1599" s="88" t="s">
        <v>8306</v>
      </c>
    </row>
    <row r="1600" spans="1:32">
      <c r="A1600" s="82">
        <v>2142</v>
      </c>
      <c r="B1600" s="84" t="s">
        <v>8307</v>
      </c>
      <c r="C1600" s="84" t="s">
        <v>6132</v>
      </c>
      <c r="D1600" s="85">
        <v>2025</v>
      </c>
      <c r="E1600" s="83"/>
      <c r="F1600" s="84" t="s">
        <v>4612</v>
      </c>
      <c r="G1600" s="84" t="s">
        <v>4598</v>
      </c>
      <c r="H1600" s="84" t="s">
        <v>4613</v>
      </c>
      <c r="I1600" s="84" t="s">
        <v>4614</v>
      </c>
      <c r="J1600" s="84" t="s">
        <v>4649</v>
      </c>
      <c r="K1600" s="84" t="s">
        <v>4616</v>
      </c>
      <c r="L1600" s="84"/>
      <c r="M1600" s="84"/>
      <c r="N1600" s="84"/>
      <c r="O1600" s="84"/>
      <c r="P1600" s="84"/>
      <c r="Q1600" s="84"/>
      <c r="R1600" s="84"/>
      <c r="S1600" s="84"/>
      <c r="T1600" s="84"/>
      <c r="U1600" s="84"/>
      <c r="V1600" s="84"/>
      <c r="W1600" s="84"/>
      <c r="X1600" s="84"/>
      <c r="Y1600" s="84"/>
      <c r="Z1600" s="84" t="s">
        <v>5169</v>
      </c>
      <c r="AA1600" s="87">
        <v>10</v>
      </c>
      <c r="AB1600" s="87">
        <v>2222</v>
      </c>
      <c r="AC1600" s="87">
        <v>1.7</v>
      </c>
      <c r="AD1600" s="87"/>
      <c r="AE1600" s="87">
        <v>2222</v>
      </c>
      <c r="AF1600" s="88" t="s">
        <v>8308</v>
      </c>
    </row>
    <row r="1601" spans="1:32">
      <c r="A1601" s="82">
        <v>2143</v>
      </c>
      <c r="B1601" s="84" t="s">
        <v>8309</v>
      </c>
      <c r="C1601" s="84" t="s">
        <v>4815</v>
      </c>
      <c r="D1601" s="83"/>
      <c r="E1601" s="83"/>
      <c r="F1601" s="84" t="s">
        <v>4626</v>
      </c>
      <c r="G1601" s="84" t="s">
        <v>4598</v>
      </c>
      <c r="H1601" s="84" t="s">
        <v>4613</v>
      </c>
      <c r="I1601" s="84" t="s">
        <v>4614</v>
      </c>
      <c r="J1601" s="84" t="s">
        <v>4715</v>
      </c>
      <c r="K1601" s="84" t="s">
        <v>4554</v>
      </c>
      <c r="L1601" s="84"/>
      <c r="M1601" s="86">
        <v>1</v>
      </c>
      <c r="N1601" s="84"/>
      <c r="O1601" s="84"/>
      <c r="P1601" s="84"/>
      <c r="Q1601" s="84"/>
      <c r="R1601" s="84"/>
      <c r="S1601" s="84"/>
      <c r="T1601" s="84"/>
      <c r="U1601" s="84"/>
      <c r="V1601" s="84"/>
      <c r="W1601" s="84"/>
      <c r="X1601" s="84"/>
      <c r="Y1601" s="84"/>
      <c r="Z1601" s="84" t="s">
        <v>8310</v>
      </c>
      <c r="AA1601" s="87">
        <v>2494.5</v>
      </c>
      <c r="AB1601" s="87">
        <v>554324</v>
      </c>
      <c r="AC1601" s="87">
        <v>432</v>
      </c>
      <c r="AD1601" s="87"/>
      <c r="AE1601" s="87">
        <v>554324</v>
      </c>
      <c r="AF1601" s="88" t="s">
        <v>8311</v>
      </c>
    </row>
    <row r="1602" spans="1:32">
      <c r="A1602" s="82">
        <v>2144</v>
      </c>
      <c r="B1602" s="84" t="s">
        <v>8312</v>
      </c>
      <c r="C1602" s="84" t="s">
        <v>4662</v>
      </c>
      <c r="D1602" s="85">
        <v>2025</v>
      </c>
      <c r="E1602" s="83"/>
      <c r="F1602" s="84" t="s">
        <v>4612</v>
      </c>
      <c r="G1602" s="84" t="s">
        <v>4598</v>
      </c>
      <c r="H1602" s="84" t="s">
        <v>4613</v>
      </c>
      <c r="I1602" s="84" t="s">
        <v>4614</v>
      </c>
      <c r="J1602" s="84" t="s">
        <v>4715</v>
      </c>
      <c r="K1602" s="84" t="s">
        <v>4616</v>
      </c>
      <c r="L1602" s="84"/>
      <c r="M1602" s="84"/>
      <c r="N1602" s="84"/>
      <c r="O1602" s="84"/>
      <c r="P1602" s="84"/>
      <c r="Q1602" s="84"/>
      <c r="R1602" s="84"/>
      <c r="S1602" s="84"/>
      <c r="T1602" s="84"/>
      <c r="U1602" s="84"/>
      <c r="V1602" s="84"/>
      <c r="W1602" s="84"/>
      <c r="X1602" s="84"/>
      <c r="Y1602" s="84"/>
      <c r="Z1602" s="84" t="s">
        <v>5262</v>
      </c>
      <c r="AA1602" s="87">
        <v>250</v>
      </c>
      <c r="AB1602" s="87">
        <v>55556</v>
      </c>
      <c r="AC1602" s="87">
        <v>43.3</v>
      </c>
      <c r="AD1602" s="87"/>
      <c r="AE1602" s="87">
        <v>55556</v>
      </c>
      <c r="AF1602" s="88" t="s">
        <v>8313</v>
      </c>
    </row>
    <row r="1603" spans="1:32">
      <c r="A1603" s="82">
        <v>2145</v>
      </c>
      <c r="B1603" s="84" t="s">
        <v>8314</v>
      </c>
      <c r="C1603" s="84" t="s">
        <v>4662</v>
      </c>
      <c r="D1603" s="85">
        <v>2025</v>
      </c>
      <c r="E1603" s="83"/>
      <c r="F1603" s="84" t="s">
        <v>4626</v>
      </c>
      <c r="G1603" s="84" t="s">
        <v>4598</v>
      </c>
      <c r="H1603" s="84" t="s">
        <v>4613</v>
      </c>
      <c r="I1603" s="84" t="s">
        <v>4614</v>
      </c>
      <c r="J1603" s="84" t="s">
        <v>4649</v>
      </c>
      <c r="K1603" s="84" t="s">
        <v>4616</v>
      </c>
      <c r="L1603" s="84"/>
      <c r="M1603" s="84"/>
      <c r="N1603" s="84"/>
      <c r="O1603" s="84"/>
      <c r="P1603" s="84"/>
      <c r="Q1603" s="86">
        <v>1</v>
      </c>
      <c r="R1603" s="84"/>
      <c r="S1603" s="84"/>
      <c r="T1603" s="84"/>
      <c r="U1603" s="84"/>
      <c r="V1603" s="84"/>
      <c r="W1603" s="84"/>
      <c r="X1603" s="84"/>
      <c r="Y1603" s="84"/>
      <c r="Z1603" s="84" t="s">
        <v>5928</v>
      </c>
      <c r="AA1603" s="87">
        <v>75</v>
      </c>
      <c r="AB1603" s="87">
        <v>16667</v>
      </c>
      <c r="AC1603" s="87">
        <v>13</v>
      </c>
      <c r="AD1603" s="87"/>
      <c r="AE1603" s="87">
        <v>16667</v>
      </c>
      <c r="AF1603" s="88" t="s">
        <v>8315</v>
      </c>
    </row>
    <row r="1604" spans="1:32">
      <c r="A1604" s="82">
        <v>2146</v>
      </c>
      <c r="B1604" s="84" t="s">
        <v>8316</v>
      </c>
      <c r="C1604" s="84" t="s">
        <v>4761</v>
      </c>
      <c r="D1604" s="83"/>
      <c r="E1604" s="83"/>
      <c r="F1604" s="84" t="s">
        <v>4626</v>
      </c>
      <c r="G1604" s="84" t="s">
        <v>4598</v>
      </c>
      <c r="H1604" s="84" t="s">
        <v>4613</v>
      </c>
      <c r="I1604" s="84" t="s">
        <v>4614</v>
      </c>
      <c r="J1604" s="84" t="s">
        <v>4715</v>
      </c>
      <c r="K1604" s="84" t="s">
        <v>4616</v>
      </c>
      <c r="L1604" s="84"/>
      <c r="M1604" s="84"/>
      <c r="N1604" s="84"/>
      <c r="O1604" s="84"/>
      <c r="P1604" s="84"/>
      <c r="Q1604" s="84"/>
      <c r="R1604" s="84"/>
      <c r="S1604" s="84"/>
      <c r="T1604" s="84"/>
      <c r="U1604" s="84"/>
      <c r="V1604" s="84"/>
      <c r="W1604" s="84"/>
      <c r="X1604" s="84"/>
      <c r="Y1604" s="84"/>
      <c r="Z1604" s="84" t="s">
        <v>5350</v>
      </c>
      <c r="AA1604" s="87">
        <v>150</v>
      </c>
      <c r="AB1604" s="87">
        <v>33333</v>
      </c>
      <c r="AC1604" s="87">
        <v>26</v>
      </c>
      <c r="AD1604" s="87"/>
      <c r="AE1604" s="87">
        <v>33333</v>
      </c>
      <c r="AF1604" s="88" t="s">
        <v>8317</v>
      </c>
    </row>
    <row r="1605" spans="1:32">
      <c r="A1605" s="82">
        <v>2147</v>
      </c>
      <c r="B1605" s="84" t="s">
        <v>8318</v>
      </c>
      <c r="C1605" s="84" t="s">
        <v>4761</v>
      </c>
      <c r="D1605" s="83"/>
      <c r="E1605" s="83"/>
      <c r="F1605" s="84" t="s">
        <v>4626</v>
      </c>
      <c r="G1605" s="84" t="s">
        <v>4598</v>
      </c>
      <c r="H1605" s="84" t="s">
        <v>4613</v>
      </c>
      <c r="I1605" s="84" t="s">
        <v>4614</v>
      </c>
      <c r="J1605" s="84" t="s">
        <v>4715</v>
      </c>
      <c r="K1605" s="84" t="s">
        <v>4616</v>
      </c>
      <c r="L1605" s="84"/>
      <c r="M1605" s="84"/>
      <c r="N1605" s="84"/>
      <c r="O1605" s="84"/>
      <c r="P1605" s="84"/>
      <c r="Q1605" s="84"/>
      <c r="R1605" s="84"/>
      <c r="S1605" s="84"/>
      <c r="T1605" s="84"/>
      <c r="U1605" s="84"/>
      <c r="V1605" s="84"/>
      <c r="W1605" s="84"/>
      <c r="X1605" s="84"/>
      <c r="Y1605" s="84"/>
      <c r="Z1605" s="84" t="s">
        <v>5661</v>
      </c>
      <c r="AA1605" s="87">
        <v>350</v>
      </c>
      <c r="AB1605" s="87">
        <v>77778</v>
      </c>
      <c r="AC1605" s="87">
        <v>60.6</v>
      </c>
      <c r="AD1605" s="87"/>
      <c r="AE1605" s="87">
        <v>77778</v>
      </c>
      <c r="AF1605" s="88" t="s">
        <v>8317</v>
      </c>
    </row>
    <row r="1606" spans="1:32">
      <c r="A1606" s="82">
        <v>2148</v>
      </c>
      <c r="B1606" s="84" t="s">
        <v>8319</v>
      </c>
      <c r="C1606" s="84" t="s">
        <v>4761</v>
      </c>
      <c r="D1606" s="83"/>
      <c r="E1606" s="83"/>
      <c r="F1606" s="84" t="s">
        <v>4626</v>
      </c>
      <c r="G1606" s="84" t="s">
        <v>4598</v>
      </c>
      <c r="H1606" s="84" t="s">
        <v>4613</v>
      </c>
      <c r="I1606" s="84" t="s">
        <v>4614</v>
      </c>
      <c r="J1606" s="84" t="s">
        <v>4715</v>
      </c>
      <c r="K1606" s="84" t="s">
        <v>4616</v>
      </c>
      <c r="L1606" s="84"/>
      <c r="M1606" s="84"/>
      <c r="N1606" s="84"/>
      <c r="O1606" s="84"/>
      <c r="P1606" s="84"/>
      <c r="Q1606" s="84"/>
      <c r="R1606" s="84"/>
      <c r="S1606" s="84"/>
      <c r="T1606" s="84"/>
      <c r="U1606" s="84"/>
      <c r="V1606" s="84"/>
      <c r="W1606" s="84"/>
      <c r="X1606" s="84"/>
      <c r="Y1606" s="84"/>
      <c r="Z1606" s="84" t="s">
        <v>4617</v>
      </c>
      <c r="AA1606" s="87">
        <v>500</v>
      </c>
      <c r="AB1606" s="87">
        <v>111111</v>
      </c>
      <c r="AC1606" s="87">
        <v>86.6</v>
      </c>
      <c r="AD1606" s="87"/>
      <c r="AE1606" s="87">
        <v>111111</v>
      </c>
      <c r="AF1606" s="88" t="s">
        <v>8317</v>
      </c>
    </row>
    <row r="1607" spans="1:32">
      <c r="A1607" s="82">
        <v>2149</v>
      </c>
      <c r="B1607" s="84" t="s">
        <v>8320</v>
      </c>
      <c r="C1607" s="84" t="s">
        <v>4695</v>
      </c>
      <c r="D1607" s="85">
        <v>2028</v>
      </c>
      <c r="E1607" s="83"/>
      <c r="F1607" s="84" t="s">
        <v>4612</v>
      </c>
      <c r="G1607" s="84" t="s">
        <v>4598</v>
      </c>
      <c r="H1607" s="84" t="s">
        <v>4613</v>
      </c>
      <c r="I1607" s="84" t="s">
        <v>4614</v>
      </c>
      <c r="J1607" s="84" t="s">
        <v>4622</v>
      </c>
      <c r="K1607" s="84" t="s">
        <v>4616</v>
      </c>
      <c r="L1607" s="84"/>
      <c r="M1607" s="84"/>
      <c r="N1607" s="84"/>
      <c r="O1607" s="84"/>
      <c r="P1607" s="84"/>
      <c r="Q1607" s="84"/>
      <c r="R1607" s="84"/>
      <c r="S1607" s="84"/>
      <c r="T1607" s="84"/>
      <c r="U1607" s="84"/>
      <c r="V1607" s="84"/>
      <c r="W1607" s="84"/>
      <c r="X1607" s="84"/>
      <c r="Y1607" s="84"/>
      <c r="Z1607" s="84" t="s">
        <v>5350</v>
      </c>
      <c r="AA1607" s="87">
        <v>150</v>
      </c>
      <c r="AB1607" s="87">
        <v>33333</v>
      </c>
      <c r="AC1607" s="87">
        <v>26</v>
      </c>
      <c r="AD1607" s="87"/>
      <c r="AE1607" s="87">
        <v>33333</v>
      </c>
      <c r="AF1607" s="88" t="s">
        <v>8321</v>
      </c>
    </row>
    <row r="1608" spans="1:32">
      <c r="A1608" s="82">
        <v>2150</v>
      </c>
      <c r="B1608" s="84" t="s">
        <v>8320</v>
      </c>
      <c r="C1608" s="84" t="s">
        <v>4695</v>
      </c>
      <c r="D1608" s="83"/>
      <c r="E1608" s="83"/>
      <c r="F1608" s="84" t="s">
        <v>4626</v>
      </c>
      <c r="G1608" s="84" t="s">
        <v>4598</v>
      </c>
      <c r="H1608" s="84" t="s">
        <v>4613</v>
      </c>
      <c r="I1608" s="84" t="s">
        <v>4614</v>
      </c>
      <c r="J1608" s="84" t="s">
        <v>4622</v>
      </c>
      <c r="K1608" s="84" t="s">
        <v>4616</v>
      </c>
      <c r="L1608" s="84"/>
      <c r="M1608" s="84"/>
      <c r="N1608" s="84"/>
      <c r="O1608" s="84"/>
      <c r="P1608" s="84"/>
      <c r="Q1608" s="84"/>
      <c r="R1608" s="84"/>
      <c r="S1608" s="84"/>
      <c r="T1608" s="84"/>
      <c r="U1608" s="84"/>
      <c r="V1608" s="84"/>
      <c r="W1608" s="84"/>
      <c r="X1608" s="84"/>
      <c r="Y1608" s="84"/>
      <c r="Z1608" s="84" t="s">
        <v>5941</v>
      </c>
      <c r="AA1608" s="87">
        <v>2850</v>
      </c>
      <c r="AB1608" s="87">
        <v>633333</v>
      </c>
      <c r="AC1608" s="87">
        <v>493.8</v>
      </c>
      <c r="AD1608" s="87"/>
      <c r="AE1608" s="87">
        <v>633333</v>
      </c>
      <c r="AF1608" s="88" t="s">
        <v>8321</v>
      </c>
    </row>
    <row r="1609" spans="1:32">
      <c r="A1609" s="82">
        <v>2151</v>
      </c>
      <c r="B1609" s="84" t="s">
        <v>8322</v>
      </c>
      <c r="C1609" s="84" t="s">
        <v>4648</v>
      </c>
      <c r="D1609" s="85">
        <v>2026</v>
      </c>
      <c r="E1609" s="83"/>
      <c r="F1609" s="84" t="s">
        <v>4612</v>
      </c>
      <c r="G1609" s="84" t="s">
        <v>4604</v>
      </c>
      <c r="H1609" s="84"/>
      <c r="I1609" s="84" t="s">
        <v>5320</v>
      </c>
      <c r="J1609" s="84" t="s">
        <v>4683</v>
      </c>
      <c r="K1609" s="84" t="s">
        <v>4616</v>
      </c>
      <c r="L1609" s="86">
        <v>1</v>
      </c>
      <c r="M1609" s="84"/>
      <c r="N1609" s="84"/>
      <c r="O1609" s="84"/>
      <c r="P1609" s="84"/>
      <c r="Q1609" s="86">
        <v>1</v>
      </c>
      <c r="R1609" s="84"/>
      <c r="S1609" s="86">
        <v>1</v>
      </c>
      <c r="T1609" s="84"/>
      <c r="U1609" s="84"/>
      <c r="V1609" s="84"/>
      <c r="W1609" s="84"/>
      <c r="X1609" s="84"/>
      <c r="Y1609" s="84"/>
      <c r="Z1609" s="84" t="s">
        <v>4952</v>
      </c>
      <c r="AA1609" s="87">
        <v>30</v>
      </c>
      <c r="AB1609" s="87">
        <v>6522</v>
      </c>
      <c r="AC1609" s="87">
        <v>5.0999999999999996</v>
      </c>
      <c r="AD1609" s="87"/>
      <c r="AE1609" s="87">
        <v>6522</v>
      </c>
      <c r="AF1609" s="88" t="s">
        <v>8323</v>
      </c>
    </row>
    <row r="1610" spans="1:32">
      <c r="A1610" s="82">
        <v>2152</v>
      </c>
      <c r="B1610" s="84" t="s">
        <v>8324</v>
      </c>
      <c r="C1610" s="84" t="s">
        <v>4648</v>
      </c>
      <c r="D1610" s="83"/>
      <c r="E1610" s="83"/>
      <c r="F1610" s="84" t="s">
        <v>4626</v>
      </c>
      <c r="G1610" s="84" t="s">
        <v>4604</v>
      </c>
      <c r="H1610" s="84"/>
      <c r="I1610" s="84" t="s">
        <v>5320</v>
      </c>
      <c r="J1610" s="84" t="s">
        <v>4683</v>
      </c>
      <c r="K1610" s="84" t="s">
        <v>4616</v>
      </c>
      <c r="L1610" s="86">
        <v>1</v>
      </c>
      <c r="M1610" s="84"/>
      <c r="N1610" s="84"/>
      <c r="O1610" s="84"/>
      <c r="P1610" s="84"/>
      <c r="Q1610" s="84"/>
      <c r="R1610" s="84"/>
      <c r="S1610" s="84"/>
      <c r="T1610" s="84"/>
      <c r="U1610" s="84"/>
      <c r="V1610" s="84"/>
      <c r="W1610" s="84"/>
      <c r="X1610" s="84"/>
      <c r="Y1610" s="84"/>
      <c r="Z1610" s="84" t="s">
        <v>5698</v>
      </c>
      <c r="AA1610" s="87">
        <v>170</v>
      </c>
      <c r="AB1610" s="87">
        <v>36957</v>
      </c>
      <c r="AC1610" s="87">
        <v>28.8</v>
      </c>
      <c r="AD1610" s="87"/>
      <c r="AE1610" s="87">
        <v>36957</v>
      </c>
      <c r="AF1610" s="88" t="s">
        <v>8323</v>
      </c>
    </row>
    <row r="1611" spans="1:32">
      <c r="A1611" s="82">
        <v>2153</v>
      </c>
      <c r="B1611" s="84" t="s">
        <v>8325</v>
      </c>
      <c r="C1611" s="84" t="s">
        <v>4719</v>
      </c>
      <c r="D1611" s="83"/>
      <c r="E1611" s="83"/>
      <c r="F1611" s="84" t="s">
        <v>4612</v>
      </c>
      <c r="G1611" s="84" t="s">
        <v>4598</v>
      </c>
      <c r="H1611" s="84" t="s">
        <v>4613</v>
      </c>
      <c r="I1611" s="84" t="s">
        <v>4614</v>
      </c>
      <c r="J1611" s="84" t="s">
        <v>4715</v>
      </c>
      <c r="K1611" s="84" t="s">
        <v>4616</v>
      </c>
      <c r="L1611" s="84"/>
      <c r="M1611" s="84"/>
      <c r="N1611" s="84"/>
      <c r="O1611" s="84"/>
      <c r="P1611" s="84"/>
      <c r="Q1611" s="86">
        <v>1</v>
      </c>
      <c r="R1611" s="84"/>
      <c r="S1611" s="84"/>
      <c r="T1611" s="84"/>
      <c r="U1611" s="84"/>
      <c r="V1611" s="84"/>
      <c r="W1611" s="84"/>
      <c r="X1611" s="84"/>
      <c r="Y1611" s="84"/>
      <c r="Z1611" s="84" t="s">
        <v>5276</v>
      </c>
      <c r="AA1611" s="87">
        <v>50</v>
      </c>
      <c r="AB1611" s="87">
        <v>11111</v>
      </c>
      <c r="AC1611" s="87">
        <v>8.6999999999999993</v>
      </c>
      <c r="AD1611" s="87"/>
      <c r="AE1611" s="87">
        <v>11111</v>
      </c>
      <c r="AF1611" s="88" t="s">
        <v>8323</v>
      </c>
    </row>
    <row r="1612" spans="1:32">
      <c r="A1612" s="82">
        <v>2154</v>
      </c>
      <c r="B1612" s="84" t="s">
        <v>8326</v>
      </c>
      <c r="C1612" s="84" t="s">
        <v>4771</v>
      </c>
      <c r="D1612" s="85">
        <v>2026</v>
      </c>
      <c r="E1612" s="83"/>
      <c r="F1612" s="84" t="s">
        <v>4626</v>
      </c>
      <c r="G1612" s="84" t="s">
        <v>4598</v>
      </c>
      <c r="H1612" s="84" t="s">
        <v>4613</v>
      </c>
      <c r="I1612" s="84" t="s">
        <v>4614</v>
      </c>
      <c r="J1612" s="84" t="s">
        <v>4715</v>
      </c>
      <c r="K1612" s="84" t="s">
        <v>4616</v>
      </c>
      <c r="L1612" s="84"/>
      <c r="M1612" s="84"/>
      <c r="N1612" s="84"/>
      <c r="O1612" s="86">
        <v>1</v>
      </c>
      <c r="P1612" s="84"/>
      <c r="Q1612" s="84"/>
      <c r="R1612" s="84"/>
      <c r="S1612" s="84"/>
      <c r="T1612" s="84"/>
      <c r="U1612" s="84"/>
      <c r="V1612" s="84"/>
      <c r="W1612" s="84"/>
      <c r="X1612" s="84"/>
      <c r="Y1612" s="84"/>
      <c r="Z1612" s="84" t="s">
        <v>8327</v>
      </c>
      <c r="AA1612" s="87">
        <v>1811.5091580000001</v>
      </c>
      <c r="AB1612" s="87">
        <v>402558</v>
      </c>
      <c r="AC1612" s="87">
        <v>314</v>
      </c>
      <c r="AD1612" s="87"/>
      <c r="AE1612" s="87">
        <v>402558</v>
      </c>
      <c r="AF1612" s="88" t="s">
        <v>8328</v>
      </c>
    </row>
    <row r="1613" spans="1:32">
      <c r="A1613" s="82">
        <v>2155</v>
      </c>
      <c r="B1613" s="84" t="s">
        <v>8329</v>
      </c>
      <c r="C1613" s="84" t="s">
        <v>4640</v>
      </c>
      <c r="D1613" s="85">
        <v>2026</v>
      </c>
      <c r="E1613" s="83"/>
      <c r="F1613" s="84" t="s">
        <v>4612</v>
      </c>
      <c r="G1613" s="84" t="s">
        <v>4598</v>
      </c>
      <c r="H1613" s="84" t="s">
        <v>4613</v>
      </c>
      <c r="I1613" s="84" t="s">
        <v>4614</v>
      </c>
      <c r="J1613" s="84" t="s">
        <v>4622</v>
      </c>
      <c r="K1613" s="84" t="s">
        <v>4658</v>
      </c>
      <c r="L1613" s="84"/>
      <c r="M1613" s="84"/>
      <c r="N1613" s="86">
        <v>1</v>
      </c>
      <c r="O1613" s="84"/>
      <c r="P1613" s="84"/>
      <c r="Q1613" s="84"/>
      <c r="R1613" s="84"/>
      <c r="S1613" s="84"/>
      <c r="T1613" s="84"/>
      <c r="U1613" s="84"/>
      <c r="V1613" s="84"/>
      <c r="W1613" s="84"/>
      <c r="X1613" s="84"/>
      <c r="Y1613" s="84"/>
      <c r="Z1613" s="84" t="s">
        <v>8330</v>
      </c>
      <c r="AA1613" s="87">
        <v>220.8638602</v>
      </c>
      <c r="AB1613" s="87">
        <v>49081</v>
      </c>
      <c r="AC1613" s="87">
        <v>38</v>
      </c>
      <c r="AD1613" s="87"/>
      <c r="AE1613" s="87">
        <v>49081</v>
      </c>
      <c r="AF1613" s="88" t="s">
        <v>8331</v>
      </c>
    </row>
    <row r="1614" spans="1:32">
      <c r="A1614" s="82">
        <v>2156</v>
      </c>
      <c r="B1614" s="84" t="s">
        <v>8332</v>
      </c>
      <c r="C1614" s="84" t="s">
        <v>4985</v>
      </c>
      <c r="D1614" s="85">
        <v>2027</v>
      </c>
      <c r="E1614" s="83"/>
      <c r="F1614" s="84" t="s">
        <v>4612</v>
      </c>
      <c r="G1614" s="84" t="s">
        <v>4598</v>
      </c>
      <c r="H1614" s="84" t="s">
        <v>4613</v>
      </c>
      <c r="I1614" s="84" t="s">
        <v>4641</v>
      </c>
      <c r="J1614" s="84"/>
      <c r="K1614" s="84" t="s">
        <v>4554</v>
      </c>
      <c r="L1614" s="84"/>
      <c r="M1614" s="86">
        <v>1</v>
      </c>
      <c r="N1614" s="84"/>
      <c r="O1614" s="84"/>
      <c r="P1614" s="84"/>
      <c r="Q1614" s="84"/>
      <c r="R1614" s="84"/>
      <c r="S1614" s="84"/>
      <c r="T1614" s="84"/>
      <c r="U1614" s="84"/>
      <c r="V1614" s="84"/>
      <c r="W1614" s="84"/>
      <c r="X1614" s="84"/>
      <c r="Y1614" s="84"/>
      <c r="Z1614" s="84" t="s">
        <v>8333</v>
      </c>
      <c r="AA1614" s="87">
        <v>455.9</v>
      </c>
      <c r="AB1614" s="87">
        <v>101302</v>
      </c>
      <c r="AC1614" s="87">
        <v>79</v>
      </c>
      <c r="AD1614" s="87"/>
      <c r="AE1614" s="87">
        <v>101302</v>
      </c>
      <c r="AF1614" s="88" t="s">
        <v>8334</v>
      </c>
    </row>
    <row r="1615" spans="1:32">
      <c r="A1615" s="82">
        <v>2157</v>
      </c>
      <c r="B1615" s="84" t="s">
        <v>8335</v>
      </c>
      <c r="C1615" s="84" t="s">
        <v>4890</v>
      </c>
      <c r="D1615" s="85">
        <v>2025</v>
      </c>
      <c r="E1615" s="83"/>
      <c r="F1615" s="84" t="s">
        <v>4612</v>
      </c>
      <c r="G1615" s="84" t="s">
        <v>4598</v>
      </c>
      <c r="H1615" s="84" t="s">
        <v>4613</v>
      </c>
      <c r="I1615" s="84" t="s">
        <v>4614</v>
      </c>
      <c r="J1615" s="84" t="s">
        <v>4683</v>
      </c>
      <c r="K1615" s="84" t="s">
        <v>4616</v>
      </c>
      <c r="L1615" s="86">
        <v>1</v>
      </c>
      <c r="M1615" s="84"/>
      <c r="N1615" s="84"/>
      <c r="O1615" s="84"/>
      <c r="P1615" s="84"/>
      <c r="Q1615" s="84"/>
      <c r="R1615" s="84"/>
      <c r="S1615" s="84"/>
      <c r="T1615" s="84"/>
      <c r="U1615" s="84"/>
      <c r="V1615" s="84"/>
      <c r="W1615" s="84"/>
      <c r="X1615" s="84"/>
      <c r="Y1615" s="84"/>
      <c r="Z1615" s="84"/>
      <c r="AA1615" s="87">
        <v>0</v>
      </c>
      <c r="AB1615" s="87"/>
      <c r="AC1615" s="87"/>
      <c r="AD1615" s="87"/>
      <c r="AE1615" s="87">
        <v>0</v>
      </c>
      <c r="AF1615" s="88" t="s">
        <v>8336</v>
      </c>
    </row>
    <row r="1616" spans="1:32">
      <c r="A1616" s="82">
        <v>2158</v>
      </c>
      <c r="B1616" s="84" t="s">
        <v>8337</v>
      </c>
      <c r="C1616" s="84" t="s">
        <v>4927</v>
      </c>
      <c r="D1616" s="85">
        <v>2025</v>
      </c>
      <c r="E1616" s="83"/>
      <c r="F1616" s="84" t="s">
        <v>4663</v>
      </c>
      <c r="G1616" s="84" t="s">
        <v>4602</v>
      </c>
      <c r="H1616" s="84"/>
      <c r="I1616" s="84" t="s">
        <v>4614</v>
      </c>
      <c r="J1616" s="84" t="s">
        <v>4615</v>
      </c>
      <c r="K1616" s="84" t="s">
        <v>4616</v>
      </c>
      <c r="L1616" s="84"/>
      <c r="M1616" s="84"/>
      <c r="N1616" s="84"/>
      <c r="O1616" s="84"/>
      <c r="P1616" s="84"/>
      <c r="Q1616" s="84"/>
      <c r="R1616" s="84"/>
      <c r="S1616" s="84"/>
      <c r="T1616" s="84"/>
      <c r="U1616" s="84"/>
      <c r="V1616" s="84"/>
      <c r="W1616" s="84"/>
      <c r="X1616" s="84"/>
      <c r="Y1616" s="84"/>
      <c r="Z1616" s="84" t="s">
        <v>5169</v>
      </c>
      <c r="AA1616" s="87">
        <v>10</v>
      </c>
      <c r="AB1616" s="87">
        <v>1923</v>
      </c>
      <c r="AC1616" s="87">
        <v>1.5</v>
      </c>
      <c r="AD1616" s="87"/>
      <c r="AE1616" s="87">
        <v>1923</v>
      </c>
      <c r="AF1616" s="88" t="s">
        <v>8338</v>
      </c>
    </row>
    <row r="1617" spans="1:32">
      <c r="A1617" s="82">
        <v>2159</v>
      </c>
      <c r="B1617" s="84" t="s">
        <v>8339</v>
      </c>
      <c r="C1617" s="84" t="s">
        <v>4719</v>
      </c>
      <c r="D1617" s="85">
        <v>2027</v>
      </c>
      <c r="E1617" s="83"/>
      <c r="F1617" s="84" t="s">
        <v>4612</v>
      </c>
      <c r="G1617" s="84" t="s">
        <v>4594</v>
      </c>
      <c r="H1617" s="84" t="s">
        <v>4863</v>
      </c>
      <c r="I1617" s="84"/>
      <c r="J1617" s="84"/>
      <c r="K1617" s="84" t="s">
        <v>4616</v>
      </c>
      <c r="L1617" s="84"/>
      <c r="M1617" s="84"/>
      <c r="N1617" s="84"/>
      <c r="O1617" s="84"/>
      <c r="P1617" s="86">
        <v>1</v>
      </c>
      <c r="Q1617" s="84"/>
      <c r="R1617" s="84"/>
      <c r="S1617" s="84"/>
      <c r="T1617" s="84"/>
      <c r="U1617" s="84"/>
      <c r="V1617" s="84"/>
      <c r="W1617" s="84"/>
      <c r="X1617" s="84"/>
      <c r="Y1617" s="84"/>
      <c r="Z1617" s="84"/>
      <c r="AA1617" s="87"/>
      <c r="AB1617" s="87"/>
      <c r="AC1617" s="87"/>
      <c r="AD1617" s="87"/>
      <c r="AE1617" s="87">
        <v>0</v>
      </c>
      <c r="AF1617" s="88" t="s">
        <v>8340</v>
      </c>
    </row>
    <row r="1618" spans="1:32">
      <c r="A1618" s="82">
        <v>2160</v>
      </c>
      <c r="B1618" s="84" t="s">
        <v>8341</v>
      </c>
      <c r="C1618" s="84" t="s">
        <v>4662</v>
      </c>
      <c r="D1618" s="85">
        <v>2028</v>
      </c>
      <c r="E1618" s="83"/>
      <c r="F1618" s="84" t="s">
        <v>4612</v>
      </c>
      <c r="G1618" s="84" t="s">
        <v>4594</v>
      </c>
      <c r="H1618" s="84" t="s">
        <v>5966</v>
      </c>
      <c r="I1618" s="84"/>
      <c r="J1618" s="84"/>
      <c r="K1618" s="84" t="s">
        <v>4554</v>
      </c>
      <c r="L1618" s="84"/>
      <c r="M1618" s="86">
        <v>1</v>
      </c>
      <c r="N1618" s="84"/>
      <c r="O1618" s="84"/>
      <c r="P1618" s="84"/>
      <c r="Q1618" s="84"/>
      <c r="R1618" s="84"/>
      <c r="S1618" s="84"/>
      <c r="T1618" s="84"/>
      <c r="U1618" s="84"/>
      <c r="V1618" s="84"/>
      <c r="W1618" s="84"/>
      <c r="X1618" s="84"/>
      <c r="Y1618" s="84"/>
      <c r="Z1618" s="84" t="s">
        <v>8178</v>
      </c>
      <c r="AA1618" s="87"/>
      <c r="AB1618" s="87">
        <v>300259</v>
      </c>
      <c r="AC1618" s="87">
        <v>234</v>
      </c>
      <c r="AD1618" s="87"/>
      <c r="AE1618" s="87">
        <v>0</v>
      </c>
      <c r="AF1618" s="88" t="s">
        <v>8342</v>
      </c>
    </row>
    <row r="1619" spans="1:32">
      <c r="A1619" s="82">
        <v>2161</v>
      </c>
      <c r="B1619" s="84" t="s">
        <v>8343</v>
      </c>
      <c r="C1619" s="84" t="s">
        <v>4687</v>
      </c>
      <c r="D1619" s="85">
        <v>2025</v>
      </c>
      <c r="E1619" s="83"/>
      <c r="F1619" s="84" t="s">
        <v>4612</v>
      </c>
      <c r="G1619" s="84" t="s">
        <v>4598</v>
      </c>
      <c r="H1619" s="84" t="s">
        <v>4613</v>
      </c>
      <c r="I1619" s="84" t="s">
        <v>4614</v>
      </c>
      <c r="J1619" s="84" t="s">
        <v>4683</v>
      </c>
      <c r="K1619" s="84" t="s">
        <v>4616</v>
      </c>
      <c r="L1619" s="84"/>
      <c r="M1619" s="84"/>
      <c r="N1619" s="84"/>
      <c r="O1619" s="84"/>
      <c r="P1619" s="84"/>
      <c r="Q1619" s="84"/>
      <c r="R1619" s="86">
        <v>1</v>
      </c>
      <c r="S1619" s="84"/>
      <c r="T1619" s="84"/>
      <c r="U1619" s="84"/>
      <c r="V1619" s="84"/>
      <c r="W1619" s="84"/>
      <c r="X1619" s="84"/>
      <c r="Y1619" s="84"/>
      <c r="Z1619" s="84" t="s">
        <v>6532</v>
      </c>
      <c r="AA1619" s="87">
        <v>35</v>
      </c>
      <c r="AB1619" s="87">
        <v>7778</v>
      </c>
      <c r="AC1619" s="87">
        <v>6.1</v>
      </c>
      <c r="AD1619" s="87"/>
      <c r="AE1619" s="87">
        <v>7778</v>
      </c>
      <c r="AF1619" s="88" t="s">
        <v>8344</v>
      </c>
    </row>
    <row r="1620" spans="1:32">
      <c r="A1620" s="82">
        <v>2163</v>
      </c>
      <c r="B1620" s="84" t="s">
        <v>8345</v>
      </c>
      <c r="C1620" s="84" t="s">
        <v>4687</v>
      </c>
      <c r="D1620" s="85">
        <v>2028</v>
      </c>
      <c r="E1620" s="83"/>
      <c r="F1620" s="84" t="s">
        <v>4612</v>
      </c>
      <c r="G1620" s="84" t="s">
        <v>4598</v>
      </c>
      <c r="H1620" s="84" t="s">
        <v>4613</v>
      </c>
      <c r="I1620" s="84" t="s">
        <v>4614</v>
      </c>
      <c r="J1620" s="84" t="s">
        <v>4683</v>
      </c>
      <c r="K1620" s="84" t="s">
        <v>4616</v>
      </c>
      <c r="L1620" s="84"/>
      <c r="M1620" s="84"/>
      <c r="N1620" s="84"/>
      <c r="O1620" s="84"/>
      <c r="P1620" s="84"/>
      <c r="Q1620" s="84"/>
      <c r="R1620" s="84"/>
      <c r="S1620" s="86">
        <v>1</v>
      </c>
      <c r="T1620" s="84"/>
      <c r="U1620" s="84"/>
      <c r="V1620" s="84"/>
      <c r="W1620" s="84"/>
      <c r="X1620" s="84"/>
      <c r="Y1620" s="84"/>
      <c r="Z1620" s="84" t="s">
        <v>5661</v>
      </c>
      <c r="AA1620" s="87">
        <v>500</v>
      </c>
      <c r="AB1620" s="87">
        <v>111111</v>
      </c>
      <c r="AC1620" s="87">
        <v>86.6</v>
      </c>
      <c r="AD1620" s="87"/>
      <c r="AE1620" s="87">
        <v>111111</v>
      </c>
      <c r="AF1620" s="88" t="s">
        <v>8346</v>
      </c>
    </row>
    <row r="1621" spans="1:32">
      <c r="A1621" s="82">
        <v>2164</v>
      </c>
      <c r="B1621" s="84" t="s">
        <v>8347</v>
      </c>
      <c r="C1621" s="84" t="s">
        <v>4687</v>
      </c>
      <c r="D1621" s="85">
        <v>2030</v>
      </c>
      <c r="E1621" s="83"/>
      <c r="F1621" s="84" t="s">
        <v>4626</v>
      </c>
      <c r="G1621" s="84" t="s">
        <v>4598</v>
      </c>
      <c r="H1621" s="84" t="s">
        <v>4613</v>
      </c>
      <c r="I1621" s="84" t="s">
        <v>4614</v>
      </c>
      <c r="J1621" s="84" t="s">
        <v>4683</v>
      </c>
      <c r="K1621" s="84" t="s">
        <v>4616</v>
      </c>
      <c r="L1621" s="84"/>
      <c r="M1621" s="84"/>
      <c r="N1621" s="84"/>
      <c r="O1621" s="84"/>
      <c r="P1621" s="84"/>
      <c r="Q1621" s="84"/>
      <c r="R1621" s="84"/>
      <c r="S1621" s="86">
        <v>1</v>
      </c>
      <c r="T1621" s="84"/>
      <c r="U1621" s="84"/>
      <c r="V1621" s="84"/>
      <c r="W1621" s="84"/>
      <c r="X1621" s="84"/>
      <c r="Y1621" s="84"/>
      <c r="Z1621" s="84" t="s">
        <v>5941</v>
      </c>
      <c r="AA1621" s="87">
        <v>2500</v>
      </c>
      <c r="AB1621" s="87">
        <v>555556</v>
      </c>
      <c r="AC1621" s="87">
        <v>433.1</v>
      </c>
      <c r="AD1621" s="87"/>
      <c r="AE1621" s="87">
        <v>555556</v>
      </c>
      <c r="AF1621" s="88" t="s">
        <v>8346</v>
      </c>
    </row>
    <row r="1622" spans="1:32">
      <c r="A1622" s="82">
        <v>2165</v>
      </c>
      <c r="B1622" s="84" t="s">
        <v>8348</v>
      </c>
      <c r="C1622" s="84" t="s">
        <v>4761</v>
      </c>
      <c r="D1622" s="83"/>
      <c r="E1622" s="83"/>
      <c r="F1622" s="84" t="s">
        <v>4626</v>
      </c>
      <c r="G1622" s="84" t="s">
        <v>4598</v>
      </c>
      <c r="H1622" s="84" t="s">
        <v>4613</v>
      </c>
      <c r="I1622" s="84" t="s">
        <v>4614</v>
      </c>
      <c r="J1622" s="84" t="s">
        <v>4649</v>
      </c>
      <c r="K1622" s="84" t="s">
        <v>4616</v>
      </c>
      <c r="L1622" s="84"/>
      <c r="M1622" s="84"/>
      <c r="N1622" s="84"/>
      <c r="O1622" s="84"/>
      <c r="P1622" s="84"/>
      <c r="Q1622" s="86">
        <v>1</v>
      </c>
      <c r="R1622" s="84"/>
      <c r="S1622" s="84"/>
      <c r="T1622" s="84"/>
      <c r="U1622" s="84"/>
      <c r="V1622" s="84"/>
      <c r="W1622" s="84"/>
      <c r="X1622" s="84"/>
      <c r="Y1622" s="84"/>
      <c r="Z1622" s="84" t="s">
        <v>8349</v>
      </c>
      <c r="AA1622" s="87">
        <v>560</v>
      </c>
      <c r="AB1622" s="87">
        <v>124444</v>
      </c>
      <c r="AC1622" s="87">
        <v>97</v>
      </c>
      <c r="AD1622" s="87"/>
      <c r="AE1622" s="87">
        <v>124444</v>
      </c>
      <c r="AF1622" s="88" t="s">
        <v>8350</v>
      </c>
    </row>
    <row r="1623" spans="1:32">
      <c r="A1623" s="82">
        <v>2166</v>
      </c>
      <c r="B1623" s="84" t="s">
        <v>8351</v>
      </c>
      <c r="C1623" s="84" t="s">
        <v>5146</v>
      </c>
      <c r="D1623" s="85">
        <v>2028</v>
      </c>
      <c r="E1623" s="83"/>
      <c r="F1623" s="84" t="s">
        <v>4626</v>
      </c>
      <c r="G1623" s="84" t="s">
        <v>4598</v>
      </c>
      <c r="H1623" s="84" t="s">
        <v>4613</v>
      </c>
      <c r="I1623" s="84" t="s">
        <v>4614</v>
      </c>
      <c r="J1623" s="84" t="s">
        <v>4715</v>
      </c>
      <c r="K1623" s="84" t="s">
        <v>4554</v>
      </c>
      <c r="L1623" s="84"/>
      <c r="M1623" s="86">
        <v>1</v>
      </c>
      <c r="N1623" s="84"/>
      <c r="O1623" s="84"/>
      <c r="P1623" s="84"/>
      <c r="Q1623" s="84"/>
      <c r="R1623" s="84"/>
      <c r="S1623" s="84"/>
      <c r="T1623" s="84"/>
      <c r="U1623" s="84"/>
      <c r="V1623" s="84"/>
      <c r="W1623" s="84"/>
      <c r="X1623" s="84"/>
      <c r="Y1623" s="84"/>
      <c r="Z1623" s="84" t="s">
        <v>8352</v>
      </c>
      <c r="AA1623" s="87">
        <v>400</v>
      </c>
      <c r="AB1623" s="87">
        <v>88889</v>
      </c>
      <c r="AC1623" s="87">
        <v>69.3</v>
      </c>
      <c r="AD1623" s="87"/>
      <c r="AE1623" s="87">
        <v>88889</v>
      </c>
      <c r="AF1623" s="88" t="s">
        <v>8353</v>
      </c>
    </row>
    <row r="1624" spans="1:32">
      <c r="A1624" s="82">
        <v>2167</v>
      </c>
      <c r="B1624" s="84" t="s">
        <v>8351</v>
      </c>
      <c r="C1624" s="84" t="s">
        <v>5146</v>
      </c>
      <c r="D1624" s="83"/>
      <c r="E1624" s="83"/>
      <c r="F1624" s="84" t="s">
        <v>4626</v>
      </c>
      <c r="G1624" s="84" t="s">
        <v>4598</v>
      </c>
      <c r="H1624" s="84" t="s">
        <v>4613</v>
      </c>
      <c r="I1624" s="84" t="s">
        <v>4614</v>
      </c>
      <c r="J1624" s="84" t="s">
        <v>4715</v>
      </c>
      <c r="K1624" s="84" t="s">
        <v>4554</v>
      </c>
      <c r="L1624" s="84"/>
      <c r="M1624" s="86">
        <v>1</v>
      </c>
      <c r="N1624" s="84"/>
      <c r="O1624" s="84"/>
      <c r="P1624" s="84"/>
      <c r="Q1624" s="84"/>
      <c r="R1624" s="84"/>
      <c r="S1624" s="84"/>
      <c r="T1624" s="84"/>
      <c r="U1624" s="84"/>
      <c r="V1624" s="84"/>
      <c r="W1624" s="84"/>
      <c r="X1624" s="84"/>
      <c r="Y1624" s="84"/>
      <c r="Z1624" s="84" t="s">
        <v>8354</v>
      </c>
      <c r="AA1624" s="87">
        <v>9600</v>
      </c>
      <c r="AB1624" s="87">
        <v>2133333</v>
      </c>
      <c r="AC1624" s="87">
        <v>1663.2</v>
      </c>
      <c r="AD1624" s="87"/>
      <c r="AE1624" s="87">
        <v>2133333</v>
      </c>
      <c r="AF1624" s="88" t="s">
        <v>8353</v>
      </c>
    </row>
    <row r="1625" spans="1:32">
      <c r="A1625" s="82">
        <v>2168</v>
      </c>
      <c r="B1625" s="84" t="s">
        <v>8355</v>
      </c>
      <c r="C1625" s="84" t="s">
        <v>6157</v>
      </c>
      <c r="D1625" s="85">
        <v>2027</v>
      </c>
      <c r="E1625" s="83"/>
      <c r="F1625" s="84" t="s">
        <v>4626</v>
      </c>
      <c r="G1625" s="84" t="s">
        <v>4598</v>
      </c>
      <c r="H1625" s="84" t="s">
        <v>4613</v>
      </c>
      <c r="I1625" s="84" t="s">
        <v>4614</v>
      </c>
      <c r="J1625" s="84" t="s">
        <v>4683</v>
      </c>
      <c r="K1625" s="84" t="s">
        <v>4554</v>
      </c>
      <c r="L1625" s="84"/>
      <c r="M1625" s="86">
        <v>1</v>
      </c>
      <c r="N1625" s="84"/>
      <c r="O1625" s="84"/>
      <c r="P1625" s="84"/>
      <c r="Q1625" s="84"/>
      <c r="R1625" s="84"/>
      <c r="S1625" s="84"/>
      <c r="T1625" s="84"/>
      <c r="U1625" s="84"/>
      <c r="V1625" s="84"/>
      <c r="W1625" s="84"/>
      <c r="X1625" s="84"/>
      <c r="Y1625" s="84"/>
      <c r="Z1625" s="84" t="s">
        <v>8356</v>
      </c>
      <c r="AA1625" s="87">
        <v>300</v>
      </c>
      <c r="AB1625" s="87">
        <v>66667</v>
      </c>
      <c r="AC1625" s="87">
        <v>52</v>
      </c>
      <c r="AD1625" s="87"/>
      <c r="AE1625" s="87">
        <v>66667</v>
      </c>
      <c r="AF1625" s="88" t="s">
        <v>8357</v>
      </c>
    </row>
    <row r="1626" spans="1:32">
      <c r="A1626" s="82">
        <v>2169</v>
      </c>
      <c r="B1626" s="84" t="s">
        <v>8358</v>
      </c>
      <c r="C1626" s="84" t="s">
        <v>4632</v>
      </c>
      <c r="D1626" s="83"/>
      <c r="E1626" s="83"/>
      <c r="F1626" s="84" t="s">
        <v>4612</v>
      </c>
      <c r="G1626" s="84" t="s">
        <v>4598</v>
      </c>
      <c r="H1626" s="84" t="s">
        <v>4613</v>
      </c>
      <c r="I1626" s="84" t="s">
        <v>4614</v>
      </c>
      <c r="J1626" s="84" t="s">
        <v>4715</v>
      </c>
      <c r="K1626" s="84" t="s">
        <v>4616</v>
      </c>
      <c r="L1626" s="84"/>
      <c r="M1626" s="84"/>
      <c r="N1626" s="84"/>
      <c r="O1626" s="84"/>
      <c r="P1626" s="84"/>
      <c r="Q1626" s="84"/>
      <c r="R1626" s="84"/>
      <c r="S1626" s="84"/>
      <c r="T1626" s="84"/>
      <c r="U1626" s="84"/>
      <c r="V1626" s="84"/>
      <c r="W1626" s="84"/>
      <c r="X1626" s="84"/>
      <c r="Y1626" s="84"/>
      <c r="Z1626" s="84" t="s">
        <v>4970</v>
      </c>
      <c r="AA1626" s="87">
        <v>20</v>
      </c>
      <c r="AB1626" s="87">
        <v>4444</v>
      </c>
      <c r="AC1626" s="87">
        <v>3.5</v>
      </c>
      <c r="AD1626" s="87"/>
      <c r="AE1626" s="87">
        <v>4444</v>
      </c>
      <c r="AF1626" s="88" t="s">
        <v>8359</v>
      </c>
    </row>
    <row r="1627" spans="1:32">
      <c r="A1627" s="82">
        <v>2170</v>
      </c>
      <c r="B1627" s="84" t="s">
        <v>8360</v>
      </c>
      <c r="C1627" s="84" t="s">
        <v>4632</v>
      </c>
      <c r="D1627" s="85">
        <v>2027</v>
      </c>
      <c r="E1627" s="83"/>
      <c r="F1627" s="84" t="s">
        <v>4626</v>
      </c>
      <c r="G1627" s="84" t="s">
        <v>4598</v>
      </c>
      <c r="H1627" s="84" t="s">
        <v>4613</v>
      </c>
      <c r="I1627" s="84" t="s">
        <v>4614</v>
      </c>
      <c r="J1627" s="84" t="s">
        <v>4715</v>
      </c>
      <c r="K1627" s="84" t="s">
        <v>4616</v>
      </c>
      <c r="L1627" s="84"/>
      <c r="M1627" s="84"/>
      <c r="N1627" s="84"/>
      <c r="O1627" s="84"/>
      <c r="P1627" s="84"/>
      <c r="Q1627" s="84"/>
      <c r="R1627" s="84"/>
      <c r="S1627" s="84"/>
      <c r="T1627" s="84"/>
      <c r="U1627" s="84"/>
      <c r="V1627" s="84"/>
      <c r="W1627" s="84"/>
      <c r="X1627" s="84"/>
      <c r="Y1627" s="84"/>
      <c r="Z1627" s="84" t="s">
        <v>8361</v>
      </c>
      <c r="AA1627" s="87">
        <v>250</v>
      </c>
      <c r="AB1627" s="87">
        <v>55556</v>
      </c>
      <c r="AC1627" s="87">
        <v>43.3</v>
      </c>
      <c r="AD1627" s="87"/>
      <c r="AE1627" s="87">
        <v>55556</v>
      </c>
      <c r="AF1627" s="88" t="s">
        <v>8359</v>
      </c>
    </row>
    <row r="1628" spans="1:32">
      <c r="A1628" s="82">
        <v>2171</v>
      </c>
      <c r="B1628" s="84" t="s">
        <v>8362</v>
      </c>
      <c r="C1628" s="84" t="s">
        <v>4677</v>
      </c>
      <c r="D1628" s="85">
        <v>2026</v>
      </c>
      <c r="E1628" s="83"/>
      <c r="F1628" s="84" t="s">
        <v>4626</v>
      </c>
      <c r="G1628" s="84" t="s">
        <v>4598</v>
      </c>
      <c r="H1628" s="84" t="s">
        <v>4613</v>
      </c>
      <c r="I1628" s="84" t="s">
        <v>4769</v>
      </c>
      <c r="J1628" s="84" t="s">
        <v>4715</v>
      </c>
      <c r="K1628" s="84" t="s">
        <v>4616</v>
      </c>
      <c r="L1628" s="84"/>
      <c r="M1628" s="84"/>
      <c r="N1628" s="84"/>
      <c r="O1628" s="86">
        <v>1</v>
      </c>
      <c r="P1628" s="84"/>
      <c r="Q1628" s="84"/>
      <c r="R1628" s="84"/>
      <c r="S1628" s="84"/>
      <c r="T1628" s="84"/>
      <c r="U1628" s="84"/>
      <c r="V1628" s="84"/>
      <c r="W1628" s="84"/>
      <c r="X1628" s="84"/>
      <c r="Y1628" s="84"/>
      <c r="Z1628" s="84" t="s">
        <v>8363</v>
      </c>
      <c r="AA1628" s="87">
        <v>400</v>
      </c>
      <c r="AB1628" s="87">
        <v>88889</v>
      </c>
      <c r="AC1628" s="87">
        <v>69.3</v>
      </c>
      <c r="AD1628" s="87"/>
      <c r="AE1628" s="87">
        <v>88889</v>
      </c>
      <c r="AF1628" s="88" t="s">
        <v>8364</v>
      </c>
    </row>
    <row r="1629" spans="1:32">
      <c r="A1629" s="82">
        <v>2172</v>
      </c>
      <c r="B1629" s="84" t="s">
        <v>8365</v>
      </c>
      <c r="C1629" s="84" t="s">
        <v>4648</v>
      </c>
      <c r="D1629" s="85">
        <v>2024</v>
      </c>
      <c r="E1629" s="83"/>
      <c r="F1629" s="84" t="s">
        <v>4612</v>
      </c>
      <c r="G1629" s="84" t="s">
        <v>4598</v>
      </c>
      <c r="H1629" s="84" t="s">
        <v>4613</v>
      </c>
      <c r="I1629" s="84" t="s">
        <v>4614</v>
      </c>
      <c r="J1629" s="84" t="s">
        <v>4622</v>
      </c>
      <c r="K1629" s="84" t="s">
        <v>4616</v>
      </c>
      <c r="L1629" s="84"/>
      <c r="M1629" s="84"/>
      <c r="N1629" s="84"/>
      <c r="O1629" s="84"/>
      <c r="P1629" s="86">
        <v>1</v>
      </c>
      <c r="Q1629" s="84"/>
      <c r="R1629" s="84"/>
      <c r="S1629" s="84"/>
      <c r="T1629" s="84"/>
      <c r="U1629" s="84"/>
      <c r="V1629" s="84"/>
      <c r="W1629" s="84"/>
      <c r="X1629" s="84"/>
      <c r="Y1629" s="84"/>
      <c r="Z1629" s="84" t="s">
        <v>5162</v>
      </c>
      <c r="AA1629" s="87">
        <v>25</v>
      </c>
      <c r="AB1629" s="87">
        <v>5556</v>
      </c>
      <c r="AC1629" s="87">
        <v>4.3</v>
      </c>
      <c r="AD1629" s="87"/>
      <c r="AE1629" s="87">
        <v>5556</v>
      </c>
      <c r="AF1629" s="88" t="s">
        <v>8366</v>
      </c>
    </row>
    <row r="1630" spans="1:32">
      <c r="A1630" s="82">
        <v>2173</v>
      </c>
      <c r="B1630" s="84" t="s">
        <v>8367</v>
      </c>
      <c r="C1630" s="84" t="s">
        <v>4687</v>
      </c>
      <c r="D1630" s="85">
        <v>2026</v>
      </c>
      <c r="E1630" s="83"/>
      <c r="F1630" s="84" t="s">
        <v>4612</v>
      </c>
      <c r="G1630" s="84" t="s">
        <v>4598</v>
      </c>
      <c r="H1630" s="84" t="s">
        <v>4613</v>
      </c>
      <c r="I1630" s="84" t="s">
        <v>4614</v>
      </c>
      <c r="J1630" s="84" t="s">
        <v>4622</v>
      </c>
      <c r="K1630" s="84" t="s">
        <v>4616</v>
      </c>
      <c r="L1630" s="84"/>
      <c r="M1630" s="84"/>
      <c r="N1630" s="84"/>
      <c r="O1630" s="84"/>
      <c r="P1630" s="84"/>
      <c r="Q1630" s="84"/>
      <c r="R1630" s="84"/>
      <c r="S1630" s="84"/>
      <c r="T1630" s="84"/>
      <c r="U1630" s="84"/>
      <c r="V1630" s="84"/>
      <c r="W1630" s="84"/>
      <c r="X1630" s="84"/>
      <c r="Y1630" s="84"/>
      <c r="Z1630" s="84" t="s">
        <v>5259</v>
      </c>
      <c r="AA1630" s="87">
        <v>100</v>
      </c>
      <c r="AB1630" s="87">
        <v>22222</v>
      </c>
      <c r="AC1630" s="87">
        <v>17.3</v>
      </c>
      <c r="AD1630" s="87"/>
      <c r="AE1630" s="87">
        <v>22222</v>
      </c>
      <c r="AF1630" s="88" t="s">
        <v>8368</v>
      </c>
    </row>
    <row r="1631" spans="1:32">
      <c r="A1631" s="82">
        <v>2174</v>
      </c>
      <c r="B1631" s="84" t="s">
        <v>8369</v>
      </c>
      <c r="C1631" s="84" t="s">
        <v>4687</v>
      </c>
      <c r="D1631" s="83"/>
      <c r="E1631" s="83"/>
      <c r="F1631" s="84" t="s">
        <v>4612</v>
      </c>
      <c r="G1631" s="84" t="s">
        <v>4598</v>
      </c>
      <c r="H1631" s="84" t="s">
        <v>4613</v>
      </c>
      <c r="I1631" s="84" t="s">
        <v>4614</v>
      </c>
      <c r="J1631" s="84" t="s">
        <v>4622</v>
      </c>
      <c r="K1631" s="84" t="s">
        <v>7279</v>
      </c>
      <c r="L1631" s="84"/>
      <c r="M1631" s="84"/>
      <c r="N1631" s="84"/>
      <c r="O1631" s="84"/>
      <c r="P1631" s="84"/>
      <c r="Q1631" s="84"/>
      <c r="R1631" s="84"/>
      <c r="S1631" s="84"/>
      <c r="T1631" s="84"/>
      <c r="U1631" s="84"/>
      <c r="V1631" s="84"/>
      <c r="W1631" s="84"/>
      <c r="X1631" s="84"/>
      <c r="Y1631" s="84"/>
      <c r="Z1631" s="84"/>
      <c r="AA1631" s="87">
        <v>0</v>
      </c>
      <c r="AB1631" s="87"/>
      <c r="AC1631" s="87"/>
      <c r="AD1631" s="87"/>
      <c r="AE1631" s="87">
        <v>0</v>
      </c>
      <c r="AF1631" s="88" t="s">
        <v>8370</v>
      </c>
    </row>
    <row r="1632" spans="1:32">
      <c r="A1632" s="82">
        <v>2175</v>
      </c>
      <c r="B1632" s="84" t="s">
        <v>8371</v>
      </c>
      <c r="C1632" s="84" t="s">
        <v>4714</v>
      </c>
      <c r="D1632" s="83"/>
      <c r="E1632" s="83"/>
      <c r="F1632" s="84" t="s">
        <v>4621</v>
      </c>
      <c r="G1632" s="84" t="s">
        <v>4602</v>
      </c>
      <c r="H1632" s="84"/>
      <c r="I1632" s="84" t="s">
        <v>4614</v>
      </c>
      <c r="J1632" s="84" t="s">
        <v>4622</v>
      </c>
      <c r="K1632" s="84" t="s">
        <v>4616</v>
      </c>
      <c r="L1632" s="84"/>
      <c r="M1632" s="84"/>
      <c r="N1632" s="84"/>
      <c r="O1632" s="84"/>
      <c r="P1632" s="84"/>
      <c r="Q1632" s="84"/>
      <c r="R1632" s="84"/>
      <c r="S1632" s="84"/>
      <c r="T1632" s="84"/>
      <c r="U1632" s="84"/>
      <c r="V1632" s="84"/>
      <c r="W1632" s="84"/>
      <c r="X1632" s="84"/>
      <c r="Y1632" s="84"/>
      <c r="Z1632" s="84" t="s">
        <v>6076</v>
      </c>
      <c r="AA1632" s="87">
        <v>666.9745011</v>
      </c>
      <c r="AB1632" s="87">
        <v>128264</v>
      </c>
      <c r="AC1632" s="87">
        <v>100</v>
      </c>
      <c r="AD1632" s="87"/>
      <c r="AE1632" s="87">
        <v>128264</v>
      </c>
      <c r="AF1632" s="88" t="s">
        <v>8372</v>
      </c>
    </row>
    <row r="1633" spans="1:32">
      <c r="A1633" s="82">
        <v>2176</v>
      </c>
      <c r="B1633" s="84" t="s">
        <v>8373</v>
      </c>
      <c r="C1633" s="84" t="s">
        <v>4677</v>
      </c>
      <c r="D1633" s="85">
        <v>2025</v>
      </c>
      <c r="E1633" s="83"/>
      <c r="F1633" s="84" t="s">
        <v>4612</v>
      </c>
      <c r="G1633" s="84" t="s">
        <v>4598</v>
      </c>
      <c r="H1633" s="84" t="s">
        <v>4613</v>
      </c>
      <c r="I1633" s="84" t="s">
        <v>4641</v>
      </c>
      <c r="J1633" s="84" t="s">
        <v>5914</v>
      </c>
      <c r="K1633" s="84" t="s">
        <v>4616</v>
      </c>
      <c r="L1633" s="84"/>
      <c r="M1633" s="84"/>
      <c r="N1633" s="84"/>
      <c r="O1633" s="84"/>
      <c r="P1633" s="84"/>
      <c r="Q1633" s="84"/>
      <c r="R1633" s="84"/>
      <c r="S1633" s="84"/>
      <c r="T1633" s="84"/>
      <c r="U1633" s="84"/>
      <c r="V1633" s="84"/>
      <c r="W1633" s="84"/>
      <c r="X1633" s="84"/>
      <c r="Y1633" s="84"/>
      <c r="Z1633" s="84" t="s">
        <v>5259</v>
      </c>
      <c r="AA1633" s="87">
        <v>100</v>
      </c>
      <c r="AB1633" s="87">
        <v>22222</v>
      </c>
      <c r="AC1633" s="87">
        <v>17.3</v>
      </c>
      <c r="AD1633" s="87"/>
      <c r="AE1633" s="87">
        <v>22222</v>
      </c>
      <c r="AF1633" s="88" t="s">
        <v>8374</v>
      </c>
    </row>
    <row r="1634" spans="1:32">
      <c r="A1634" s="82">
        <v>2177</v>
      </c>
      <c r="B1634" s="84" t="s">
        <v>8375</v>
      </c>
      <c r="C1634" s="84" t="s">
        <v>4677</v>
      </c>
      <c r="D1634" s="85">
        <v>2030</v>
      </c>
      <c r="E1634" s="83"/>
      <c r="F1634" s="84" t="s">
        <v>4626</v>
      </c>
      <c r="G1634" s="84" t="s">
        <v>4598</v>
      </c>
      <c r="H1634" s="84" t="s">
        <v>4613</v>
      </c>
      <c r="I1634" s="84" t="s">
        <v>4641</v>
      </c>
      <c r="J1634" s="84" t="s">
        <v>5914</v>
      </c>
      <c r="K1634" s="84" t="s">
        <v>4616</v>
      </c>
      <c r="L1634" s="84"/>
      <c r="M1634" s="84"/>
      <c r="N1634" s="84"/>
      <c r="O1634" s="84"/>
      <c r="P1634" s="86">
        <v>1</v>
      </c>
      <c r="Q1634" s="86">
        <v>1</v>
      </c>
      <c r="R1634" s="84"/>
      <c r="S1634" s="84"/>
      <c r="T1634" s="84"/>
      <c r="U1634" s="84"/>
      <c r="V1634" s="84"/>
      <c r="W1634" s="84"/>
      <c r="X1634" s="84"/>
      <c r="Y1634" s="84"/>
      <c r="Z1634" s="84" t="s">
        <v>4617</v>
      </c>
      <c r="AA1634" s="87">
        <v>900</v>
      </c>
      <c r="AB1634" s="87">
        <v>200000</v>
      </c>
      <c r="AC1634" s="87">
        <v>155.9</v>
      </c>
      <c r="AD1634" s="87"/>
      <c r="AE1634" s="87">
        <v>200000</v>
      </c>
      <c r="AF1634" s="88" t="s">
        <v>8374</v>
      </c>
    </row>
    <row r="1635" spans="1:32">
      <c r="A1635" s="82">
        <v>2178</v>
      </c>
      <c r="B1635" s="84" t="s">
        <v>8376</v>
      </c>
      <c r="C1635" s="84" t="s">
        <v>4833</v>
      </c>
      <c r="D1635" s="83"/>
      <c r="E1635" s="83"/>
      <c r="F1635" s="84" t="s">
        <v>4626</v>
      </c>
      <c r="G1635" s="84" t="s">
        <v>4594</v>
      </c>
      <c r="H1635" s="84" t="s">
        <v>5966</v>
      </c>
      <c r="I1635" s="84" t="s">
        <v>5914</v>
      </c>
      <c r="J1635" s="84" t="s">
        <v>5914</v>
      </c>
      <c r="K1635" s="84" t="s">
        <v>4616</v>
      </c>
      <c r="L1635" s="84"/>
      <c r="M1635" s="84"/>
      <c r="N1635" s="84"/>
      <c r="O1635" s="84"/>
      <c r="P1635" s="84"/>
      <c r="Q1635" s="84"/>
      <c r="R1635" s="84"/>
      <c r="S1635" s="84"/>
      <c r="T1635" s="84"/>
      <c r="U1635" s="84"/>
      <c r="V1635" s="84"/>
      <c r="W1635" s="84"/>
      <c r="X1635" s="84"/>
      <c r="Y1635" s="84"/>
      <c r="Z1635" s="84" t="s">
        <v>8377</v>
      </c>
      <c r="AA1635" s="87"/>
      <c r="AB1635" s="87">
        <v>10005</v>
      </c>
      <c r="AC1635" s="87">
        <v>8</v>
      </c>
      <c r="AD1635" s="87">
        <v>0</v>
      </c>
      <c r="AE1635" s="87">
        <v>0</v>
      </c>
      <c r="AF1635" s="88" t="s">
        <v>8378</v>
      </c>
    </row>
    <row r="1636" spans="1:32">
      <c r="A1636" s="82">
        <v>2179</v>
      </c>
      <c r="B1636" s="84" t="s">
        <v>6746</v>
      </c>
      <c r="C1636" s="84" t="s">
        <v>6560</v>
      </c>
      <c r="D1636" s="83"/>
      <c r="E1636" s="83"/>
      <c r="F1636" s="84" t="s">
        <v>4626</v>
      </c>
      <c r="G1636" s="84" t="s">
        <v>4598</v>
      </c>
      <c r="H1636" s="84" t="s">
        <v>4613</v>
      </c>
      <c r="I1636" s="84" t="s">
        <v>4614</v>
      </c>
      <c r="J1636" s="84" t="s">
        <v>4622</v>
      </c>
      <c r="K1636" s="84" t="s">
        <v>4616</v>
      </c>
      <c r="L1636" s="84"/>
      <c r="M1636" s="84"/>
      <c r="N1636" s="84"/>
      <c r="O1636" s="84"/>
      <c r="P1636" s="84"/>
      <c r="Q1636" s="84"/>
      <c r="R1636" s="84"/>
      <c r="S1636" s="84"/>
      <c r="T1636" s="84"/>
      <c r="U1636" s="84"/>
      <c r="V1636" s="84"/>
      <c r="W1636" s="84"/>
      <c r="X1636" s="84"/>
      <c r="Y1636" s="84"/>
      <c r="Z1636" s="84" t="s">
        <v>4617</v>
      </c>
      <c r="AA1636" s="87">
        <v>900</v>
      </c>
      <c r="AB1636" s="87">
        <v>200000</v>
      </c>
      <c r="AC1636" s="87">
        <v>155.9</v>
      </c>
      <c r="AD1636" s="87"/>
      <c r="AE1636" s="87">
        <v>200000</v>
      </c>
      <c r="AF1636" s="88" t="s">
        <v>6747</v>
      </c>
    </row>
    <row r="1637" spans="1:32">
      <c r="A1637" s="82">
        <v>2180</v>
      </c>
      <c r="B1637" s="84" t="s">
        <v>8379</v>
      </c>
      <c r="C1637" s="84" t="s">
        <v>4719</v>
      </c>
      <c r="D1637" s="85">
        <v>2025</v>
      </c>
      <c r="E1637" s="83"/>
      <c r="F1637" s="84" t="s">
        <v>4612</v>
      </c>
      <c r="G1637" s="84" t="s">
        <v>4598</v>
      </c>
      <c r="H1637" s="84" t="s">
        <v>4613</v>
      </c>
      <c r="I1637" s="84" t="s">
        <v>4614</v>
      </c>
      <c r="J1637" s="84" t="s">
        <v>4683</v>
      </c>
      <c r="K1637" s="84" t="s">
        <v>4616</v>
      </c>
      <c r="L1637" s="84"/>
      <c r="M1637" s="86">
        <v>1</v>
      </c>
      <c r="N1637" s="84"/>
      <c r="O1637" s="84"/>
      <c r="P1637" s="84"/>
      <c r="Q1637" s="84"/>
      <c r="R1637" s="86">
        <v>1</v>
      </c>
      <c r="S1637" s="86">
        <v>1</v>
      </c>
      <c r="T1637" s="84"/>
      <c r="U1637" s="84"/>
      <c r="V1637" s="84"/>
      <c r="W1637" s="84"/>
      <c r="X1637" s="84"/>
      <c r="Y1637" s="84"/>
      <c r="Z1637" s="84" t="s">
        <v>5857</v>
      </c>
      <c r="AA1637" s="87">
        <v>600</v>
      </c>
      <c r="AB1637" s="87">
        <v>133333</v>
      </c>
      <c r="AC1637" s="87">
        <v>104</v>
      </c>
      <c r="AD1637" s="87"/>
      <c r="AE1637" s="87">
        <v>133333</v>
      </c>
      <c r="AF1637" s="88" t="s">
        <v>8380</v>
      </c>
    </row>
    <row r="1638" spans="1:32">
      <c r="A1638" s="82">
        <v>2181</v>
      </c>
      <c r="B1638" s="84" t="s">
        <v>8381</v>
      </c>
      <c r="C1638" s="84" t="s">
        <v>4648</v>
      </c>
      <c r="D1638" s="83"/>
      <c r="E1638" s="83"/>
      <c r="F1638" s="84" t="s">
        <v>4626</v>
      </c>
      <c r="G1638" s="84" t="s">
        <v>4598</v>
      </c>
      <c r="H1638" s="84" t="s">
        <v>4613</v>
      </c>
      <c r="I1638" s="84" t="s">
        <v>4614</v>
      </c>
      <c r="J1638" s="84" t="s">
        <v>4649</v>
      </c>
      <c r="K1638" s="84" t="s">
        <v>4616</v>
      </c>
      <c r="L1638" s="84"/>
      <c r="M1638" s="84"/>
      <c r="N1638" s="84"/>
      <c r="O1638" s="84"/>
      <c r="P1638" s="84"/>
      <c r="Q1638" s="84"/>
      <c r="R1638" s="84"/>
      <c r="S1638" s="84"/>
      <c r="T1638" s="84"/>
      <c r="U1638" s="84"/>
      <c r="V1638" s="84"/>
      <c r="W1638" s="84"/>
      <c r="X1638" s="84"/>
      <c r="Y1638" s="84"/>
      <c r="Z1638" s="84" t="s">
        <v>5382</v>
      </c>
      <c r="AA1638" s="87">
        <v>10</v>
      </c>
      <c r="AB1638" s="87">
        <v>2222</v>
      </c>
      <c r="AC1638" s="87">
        <v>1.7</v>
      </c>
      <c r="AD1638" s="87"/>
      <c r="AE1638" s="87">
        <v>2222</v>
      </c>
      <c r="AF1638" s="88" t="s">
        <v>8382</v>
      </c>
    </row>
    <row r="1639" spans="1:32">
      <c r="A1639" s="82">
        <v>2182</v>
      </c>
      <c r="B1639" s="84" t="s">
        <v>8383</v>
      </c>
      <c r="C1639" s="84" t="s">
        <v>4648</v>
      </c>
      <c r="D1639" s="85">
        <v>2025</v>
      </c>
      <c r="E1639" s="83"/>
      <c r="F1639" s="84" t="s">
        <v>4626</v>
      </c>
      <c r="G1639" s="84" t="s">
        <v>4604</v>
      </c>
      <c r="H1639" s="84"/>
      <c r="I1639" s="84" t="s">
        <v>4614</v>
      </c>
      <c r="J1639" s="84" t="s">
        <v>4649</v>
      </c>
      <c r="K1639" s="84" t="s">
        <v>4616</v>
      </c>
      <c r="L1639" s="84"/>
      <c r="M1639" s="84"/>
      <c r="N1639" s="84"/>
      <c r="O1639" s="84"/>
      <c r="P1639" s="84"/>
      <c r="Q1639" s="84"/>
      <c r="R1639" s="84"/>
      <c r="S1639" s="84"/>
      <c r="T1639" s="84"/>
      <c r="U1639" s="84"/>
      <c r="V1639" s="84"/>
      <c r="W1639" s="84"/>
      <c r="X1639" s="84"/>
      <c r="Y1639" s="84"/>
      <c r="Z1639" s="84" t="s">
        <v>5259</v>
      </c>
      <c r="AA1639" s="87">
        <v>100</v>
      </c>
      <c r="AB1639" s="87">
        <v>21739</v>
      </c>
      <c r="AC1639" s="87">
        <v>16.899999999999999</v>
      </c>
      <c r="AD1639" s="87"/>
      <c r="AE1639" s="87">
        <v>21739</v>
      </c>
      <c r="AF1639" s="88" t="s">
        <v>8382</v>
      </c>
    </row>
    <row r="1640" spans="1:32">
      <c r="A1640" s="82">
        <v>2184</v>
      </c>
      <c r="B1640" s="84" t="s">
        <v>8384</v>
      </c>
      <c r="C1640" s="84" t="s">
        <v>7525</v>
      </c>
      <c r="D1640" s="83"/>
      <c r="E1640" s="83"/>
      <c r="F1640" s="84" t="s">
        <v>4612</v>
      </c>
      <c r="G1640" s="84" t="s">
        <v>4602</v>
      </c>
      <c r="H1640" s="84"/>
      <c r="I1640" s="84" t="s">
        <v>4614</v>
      </c>
      <c r="J1640" s="84" t="s">
        <v>4683</v>
      </c>
      <c r="K1640" s="84" t="s">
        <v>4616</v>
      </c>
      <c r="L1640" s="84"/>
      <c r="M1640" s="84"/>
      <c r="N1640" s="84"/>
      <c r="O1640" s="84"/>
      <c r="P1640" s="84"/>
      <c r="Q1640" s="86">
        <v>1</v>
      </c>
      <c r="R1640" s="84"/>
      <c r="S1640" s="84"/>
      <c r="T1640" s="84"/>
      <c r="U1640" s="84"/>
      <c r="V1640" s="84"/>
      <c r="W1640" s="84"/>
      <c r="X1640" s="84"/>
      <c r="Y1640" s="84"/>
      <c r="Z1640" s="84" t="s">
        <v>5169</v>
      </c>
      <c r="AA1640" s="87">
        <v>10</v>
      </c>
      <c r="AB1640" s="87">
        <v>1923</v>
      </c>
      <c r="AC1640" s="87">
        <v>1.5</v>
      </c>
      <c r="AD1640" s="87"/>
      <c r="AE1640" s="87">
        <v>1923</v>
      </c>
      <c r="AF1640" s="88" t="s">
        <v>8385</v>
      </c>
    </row>
    <row r="1641" spans="1:32">
      <c r="A1641" s="82">
        <v>2185</v>
      </c>
      <c r="B1641" s="84" t="s">
        <v>8386</v>
      </c>
      <c r="C1641" s="84" t="s">
        <v>4648</v>
      </c>
      <c r="D1641" s="85">
        <v>2026</v>
      </c>
      <c r="E1641" s="83"/>
      <c r="F1641" s="84" t="s">
        <v>4612</v>
      </c>
      <c r="G1641" s="84" t="s">
        <v>4598</v>
      </c>
      <c r="H1641" s="84" t="s">
        <v>4613</v>
      </c>
      <c r="I1641" s="84" t="s">
        <v>4614</v>
      </c>
      <c r="J1641" s="84" t="s">
        <v>4649</v>
      </c>
      <c r="K1641" s="84" t="s">
        <v>4658</v>
      </c>
      <c r="L1641" s="84"/>
      <c r="M1641" s="84"/>
      <c r="N1641" s="86">
        <v>1</v>
      </c>
      <c r="O1641" s="84"/>
      <c r="P1641" s="84"/>
      <c r="Q1641" s="84"/>
      <c r="R1641" s="84"/>
      <c r="S1641" s="84"/>
      <c r="T1641" s="84"/>
      <c r="U1641" s="84"/>
      <c r="V1641" s="84"/>
      <c r="W1641" s="84"/>
      <c r="X1641" s="84"/>
      <c r="Y1641" s="84"/>
      <c r="Z1641" s="84" t="s">
        <v>8387</v>
      </c>
      <c r="AA1641" s="87">
        <v>138.52547329999999</v>
      </c>
      <c r="AB1641" s="87">
        <v>30783</v>
      </c>
      <c r="AC1641" s="87">
        <v>24</v>
      </c>
      <c r="AD1641" s="87"/>
      <c r="AE1641" s="87">
        <v>30783</v>
      </c>
      <c r="AF1641" s="88" t="s">
        <v>8388</v>
      </c>
    </row>
    <row r="1642" spans="1:32">
      <c r="A1642" s="82">
        <v>2187</v>
      </c>
      <c r="B1642" s="84" t="s">
        <v>8389</v>
      </c>
      <c r="C1642" s="84" t="s">
        <v>4890</v>
      </c>
      <c r="D1642" s="85">
        <v>2030</v>
      </c>
      <c r="E1642" s="83"/>
      <c r="F1642" s="84" t="s">
        <v>4626</v>
      </c>
      <c r="G1642" s="84" t="s">
        <v>4598</v>
      </c>
      <c r="H1642" s="84" t="s">
        <v>4613</v>
      </c>
      <c r="I1642" s="84" t="s">
        <v>4614</v>
      </c>
      <c r="J1642" s="84" t="s">
        <v>4683</v>
      </c>
      <c r="K1642" s="84" t="s">
        <v>4554</v>
      </c>
      <c r="L1642" s="84"/>
      <c r="M1642" s="86">
        <v>1</v>
      </c>
      <c r="N1642" s="84"/>
      <c r="O1642" s="84"/>
      <c r="P1642" s="84"/>
      <c r="Q1642" s="84"/>
      <c r="R1642" s="84"/>
      <c r="S1642" s="84"/>
      <c r="T1642" s="84"/>
      <c r="U1642" s="84"/>
      <c r="V1642" s="84"/>
      <c r="W1642" s="84"/>
      <c r="X1642" s="84"/>
      <c r="Y1642" s="84"/>
      <c r="Z1642" s="84" t="s">
        <v>8390</v>
      </c>
      <c r="AA1642" s="87">
        <v>840</v>
      </c>
      <c r="AB1642" s="87">
        <v>186667</v>
      </c>
      <c r="AC1642" s="87">
        <v>145.5</v>
      </c>
      <c r="AD1642" s="87"/>
      <c r="AE1642" s="87">
        <v>186667</v>
      </c>
      <c r="AF1642" s="88" t="s">
        <v>8391</v>
      </c>
    </row>
    <row r="1643" spans="1:32">
      <c r="A1643" s="82">
        <v>2188</v>
      </c>
      <c r="B1643" s="84" t="s">
        <v>8392</v>
      </c>
      <c r="C1643" s="84" t="s">
        <v>4677</v>
      </c>
      <c r="D1643" s="83"/>
      <c r="E1643" s="83"/>
      <c r="F1643" s="84" t="s">
        <v>4612</v>
      </c>
      <c r="G1643" s="84" t="s">
        <v>4598</v>
      </c>
      <c r="H1643" s="84" t="s">
        <v>4613</v>
      </c>
      <c r="I1643" s="84" t="s">
        <v>4769</v>
      </c>
      <c r="J1643" s="84"/>
      <c r="K1643" s="84" t="s">
        <v>4658</v>
      </c>
      <c r="L1643" s="84"/>
      <c r="M1643" s="84"/>
      <c r="N1643" s="86">
        <v>1</v>
      </c>
      <c r="O1643" s="84"/>
      <c r="P1643" s="84"/>
      <c r="Q1643" s="84"/>
      <c r="R1643" s="84"/>
      <c r="S1643" s="84"/>
      <c r="T1643" s="84"/>
      <c r="U1643" s="84"/>
      <c r="V1643" s="84"/>
      <c r="W1643" s="84"/>
      <c r="X1643" s="84"/>
      <c r="Y1643" s="84"/>
      <c r="Z1643" s="84" t="s">
        <v>8393</v>
      </c>
      <c r="AA1643" s="87">
        <v>387.48045660000002</v>
      </c>
      <c r="AB1643" s="87">
        <v>86107</v>
      </c>
      <c r="AC1643" s="87">
        <v>67</v>
      </c>
      <c r="AD1643" s="87"/>
      <c r="AE1643" s="87">
        <v>86107</v>
      </c>
      <c r="AF1643" s="88" t="s">
        <v>8394</v>
      </c>
    </row>
    <row r="1644" spans="1:32">
      <c r="A1644" s="82">
        <v>2189</v>
      </c>
      <c r="B1644" s="84" t="s">
        <v>8395</v>
      </c>
      <c r="C1644" s="84" t="s">
        <v>4632</v>
      </c>
      <c r="D1644" s="83"/>
      <c r="E1644" s="83"/>
      <c r="F1644" s="84" t="s">
        <v>4626</v>
      </c>
      <c r="G1644" s="84" t="s">
        <v>4604</v>
      </c>
      <c r="H1644" s="84"/>
      <c r="I1644" s="84" t="s">
        <v>4769</v>
      </c>
      <c r="J1644" s="84"/>
      <c r="K1644" s="84" t="s">
        <v>4658</v>
      </c>
      <c r="L1644" s="84"/>
      <c r="M1644" s="84"/>
      <c r="N1644" s="86">
        <v>1</v>
      </c>
      <c r="O1644" s="84"/>
      <c r="P1644" s="84"/>
      <c r="Q1644" s="84"/>
      <c r="R1644" s="84"/>
      <c r="S1644" s="84"/>
      <c r="T1644" s="84"/>
      <c r="U1644" s="84"/>
      <c r="V1644" s="84"/>
      <c r="W1644" s="84"/>
      <c r="X1644" s="84"/>
      <c r="Y1644" s="84"/>
      <c r="Z1644" s="84" t="s">
        <v>8396</v>
      </c>
      <c r="AA1644" s="87">
        <v>819.81157299999995</v>
      </c>
      <c r="AB1644" s="87">
        <v>178220</v>
      </c>
      <c r="AC1644" s="87">
        <v>139</v>
      </c>
      <c r="AD1644" s="87"/>
      <c r="AE1644" s="87">
        <v>178220</v>
      </c>
      <c r="AF1644" s="88" t="s">
        <v>8397</v>
      </c>
    </row>
    <row r="1645" spans="1:32">
      <c r="A1645" s="82">
        <v>2190</v>
      </c>
      <c r="B1645" s="84" t="s">
        <v>8398</v>
      </c>
      <c r="C1645" s="84" t="s">
        <v>5607</v>
      </c>
      <c r="D1645" s="85">
        <v>2027</v>
      </c>
      <c r="E1645" s="83"/>
      <c r="F1645" s="84" t="s">
        <v>4626</v>
      </c>
      <c r="G1645" s="84" t="s">
        <v>4598</v>
      </c>
      <c r="H1645" s="84" t="s">
        <v>4613</v>
      </c>
      <c r="I1645" s="84" t="s">
        <v>4614</v>
      </c>
      <c r="J1645" s="84" t="s">
        <v>4622</v>
      </c>
      <c r="K1645" s="84" t="s">
        <v>4658</v>
      </c>
      <c r="L1645" s="84"/>
      <c r="M1645" s="84"/>
      <c r="N1645" s="86">
        <v>1</v>
      </c>
      <c r="O1645" s="84"/>
      <c r="P1645" s="84"/>
      <c r="Q1645" s="84"/>
      <c r="R1645" s="84"/>
      <c r="S1645" s="84"/>
      <c r="T1645" s="84"/>
      <c r="U1645" s="84"/>
      <c r="V1645" s="84"/>
      <c r="W1645" s="84"/>
      <c r="X1645" s="84"/>
      <c r="Y1645" s="84"/>
      <c r="Z1645" s="84" t="s">
        <v>4897</v>
      </c>
      <c r="AA1645" s="87">
        <v>120</v>
      </c>
      <c r="AB1645" s="87">
        <v>26667</v>
      </c>
      <c r="AC1645" s="87">
        <v>20.8</v>
      </c>
      <c r="AD1645" s="87"/>
      <c r="AE1645" s="87">
        <v>26667</v>
      </c>
      <c r="AF1645" s="88" t="s">
        <v>8399</v>
      </c>
    </row>
    <row r="1646" spans="1:32">
      <c r="A1646" s="82">
        <v>2191</v>
      </c>
      <c r="B1646" s="84" t="s">
        <v>8400</v>
      </c>
      <c r="C1646" s="84" t="s">
        <v>4662</v>
      </c>
      <c r="D1646" s="85">
        <v>2025</v>
      </c>
      <c r="E1646" s="83"/>
      <c r="F1646" s="84" t="s">
        <v>4612</v>
      </c>
      <c r="G1646" s="84" t="s">
        <v>4598</v>
      </c>
      <c r="H1646" s="84" t="s">
        <v>4613</v>
      </c>
      <c r="I1646" s="84" t="s">
        <v>4614</v>
      </c>
      <c r="J1646" s="84" t="s">
        <v>4622</v>
      </c>
      <c r="K1646" s="84" t="s">
        <v>4658</v>
      </c>
      <c r="L1646" s="84"/>
      <c r="M1646" s="84"/>
      <c r="N1646" s="86">
        <v>1</v>
      </c>
      <c r="O1646" s="84"/>
      <c r="P1646" s="84"/>
      <c r="Q1646" s="84"/>
      <c r="R1646" s="84"/>
      <c r="S1646" s="84"/>
      <c r="T1646" s="84"/>
      <c r="U1646" s="84"/>
      <c r="V1646" s="84"/>
      <c r="W1646" s="84"/>
      <c r="X1646" s="84"/>
      <c r="Y1646" s="84"/>
      <c r="Z1646" s="84" t="s">
        <v>8401</v>
      </c>
      <c r="AA1646" s="87">
        <v>675</v>
      </c>
      <c r="AB1646" s="87">
        <v>150000</v>
      </c>
      <c r="AC1646" s="87">
        <v>116.9</v>
      </c>
      <c r="AD1646" s="87"/>
      <c r="AE1646" s="87">
        <v>150000</v>
      </c>
      <c r="AF1646" s="88" t="s">
        <v>8402</v>
      </c>
    </row>
    <row r="1647" spans="1:32">
      <c r="A1647" s="82">
        <v>2192</v>
      </c>
      <c r="B1647" s="84" t="s">
        <v>8403</v>
      </c>
      <c r="C1647" s="84" t="s">
        <v>4662</v>
      </c>
      <c r="D1647" s="85">
        <v>2025</v>
      </c>
      <c r="E1647" s="83"/>
      <c r="F1647" s="84" t="s">
        <v>4612</v>
      </c>
      <c r="G1647" s="84" t="s">
        <v>4598</v>
      </c>
      <c r="H1647" s="84" t="s">
        <v>4613</v>
      </c>
      <c r="I1647" s="84" t="s">
        <v>4614</v>
      </c>
      <c r="J1647" s="84" t="s">
        <v>4715</v>
      </c>
      <c r="K1647" s="84" t="s">
        <v>4658</v>
      </c>
      <c r="L1647" s="84"/>
      <c r="M1647" s="84"/>
      <c r="N1647" s="86">
        <v>1</v>
      </c>
      <c r="O1647" s="84"/>
      <c r="P1647" s="84"/>
      <c r="Q1647" s="84"/>
      <c r="R1647" s="84"/>
      <c r="S1647" s="84"/>
      <c r="T1647" s="84"/>
      <c r="U1647" s="84"/>
      <c r="V1647" s="84"/>
      <c r="W1647" s="84"/>
      <c r="X1647" s="84"/>
      <c r="Y1647" s="84"/>
      <c r="Z1647" s="84" t="s">
        <v>8404</v>
      </c>
      <c r="AA1647" s="87">
        <v>220.8638602</v>
      </c>
      <c r="AB1647" s="87">
        <v>49081</v>
      </c>
      <c r="AC1647" s="87">
        <v>38</v>
      </c>
      <c r="AD1647" s="87"/>
      <c r="AE1647" s="87">
        <v>49081</v>
      </c>
      <c r="AF1647" s="88" t="s">
        <v>8405</v>
      </c>
    </row>
    <row r="1648" spans="1:32">
      <c r="A1648" s="82">
        <v>2193</v>
      </c>
      <c r="B1648" s="84" t="s">
        <v>8406</v>
      </c>
      <c r="C1648" s="84" t="s">
        <v>4677</v>
      </c>
      <c r="D1648" s="83"/>
      <c r="E1648" s="83"/>
      <c r="F1648" s="84" t="s">
        <v>4626</v>
      </c>
      <c r="G1648" s="84" t="s">
        <v>4598</v>
      </c>
      <c r="H1648" s="84" t="s">
        <v>4613</v>
      </c>
      <c r="I1648" s="84" t="s">
        <v>4614</v>
      </c>
      <c r="J1648" s="84" t="s">
        <v>4715</v>
      </c>
      <c r="K1648" s="84" t="s">
        <v>4616</v>
      </c>
      <c r="L1648" s="84"/>
      <c r="M1648" s="84"/>
      <c r="N1648" s="84"/>
      <c r="O1648" s="84"/>
      <c r="P1648" s="84"/>
      <c r="Q1648" s="84"/>
      <c r="R1648" s="84"/>
      <c r="S1648" s="84"/>
      <c r="T1648" s="84"/>
      <c r="U1648" s="84"/>
      <c r="V1648" s="84"/>
      <c r="W1648" s="84"/>
      <c r="X1648" s="84"/>
      <c r="Y1648" s="84"/>
      <c r="Z1648" s="84" t="s">
        <v>5698</v>
      </c>
      <c r="AA1648" s="87">
        <v>190</v>
      </c>
      <c r="AB1648" s="87">
        <v>42222</v>
      </c>
      <c r="AC1648" s="87">
        <v>32.9</v>
      </c>
      <c r="AD1648" s="87"/>
      <c r="AE1648" s="87">
        <v>42222</v>
      </c>
      <c r="AF1648" s="88" t="s">
        <v>7518</v>
      </c>
    </row>
    <row r="1649" spans="1:32">
      <c r="A1649" s="82">
        <v>2194</v>
      </c>
      <c r="B1649" s="84" t="s">
        <v>8407</v>
      </c>
      <c r="C1649" s="84" t="s">
        <v>4695</v>
      </c>
      <c r="D1649" s="85">
        <v>2030</v>
      </c>
      <c r="E1649" s="83"/>
      <c r="F1649" s="84" t="s">
        <v>4626</v>
      </c>
      <c r="G1649" s="84" t="s">
        <v>4598</v>
      </c>
      <c r="H1649" s="84" t="s">
        <v>4613</v>
      </c>
      <c r="I1649" s="84" t="s">
        <v>4614</v>
      </c>
      <c r="J1649" s="84" t="s">
        <v>4622</v>
      </c>
      <c r="K1649" s="84" t="s">
        <v>4616</v>
      </c>
      <c r="L1649" s="84"/>
      <c r="M1649" s="86">
        <v>1</v>
      </c>
      <c r="N1649" s="86">
        <v>1</v>
      </c>
      <c r="O1649" s="84"/>
      <c r="P1649" s="86">
        <v>1</v>
      </c>
      <c r="Q1649" s="86">
        <v>1</v>
      </c>
      <c r="R1649" s="84"/>
      <c r="S1649" s="84"/>
      <c r="T1649" s="84"/>
      <c r="U1649" s="84"/>
      <c r="V1649" s="84"/>
      <c r="W1649" s="84"/>
      <c r="X1649" s="84"/>
      <c r="Y1649" s="84"/>
      <c r="Z1649" s="84" t="s">
        <v>6888</v>
      </c>
      <c r="AA1649" s="87">
        <v>2000</v>
      </c>
      <c r="AB1649" s="87">
        <v>444444</v>
      </c>
      <c r="AC1649" s="87">
        <v>346.5</v>
      </c>
      <c r="AD1649" s="87"/>
      <c r="AE1649" s="87">
        <v>444444</v>
      </c>
      <c r="AF1649" s="88" t="s">
        <v>8408</v>
      </c>
    </row>
    <row r="1650" spans="1:32">
      <c r="A1650" s="82">
        <v>2195</v>
      </c>
      <c r="B1650" s="84" t="s">
        <v>8409</v>
      </c>
      <c r="C1650" s="84" t="s">
        <v>4662</v>
      </c>
      <c r="D1650" s="85">
        <v>2025</v>
      </c>
      <c r="E1650" s="83"/>
      <c r="F1650" s="84" t="s">
        <v>4626</v>
      </c>
      <c r="G1650" s="84" t="s">
        <v>4604</v>
      </c>
      <c r="H1650" s="84"/>
      <c r="I1650" s="84" t="s">
        <v>4769</v>
      </c>
      <c r="J1650" s="84"/>
      <c r="K1650" s="84" t="s">
        <v>4616</v>
      </c>
      <c r="L1650" s="84"/>
      <c r="M1650" s="84"/>
      <c r="N1650" s="84"/>
      <c r="O1650" s="84"/>
      <c r="P1650" s="86">
        <v>1</v>
      </c>
      <c r="Q1650" s="86">
        <v>1</v>
      </c>
      <c r="R1650" s="84"/>
      <c r="S1650" s="84"/>
      <c r="T1650" s="84"/>
      <c r="U1650" s="84"/>
      <c r="V1650" s="84"/>
      <c r="W1650" s="84"/>
      <c r="X1650" s="84"/>
      <c r="Y1650" s="84"/>
      <c r="Z1650" s="84" t="s">
        <v>8410</v>
      </c>
      <c r="AA1650" s="87">
        <v>135</v>
      </c>
      <c r="AB1650" s="87">
        <v>29348</v>
      </c>
      <c r="AC1650" s="87">
        <v>22.9</v>
      </c>
      <c r="AD1650" s="87"/>
      <c r="AE1650" s="87">
        <v>29348</v>
      </c>
      <c r="AF1650" s="88" t="s">
        <v>8411</v>
      </c>
    </row>
    <row r="1651" spans="1:32">
      <c r="A1651" s="82">
        <v>2196</v>
      </c>
      <c r="B1651" s="84" t="s">
        <v>8412</v>
      </c>
      <c r="C1651" s="84" t="s">
        <v>4761</v>
      </c>
      <c r="D1651" s="83"/>
      <c r="E1651" s="83"/>
      <c r="F1651" s="84" t="s">
        <v>4612</v>
      </c>
      <c r="G1651" s="84" t="s">
        <v>4598</v>
      </c>
      <c r="H1651" s="84" t="s">
        <v>4613</v>
      </c>
      <c r="I1651" s="84" t="s">
        <v>4614</v>
      </c>
      <c r="J1651" s="84" t="s">
        <v>4622</v>
      </c>
      <c r="K1651" s="84" t="s">
        <v>4658</v>
      </c>
      <c r="L1651" s="84"/>
      <c r="M1651" s="84"/>
      <c r="N1651" s="86">
        <v>1</v>
      </c>
      <c r="O1651" s="84"/>
      <c r="P1651" s="84"/>
      <c r="Q1651" s="84"/>
      <c r="R1651" s="84"/>
      <c r="S1651" s="84"/>
      <c r="T1651" s="84"/>
      <c r="U1651" s="84"/>
      <c r="V1651" s="84"/>
      <c r="W1651" s="84"/>
      <c r="X1651" s="84"/>
      <c r="Y1651" s="84"/>
      <c r="Z1651" s="84" t="s">
        <v>5169</v>
      </c>
      <c r="AA1651" s="87">
        <v>10</v>
      </c>
      <c r="AB1651" s="87">
        <v>2222</v>
      </c>
      <c r="AC1651" s="87">
        <v>1.7</v>
      </c>
      <c r="AD1651" s="87"/>
      <c r="AE1651" s="87">
        <v>2222</v>
      </c>
      <c r="AF1651" s="88" t="s">
        <v>8413</v>
      </c>
    </row>
    <row r="1652" spans="1:32">
      <c r="A1652" s="82">
        <v>2197</v>
      </c>
      <c r="B1652" s="84" t="s">
        <v>8414</v>
      </c>
      <c r="C1652" s="84" t="s">
        <v>4761</v>
      </c>
      <c r="D1652" s="83"/>
      <c r="E1652" s="83"/>
      <c r="F1652" s="84" t="s">
        <v>4612</v>
      </c>
      <c r="G1652" s="84" t="s">
        <v>4598</v>
      </c>
      <c r="H1652" s="84" t="s">
        <v>4613</v>
      </c>
      <c r="I1652" s="84" t="s">
        <v>4614</v>
      </c>
      <c r="J1652" s="84" t="s">
        <v>4715</v>
      </c>
      <c r="K1652" s="84" t="s">
        <v>4554</v>
      </c>
      <c r="L1652" s="84"/>
      <c r="M1652" s="86">
        <v>1</v>
      </c>
      <c r="N1652" s="84"/>
      <c r="O1652" s="84"/>
      <c r="P1652" s="84"/>
      <c r="Q1652" s="84"/>
      <c r="R1652" s="84"/>
      <c r="S1652" s="84"/>
      <c r="T1652" s="84"/>
      <c r="U1652" s="84"/>
      <c r="V1652" s="84"/>
      <c r="W1652" s="84"/>
      <c r="X1652" s="84"/>
      <c r="Y1652" s="84"/>
      <c r="Z1652" s="84" t="s">
        <v>4617</v>
      </c>
      <c r="AA1652" s="87">
        <v>1000</v>
      </c>
      <c r="AB1652" s="87">
        <v>222222</v>
      </c>
      <c r="AC1652" s="87">
        <v>173.3</v>
      </c>
      <c r="AD1652" s="87"/>
      <c r="AE1652" s="87">
        <v>222222</v>
      </c>
      <c r="AF1652" s="88" t="s">
        <v>8413</v>
      </c>
    </row>
    <row r="1653" spans="1:32">
      <c r="A1653" s="82">
        <v>2198</v>
      </c>
      <c r="B1653" s="84" t="s">
        <v>8415</v>
      </c>
      <c r="C1653" s="84" t="s">
        <v>5607</v>
      </c>
      <c r="D1653" s="83"/>
      <c r="E1653" s="83"/>
      <c r="F1653" s="84" t="s">
        <v>4626</v>
      </c>
      <c r="G1653" s="84" t="s">
        <v>4598</v>
      </c>
      <c r="H1653" s="84" t="s">
        <v>4613</v>
      </c>
      <c r="I1653" s="84" t="s">
        <v>4614</v>
      </c>
      <c r="J1653" s="84" t="s">
        <v>4622</v>
      </c>
      <c r="K1653" s="84" t="s">
        <v>4554</v>
      </c>
      <c r="L1653" s="84"/>
      <c r="M1653" s="84"/>
      <c r="N1653" s="86">
        <v>1</v>
      </c>
      <c r="O1653" s="84"/>
      <c r="P1653" s="84"/>
      <c r="Q1653" s="84"/>
      <c r="R1653" s="84"/>
      <c r="S1653" s="84"/>
      <c r="T1653" s="84"/>
      <c r="U1653" s="84"/>
      <c r="V1653" s="84"/>
      <c r="W1653" s="84"/>
      <c r="X1653" s="84"/>
      <c r="Y1653" s="84"/>
      <c r="Z1653" s="84" t="s">
        <v>7642</v>
      </c>
      <c r="AA1653" s="87">
        <v>207.9</v>
      </c>
      <c r="AB1653" s="87">
        <v>46194</v>
      </c>
      <c r="AC1653" s="87">
        <v>36</v>
      </c>
      <c r="AD1653" s="87"/>
      <c r="AE1653" s="87">
        <v>46194</v>
      </c>
      <c r="AF1653" s="88" t="s">
        <v>8416</v>
      </c>
    </row>
    <row r="1654" spans="1:32">
      <c r="A1654" s="82">
        <v>2199</v>
      </c>
      <c r="B1654" s="84" t="s">
        <v>8417</v>
      </c>
      <c r="C1654" s="84" t="s">
        <v>5621</v>
      </c>
      <c r="D1654" s="83"/>
      <c r="E1654" s="83"/>
      <c r="F1654" s="84" t="s">
        <v>4621</v>
      </c>
      <c r="G1654" s="84" t="s">
        <v>4598</v>
      </c>
      <c r="H1654" s="84" t="s">
        <v>4613</v>
      </c>
      <c r="I1654" s="84" t="s">
        <v>4614</v>
      </c>
      <c r="J1654" s="84" t="s">
        <v>4649</v>
      </c>
      <c r="K1654" s="84" t="s">
        <v>4554</v>
      </c>
      <c r="L1654" s="84"/>
      <c r="M1654" s="86">
        <v>1</v>
      </c>
      <c r="N1654" s="84"/>
      <c r="O1654" s="84"/>
      <c r="P1654" s="84"/>
      <c r="Q1654" s="84"/>
      <c r="R1654" s="84"/>
      <c r="S1654" s="84"/>
      <c r="T1654" s="84"/>
      <c r="U1654" s="84"/>
      <c r="V1654" s="84"/>
      <c r="W1654" s="84"/>
      <c r="X1654" s="84"/>
      <c r="Y1654" s="84"/>
      <c r="Z1654" s="84" t="s">
        <v>8418</v>
      </c>
      <c r="AA1654" s="87">
        <v>346.5</v>
      </c>
      <c r="AB1654" s="87">
        <v>76989</v>
      </c>
      <c r="AC1654" s="87">
        <v>60</v>
      </c>
      <c r="AD1654" s="87"/>
      <c r="AE1654" s="87">
        <v>76989</v>
      </c>
      <c r="AF1654" s="88" t="s">
        <v>8419</v>
      </c>
    </row>
    <row r="1655" spans="1:32">
      <c r="A1655" s="82">
        <v>2200</v>
      </c>
      <c r="B1655" s="84" t="s">
        <v>8420</v>
      </c>
      <c r="C1655" s="84" t="s">
        <v>4662</v>
      </c>
      <c r="D1655" s="85">
        <v>2028</v>
      </c>
      <c r="E1655" s="83"/>
      <c r="F1655" s="84" t="s">
        <v>4626</v>
      </c>
      <c r="G1655" s="84" t="s">
        <v>4598</v>
      </c>
      <c r="H1655" s="84" t="s">
        <v>4613</v>
      </c>
      <c r="I1655" s="84" t="s">
        <v>4614</v>
      </c>
      <c r="J1655" s="84" t="s">
        <v>4622</v>
      </c>
      <c r="K1655" s="84" t="s">
        <v>4616</v>
      </c>
      <c r="L1655" s="84"/>
      <c r="M1655" s="86">
        <v>1</v>
      </c>
      <c r="N1655" s="86">
        <v>1</v>
      </c>
      <c r="O1655" s="84"/>
      <c r="P1655" s="84"/>
      <c r="Q1655" s="84"/>
      <c r="R1655" s="84"/>
      <c r="S1655" s="84"/>
      <c r="T1655" s="84"/>
      <c r="U1655" s="84"/>
      <c r="V1655" s="86">
        <v>1</v>
      </c>
      <c r="W1655" s="86">
        <v>1</v>
      </c>
      <c r="X1655" s="84"/>
      <c r="Y1655" s="84"/>
      <c r="Z1655" s="84" t="s">
        <v>5294</v>
      </c>
      <c r="AA1655" s="87">
        <v>1000</v>
      </c>
      <c r="AB1655" s="87">
        <v>222222</v>
      </c>
      <c r="AC1655" s="87">
        <v>173.3</v>
      </c>
      <c r="AD1655" s="87"/>
      <c r="AE1655" s="87">
        <v>222222</v>
      </c>
      <c r="AF1655" s="88" t="s">
        <v>8421</v>
      </c>
    </row>
    <row r="1656" spans="1:32">
      <c r="A1656" s="82">
        <v>2201</v>
      </c>
      <c r="B1656" s="84" t="s">
        <v>8422</v>
      </c>
      <c r="C1656" s="84" t="s">
        <v>8423</v>
      </c>
      <c r="D1656" s="83"/>
      <c r="E1656" s="83"/>
      <c r="F1656" s="84" t="s">
        <v>4612</v>
      </c>
      <c r="G1656" s="84" t="s">
        <v>4598</v>
      </c>
      <c r="H1656" s="84" t="s">
        <v>4613</v>
      </c>
      <c r="I1656" s="84" t="s">
        <v>4614</v>
      </c>
      <c r="J1656" s="84" t="s">
        <v>4715</v>
      </c>
      <c r="K1656" s="84" t="s">
        <v>4616</v>
      </c>
      <c r="L1656" s="84"/>
      <c r="M1656" s="84"/>
      <c r="N1656" s="84"/>
      <c r="O1656" s="84"/>
      <c r="P1656" s="84"/>
      <c r="Q1656" s="84"/>
      <c r="R1656" s="84"/>
      <c r="S1656" s="84"/>
      <c r="T1656" s="84"/>
      <c r="U1656" s="84"/>
      <c r="V1656" s="84"/>
      <c r="W1656" s="84"/>
      <c r="X1656" s="84"/>
      <c r="Y1656" s="84"/>
      <c r="Z1656" s="84" t="s">
        <v>5169</v>
      </c>
      <c r="AA1656" s="87">
        <v>10</v>
      </c>
      <c r="AB1656" s="87">
        <v>2222</v>
      </c>
      <c r="AC1656" s="87">
        <v>1.7</v>
      </c>
      <c r="AD1656" s="87"/>
      <c r="AE1656" s="87">
        <v>2222</v>
      </c>
      <c r="AF1656" s="88" t="s">
        <v>8424</v>
      </c>
    </row>
    <row r="1657" spans="1:32">
      <c r="A1657" s="82">
        <v>2202</v>
      </c>
      <c r="B1657" s="84" t="s">
        <v>8425</v>
      </c>
      <c r="C1657" s="84" t="s">
        <v>4662</v>
      </c>
      <c r="D1657" s="85">
        <v>2027</v>
      </c>
      <c r="E1657" s="83"/>
      <c r="F1657" s="84" t="s">
        <v>4612</v>
      </c>
      <c r="G1657" s="84" t="s">
        <v>4594</v>
      </c>
      <c r="H1657" s="84" t="s">
        <v>4863</v>
      </c>
      <c r="I1657" s="84"/>
      <c r="J1657" s="84"/>
      <c r="K1657" s="84" t="s">
        <v>4554</v>
      </c>
      <c r="L1657" s="84"/>
      <c r="M1657" s="86">
        <v>1</v>
      </c>
      <c r="N1657" s="84"/>
      <c r="O1657" s="84"/>
      <c r="P1657" s="84"/>
      <c r="Q1657" s="84"/>
      <c r="R1657" s="84"/>
      <c r="S1657" s="84"/>
      <c r="T1657" s="84"/>
      <c r="U1657" s="84"/>
      <c r="V1657" s="84"/>
      <c r="W1657" s="84"/>
      <c r="X1657" s="84"/>
      <c r="Y1657" s="84"/>
      <c r="Z1657" s="84" t="s">
        <v>8426</v>
      </c>
      <c r="AA1657" s="87"/>
      <c r="AB1657" s="87">
        <v>337214</v>
      </c>
      <c r="AC1657" s="87">
        <v>263</v>
      </c>
      <c r="AD1657" s="87"/>
      <c r="AE1657" s="87">
        <v>0</v>
      </c>
      <c r="AF1657" s="88" t="s">
        <v>8427</v>
      </c>
    </row>
    <row r="1658" spans="1:32">
      <c r="A1658" s="82">
        <v>2203</v>
      </c>
      <c r="B1658" s="84" t="s">
        <v>8428</v>
      </c>
      <c r="C1658" s="84" t="s">
        <v>4714</v>
      </c>
      <c r="D1658" s="83"/>
      <c r="E1658" s="83"/>
      <c r="F1658" s="84" t="s">
        <v>4612</v>
      </c>
      <c r="G1658" s="84" t="s">
        <v>4598</v>
      </c>
      <c r="H1658" s="84" t="s">
        <v>4613</v>
      </c>
      <c r="I1658" s="84" t="s">
        <v>4614</v>
      </c>
      <c r="J1658" s="84" t="s">
        <v>4683</v>
      </c>
      <c r="K1658" s="84" t="s">
        <v>4616</v>
      </c>
      <c r="L1658" s="84"/>
      <c r="M1658" s="84"/>
      <c r="N1658" s="84"/>
      <c r="O1658" s="84"/>
      <c r="P1658" s="84"/>
      <c r="Q1658" s="84"/>
      <c r="R1658" s="84"/>
      <c r="S1658" s="84"/>
      <c r="T1658" s="84"/>
      <c r="U1658" s="84"/>
      <c r="V1658" s="84"/>
      <c r="W1658" s="84"/>
      <c r="X1658" s="84"/>
      <c r="Y1658" s="84"/>
      <c r="Z1658" s="84"/>
      <c r="AA1658" s="87">
        <v>0</v>
      </c>
      <c r="AB1658" s="87"/>
      <c r="AC1658" s="87"/>
      <c r="AD1658" s="87"/>
      <c r="AE1658" s="87">
        <v>0</v>
      </c>
      <c r="AF1658" s="88" t="s">
        <v>8429</v>
      </c>
    </row>
    <row r="1659" spans="1:32">
      <c r="A1659" s="82">
        <v>2204</v>
      </c>
      <c r="B1659" s="84" t="s">
        <v>8430</v>
      </c>
      <c r="C1659" s="84" t="s">
        <v>6185</v>
      </c>
      <c r="D1659" s="85">
        <v>2028</v>
      </c>
      <c r="E1659" s="83"/>
      <c r="F1659" s="84" t="s">
        <v>4626</v>
      </c>
      <c r="G1659" s="84" t="s">
        <v>4604</v>
      </c>
      <c r="H1659" s="84"/>
      <c r="I1659" s="84" t="s">
        <v>4614</v>
      </c>
      <c r="J1659" s="84" t="s">
        <v>4622</v>
      </c>
      <c r="K1659" s="84" t="s">
        <v>4554</v>
      </c>
      <c r="L1659" s="84"/>
      <c r="M1659" s="86">
        <v>1</v>
      </c>
      <c r="N1659" s="84"/>
      <c r="O1659" s="84"/>
      <c r="P1659" s="84"/>
      <c r="Q1659" s="84"/>
      <c r="R1659" s="84"/>
      <c r="S1659" s="84"/>
      <c r="T1659" s="84"/>
      <c r="U1659" s="84"/>
      <c r="V1659" s="84"/>
      <c r="W1659" s="84"/>
      <c r="X1659" s="84"/>
      <c r="Y1659" s="84"/>
      <c r="Z1659" s="84" t="s">
        <v>5347</v>
      </c>
      <c r="AA1659" s="87">
        <v>160</v>
      </c>
      <c r="AB1659" s="87">
        <v>34783</v>
      </c>
      <c r="AC1659" s="87">
        <v>27.1</v>
      </c>
      <c r="AD1659" s="87"/>
      <c r="AE1659" s="87">
        <v>34783</v>
      </c>
      <c r="AF1659" s="88" t="s">
        <v>8431</v>
      </c>
    </row>
    <row r="1660" spans="1:32">
      <c r="A1660" s="82">
        <v>2205</v>
      </c>
      <c r="B1660" s="84" t="s">
        <v>8430</v>
      </c>
      <c r="C1660" s="84" t="s">
        <v>6185</v>
      </c>
      <c r="D1660" s="85">
        <v>2028</v>
      </c>
      <c r="E1660" s="83"/>
      <c r="F1660" s="84" t="s">
        <v>4626</v>
      </c>
      <c r="G1660" s="84" t="s">
        <v>4602</v>
      </c>
      <c r="H1660" s="84"/>
      <c r="I1660" s="84" t="s">
        <v>4614</v>
      </c>
      <c r="J1660" s="84" t="s">
        <v>4622</v>
      </c>
      <c r="K1660" s="84" t="s">
        <v>4554</v>
      </c>
      <c r="L1660" s="84"/>
      <c r="M1660" s="86">
        <v>1</v>
      </c>
      <c r="N1660" s="84"/>
      <c r="O1660" s="84"/>
      <c r="P1660" s="84"/>
      <c r="Q1660" s="84"/>
      <c r="R1660" s="84"/>
      <c r="S1660" s="84"/>
      <c r="T1660" s="84"/>
      <c r="U1660" s="84"/>
      <c r="V1660" s="84"/>
      <c r="W1660" s="84"/>
      <c r="X1660" s="84"/>
      <c r="Y1660" s="84"/>
      <c r="Z1660" s="84" t="s">
        <v>5342</v>
      </c>
      <c r="AA1660" s="87">
        <v>40</v>
      </c>
      <c r="AB1660" s="87">
        <v>7692</v>
      </c>
      <c r="AC1660" s="87">
        <v>6</v>
      </c>
      <c r="AD1660" s="87"/>
      <c r="AE1660" s="87">
        <v>7692</v>
      </c>
      <c r="AF1660" s="88" t="s">
        <v>8431</v>
      </c>
    </row>
    <row r="1661" spans="1:32">
      <c r="A1661" s="82">
        <v>2206</v>
      </c>
      <c r="B1661" s="84" t="s">
        <v>8432</v>
      </c>
      <c r="C1661" s="84" t="s">
        <v>4668</v>
      </c>
      <c r="D1661" s="85">
        <v>2024</v>
      </c>
      <c r="E1661" s="85">
        <v>2028</v>
      </c>
      <c r="F1661" s="84" t="s">
        <v>4663</v>
      </c>
      <c r="G1661" s="84" t="s">
        <v>4604</v>
      </c>
      <c r="H1661" s="84" t="s">
        <v>4613</v>
      </c>
      <c r="I1661" s="84" t="s">
        <v>4614</v>
      </c>
      <c r="J1661" s="84" t="s">
        <v>4715</v>
      </c>
      <c r="K1661" s="84" t="s">
        <v>4554</v>
      </c>
      <c r="L1661" s="84"/>
      <c r="M1661" s="86">
        <v>1</v>
      </c>
      <c r="N1661" s="84"/>
      <c r="O1661" s="84"/>
      <c r="P1661" s="84"/>
      <c r="Q1661" s="84"/>
      <c r="R1661" s="84"/>
      <c r="S1661" s="84"/>
      <c r="T1661" s="84"/>
      <c r="U1661" s="84"/>
      <c r="V1661" s="84"/>
      <c r="W1661" s="84"/>
      <c r="X1661" s="84"/>
      <c r="Y1661" s="84"/>
      <c r="Z1661" s="84" t="s">
        <v>8433</v>
      </c>
      <c r="AA1661" s="87">
        <v>3.1</v>
      </c>
      <c r="AB1661" s="87">
        <v>674</v>
      </c>
      <c r="AC1661" s="87">
        <v>1</v>
      </c>
      <c r="AD1661" s="87"/>
      <c r="AE1661" s="87">
        <v>674</v>
      </c>
      <c r="AF1661" s="88" t="s">
        <v>8434</v>
      </c>
    </row>
    <row r="1662" spans="1:32">
      <c r="A1662" s="82">
        <v>2207</v>
      </c>
      <c r="B1662" s="84" t="s">
        <v>8435</v>
      </c>
      <c r="C1662" s="84" t="s">
        <v>4714</v>
      </c>
      <c r="D1662" s="83"/>
      <c r="E1662" s="83"/>
      <c r="F1662" s="84" t="s">
        <v>4626</v>
      </c>
      <c r="G1662" s="84" t="s">
        <v>4598</v>
      </c>
      <c r="H1662" s="84" t="s">
        <v>4613</v>
      </c>
      <c r="I1662" s="84" t="s">
        <v>4614</v>
      </c>
      <c r="J1662" s="84" t="s">
        <v>4622</v>
      </c>
      <c r="K1662" s="84" t="s">
        <v>4616</v>
      </c>
      <c r="L1662" s="84"/>
      <c r="M1662" s="84"/>
      <c r="N1662" s="84"/>
      <c r="O1662" s="84"/>
      <c r="P1662" s="84"/>
      <c r="Q1662" s="84"/>
      <c r="R1662" s="84"/>
      <c r="S1662" s="84"/>
      <c r="T1662" s="84"/>
      <c r="U1662" s="84"/>
      <c r="V1662" s="84"/>
      <c r="W1662" s="84"/>
      <c r="X1662" s="84"/>
      <c r="Y1662" s="84"/>
      <c r="Z1662" s="84" t="s">
        <v>8436</v>
      </c>
      <c r="AA1662" s="87">
        <v>38.1</v>
      </c>
      <c r="AB1662" s="87">
        <v>8465</v>
      </c>
      <c r="AC1662" s="87">
        <v>7</v>
      </c>
      <c r="AD1662" s="87"/>
      <c r="AE1662" s="87">
        <v>8465</v>
      </c>
      <c r="AF1662" s="88" t="s">
        <v>8437</v>
      </c>
    </row>
    <row r="1663" spans="1:32">
      <c r="A1663" s="82">
        <v>2208</v>
      </c>
      <c r="B1663" s="84" t="s">
        <v>8438</v>
      </c>
      <c r="C1663" s="84" t="s">
        <v>4677</v>
      </c>
      <c r="D1663" s="85">
        <v>2024</v>
      </c>
      <c r="E1663" s="83"/>
      <c r="F1663" s="84" t="s">
        <v>4612</v>
      </c>
      <c r="G1663" s="84" t="s">
        <v>4604</v>
      </c>
      <c r="H1663" s="84"/>
      <c r="I1663" s="84" t="s">
        <v>4614</v>
      </c>
      <c r="J1663" s="84" t="s">
        <v>4622</v>
      </c>
      <c r="K1663" s="84" t="s">
        <v>4616</v>
      </c>
      <c r="L1663" s="84"/>
      <c r="M1663" s="84"/>
      <c r="N1663" s="84"/>
      <c r="O1663" s="84"/>
      <c r="P1663" s="84"/>
      <c r="Q1663" s="84"/>
      <c r="R1663" s="84"/>
      <c r="S1663" s="84"/>
      <c r="T1663" s="84"/>
      <c r="U1663" s="84"/>
      <c r="V1663" s="84"/>
      <c r="W1663" s="84"/>
      <c r="X1663" s="84"/>
      <c r="Y1663" s="84"/>
      <c r="Z1663" s="84" t="s">
        <v>5169</v>
      </c>
      <c r="AA1663" s="87">
        <v>10</v>
      </c>
      <c r="AB1663" s="87">
        <v>2174</v>
      </c>
      <c r="AC1663" s="87">
        <v>1.7</v>
      </c>
      <c r="AD1663" s="87"/>
      <c r="AE1663" s="87">
        <v>2174</v>
      </c>
      <c r="AF1663" s="88" t="s">
        <v>8439</v>
      </c>
    </row>
    <row r="1664" spans="1:32">
      <c r="A1664" s="82">
        <v>2209</v>
      </c>
      <c r="B1664" s="84" t="s">
        <v>8440</v>
      </c>
      <c r="C1664" s="84" t="s">
        <v>4833</v>
      </c>
      <c r="D1664" s="83"/>
      <c r="E1664" s="83"/>
      <c r="F1664" s="84" t="s">
        <v>4663</v>
      </c>
      <c r="G1664" s="84" t="s">
        <v>4602</v>
      </c>
      <c r="H1664" s="84"/>
      <c r="I1664" s="84" t="s">
        <v>4614</v>
      </c>
      <c r="J1664" s="84" t="s">
        <v>4715</v>
      </c>
      <c r="K1664" s="84" t="s">
        <v>4616</v>
      </c>
      <c r="L1664" s="84"/>
      <c r="M1664" s="84"/>
      <c r="N1664" s="84"/>
      <c r="O1664" s="84"/>
      <c r="P1664" s="84"/>
      <c r="Q1664" s="84"/>
      <c r="R1664" s="84"/>
      <c r="S1664" s="84"/>
      <c r="T1664" s="84"/>
      <c r="U1664" s="84"/>
      <c r="V1664" s="84"/>
      <c r="W1664" s="84"/>
      <c r="X1664" s="84"/>
      <c r="Y1664" s="84"/>
      <c r="Z1664" s="84" t="s">
        <v>5330</v>
      </c>
      <c r="AA1664" s="87">
        <v>1</v>
      </c>
      <c r="AB1664" s="87">
        <v>192</v>
      </c>
      <c r="AC1664" s="87">
        <v>0.1</v>
      </c>
      <c r="AD1664" s="87"/>
      <c r="AE1664" s="87">
        <v>192</v>
      </c>
      <c r="AF1664" s="88" t="s">
        <v>8441</v>
      </c>
    </row>
    <row r="1665" spans="1:32">
      <c r="A1665" s="82">
        <v>2210</v>
      </c>
      <c r="B1665" s="84" t="s">
        <v>8442</v>
      </c>
      <c r="C1665" s="84" t="s">
        <v>4833</v>
      </c>
      <c r="D1665" s="85">
        <v>2030</v>
      </c>
      <c r="E1665" s="83"/>
      <c r="F1665" s="84" t="s">
        <v>4612</v>
      </c>
      <c r="G1665" s="84" t="s">
        <v>4598</v>
      </c>
      <c r="H1665" s="84" t="s">
        <v>4613</v>
      </c>
      <c r="I1665" s="84" t="s">
        <v>4614</v>
      </c>
      <c r="J1665" s="84" t="s">
        <v>4622</v>
      </c>
      <c r="K1665" s="84" t="s">
        <v>4616</v>
      </c>
      <c r="L1665" s="84"/>
      <c r="M1665" s="84"/>
      <c r="N1665" s="84"/>
      <c r="O1665" s="84"/>
      <c r="P1665" s="84"/>
      <c r="Q1665" s="84"/>
      <c r="R1665" s="84"/>
      <c r="S1665" s="84"/>
      <c r="T1665" s="84"/>
      <c r="U1665" s="84"/>
      <c r="V1665" s="84"/>
      <c r="W1665" s="84"/>
      <c r="X1665" s="84"/>
      <c r="Y1665" s="84"/>
      <c r="Z1665" s="84" t="s">
        <v>5276</v>
      </c>
      <c r="AA1665" s="87">
        <v>50</v>
      </c>
      <c r="AB1665" s="87">
        <v>11111</v>
      </c>
      <c r="AC1665" s="87">
        <v>8.6999999999999993</v>
      </c>
      <c r="AD1665" s="87"/>
      <c r="AE1665" s="87">
        <v>11111</v>
      </c>
      <c r="AF1665" s="88" t="s">
        <v>8441</v>
      </c>
    </row>
    <row r="1666" spans="1:32">
      <c r="A1666" s="82">
        <v>2211</v>
      </c>
      <c r="B1666" s="84" t="s">
        <v>8443</v>
      </c>
      <c r="C1666" s="84" t="s">
        <v>4640</v>
      </c>
      <c r="D1666" s="85">
        <v>2030</v>
      </c>
      <c r="E1666" s="83"/>
      <c r="F1666" s="84" t="s">
        <v>4626</v>
      </c>
      <c r="G1666" s="84" t="s">
        <v>4598</v>
      </c>
      <c r="H1666" s="84" t="s">
        <v>4613</v>
      </c>
      <c r="I1666" s="84" t="s">
        <v>4614</v>
      </c>
      <c r="J1666" s="84" t="s">
        <v>4615</v>
      </c>
      <c r="K1666" s="84" t="s">
        <v>4616</v>
      </c>
      <c r="L1666" s="84"/>
      <c r="M1666" s="84"/>
      <c r="N1666" s="84"/>
      <c r="O1666" s="84"/>
      <c r="P1666" s="84"/>
      <c r="Q1666" s="84"/>
      <c r="R1666" s="84"/>
      <c r="S1666" s="84"/>
      <c r="T1666" s="84"/>
      <c r="U1666" s="84"/>
      <c r="V1666" s="84"/>
      <c r="W1666" s="84"/>
      <c r="X1666" s="84"/>
      <c r="Y1666" s="84"/>
      <c r="Z1666" s="84" t="s">
        <v>8444</v>
      </c>
      <c r="AA1666" s="87">
        <v>2361.1999999999998</v>
      </c>
      <c r="AB1666" s="87">
        <v>524718</v>
      </c>
      <c r="AC1666" s="87">
        <v>409</v>
      </c>
      <c r="AD1666" s="87"/>
      <c r="AE1666" s="87">
        <v>524718</v>
      </c>
      <c r="AF1666" s="88" t="s">
        <v>8445</v>
      </c>
    </row>
    <row r="1667" spans="1:32">
      <c r="A1667" s="82">
        <v>2212</v>
      </c>
      <c r="B1667" s="84" t="s">
        <v>8446</v>
      </c>
      <c r="C1667" s="84" t="s">
        <v>4648</v>
      </c>
      <c r="D1667" s="85">
        <v>2026</v>
      </c>
      <c r="E1667" s="83"/>
      <c r="F1667" s="84" t="s">
        <v>4612</v>
      </c>
      <c r="G1667" s="84" t="s">
        <v>4524</v>
      </c>
      <c r="H1667" s="84" t="s">
        <v>6321</v>
      </c>
      <c r="I1667" s="84"/>
      <c r="J1667" s="84"/>
      <c r="K1667" s="84" t="s">
        <v>4658</v>
      </c>
      <c r="L1667" s="84"/>
      <c r="M1667" s="84"/>
      <c r="N1667" s="86">
        <v>1</v>
      </c>
      <c r="O1667" s="84"/>
      <c r="P1667" s="84"/>
      <c r="Q1667" s="84"/>
      <c r="R1667" s="84"/>
      <c r="S1667" s="84"/>
      <c r="T1667" s="84"/>
      <c r="U1667" s="84"/>
      <c r="V1667" s="84"/>
      <c r="W1667" s="84"/>
      <c r="X1667" s="84"/>
      <c r="Y1667" s="84"/>
      <c r="Z1667" s="84" t="s">
        <v>8447</v>
      </c>
      <c r="AA1667" s="87"/>
      <c r="AB1667" s="87">
        <v>10798</v>
      </c>
      <c r="AC1667" s="87">
        <v>8</v>
      </c>
      <c r="AD1667" s="87"/>
      <c r="AE1667" s="87">
        <v>10798</v>
      </c>
      <c r="AF1667" s="88" t="s">
        <v>8448</v>
      </c>
    </row>
    <row r="1668" spans="1:32">
      <c r="A1668" s="82">
        <v>2213</v>
      </c>
      <c r="B1668" s="84" t="s">
        <v>8449</v>
      </c>
      <c r="C1668" s="84" t="s">
        <v>4648</v>
      </c>
      <c r="D1668" s="85">
        <v>2028</v>
      </c>
      <c r="E1668" s="83"/>
      <c r="F1668" s="84" t="s">
        <v>4626</v>
      </c>
      <c r="G1668" s="84" t="s">
        <v>4598</v>
      </c>
      <c r="H1668" s="84" t="s">
        <v>4613</v>
      </c>
      <c r="I1668" s="84" t="s">
        <v>4614</v>
      </c>
      <c r="J1668" s="84" t="s">
        <v>4715</v>
      </c>
      <c r="K1668" s="84" t="s">
        <v>4658</v>
      </c>
      <c r="L1668" s="84"/>
      <c r="M1668" s="84"/>
      <c r="N1668" s="86">
        <v>1</v>
      </c>
      <c r="O1668" s="84"/>
      <c r="P1668" s="84"/>
      <c r="Q1668" s="84"/>
      <c r="R1668" s="84"/>
      <c r="S1668" s="84"/>
      <c r="T1668" s="84"/>
      <c r="U1668" s="84"/>
      <c r="V1668" s="84"/>
      <c r="W1668" s="84"/>
      <c r="X1668" s="84"/>
      <c r="Y1668" s="84"/>
      <c r="Z1668" s="84" t="s">
        <v>8450</v>
      </c>
      <c r="AA1668" s="87">
        <v>154.60470219999999</v>
      </c>
      <c r="AB1668" s="87">
        <v>34357</v>
      </c>
      <c r="AC1668" s="87">
        <v>27</v>
      </c>
      <c r="AD1668" s="87"/>
      <c r="AE1668" s="87">
        <v>34357</v>
      </c>
      <c r="AF1668" s="88" t="s">
        <v>8448</v>
      </c>
    </row>
    <row r="1669" spans="1:32">
      <c r="A1669" s="82">
        <v>2214</v>
      </c>
      <c r="B1669" s="84" t="s">
        <v>8451</v>
      </c>
      <c r="C1669" s="84" t="s">
        <v>4648</v>
      </c>
      <c r="D1669" s="85">
        <v>2026</v>
      </c>
      <c r="E1669" s="83"/>
      <c r="F1669" s="84" t="s">
        <v>4612</v>
      </c>
      <c r="G1669" s="84" t="s">
        <v>4598</v>
      </c>
      <c r="H1669" s="84" t="s">
        <v>4613</v>
      </c>
      <c r="I1669" s="84" t="s">
        <v>4614</v>
      </c>
      <c r="J1669" s="84" t="s">
        <v>4622</v>
      </c>
      <c r="K1669" s="84" t="s">
        <v>4616</v>
      </c>
      <c r="L1669" s="84"/>
      <c r="M1669" s="84"/>
      <c r="N1669" s="84"/>
      <c r="O1669" s="84"/>
      <c r="P1669" s="84"/>
      <c r="Q1669" s="84"/>
      <c r="R1669" s="84"/>
      <c r="S1669" s="84"/>
      <c r="T1669" s="84"/>
      <c r="U1669" s="84"/>
      <c r="V1669" s="84"/>
      <c r="W1669" s="84"/>
      <c r="X1669" s="84"/>
      <c r="Y1669" s="84"/>
      <c r="Z1669" s="84" t="s">
        <v>5333</v>
      </c>
      <c r="AA1669" s="87">
        <v>125</v>
      </c>
      <c r="AB1669" s="87">
        <v>27778</v>
      </c>
      <c r="AC1669" s="87">
        <v>21.7</v>
      </c>
      <c r="AD1669" s="87"/>
      <c r="AE1669" s="87">
        <v>27778</v>
      </c>
      <c r="AF1669" s="88" t="s">
        <v>8452</v>
      </c>
    </row>
    <row r="1670" spans="1:32">
      <c r="A1670" s="82">
        <v>2215</v>
      </c>
      <c r="B1670" s="84" t="s">
        <v>8453</v>
      </c>
      <c r="C1670" s="84" t="s">
        <v>4648</v>
      </c>
      <c r="D1670" s="85">
        <v>2030</v>
      </c>
      <c r="E1670" s="83"/>
      <c r="F1670" s="84" t="s">
        <v>4626</v>
      </c>
      <c r="G1670" s="84" t="s">
        <v>4598</v>
      </c>
      <c r="H1670" s="84" t="s">
        <v>4613</v>
      </c>
      <c r="I1670" s="84" t="s">
        <v>4614</v>
      </c>
      <c r="J1670" s="84" t="s">
        <v>4622</v>
      </c>
      <c r="K1670" s="84" t="s">
        <v>4616</v>
      </c>
      <c r="L1670" s="84"/>
      <c r="M1670" s="84"/>
      <c r="N1670" s="84"/>
      <c r="O1670" s="84"/>
      <c r="P1670" s="84"/>
      <c r="Q1670" s="84"/>
      <c r="R1670" s="84"/>
      <c r="S1670" s="84"/>
      <c r="T1670" s="84"/>
      <c r="U1670" s="84"/>
      <c r="V1670" s="84"/>
      <c r="W1670" s="84"/>
      <c r="X1670" s="84"/>
      <c r="Y1670" s="84"/>
      <c r="Z1670" s="84" t="s">
        <v>6961</v>
      </c>
      <c r="AA1670" s="87">
        <v>400</v>
      </c>
      <c r="AB1670" s="87">
        <v>88889</v>
      </c>
      <c r="AC1670" s="87">
        <v>69.3</v>
      </c>
      <c r="AD1670" s="87"/>
      <c r="AE1670" s="87">
        <v>88889</v>
      </c>
      <c r="AF1670" s="88" t="s">
        <v>8452</v>
      </c>
    </row>
    <row r="1671" spans="1:32">
      <c r="A1671" s="82">
        <v>2216</v>
      </c>
      <c r="B1671" s="84" t="s">
        <v>8454</v>
      </c>
      <c r="C1671" s="84" t="s">
        <v>6410</v>
      </c>
      <c r="D1671" s="83"/>
      <c r="E1671" s="83"/>
      <c r="F1671" s="84" t="s">
        <v>4612</v>
      </c>
      <c r="G1671" s="84" t="s">
        <v>4524</v>
      </c>
      <c r="H1671" s="84" t="s">
        <v>6321</v>
      </c>
      <c r="I1671" s="84"/>
      <c r="J1671" s="84"/>
      <c r="K1671" s="84" t="s">
        <v>4616</v>
      </c>
      <c r="L1671" s="84"/>
      <c r="M1671" s="84"/>
      <c r="N1671" s="84"/>
      <c r="O1671" s="84"/>
      <c r="P1671" s="84"/>
      <c r="Q1671" s="84"/>
      <c r="R1671" s="84"/>
      <c r="S1671" s="84"/>
      <c r="T1671" s="84"/>
      <c r="U1671" s="84"/>
      <c r="V1671" s="84"/>
      <c r="W1671" s="84"/>
      <c r="X1671" s="84"/>
      <c r="Y1671" s="84"/>
      <c r="Z1671" s="84"/>
      <c r="AA1671" s="87"/>
      <c r="AB1671" s="87"/>
      <c r="AC1671" s="87"/>
      <c r="AD1671" s="87"/>
      <c r="AE1671" s="87">
        <v>0</v>
      </c>
      <c r="AF1671" s="88" t="s">
        <v>8455</v>
      </c>
    </row>
    <row r="1672" spans="1:32">
      <c r="A1672" s="82">
        <v>2217</v>
      </c>
      <c r="B1672" s="84" t="s">
        <v>8456</v>
      </c>
      <c r="C1672" s="84" t="s">
        <v>4719</v>
      </c>
      <c r="D1672" s="85">
        <v>2027</v>
      </c>
      <c r="E1672" s="83"/>
      <c r="F1672" s="84" t="s">
        <v>4612</v>
      </c>
      <c r="G1672" s="84" t="s">
        <v>4598</v>
      </c>
      <c r="H1672" s="84" t="s">
        <v>4613</v>
      </c>
      <c r="I1672" s="84" t="s">
        <v>4614</v>
      </c>
      <c r="J1672" s="84" t="s">
        <v>4683</v>
      </c>
      <c r="K1672" s="84" t="s">
        <v>4616</v>
      </c>
      <c r="L1672" s="86">
        <v>1</v>
      </c>
      <c r="M1672" s="84"/>
      <c r="N1672" s="84"/>
      <c r="O1672" s="84"/>
      <c r="P1672" s="84"/>
      <c r="Q1672" s="84"/>
      <c r="R1672" s="84"/>
      <c r="S1672" s="84"/>
      <c r="T1672" s="84"/>
      <c r="U1672" s="84"/>
      <c r="V1672" s="84"/>
      <c r="W1672" s="86">
        <v>1</v>
      </c>
      <c r="X1672" s="84"/>
      <c r="Y1672" s="84"/>
      <c r="Z1672" s="84" t="s">
        <v>8457</v>
      </c>
      <c r="AA1672" s="87">
        <v>505</v>
      </c>
      <c r="AB1672" s="87">
        <v>112231</v>
      </c>
      <c r="AC1672" s="87">
        <v>88</v>
      </c>
      <c r="AD1672" s="87"/>
      <c r="AE1672" s="87">
        <v>112231</v>
      </c>
      <c r="AF1672" s="88" t="s">
        <v>8458</v>
      </c>
    </row>
    <row r="1673" spans="1:32">
      <c r="A1673" s="82">
        <v>2218</v>
      </c>
      <c r="B1673" s="84" t="s">
        <v>8459</v>
      </c>
      <c r="C1673" s="84" t="s">
        <v>4632</v>
      </c>
      <c r="D1673" s="85">
        <v>2027</v>
      </c>
      <c r="E1673" s="83"/>
      <c r="F1673" s="84" t="s">
        <v>4612</v>
      </c>
      <c r="G1673" s="84" t="s">
        <v>4598</v>
      </c>
      <c r="H1673" s="84" t="s">
        <v>4613</v>
      </c>
      <c r="I1673" s="84" t="s">
        <v>4641</v>
      </c>
      <c r="J1673" s="84"/>
      <c r="K1673" s="84" t="s">
        <v>4616</v>
      </c>
      <c r="L1673" s="84"/>
      <c r="M1673" s="84"/>
      <c r="N1673" s="84"/>
      <c r="O1673" s="84"/>
      <c r="P1673" s="84"/>
      <c r="Q1673" s="84"/>
      <c r="R1673" s="84"/>
      <c r="S1673" s="84"/>
      <c r="T1673" s="84"/>
      <c r="U1673" s="84"/>
      <c r="V1673" s="84"/>
      <c r="W1673" s="84"/>
      <c r="X1673" s="84"/>
      <c r="Y1673" s="84"/>
      <c r="Z1673" s="84" t="s">
        <v>5671</v>
      </c>
      <c r="AA1673" s="87">
        <v>300</v>
      </c>
      <c r="AB1673" s="87">
        <v>66667</v>
      </c>
      <c r="AC1673" s="87">
        <v>52</v>
      </c>
      <c r="AD1673" s="87"/>
      <c r="AE1673" s="87">
        <v>66667</v>
      </c>
      <c r="AF1673" s="88" t="s">
        <v>8460</v>
      </c>
    </row>
    <row r="1674" spans="1:32">
      <c r="A1674" s="82">
        <v>2219</v>
      </c>
      <c r="B1674" s="84" t="s">
        <v>8461</v>
      </c>
      <c r="C1674" s="84" t="s">
        <v>4620</v>
      </c>
      <c r="D1674" s="85">
        <v>2028</v>
      </c>
      <c r="E1674" s="83"/>
      <c r="F1674" s="84" t="s">
        <v>4612</v>
      </c>
      <c r="G1674" s="84" t="s">
        <v>4594</v>
      </c>
      <c r="H1674" s="84" t="s">
        <v>4863</v>
      </c>
      <c r="I1674" s="84"/>
      <c r="J1674" s="84"/>
      <c r="K1674" s="84" t="s">
        <v>4616</v>
      </c>
      <c r="L1674" s="84"/>
      <c r="M1674" s="84"/>
      <c r="N1674" s="84"/>
      <c r="O1674" s="84"/>
      <c r="P1674" s="84"/>
      <c r="Q1674" s="84"/>
      <c r="R1674" s="84"/>
      <c r="S1674" s="84"/>
      <c r="T1674" s="84"/>
      <c r="U1674" s="84"/>
      <c r="V1674" s="84"/>
      <c r="W1674" s="84"/>
      <c r="X1674" s="84"/>
      <c r="Y1674" s="84"/>
      <c r="Z1674" s="84" t="s">
        <v>8462</v>
      </c>
      <c r="AA1674" s="87"/>
      <c r="AB1674" s="87">
        <v>384793</v>
      </c>
      <c r="AC1674" s="87">
        <v>300</v>
      </c>
      <c r="AD1674" s="87"/>
      <c r="AE1674" s="87">
        <v>0</v>
      </c>
      <c r="AF1674" s="88" t="s">
        <v>8463</v>
      </c>
    </row>
    <row r="1675" spans="1:32">
      <c r="A1675" s="82">
        <v>2220</v>
      </c>
      <c r="B1675" s="84" t="s">
        <v>8464</v>
      </c>
      <c r="C1675" s="84" t="s">
        <v>6480</v>
      </c>
      <c r="D1675" s="83"/>
      <c r="E1675" s="83"/>
      <c r="F1675" s="84" t="s">
        <v>4612</v>
      </c>
      <c r="G1675" s="84" t="s">
        <v>4598</v>
      </c>
      <c r="H1675" s="84" t="s">
        <v>4613</v>
      </c>
      <c r="I1675" s="84" t="s">
        <v>4614</v>
      </c>
      <c r="J1675" s="84" t="s">
        <v>4715</v>
      </c>
      <c r="K1675" s="84" t="s">
        <v>4616</v>
      </c>
      <c r="L1675" s="84"/>
      <c r="M1675" s="84"/>
      <c r="N1675" s="86">
        <v>1</v>
      </c>
      <c r="O1675" s="84"/>
      <c r="P1675" s="84"/>
      <c r="Q1675" s="84"/>
      <c r="R1675" s="84"/>
      <c r="S1675" s="84"/>
      <c r="T1675" s="84"/>
      <c r="U1675" s="84"/>
      <c r="V1675" s="86">
        <v>1</v>
      </c>
      <c r="W1675" s="84"/>
      <c r="X1675" s="84"/>
      <c r="Y1675" s="84"/>
      <c r="Z1675" s="84" t="s">
        <v>8465</v>
      </c>
      <c r="AA1675" s="87">
        <v>207.8</v>
      </c>
      <c r="AB1675" s="87">
        <v>46175</v>
      </c>
      <c r="AC1675" s="87">
        <v>36</v>
      </c>
      <c r="AD1675" s="87"/>
      <c r="AE1675" s="87">
        <v>46175</v>
      </c>
      <c r="AF1675" s="88" t="s">
        <v>8466</v>
      </c>
    </row>
    <row r="1676" spans="1:32">
      <c r="A1676" s="82">
        <v>2221</v>
      </c>
      <c r="B1676" s="84" t="s">
        <v>8467</v>
      </c>
      <c r="C1676" s="84" t="s">
        <v>4668</v>
      </c>
      <c r="D1676" s="85">
        <v>2030</v>
      </c>
      <c r="E1676" s="83"/>
      <c r="F1676" s="84" t="s">
        <v>4626</v>
      </c>
      <c r="G1676" s="84" t="s">
        <v>4525</v>
      </c>
      <c r="H1676" s="84" t="s">
        <v>5724</v>
      </c>
      <c r="I1676" s="84"/>
      <c r="J1676" s="84"/>
      <c r="K1676" s="84" t="s">
        <v>4616</v>
      </c>
      <c r="L1676" s="84"/>
      <c r="M1676" s="84"/>
      <c r="N1676" s="84"/>
      <c r="O1676" s="84"/>
      <c r="P1676" s="86">
        <v>1</v>
      </c>
      <c r="Q1676" s="86">
        <v>1</v>
      </c>
      <c r="R1676" s="86">
        <v>1</v>
      </c>
      <c r="S1676" s="84"/>
      <c r="T1676" s="84"/>
      <c r="U1676" s="84"/>
      <c r="V1676" s="84"/>
      <c r="W1676" s="84"/>
      <c r="X1676" s="84"/>
      <c r="Y1676" s="84"/>
      <c r="Z1676" s="84" t="s">
        <v>8468</v>
      </c>
      <c r="AA1676" s="87"/>
      <c r="AB1676" s="87">
        <v>8017</v>
      </c>
      <c r="AC1676" s="87">
        <v>6</v>
      </c>
      <c r="AD1676" s="87"/>
      <c r="AE1676" s="87">
        <v>8017</v>
      </c>
      <c r="AF1676" s="88" t="s">
        <v>8469</v>
      </c>
    </row>
    <row r="1677" spans="1:32">
      <c r="A1677" s="82">
        <v>2222</v>
      </c>
      <c r="B1677" s="84" t="s">
        <v>8470</v>
      </c>
      <c r="C1677" s="84" t="s">
        <v>4668</v>
      </c>
      <c r="D1677" s="83"/>
      <c r="E1677" s="83"/>
      <c r="F1677" s="84" t="s">
        <v>4626</v>
      </c>
      <c r="G1677" s="84" t="s">
        <v>4525</v>
      </c>
      <c r="H1677" s="84" t="s">
        <v>5724</v>
      </c>
      <c r="I1677" s="84"/>
      <c r="J1677" s="84"/>
      <c r="K1677" s="84" t="s">
        <v>4616</v>
      </c>
      <c r="L1677" s="84"/>
      <c r="M1677" s="84"/>
      <c r="N1677" s="84"/>
      <c r="O1677" s="84"/>
      <c r="P1677" s="86">
        <v>1</v>
      </c>
      <c r="Q1677" s="86">
        <v>1</v>
      </c>
      <c r="R1677" s="86">
        <v>1</v>
      </c>
      <c r="S1677" s="84"/>
      <c r="T1677" s="84"/>
      <c r="U1677" s="84"/>
      <c r="V1677" s="84"/>
      <c r="W1677" s="84"/>
      <c r="X1677" s="84"/>
      <c r="Y1677" s="84"/>
      <c r="Z1677" s="84" t="s">
        <v>8471</v>
      </c>
      <c r="AA1677" s="87"/>
      <c r="AB1677" s="87">
        <v>96198</v>
      </c>
      <c r="AC1677" s="87">
        <v>75</v>
      </c>
      <c r="AD1677" s="87"/>
      <c r="AE1677" s="87">
        <v>96198</v>
      </c>
      <c r="AF1677" s="88" t="s">
        <v>8469</v>
      </c>
    </row>
    <row r="1678" spans="1:32">
      <c r="A1678" s="82">
        <v>2223</v>
      </c>
      <c r="B1678" s="84" t="s">
        <v>8472</v>
      </c>
      <c r="C1678" s="84" t="s">
        <v>4662</v>
      </c>
      <c r="D1678" s="85">
        <v>2028</v>
      </c>
      <c r="E1678" s="83"/>
      <c r="F1678" s="84" t="s">
        <v>4626</v>
      </c>
      <c r="G1678" s="84" t="s">
        <v>4594</v>
      </c>
      <c r="H1678" s="84" t="s">
        <v>4863</v>
      </c>
      <c r="I1678" s="84" t="s">
        <v>5914</v>
      </c>
      <c r="J1678" s="84" t="s">
        <v>5914</v>
      </c>
      <c r="K1678" s="84" t="s">
        <v>4554</v>
      </c>
      <c r="L1678" s="84"/>
      <c r="M1678" s="84"/>
      <c r="N1678" s="84"/>
      <c r="O1678" s="84"/>
      <c r="P1678" s="84"/>
      <c r="Q1678" s="84"/>
      <c r="R1678" s="84"/>
      <c r="S1678" s="84"/>
      <c r="T1678" s="84"/>
      <c r="U1678" s="84"/>
      <c r="V1678" s="84"/>
      <c r="W1678" s="84"/>
      <c r="X1678" s="84"/>
      <c r="Y1678" s="84"/>
      <c r="Z1678" s="84" t="s">
        <v>8473</v>
      </c>
      <c r="AA1678" s="87"/>
      <c r="AB1678" s="87">
        <v>505820</v>
      </c>
      <c r="AC1678" s="87">
        <v>394</v>
      </c>
      <c r="AD1678" s="87">
        <v>2870000</v>
      </c>
      <c r="AE1678" s="87">
        <v>359830</v>
      </c>
      <c r="AF1678" s="88" t="s">
        <v>8474</v>
      </c>
    </row>
    <row r="1679" spans="1:32">
      <c r="A1679" s="82">
        <v>2224</v>
      </c>
      <c r="B1679" s="84" t="s">
        <v>8475</v>
      </c>
      <c r="C1679" s="84" t="s">
        <v>6435</v>
      </c>
      <c r="D1679" s="85">
        <v>2026</v>
      </c>
      <c r="E1679" s="83"/>
      <c r="F1679" s="84" t="s">
        <v>4626</v>
      </c>
      <c r="G1679" s="84" t="s">
        <v>4598</v>
      </c>
      <c r="H1679" s="84" t="s">
        <v>4613</v>
      </c>
      <c r="I1679" s="84" t="s">
        <v>4614</v>
      </c>
      <c r="J1679" s="84" t="s">
        <v>4715</v>
      </c>
      <c r="K1679" s="84" t="s">
        <v>4554</v>
      </c>
      <c r="L1679" s="84"/>
      <c r="M1679" s="84"/>
      <c r="N1679" s="84"/>
      <c r="O1679" s="84"/>
      <c r="P1679" s="84"/>
      <c r="Q1679" s="84"/>
      <c r="R1679" s="84"/>
      <c r="S1679" s="84"/>
      <c r="T1679" s="84"/>
      <c r="U1679" s="84"/>
      <c r="V1679" s="84"/>
      <c r="W1679" s="84"/>
      <c r="X1679" s="84"/>
      <c r="Y1679" s="84"/>
      <c r="Z1679" s="84" t="s">
        <v>8476</v>
      </c>
      <c r="AA1679" s="87">
        <v>4500</v>
      </c>
      <c r="AB1679" s="87">
        <v>1000000</v>
      </c>
      <c r="AC1679" s="87">
        <v>779.6</v>
      </c>
      <c r="AD1679" s="87"/>
      <c r="AE1679" s="87">
        <v>1000000</v>
      </c>
      <c r="AF1679" s="88" t="s">
        <v>8477</v>
      </c>
    </row>
    <row r="1680" spans="1:32">
      <c r="A1680" s="82">
        <v>2225</v>
      </c>
      <c r="B1680" s="84" t="s">
        <v>8478</v>
      </c>
      <c r="C1680" s="84" t="s">
        <v>5058</v>
      </c>
      <c r="D1680" s="85">
        <v>2030</v>
      </c>
      <c r="E1680" s="83"/>
      <c r="F1680" s="84" t="s">
        <v>4612</v>
      </c>
      <c r="G1680" s="84" t="s">
        <v>4598</v>
      </c>
      <c r="H1680" s="84" t="s">
        <v>4613</v>
      </c>
      <c r="I1680" s="84" t="s">
        <v>4614</v>
      </c>
      <c r="J1680" s="84" t="s">
        <v>4715</v>
      </c>
      <c r="K1680" s="84" t="s">
        <v>4616</v>
      </c>
      <c r="L1680" s="84"/>
      <c r="M1680" s="86">
        <v>1</v>
      </c>
      <c r="N1680" s="86">
        <v>1</v>
      </c>
      <c r="O1680" s="84"/>
      <c r="P1680" s="86">
        <v>1</v>
      </c>
      <c r="Q1680" s="84"/>
      <c r="R1680" s="84"/>
      <c r="S1680" s="84"/>
      <c r="T1680" s="84"/>
      <c r="U1680" s="84"/>
      <c r="V1680" s="84"/>
      <c r="W1680" s="84"/>
      <c r="X1680" s="84"/>
      <c r="Y1680" s="84"/>
      <c r="Z1680" s="84" t="s">
        <v>8479</v>
      </c>
      <c r="AA1680" s="87">
        <v>404</v>
      </c>
      <c r="AB1680" s="87">
        <v>89785</v>
      </c>
      <c r="AC1680" s="87">
        <v>70</v>
      </c>
      <c r="AD1680" s="87"/>
      <c r="AE1680" s="87">
        <v>89785</v>
      </c>
      <c r="AF1680" s="88" t="s">
        <v>8480</v>
      </c>
    </row>
    <row r="1681" spans="1:32">
      <c r="A1681" s="82">
        <v>2226</v>
      </c>
      <c r="B1681" s="84" t="s">
        <v>8481</v>
      </c>
      <c r="C1681" s="84" t="s">
        <v>4719</v>
      </c>
      <c r="D1681" s="85">
        <v>2028</v>
      </c>
      <c r="E1681" s="83"/>
      <c r="F1681" s="84" t="s">
        <v>4612</v>
      </c>
      <c r="G1681" s="84" t="s">
        <v>4598</v>
      </c>
      <c r="H1681" s="84" t="s">
        <v>4613</v>
      </c>
      <c r="I1681" s="84" t="s">
        <v>4614</v>
      </c>
      <c r="J1681" s="84" t="s">
        <v>4683</v>
      </c>
      <c r="K1681" s="84" t="s">
        <v>4554</v>
      </c>
      <c r="L1681" s="84"/>
      <c r="M1681" s="86">
        <v>1</v>
      </c>
      <c r="N1681" s="84"/>
      <c r="O1681" s="84"/>
      <c r="P1681" s="84"/>
      <c r="Q1681" s="84"/>
      <c r="R1681" s="84"/>
      <c r="S1681" s="84"/>
      <c r="T1681" s="84"/>
      <c r="U1681" s="84"/>
      <c r="V1681" s="84"/>
      <c r="W1681" s="84"/>
      <c r="X1681" s="84"/>
      <c r="Y1681" s="84"/>
      <c r="Z1681" s="84" t="s">
        <v>8482</v>
      </c>
      <c r="AA1681" s="87">
        <v>5196.8</v>
      </c>
      <c r="AB1681" s="87">
        <v>1154841</v>
      </c>
      <c r="AC1681" s="87">
        <v>900</v>
      </c>
      <c r="AD1681" s="87"/>
      <c r="AE1681" s="87">
        <v>1154841</v>
      </c>
      <c r="AF1681" s="88" t="s">
        <v>8483</v>
      </c>
    </row>
    <row r="1682" spans="1:32">
      <c r="A1682" s="82">
        <v>2227</v>
      </c>
      <c r="B1682" s="84" t="s">
        <v>8484</v>
      </c>
      <c r="C1682" s="84" t="s">
        <v>4648</v>
      </c>
      <c r="D1682" s="85">
        <v>2027</v>
      </c>
      <c r="E1682" s="83"/>
      <c r="F1682" s="84" t="s">
        <v>4612</v>
      </c>
      <c r="G1682" s="84" t="s">
        <v>4598</v>
      </c>
      <c r="H1682" s="84" t="s">
        <v>4613</v>
      </c>
      <c r="I1682" s="84" t="s">
        <v>4614</v>
      </c>
      <c r="J1682" s="84" t="s">
        <v>4622</v>
      </c>
      <c r="K1682" s="84" t="s">
        <v>4616</v>
      </c>
      <c r="L1682" s="84"/>
      <c r="M1682" s="84"/>
      <c r="N1682" s="84"/>
      <c r="O1682" s="84"/>
      <c r="P1682" s="84"/>
      <c r="Q1682" s="84"/>
      <c r="R1682" s="84"/>
      <c r="S1682" s="84"/>
      <c r="T1682" s="84"/>
      <c r="U1682" s="84"/>
      <c r="V1682" s="84"/>
      <c r="W1682" s="84"/>
      <c r="X1682" s="84"/>
      <c r="Y1682" s="84"/>
      <c r="Z1682" s="84" t="s">
        <v>6916</v>
      </c>
      <c r="AA1682" s="87">
        <v>800</v>
      </c>
      <c r="AB1682" s="87">
        <v>177778</v>
      </c>
      <c r="AC1682" s="87">
        <v>138.6</v>
      </c>
      <c r="AD1682" s="87"/>
      <c r="AE1682" s="87">
        <v>177778</v>
      </c>
      <c r="AF1682" s="88" t="s">
        <v>8485</v>
      </c>
    </row>
    <row r="1683" spans="1:32">
      <c r="A1683" s="82">
        <v>2228</v>
      </c>
      <c r="B1683" s="84" t="s">
        <v>8486</v>
      </c>
      <c r="C1683" s="84" t="s">
        <v>4648</v>
      </c>
      <c r="D1683" s="85">
        <v>2030</v>
      </c>
      <c r="E1683" s="83"/>
      <c r="F1683" s="84" t="s">
        <v>4626</v>
      </c>
      <c r="G1683" s="84" t="s">
        <v>4598</v>
      </c>
      <c r="H1683" s="84" t="s">
        <v>4613</v>
      </c>
      <c r="I1683" s="84" t="s">
        <v>4614</v>
      </c>
      <c r="J1683" s="84" t="s">
        <v>4622</v>
      </c>
      <c r="K1683" s="84" t="s">
        <v>4616</v>
      </c>
      <c r="L1683" s="84"/>
      <c r="M1683" s="84"/>
      <c r="N1683" s="84"/>
      <c r="O1683" s="84"/>
      <c r="P1683" s="84"/>
      <c r="Q1683" s="84"/>
      <c r="R1683" s="84"/>
      <c r="S1683" s="84"/>
      <c r="T1683" s="84"/>
      <c r="U1683" s="84"/>
      <c r="V1683" s="84"/>
      <c r="W1683" s="84"/>
      <c r="X1683" s="84"/>
      <c r="Y1683" s="84"/>
      <c r="Z1683" s="84" t="s">
        <v>6916</v>
      </c>
      <c r="AA1683" s="87">
        <v>800</v>
      </c>
      <c r="AB1683" s="87">
        <v>177778</v>
      </c>
      <c r="AC1683" s="87">
        <v>138.6</v>
      </c>
      <c r="AD1683" s="87"/>
      <c r="AE1683" s="87">
        <v>177778</v>
      </c>
      <c r="AF1683" s="88" t="s">
        <v>8485</v>
      </c>
    </row>
    <row r="1684" spans="1:32">
      <c r="A1684" s="82">
        <v>2229</v>
      </c>
      <c r="B1684" s="84" t="s">
        <v>8487</v>
      </c>
      <c r="C1684" s="84" t="s">
        <v>6275</v>
      </c>
      <c r="D1684" s="85">
        <v>2027</v>
      </c>
      <c r="E1684" s="83"/>
      <c r="F1684" s="84" t="s">
        <v>4612</v>
      </c>
      <c r="G1684" s="84" t="s">
        <v>4598</v>
      </c>
      <c r="H1684" s="84" t="s">
        <v>4613</v>
      </c>
      <c r="I1684" s="84" t="s">
        <v>4614</v>
      </c>
      <c r="J1684" s="84" t="s">
        <v>4683</v>
      </c>
      <c r="K1684" s="84" t="s">
        <v>4616</v>
      </c>
      <c r="L1684" s="84"/>
      <c r="M1684" s="84"/>
      <c r="N1684" s="84"/>
      <c r="O1684" s="84"/>
      <c r="P1684" s="84"/>
      <c r="Q1684" s="84"/>
      <c r="R1684" s="84"/>
      <c r="S1684" s="84"/>
      <c r="T1684" s="84"/>
      <c r="U1684" s="84"/>
      <c r="V1684" s="84"/>
      <c r="W1684" s="84"/>
      <c r="X1684" s="84"/>
      <c r="Y1684" s="84"/>
      <c r="Z1684" s="84" t="s">
        <v>8488</v>
      </c>
      <c r="AA1684" s="87">
        <v>213</v>
      </c>
      <c r="AB1684" s="87">
        <v>47333</v>
      </c>
      <c r="AC1684" s="87">
        <v>36.9</v>
      </c>
      <c r="AD1684" s="87"/>
      <c r="AE1684" s="87">
        <v>47333</v>
      </c>
      <c r="AF1684" s="88" t="s">
        <v>8489</v>
      </c>
    </row>
    <row r="1685" spans="1:32">
      <c r="A1685" s="82">
        <v>2230</v>
      </c>
      <c r="B1685" s="84" t="s">
        <v>8490</v>
      </c>
      <c r="C1685" s="84" t="s">
        <v>4662</v>
      </c>
      <c r="D1685" s="83"/>
      <c r="E1685" s="83"/>
      <c r="F1685" s="84" t="s">
        <v>4612</v>
      </c>
      <c r="G1685" s="84" t="s">
        <v>4598</v>
      </c>
      <c r="H1685" s="84" t="s">
        <v>4613</v>
      </c>
      <c r="I1685" s="84" t="s">
        <v>4614</v>
      </c>
      <c r="J1685" s="84" t="s">
        <v>4683</v>
      </c>
      <c r="K1685" s="84" t="s">
        <v>4554</v>
      </c>
      <c r="L1685" s="84"/>
      <c r="M1685" s="86">
        <v>1</v>
      </c>
      <c r="N1685" s="84"/>
      <c r="O1685" s="84"/>
      <c r="P1685" s="84"/>
      <c r="Q1685" s="84"/>
      <c r="R1685" s="84"/>
      <c r="S1685" s="84"/>
      <c r="T1685" s="84"/>
      <c r="U1685" s="84"/>
      <c r="V1685" s="84"/>
      <c r="W1685" s="84"/>
      <c r="X1685" s="84"/>
      <c r="Y1685" s="84"/>
      <c r="Z1685" s="84" t="s">
        <v>5259</v>
      </c>
      <c r="AA1685" s="87">
        <v>100</v>
      </c>
      <c r="AB1685" s="87">
        <v>22222</v>
      </c>
      <c r="AC1685" s="87">
        <v>17.3</v>
      </c>
      <c r="AD1685" s="87"/>
      <c r="AE1685" s="87">
        <v>22222</v>
      </c>
      <c r="AF1685" s="88" t="s">
        <v>8491</v>
      </c>
    </row>
    <row r="1686" spans="1:32">
      <c r="A1686" s="82">
        <v>2231</v>
      </c>
      <c r="B1686" s="84" t="s">
        <v>8492</v>
      </c>
      <c r="C1686" s="84" t="s">
        <v>8493</v>
      </c>
      <c r="D1686" s="83"/>
      <c r="E1686" s="83"/>
      <c r="F1686" s="84" t="s">
        <v>4626</v>
      </c>
      <c r="G1686" s="84" t="s">
        <v>4598</v>
      </c>
      <c r="H1686" s="84" t="s">
        <v>4613</v>
      </c>
      <c r="I1686" s="84" t="s">
        <v>4614</v>
      </c>
      <c r="J1686" s="84" t="s">
        <v>4622</v>
      </c>
      <c r="K1686" s="84" t="s">
        <v>4616</v>
      </c>
      <c r="L1686" s="84"/>
      <c r="M1686" s="84"/>
      <c r="N1686" s="84"/>
      <c r="O1686" s="84"/>
      <c r="P1686" s="84"/>
      <c r="Q1686" s="84"/>
      <c r="R1686" s="84"/>
      <c r="S1686" s="84"/>
      <c r="T1686" s="84"/>
      <c r="U1686" s="84"/>
      <c r="V1686" s="84"/>
      <c r="W1686" s="84"/>
      <c r="X1686" s="84"/>
      <c r="Y1686" s="84"/>
      <c r="Z1686" s="84" t="s">
        <v>8494</v>
      </c>
      <c r="AA1686" s="87">
        <v>164.5</v>
      </c>
      <c r="AB1686" s="87">
        <v>36555</v>
      </c>
      <c r="AC1686" s="87">
        <v>29</v>
      </c>
      <c r="AD1686" s="87"/>
      <c r="AE1686" s="87">
        <v>36555</v>
      </c>
      <c r="AF1686" s="88" t="s">
        <v>8495</v>
      </c>
    </row>
    <row r="1687" spans="1:32">
      <c r="A1687" s="82">
        <v>2232</v>
      </c>
      <c r="B1687" s="84" t="s">
        <v>8496</v>
      </c>
      <c r="C1687" s="84" t="s">
        <v>4648</v>
      </c>
      <c r="D1687" s="85">
        <v>2025</v>
      </c>
      <c r="E1687" s="83"/>
      <c r="F1687" s="84" t="s">
        <v>4612</v>
      </c>
      <c r="G1687" s="84" t="s">
        <v>4598</v>
      </c>
      <c r="H1687" s="84" t="s">
        <v>4613</v>
      </c>
      <c r="I1687" s="84" t="s">
        <v>4614</v>
      </c>
      <c r="J1687" s="84" t="s">
        <v>4649</v>
      </c>
      <c r="K1687" s="84" t="s">
        <v>4616</v>
      </c>
      <c r="L1687" s="84"/>
      <c r="M1687" s="84"/>
      <c r="N1687" s="84"/>
      <c r="O1687" s="84"/>
      <c r="P1687" s="84"/>
      <c r="Q1687" s="84"/>
      <c r="R1687" s="84"/>
      <c r="S1687" s="84"/>
      <c r="T1687" s="84"/>
      <c r="U1687" s="84"/>
      <c r="V1687" s="84"/>
      <c r="W1687" s="84"/>
      <c r="X1687" s="84"/>
      <c r="Y1687" s="84"/>
      <c r="Z1687" s="84" t="s">
        <v>5661</v>
      </c>
      <c r="AA1687" s="87">
        <v>500</v>
      </c>
      <c r="AB1687" s="87">
        <v>111111</v>
      </c>
      <c r="AC1687" s="87">
        <v>86.6</v>
      </c>
      <c r="AD1687" s="87"/>
      <c r="AE1687" s="87">
        <v>111111</v>
      </c>
      <c r="AF1687" s="88" t="s">
        <v>8497</v>
      </c>
    </row>
    <row r="1688" spans="1:32">
      <c r="A1688" s="82">
        <v>2233</v>
      </c>
      <c r="B1688" s="84" t="s">
        <v>8498</v>
      </c>
      <c r="C1688" s="84" t="s">
        <v>4677</v>
      </c>
      <c r="D1688" s="85">
        <v>2027</v>
      </c>
      <c r="E1688" s="83"/>
      <c r="F1688" s="84" t="s">
        <v>4612</v>
      </c>
      <c r="G1688" s="84" t="s">
        <v>4598</v>
      </c>
      <c r="H1688" s="84" t="s">
        <v>4613</v>
      </c>
      <c r="I1688" s="84" t="s">
        <v>4614</v>
      </c>
      <c r="J1688" s="84" t="s">
        <v>4715</v>
      </c>
      <c r="K1688" s="84" t="s">
        <v>4616</v>
      </c>
      <c r="L1688" s="84"/>
      <c r="M1688" s="84"/>
      <c r="N1688" s="84"/>
      <c r="O1688" s="84"/>
      <c r="P1688" s="84"/>
      <c r="Q1688" s="84"/>
      <c r="R1688" s="84"/>
      <c r="S1688" s="84"/>
      <c r="T1688" s="84"/>
      <c r="U1688" s="84"/>
      <c r="V1688" s="84"/>
      <c r="W1688" s="84"/>
      <c r="X1688" s="84"/>
      <c r="Y1688" s="84"/>
      <c r="Z1688" s="84" t="s">
        <v>8499</v>
      </c>
      <c r="AA1688" s="87">
        <v>210</v>
      </c>
      <c r="AB1688" s="87">
        <v>46667</v>
      </c>
      <c r="AC1688" s="87">
        <v>36.4</v>
      </c>
      <c r="AD1688" s="87"/>
      <c r="AE1688" s="87">
        <v>46667</v>
      </c>
      <c r="AF1688" s="88" t="s">
        <v>8500</v>
      </c>
    </row>
    <row r="1689" spans="1:32">
      <c r="A1689" s="82">
        <v>2234</v>
      </c>
      <c r="B1689" s="84" t="s">
        <v>8501</v>
      </c>
      <c r="C1689" s="84" t="s">
        <v>4890</v>
      </c>
      <c r="D1689" s="83"/>
      <c r="E1689" s="83"/>
      <c r="F1689" s="84" t="s">
        <v>4626</v>
      </c>
      <c r="G1689" s="84" t="s">
        <v>4598</v>
      </c>
      <c r="H1689" s="84" t="s">
        <v>4613</v>
      </c>
      <c r="I1689" s="84" t="s">
        <v>4614</v>
      </c>
      <c r="J1689" s="84" t="s">
        <v>4649</v>
      </c>
      <c r="K1689" s="84" t="s">
        <v>4554</v>
      </c>
      <c r="L1689" s="84"/>
      <c r="M1689" s="86">
        <v>1</v>
      </c>
      <c r="N1689" s="84"/>
      <c r="O1689" s="84"/>
      <c r="P1689" s="84"/>
      <c r="Q1689" s="84"/>
      <c r="R1689" s="84"/>
      <c r="S1689" s="84"/>
      <c r="T1689" s="84"/>
      <c r="U1689" s="84"/>
      <c r="V1689" s="84"/>
      <c r="W1689" s="84"/>
      <c r="X1689" s="84"/>
      <c r="Y1689" s="84"/>
      <c r="Z1689" s="84" t="s">
        <v>8502</v>
      </c>
      <c r="AA1689" s="87">
        <v>1590.2158919999999</v>
      </c>
      <c r="AB1689" s="87">
        <v>353381</v>
      </c>
      <c r="AC1689" s="87">
        <v>276</v>
      </c>
      <c r="AD1689" s="87"/>
      <c r="AE1689" s="87">
        <v>353381</v>
      </c>
      <c r="AF1689" s="88" t="s">
        <v>8503</v>
      </c>
    </row>
    <row r="1690" spans="1:32">
      <c r="A1690" s="82">
        <v>2235</v>
      </c>
      <c r="B1690" s="84" t="s">
        <v>8504</v>
      </c>
      <c r="C1690" s="84" t="s">
        <v>4736</v>
      </c>
      <c r="D1690" s="83"/>
      <c r="E1690" s="83"/>
      <c r="F1690" s="84" t="s">
        <v>4626</v>
      </c>
      <c r="G1690" s="84" t="s">
        <v>4525</v>
      </c>
      <c r="H1690" s="84" t="s">
        <v>5724</v>
      </c>
      <c r="I1690" s="84"/>
      <c r="J1690" s="84"/>
      <c r="K1690" s="84" t="s">
        <v>4616</v>
      </c>
      <c r="L1690" s="84"/>
      <c r="M1690" s="84"/>
      <c r="N1690" s="84"/>
      <c r="O1690" s="84"/>
      <c r="P1690" s="84"/>
      <c r="Q1690" s="84"/>
      <c r="R1690" s="84"/>
      <c r="S1690" s="84"/>
      <c r="T1690" s="84"/>
      <c r="U1690" s="84"/>
      <c r="V1690" s="84"/>
      <c r="W1690" s="84"/>
      <c r="X1690" s="84"/>
      <c r="Y1690" s="84"/>
      <c r="Z1690" s="84" t="s">
        <v>8505</v>
      </c>
      <c r="AA1690" s="87"/>
      <c r="AB1690" s="87">
        <v>3563</v>
      </c>
      <c r="AC1690" s="87">
        <v>3</v>
      </c>
      <c r="AD1690" s="87"/>
      <c r="AE1690" s="87">
        <v>3563</v>
      </c>
      <c r="AF1690" s="88" t="s">
        <v>8506</v>
      </c>
    </row>
    <row r="1691" spans="1:32">
      <c r="A1691" s="82">
        <v>2236</v>
      </c>
      <c r="B1691" s="84" t="s">
        <v>8507</v>
      </c>
      <c r="C1691" s="84" t="s">
        <v>4985</v>
      </c>
      <c r="D1691" s="85">
        <v>2025</v>
      </c>
      <c r="E1691" s="83"/>
      <c r="F1691" s="84" t="s">
        <v>4612</v>
      </c>
      <c r="G1691" s="84" t="s">
        <v>4604</v>
      </c>
      <c r="H1691" s="84"/>
      <c r="I1691" s="84" t="s">
        <v>4614</v>
      </c>
      <c r="J1691" s="84" t="s">
        <v>4715</v>
      </c>
      <c r="K1691" s="84" t="s">
        <v>4616</v>
      </c>
      <c r="L1691" s="84"/>
      <c r="M1691" s="84"/>
      <c r="N1691" s="84"/>
      <c r="O1691" s="86">
        <v>1</v>
      </c>
      <c r="P1691" s="84"/>
      <c r="Q1691" s="84"/>
      <c r="R1691" s="84"/>
      <c r="S1691" s="84"/>
      <c r="T1691" s="84"/>
      <c r="U1691" s="84"/>
      <c r="V1691" s="84"/>
      <c r="W1691" s="84"/>
      <c r="X1691" s="84"/>
      <c r="Y1691" s="84"/>
      <c r="Z1691" s="84" t="s">
        <v>7068</v>
      </c>
      <c r="AA1691" s="87">
        <v>12</v>
      </c>
      <c r="AB1691" s="87">
        <v>2609</v>
      </c>
      <c r="AC1691" s="87">
        <v>2</v>
      </c>
      <c r="AD1691" s="87"/>
      <c r="AE1691" s="87">
        <v>2609</v>
      </c>
      <c r="AF1691" s="88" t="s">
        <v>8508</v>
      </c>
    </row>
    <row r="1692" spans="1:32">
      <c r="A1692" s="82">
        <v>2237</v>
      </c>
      <c r="B1692" s="84" t="s">
        <v>8509</v>
      </c>
      <c r="C1692" s="84" t="s">
        <v>4668</v>
      </c>
      <c r="D1692" s="85">
        <v>2030</v>
      </c>
      <c r="E1692" s="83"/>
      <c r="F1692" s="84" t="s">
        <v>4626</v>
      </c>
      <c r="G1692" s="84" t="s">
        <v>7043</v>
      </c>
      <c r="H1692" s="84" t="s">
        <v>6321</v>
      </c>
      <c r="I1692" s="84"/>
      <c r="J1692" s="84"/>
      <c r="K1692" s="84" t="s">
        <v>4616</v>
      </c>
      <c r="L1692" s="86">
        <v>1</v>
      </c>
      <c r="M1692" s="84"/>
      <c r="N1692" s="84"/>
      <c r="O1692" s="84"/>
      <c r="P1692" s="84"/>
      <c r="Q1692" s="84"/>
      <c r="R1692" s="84"/>
      <c r="S1692" s="84"/>
      <c r="T1692" s="84"/>
      <c r="U1692" s="84"/>
      <c r="V1692" s="84"/>
      <c r="W1692" s="84"/>
      <c r="X1692" s="84"/>
      <c r="Y1692" s="84"/>
      <c r="Z1692" s="84" t="s">
        <v>6499</v>
      </c>
      <c r="AA1692" s="87"/>
      <c r="AB1692" s="87">
        <v>7803</v>
      </c>
      <c r="AC1692" s="87">
        <v>6</v>
      </c>
      <c r="AD1692" s="87"/>
      <c r="AE1692" s="87">
        <v>7803</v>
      </c>
      <c r="AF1692" s="88" t="s">
        <v>8510</v>
      </c>
    </row>
    <row r="1693" spans="1:32">
      <c r="A1693" s="82">
        <v>2238</v>
      </c>
      <c r="B1693" s="84" t="s">
        <v>8511</v>
      </c>
      <c r="C1693" s="84" t="s">
        <v>4719</v>
      </c>
      <c r="D1693" s="83"/>
      <c r="E1693" s="83"/>
      <c r="F1693" s="84" t="s">
        <v>4626</v>
      </c>
      <c r="G1693" s="84" t="s">
        <v>4598</v>
      </c>
      <c r="H1693" s="84" t="s">
        <v>4613</v>
      </c>
      <c r="I1693" s="84" t="s">
        <v>4614</v>
      </c>
      <c r="J1693" s="84" t="s">
        <v>4683</v>
      </c>
      <c r="K1693" s="84" t="s">
        <v>4554</v>
      </c>
      <c r="L1693" s="84"/>
      <c r="M1693" s="84"/>
      <c r="N1693" s="84"/>
      <c r="O1693" s="84"/>
      <c r="P1693" s="84"/>
      <c r="Q1693" s="84"/>
      <c r="R1693" s="84"/>
      <c r="S1693" s="84"/>
      <c r="T1693" s="84"/>
      <c r="U1693" s="84"/>
      <c r="V1693" s="84"/>
      <c r="W1693" s="84"/>
      <c r="X1693" s="84"/>
      <c r="Y1693" s="84"/>
      <c r="Z1693" s="84"/>
      <c r="AA1693" s="87">
        <v>0</v>
      </c>
      <c r="AB1693" s="87"/>
      <c r="AC1693" s="87"/>
      <c r="AD1693" s="87"/>
      <c r="AE1693" s="87">
        <v>0</v>
      </c>
      <c r="AF1693" s="88" t="s">
        <v>8512</v>
      </c>
    </row>
    <row r="1694" spans="1:32">
      <c r="A1694" s="82">
        <v>2239</v>
      </c>
      <c r="B1694" s="84" t="s">
        <v>8513</v>
      </c>
      <c r="C1694" s="84" t="s">
        <v>6157</v>
      </c>
      <c r="D1694" s="85">
        <v>2026</v>
      </c>
      <c r="E1694" s="83"/>
      <c r="F1694" s="84" t="s">
        <v>4626</v>
      </c>
      <c r="G1694" s="84" t="s">
        <v>4598</v>
      </c>
      <c r="H1694" s="84" t="s">
        <v>4613</v>
      </c>
      <c r="I1694" s="84" t="s">
        <v>4614</v>
      </c>
      <c r="J1694" s="84" t="s">
        <v>4649</v>
      </c>
      <c r="K1694" s="84" t="s">
        <v>4554</v>
      </c>
      <c r="L1694" s="84"/>
      <c r="M1694" s="86">
        <v>1</v>
      </c>
      <c r="N1694" s="84"/>
      <c r="O1694" s="84"/>
      <c r="P1694" s="86">
        <v>1</v>
      </c>
      <c r="Q1694" s="84"/>
      <c r="R1694" s="84"/>
      <c r="S1694" s="84"/>
      <c r="T1694" s="84"/>
      <c r="U1694" s="84"/>
      <c r="V1694" s="84"/>
      <c r="W1694" s="84"/>
      <c r="X1694" s="84"/>
      <c r="Y1694" s="84"/>
      <c r="Z1694" s="84" t="s">
        <v>8514</v>
      </c>
      <c r="AA1694" s="87">
        <v>1400</v>
      </c>
      <c r="AB1694" s="87">
        <v>311111</v>
      </c>
      <c r="AC1694" s="87">
        <v>242.6</v>
      </c>
      <c r="AD1694" s="87"/>
      <c r="AE1694" s="87">
        <v>311111</v>
      </c>
      <c r="AF1694" s="88" t="s">
        <v>8515</v>
      </c>
    </row>
    <row r="1695" spans="1:32">
      <c r="A1695" s="82">
        <v>2240</v>
      </c>
      <c r="B1695" s="84" t="s">
        <v>8516</v>
      </c>
      <c r="C1695" s="84" t="s">
        <v>6157</v>
      </c>
      <c r="D1695" s="85">
        <v>2026</v>
      </c>
      <c r="E1695" s="83"/>
      <c r="F1695" s="84" t="s">
        <v>4626</v>
      </c>
      <c r="G1695" s="84" t="s">
        <v>4598</v>
      </c>
      <c r="H1695" s="84" t="s">
        <v>4613</v>
      </c>
      <c r="I1695" s="84" t="s">
        <v>4614</v>
      </c>
      <c r="J1695" s="84" t="s">
        <v>4649</v>
      </c>
      <c r="K1695" s="84" t="s">
        <v>4554</v>
      </c>
      <c r="L1695" s="84"/>
      <c r="M1695" s="86">
        <v>1</v>
      </c>
      <c r="N1695" s="84"/>
      <c r="O1695" s="84"/>
      <c r="P1695" s="84"/>
      <c r="Q1695" s="84"/>
      <c r="R1695" s="84"/>
      <c r="S1695" s="84"/>
      <c r="T1695" s="84"/>
      <c r="U1695" s="84"/>
      <c r="V1695" s="84"/>
      <c r="W1695" s="84"/>
      <c r="X1695" s="84"/>
      <c r="Y1695" s="84"/>
      <c r="Z1695" s="84" t="s">
        <v>8517</v>
      </c>
      <c r="AA1695" s="87">
        <v>945</v>
      </c>
      <c r="AB1695" s="87">
        <v>210000</v>
      </c>
      <c r="AC1695" s="87">
        <v>163.69999999999999</v>
      </c>
      <c r="AD1695" s="87"/>
      <c r="AE1695" s="87">
        <v>210000</v>
      </c>
      <c r="AF1695" s="88" t="s">
        <v>8515</v>
      </c>
    </row>
    <row r="1696" spans="1:32">
      <c r="A1696" s="82">
        <v>2241</v>
      </c>
      <c r="B1696" s="84" t="s">
        <v>8518</v>
      </c>
      <c r="C1696" s="84" t="s">
        <v>4640</v>
      </c>
      <c r="D1696" s="83"/>
      <c r="E1696" s="83"/>
      <c r="F1696" s="84" t="s">
        <v>4612</v>
      </c>
      <c r="G1696" s="84" t="s">
        <v>7043</v>
      </c>
      <c r="H1696" s="84" t="s">
        <v>6321</v>
      </c>
      <c r="I1696" s="84"/>
      <c r="J1696" s="84"/>
      <c r="K1696" s="84" t="s">
        <v>4616</v>
      </c>
      <c r="L1696" s="84"/>
      <c r="M1696" s="84"/>
      <c r="N1696" s="84"/>
      <c r="O1696" s="84"/>
      <c r="P1696" s="84"/>
      <c r="Q1696" s="84"/>
      <c r="R1696" s="84"/>
      <c r="S1696" s="84"/>
      <c r="T1696" s="84"/>
      <c r="U1696" s="84"/>
      <c r="V1696" s="84"/>
      <c r="W1696" s="84"/>
      <c r="X1696" s="84"/>
      <c r="Y1696" s="84"/>
      <c r="Z1696" s="84" t="s">
        <v>8519</v>
      </c>
      <c r="AA1696" s="87"/>
      <c r="AB1696" s="87">
        <v>17102</v>
      </c>
      <c r="AC1696" s="87">
        <v>13</v>
      </c>
      <c r="AD1696" s="87"/>
      <c r="AE1696" s="87">
        <v>17102</v>
      </c>
      <c r="AF1696" s="88" t="s">
        <v>8520</v>
      </c>
    </row>
    <row r="1697" spans="1:32">
      <c r="A1697" s="82">
        <v>2242</v>
      </c>
      <c r="B1697" s="84" t="s">
        <v>8521</v>
      </c>
      <c r="C1697" s="84" t="s">
        <v>4719</v>
      </c>
      <c r="D1697" s="85">
        <v>2025</v>
      </c>
      <c r="E1697" s="83"/>
      <c r="F1697" s="84" t="s">
        <v>4626</v>
      </c>
      <c r="G1697" s="84" t="s">
        <v>4598</v>
      </c>
      <c r="H1697" s="84" t="s">
        <v>6898</v>
      </c>
      <c r="I1697" s="84" t="s">
        <v>4769</v>
      </c>
      <c r="J1697" s="84" t="s">
        <v>4622</v>
      </c>
      <c r="K1697" s="84" t="s">
        <v>4616</v>
      </c>
      <c r="L1697" s="84"/>
      <c r="M1697" s="84"/>
      <c r="N1697" s="84"/>
      <c r="O1697" s="84"/>
      <c r="P1697" s="86">
        <v>1</v>
      </c>
      <c r="Q1697" s="86">
        <v>1</v>
      </c>
      <c r="R1697" s="84"/>
      <c r="S1697" s="84"/>
      <c r="T1697" s="84"/>
      <c r="U1697" s="84"/>
      <c r="V1697" s="84"/>
      <c r="W1697" s="84"/>
      <c r="X1697" s="84"/>
      <c r="Y1697" s="84"/>
      <c r="Z1697" s="84" t="s">
        <v>5199</v>
      </c>
      <c r="AA1697" s="87">
        <v>2</v>
      </c>
      <c r="AB1697" s="87">
        <v>444</v>
      </c>
      <c r="AC1697" s="87">
        <v>0.3</v>
      </c>
      <c r="AD1697" s="87"/>
      <c r="AE1697" s="87">
        <v>444</v>
      </c>
      <c r="AF1697" s="88" t="s">
        <v>8522</v>
      </c>
    </row>
    <row r="1698" spans="1:32">
      <c r="A1698" s="82">
        <v>2243</v>
      </c>
      <c r="B1698" s="84" t="s">
        <v>8523</v>
      </c>
      <c r="C1698" s="84" t="s">
        <v>4620</v>
      </c>
      <c r="D1698" s="85">
        <v>2023</v>
      </c>
      <c r="E1698" s="83"/>
      <c r="F1698" s="84" t="s">
        <v>4621</v>
      </c>
      <c r="G1698" s="84" t="s">
        <v>4598</v>
      </c>
      <c r="H1698" s="84" t="s">
        <v>6898</v>
      </c>
      <c r="I1698" s="84" t="s">
        <v>4769</v>
      </c>
      <c r="J1698" s="84" t="s">
        <v>4715</v>
      </c>
      <c r="K1698" s="84" t="s">
        <v>4616</v>
      </c>
      <c r="L1698" s="84"/>
      <c r="M1698" s="84"/>
      <c r="N1698" s="84"/>
      <c r="O1698" s="84"/>
      <c r="P1698" s="84"/>
      <c r="Q1698" s="86">
        <v>1</v>
      </c>
      <c r="R1698" s="84"/>
      <c r="S1698" s="84"/>
      <c r="T1698" s="84"/>
      <c r="U1698" s="84"/>
      <c r="V1698" s="84"/>
      <c r="W1698" s="84"/>
      <c r="X1698" s="84"/>
      <c r="Y1698" s="84"/>
      <c r="Z1698" s="84" t="s">
        <v>5330</v>
      </c>
      <c r="AA1698" s="87">
        <v>1</v>
      </c>
      <c r="AB1698" s="87">
        <v>222</v>
      </c>
      <c r="AC1698" s="87">
        <v>0.2</v>
      </c>
      <c r="AD1698" s="87"/>
      <c r="AE1698" s="87">
        <v>222</v>
      </c>
      <c r="AF1698" s="88" t="s">
        <v>8524</v>
      </c>
    </row>
    <row r="1699" spans="1:32">
      <c r="A1699" s="82">
        <v>2244</v>
      </c>
      <c r="B1699" s="84" t="s">
        <v>8525</v>
      </c>
      <c r="C1699" s="84" t="s">
        <v>4677</v>
      </c>
      <c r="D1699" s="85">
        <v>2023</v>
      </c>
      <c r="E1699" s="83"/>
      <c r="F1699" s="84" t="s">
        <v>4621</v>
      </c>
      <c r="G1699" s="84" t="s">
        <v>4598</v>
      </c>
      <c r="H1699" s="84" t="s">
        <v>6898</v>
      </c>
      <c r="I1699" s="84" t="s">
        <v>4769</v>
      </c>
      <c r="J1699" s="84" t="s">
        <v>4649</v>
      </c>
      <c r="K1699" s="84" t="s">
        <v>4616</v>
      </c>
      <c r="L1699" s="84"/>
      <c r="M1699" s="84"/>
      <c r="N1699" s="84"/>
      <c r="O1699" s="84"/>
      <c r="P1699" s="84"/>
      <c r="Q1699" s="86">
        <v>1</v>
      </c>
      <c r="R1699" s="84"/>
      <c r="S1699" s="84"/>
      <c r="T1699" s="84"/>
      <c r="U1699" s="84"/>
      <c r="V1699" s="84"/>
      <c r="W1699" s="84"/>
      <c r="X1699" s="84"/>
      <c r="Y1699" s="84"/>
      <c r="Z1699" s="84" t="s">
        <v>5330</v>
      </c>
      <c r="AA1699" s="87">
        <v>1</v>
      </c>
      <c r="AB1699" s="87">
        <v>222</v>
      </c>
      <c r="AC1699" s="87">
        <v>0.2</v>
      </c>
      <c r="AD1699" s="87"/>
      <c r="AE1699" s="87">
        <v>222</v>
      </c>
      <c r="AF1699" s="88" t="s">
        <v>8526</v>
      </c>
    </row>
    <row r="1700" spans="1:32">
      <c r="A1700" s="82">
        <v>2246</v>
      </c>
      <c r="B1700" s="84" t="s">
        <v>8527</v>
      </c>
      <c r="C1700" s="84" t="s">
        <v>4648</v>
      </c>
      <c r="D1700" s="85">
        <v>2026</v>
      </c>
      <c r="E1700" s="83"/>
      <c r="F1700" s="84" t="s">
        <v>4612</v>
      </c>
      <c r="G1700" s="84" t="s">
        <v>4604</v>
      </c>
      <c r="H1700" s="84"/>
      <c r="I1700" s="84" t="s">
        <v>4641</v>
      </c>
      <c r="J1700" s="84"/>
      <c r="K1700" s="84" t="s">
        <v>4616</v>
      </c>
      <c r="L1700" s="86">
        <v>1</v>
      </c>
      <c r="M1700" s="84"/>
      <c r="N1700" s="86">
        <v>1</v>
      </c>
      <c r="O1700" s="84"/>
      <c r="P1700" s="84"/>
      <c r="Q1700" s="86">
        <v>1</v>
      </c>
      <c r="R1700" s="84"/>
      <c r="S1700" s="86">
        <v>1</v>
      </c>
      <c r="T1700" s="84"/>
      <c r="U1700" s="84"/>
      <c r="V1700" s="84"/>
      <c r="W1700" s="84"/>
      <c r="X1700" s="84"/>
      <c r="Y1700" s="84"/>
      <c r="Z1700" s="84" t="s">
        <v>5350</v>
      </c>
      <c r="AA1700" s="87">
        <v>150</v>
      </c>
      <c r="AB1700" s="87">
        <v>32609</v>
      </c>
      <c r="AC1700" s="87">
        <v>25.4</v>
      </c>
      <c r="AD1700" s="87"/>
      <c r="AE1700" s="87">
        <v>32609</v>
      </c>
      <c r="AF1700" s="88" t="s">
        <v>8528</v>
      </c>
    </row>
    <row r="1701" spans="1:32">
      <c r="A1701" s="82">
        <v>2247</v>
      </c>
      <c r="B1701" s="84" t="s">
        <v>8529</v>
      </c>
      <c r="C1701" s="84" t="s">
        <v>5660</v>
      </c>
      <c r="D1701" s="83"/>
      <c r="E1701" s="83"/>
      <c r="F1701" s="84" t="s">
        <v>4626</v>
      </c>
      <c r="G1701" s="84" t="s">
        <v>4598</v>
      </c>
      <c r="H1701" s="84" t="s">
        <v>4613</v>
      </c>
      <c r="I1701" s="84" t="s">
        <v>4614</v>
      </c>
      <c r="J1701" s="84" t="s">
        <v>4715</v>
      </c>
      <c r="K1701" s="84" t="s">
        <v>4616</v>
      </c>
      <c r="L1701" s="84"/>
      <c r="M1701" s="84"/>
      <c r="N1701" s="86">
        <v>1</v>
      </c>
      <c r="O1701" s="84"/>
      <c r="P1701" s="84"/>
      <c r="Q1701" s="84"/>
      <c r="R1701" s="84"/>
      <c r="S1701" s="84"/>
      <c r="T1701" s="84"/>
      <c r="U1701" s="84"/>
      <c r="V1701" s="84"/>
      <c r="W1701" s="84"/>
      <c r="X1701" s="84"/>
      <c r="Y1701" s="84"/>
      <c r="Z1701" s="84"/>
      <c r="AA1701" s="87">
        <v>0</v>
      </c>
      <c r="AB1701" s="87"/>
      <c r="AC1701" s="87"/>
      <c r="AD1701" s="87"/>
      <c r="AE1701" s="87">
        <v>0</v>
      </c>
      <c r="AF1701" s="88" t="s">
        <v>8530</v>
      </c>
    </row>
    <row r="1702" spans="1:32">
      <c r="A1702" s="82">
        <v>2248</v>
      </c>
      <c r="B1702" s="84" t="s">
        <v>8531</v>
      </c>
      <c r="C1702" s="84" t="s">
        <v>4648</v>
      </c>
      <c r="D1702" s="83"/>
      <c r="E1702" s="83"/>
      <c r="F1702" s="84" t="s">
        <v>4626</v>
      </c>
      <c r="G1702" s="84" t="s">
        <v>4598</v>
      </c>
      <c r="H1702" s="84" t="s">
        <v>4613</v>
      </c>
      <c r="I1702" s="84" t="s">
        <v>4614</v>
      </c>
      <c r="J1702" s="84" t="s">
        <v>4715</v>
      </c>
      <c r="K1702" s="84" t="s">
        <v>4563</v>
      </c>
      <c r="L1702" s="84"/>
      <c r="M1702" s="84"/>
      <c r="N1702" s="84"/>
      <c r="O1702" s="84"/>
      <c r="P1702" s="84"/>
      <c r="Q1702" s="84"/>
      <c r="R1702" s="84"/>
      <c r="S1702" s="84"/>
      <c r="T1702" s="84"/>
      <c r="U1702" s="84"/>
      <c r="V1702" s="84"/>
      <c r="W1702" s="86">
        <v>1</v>
      </c>
      <c r="X1702" s="84"/>
      <c r="Y1702" s="84"/>
      <c r="Z1702" s="84" t="s">
        <v>8532</v>
      </c>
      <c r="AA1702" s="87">
        <v>115.4</v>
      </c>
      <c r="AB1702" s="87">
        <v>25653</v>
      </c>
      <c r="AC1702" s="87">
        <v>20</v>
      </c>
      <c r="AD1702" s="87"/>
      <c r="AE1702" s="87">
        <v>25653</v>
      </c>
      <c r="AF1702" s="88" t="s">
        <v>8533</v>
      </c>
    </row>
    <row r="1703" spans="1:32">
      <c r="A1703" s="82">
        <v>2250</v>
      </c>
      <c r="B1703" s="84" t="s">
        <v>8534</v>
      </c>
      <c r="C1703" s="84" t="s">
        <v>4730</v>
      </c>
      <c r="D1703" s="83"/>
      <c r="E1703" s="83"/>
      <c r="F1703" s="84" t="s">
        <v>4612</v>
      </c>
      <c r="G1703" s="84" t="s">
        <v>4598</v>
      </c>
      <c r="H1703" s="84" t="s">
        <v>4613</v>
      </c>
      <c r="I1703" s="84" t="s">
        <v>4614</v>
      </c>
      <c r="J1703" s="84" t="s">
        <v>4615</v>
      </c>
      <c r="K1703" s="84" t="s">
        <v>4616</v>
      </c>
      <c r="L1703" s="84"/>
      <c r="M1703" s="84"/>
      <c r="N1703" s="84"/>
      <c r="O1703" s="84"/>
      <c r="P1703" s="84"/>
      <c r="Q1703" s="84"/>
      <c r="R1703" s="84"/>
      <c r="S1703" s="84"/>
      <c r="T1703" s="84"/>
      <c r="U1703" s="84"/>
      <c r="V1703" s="84"/>
      <c r="W1703" s="84"/>
      <c r="X1703" s="84"/>
      <c r="Y1703" s="84"/>
      <c r="Z1703" s="84" t="s">
        <v>8535</v>
      </c>
      <c r="AA1703" s="87">
        <v>1049.4000000000001</v>
      </c>
      <c r="AB1703" s="87">
        <v>233208</v>
      </c>
      <c r="AC1703" s="87">
        <v>182</v>
      </c>
      <c r="AD1703" s="87"/>
      <c r="AE1703" s="87">
        <v>233208</v>
      </c>
      <c r="AF1703" s="88" t="s">
        <v>8536</v>
      </c>
    </row>
    <row r="1704" spans="1:32">
      <c r="A1704" s="82">
        <v>2251</v>
      </c>
      <c r="B1704" s="84" t="s">
        <v>8537</v>
      </c>
      <c r="C1704" s="84" t="s">
        <v>4648</v>
      </c>
      <c r="D1704" s="85">
        <v>2026</v>
      </c>
      <c r="E1704" s="83"/>
      <c r="F1704" s="84" t="s">
        <v>4612</v>
      </c>
      <c r="G1704" s="84" t="s">
        <v>4604</v>
      </c>
      <c r="H1704" s="84"/>
      <c r="I1704" s="84" t="s">
        <v>5320</v>
      </c>
      <c r="J1704" s="84" t="s">
        <v>4649</v>
      </c>
      <c r="K1704" s="84" t="s">
        <v>4616</v>
      </c>
      <c r="L1704" s="86">
        <v>1</v>
      </c>
      <c r="M1704" s="86">
        <v>1</v>
      </c>
      <c r="N1704" s="84"/>
      <c r="O1704" s="84"/>
      <c r="P1704" s="84"/>
      <c r="Q1704" s="84"/>
      <c r="R1704" s="84"/>
      <c r="S1704" s="84"/>
      <c r="T1704" s="84"/>
      <c r="U1704" s="84"/>
      <c r="V1704" s="84"/>
      <c r="W1704" s="84"/>
      <c r="X1704" s="84"/>
      <c r="Y1704" s="84"/>
      <c r="Z1704" s="84" t="s">
        <v>4952</v>
      </c>
      <c r="AA1704" s="87">
        <v>30</v>
      </c>
      <c r="AB1704" s="87">
        <v>6522</v>
      </c>
      <c r="AC1704" s="87">
        <v>5.0999999999999996</v>
      </c>
      <c r="AD1704" s="87"/>
      <c r="AE1704" s="87">
        <v>6522</v>
      </c>
      <c r="AF1704" s="88" t="s">
        <v>8538</v>
      </c>
    </row>
    <row r="1705" spans="1:32">
      <c r="A1705" s="82">
        <v>2252</v>
      </c>
      <c r="B1705" s="84" t="s">
        <v>8539</v>
      </c>
      <c r="C1705" s="84" t="s">
        <v>4761</v>
      </c>
      <c r="D1705" s="83"/>
      <c r="E1705" s="83"/>
      <c r="F1705" s="84" t="s">
        <v>4612</v>
      </c>
      <c r="G1705" s="84" t="s">
        <v>4598</v>
      </c>
      <c r="H1705" s="84" t="s">
        <v>4613</v>
      </c>
      <c r="I1705" s="84" t="s">
        <v>4614</v>
      </c>
      <c r="J1705" s="84" t="s">
        <v>4715</v>
      </c>
      <c r="K1705" s="84" t="s">
        <v>4616</v>
      </c>
      <c r="L1705" s="84"/>
      <c r="M1705" s="84"/>
      <c r="N1705" s="84"/>
      <c r="O1705" s="86">
        <v>1</v>
      </c>
      <c r="P1705" s="84"/>
      <c r="Q1705" s="84"/>
      <c r="R1705" s="84"/>
      <c r="S1705" s="84"/>
      <c r="T1705" s="84"/>
      <c r="U1705" s="84"/>
      <c r="V1705" s="84"/>
      <c r="W1705" s="84"/>
      <c r="X1705" s="84"/>
      <c r="Y1705" s="84"/>
      <c r="Z1705" s="84" t="s">
        <v>8540</v>
      </c>
      <c r="AA1705" s="87">
        <v>10.3894105</v>
      </c>
      <c r="AB1705" s="87">
        <v>2309</v>
      </c>
      <c r="AC1705" s="87">
        <v>2</v>
      </c>
      <c r="AD1705" s="87"/>
      <c r="AE1705" s="87">
        <v>2309</v>
      </c>
      <c r="AF1705" s="88" t="s">
        <v>8541</v>
      </c>
    </row>
    <row r="1706" spans="1:32">
      <c r="A1706" s="82">
        <v>2253</v>
      </c>
      <c r="B1706" s="84" t="s">
        <v>8542</v>
      </c>
      <c r="C1706" s="84" t="s">
        <v>4687</v>
      </c>
      <c r="D1706" s="85">
        <v>2030</v>
      </c>
      <c r="E1706" s="83"/>
      <c r="F1706" s="84" t="s">
        <v>4612</v>
      </c>
      <c r="G1706" s="84" t="s">
        <v>4598</v>
      </c>
      <c r="H1706" s="84" t="s">
        <v>4613</v>
      </c>
      <c r="I1706" s="84" t="s">
        <v>4614</v>
      </c>
      <c r="J1706" s="84" t="s">
        <v>4715</v>
      </c>
      <c r="K1706" s="84" t="s">
        <v>4616</v>
      </c>
      <c r="L1706" s="84"/>
      <c r="M1706" s="84"/>
      <c r="N1706" s="84"/>
      <c r="O1706" s="84"/>
      <c r="P1706" s="86">
        <v>1</v>
      </c>
      <c r="Q1706" s="84"/>
      <c r="R1706" s="84"/>
      <c r="S1706" s="84"/>
      <c r="T1706" s="84"/>
      <c r="U1706" s="84"/>
      <c r="V1706" s="84"/>
      <c r="W1706" s="84"/>
      <c r="X1706" s="84"/>
      <c r="Y1706" s="84"/>
      <c r="Z1706" s="84" t="s">
        <v>8543</v>
      </c>
      <c r="AA1706" s="87">
        <v>22.5</v>
      </c>
      <c r="AB1706" s="87">
        <v>5000</v>
      </c>
      <c r="AC1706" s="87">
        <v>3.9</v>
      </c>
      <c r="AD1706" s="87"/>
      <c r="AE1706" s="87">
        <v>5000</v>
      </c>
      <c r="AF1706" s="88" t="s">
        <v>8544</v>
      </c>
    </row>
    <row r="1707" spans="1:32">
      <c r="A1707" s="82">
        <v>2254</v>
      </c>
      <c r="B1707" s="84" t="s">
        <v>8545</v>
      </c>
      <c r="C1707" s="84" t="s">
        <v>4648</v>
      </c>
      <c r="D1707" s="83"/>
      <c r="E1707" s="83"/>
      <c r="F1707" s="84" t="s">
        <v>4612</v>
      </c>
      <c r="G1707" s="84" t="s">
        <v>4598</v>
      </c>
      <c r="H1707" s="84" t="s">
        <v>4613</v>
      </c>
      <c r="I1707" s="84" t="s">
        <v>4614</v>
      </c>
      <c r="J1707" s="84" t="s">
        <v>4715</v>
      </c>
      <c r="K1707" s="84" t="s">
        <v>4616</v>
      </c>
      <c r="L1707" s="84"/>
      <c r="M1707" s="84"/>
      <c r="N1707" s="84"/>
      <c r="O1707" s="84"/>
      <c r="P1707" s="84"/>
      <c r="Q1707" s="84"/>
      <c r="R1707" s="84"/>
      <c r="S1707" s="84"/>
      <c r="T1707" s="84"/>
      <c r="U1707" s="84"/>
      <c r="V1707" s="84"/>
      <c r="W1707" s="84"/>
      <c r="X1707" s="84"/>
      <c r="Y1707" s="84"/>
      <c r="Z1707" s="84" t="s">
        <v>5162</v>
      </c>
      <c r="AA1707" s="87">
        <v>25</v>
      </c>
      <c r="AB1707" s="87">
        <v>5556</v>
      </c>
      <c r="AC1707" s="87">
        <v>4.3</v>
      </c>
      <c r="AD1707" s="87"/>
      <c r="AE1707" s="87">
        <v>5556</v>
      </c>
      <c r="AF1707" s="88" t="s">
        <v>8546</v>
      </c>
    </row>
    <row r="1708" spans="1:32">
      <c r="A1708" s="82">
        <v>2255</v>
      </c>
      <c r="B1708" s="84" t="s">
        <v>8547</v>
      </c>
      <c r="C1708" s="84" t="s">
        <v>4648</v>
      </c>
      <c r="D1708" s="83"/>
      <c r="E1708" s="83"/>
      <c r="F1708" s="84" t="s">
        <v>4626</v>
      </c>
      <c r="G1708" s="84" t="s">
        <v>4598</v>
      </c>
      <c r="H1708" s="84" t="s">
        <v>4613</v>
      </c>
      <c r="I1708" s="84" t="s">
        <v>4614</v>
      </c>
      <c r="J1708" s="84" t="s">
        <v>4715</v>
      </c>
      <c r="K1708" s="84" t="s">
        <v>4554</v>
      </c>
      <c r="L1708" s="84"/>
      <c r="M1708" s="86">
        <v>1</v>
      </c>
      <c r="N1708" s="84"/>
      <c r="O1708" s="84"/>
      <c r="P1708" s="84"/>
      <c r="Q1708" s="84"/>
      <c r="R1708" s="84"/>
      <c r="S1708" s="84"/>
      <c r="T1708" s="84"/>
      <c r="U1708" s="84"/>
      <c r="V1708" s="84"/>
      <c r="W1708" s="84"/>
      <c r="X1708" s="84"/>
      <c r="Y1708" s="84"/>
      <c r="Z1708" s="84" t="s">
        <v>8548</v>
      </c>
      <c r="AA1708" s="87">
        <v>311.8</v>
      </c>
      <c r="AB1708" s="87">
        <v>69290</v>
      </c>
      <c r="AC1708" s="87">
        <v>54</v>
      </c>
      <c r="AD1708" s="87"/>
      <c r="AE1708" s="87">
        <v>69290</v>
      </c>
      <c r="AF1708" s="88" t="s">
        <v>8549</v>
      </c>
    </row>
    <row r="1709" spans="1:32">
      <c r="A1709" s="82">
        <v>2256</v>
      </c>
      <c r="B1709" s="84" t="s">
        <v>8550</v>
      </c>
      <c r="C1709" s="84" t="s">
        <v>4648</v>
      </c>
      <c r="D1709" s="85">
        <v>2024</v>
      </c>
      <c r="E1709" s="83"/>
      <c r="F1709" s="84" t="s">
        <v>4612</v>
      </c>
      <c r="G1709" s="84" t="s">
        <v>4524</v>
      </c>
      <c r="H1709" s="84" t="s">
        <v>6321</v>
      </c>
      <c r="I1709" s="84"/>
      <c r="J1709" s="84"/>
      <c r="K1709" s="84" t="s">
        <v>4616</v>
      </c>
      <c r="L1709" s="84"/>
      <c r="M1709" s="84"/>
      <c r="N1709" s="84"/>
      <c r="O1709" s="84"/>
      <c r="P1709" s="84"/>
      <c r="Q1709" s="84"/>
      <c r="R1709" s="84"/>
      <c r="S1709" s="84"/>
      <c r="T1709" s="84"/>
      <c r="U1709" s="84"/>
      <c r="V1709" s="84"/>
      <c r="W1709" s="84"/>
      <c r="X1709" s="84"/>
      <c r="Y1709" s="84"/>
      <c r="Z1709" s="84" t="s">
        <v>8551</v>
      </c>
      <c r="AA1709" s="87"/>
      <c r="AB1709" s="87">
        <v>2280</v>
      </c>
      <c r="AC1709" s="87">
        <v>2</v>
      </c>
      <c r="AD1709" s="87"/>
      <c r="AE1709" s="87">
        <v>2280</v>
      </c>
      <c r="AF1709" s="88" t="s">
        <v>8552</v>
      </c>
    </row>
    <row r="1710" spans="1:32">
      <c r="A1710" s="82">
        <v>2257</v>
      </c>
      <c r="B1710" s="84" t="s">
        <v>8553</v>
      </c>
      <c r="C1710" s="84" t="s">
        <v>4662</v>
      </c>
      <c r="D1710" s="85">
        <v>2026</v>
      </c>
      <c r="E1710" s="83"/>
      <c r="F1710" s="84" t="s">
        <v>4626</v>
      </c>
      <c r="G1710" s="84" t="s">
        <v>4598</v>
      </c>
      <c r="H1710" s="84" t="s">
        <v>4613</v>
      </c>
      <c r="I1710" s="84" t="s">
        <v>4614</v>
      </c>
      <c r="J1710" s="84" t="s">
        <v>4715</v>
      </c>
      <c r="K1710" s="84" t="s">
        <v>4616</v>
      </c>
      <c r="L1710" s="84"/>
      <c r="M1710" s="84"/>
      <c r="N1710" s="84"/>
      <c r="O1710" s="84"/>
      <c r="P1710" s="84"/>
      <c r="Q1710" s="84"/>
      <c r="R1710" s="84"/>
      <c r="S1710" s="84"/>
      <c r="T1710" s="84"/>
      <c r="U1710" s="84"/>
      <c r="V1710" s="84"/>
      <c r="W1710" s="84"/>
      <c r="X1710" s="84"/>
      <c r="Y1710" s="84"/>
      <c r="Z1710" s="84" t="s">
        <v>8554</v>
      </c>
      <c r="AA1710" s="87">
        <v>189.60674159999999</v>
      </c>
      <c r="AB1710" s="87">
        <v>42135</v>
      </c>
      <c r="AC1710" s="87">
        <v>33</v>
      </c>
      <c r="AD1710" s="87"/>
      <c r="AE1710" s="87">
        <v>42135</v>
      </c>
      <c r="AF1710" s="88" t="s">
        <v>8555</v>
      </c>
    </row>
    <row r="1711" spans="1:32">
      <c r="A1711" s="82">
        <v>2258</v>
      </c>
      <c r="B1711" s="84" t="s">
        <v>8556</v>
      </c>
      <c r="C1711" s="84" t="s">
        <v>4677</v>
      </c>
      <c r="D1711" s="85">
        <v>2025</v>
      </c>
      <c r="E1711" s="83"/>
      <c r="F1711" s="84" t="s">
        <v>4612</v>
      </c>
      <c r="G1711" s="84" t="s">
        <v>4598</v>
      </c>
      <c r="H1711" s="84" t="s">
        <v>4613</v>
      </c>
      <c r="I1711" s="84" t="s">
        <v>4614</v>
      </c>
      <c r="J1711" s="84" t="s">
        <v>4715</v>
      </c>
      <c r="K1711" s="84" t="s">
        <v>4616</v>
      </c>
      <c r="L1711" s="84"/>
      <c r="M1711" s="84"/>
      <c r="N1711" s="84"/>
      <c r="O1711" s="84"/>
      <c r="P1711" s="86">
        <v>1</v>
      </c>
      <c r="Q1711" s="84"/>
      <c r="R1711" s="84"/>
      <c r="S1711" s="84"/>
      <c r="T1711" s="84"/>
      <c r="U1711" s="84"/>
      <c r="V1711" s="84"/>
      <c r="W1711" s="84"/>
      <c r="X1711" s="84"/>
      <c r="Y1711" s="84"/>
      <c r="Z1711" s="84" t="s">
        <v>5382</v>
      </c>
      <c r="AA1711" s="87">
        <v>15</v>
      </c>
      <c r="AB1711" s="87">
        <v>3333</v>
      </c>
      <c r="AC1711" s="87">
        <v>2.6</v>
      </c>
      <c r="AD1711" s="87"/>
      <c r="AE1711" s="87">
        <v>3333</v>
      </c>
      <c r="AF1711" s="88" t="s">
        <v>8557</v>
      </c>
    </row>
    <row r="1712" spans="1:32">
      <c r="A1712" s="82">
        <v>2259</v>
      </c>
      <c r="B1712" s="84" t="s">
        <v>8558</v>
      </c>
      <c r="C1712" s="84" t="s">
        <v>4662</v>
      </c>
      <c r="D1712" s="85">
        <v>2026</v>
      </c>
      <c r="E1712" s="83"/>
      <c r="F1712" s="84" t="s">
        <v>4612</v>
      </c>
      <c r="G1712" s="84" t="s">
        <v>4598</v>
      </c>
      <c r="H1712" s="84" t="s">
        <v>4613</v>
      </c>
      <c r="I1712" s="84" t="s">
        <v>4614</v>
      </c>
      <c r="J1712" s="84" t="s">
        <v>4715</v>
      </c>
      <c r="K1712" s="84" t="s">
        <v>4658</v>
      </c>
      <c r="L1712" s="84"/>
      <c r="M1712" s="84"/>
      <c r="N1712" s="86">
        <v>1</v>
      </c>
      <c r="O1712" s="84"/>
      <c r="P1712" s="84"/>
      <c r="Q1712" s="84"/>
      <c r="R1712" s="84"/>
      <c r="S1712" s="84"/>
      <c r="T1712" s="84"/>
      <c r="U1712" s="84"/>
      <c r="V1712" s="84"/>
      <c r="W1712" s="84"/>
      <c r="X1712" s="84"/>
      <c r="Y1712" s="84"/>
      <c r="Z1712" s="84" t="s">
        <v>8559</v>
      </c>
      <c r="AA1712" s="87">
        <v>430.6845275</v>
      </c>
      <c r="AB1712" s="87">
        <v>95708</v>
      </c>
      <c r="AC1712" s="87">
        <v>75</v>
      </c>
      <c r="AD1712" s="87"/>
      <c r="AE1712" s="87">
        <v>95708</v>
      </c>
      <c r="AF1712" s="88" t="s">
        <v>8560</v>
      </c>
    </row>
    <row r="1713" spans="1:32">
      <c r="A1713" s="82">
        <v>2260</v>
      </c>
      <c r="B1713" s="84" t="s">
        <v>8561</v>
      </c>
      <c r="C1713" s="84" t="s">
        <v>4648</v>
      </c>
      <c r="D1713" s="85">
        <v>2025</v>
      </c>
      <c r="E1713" s="83"/>
      <c r="F1713" s="84" t="s">
        <v>4612</v>
      </c>
      <c r="G1713" s="84" t="s">
        <v>4598</v>
      </c>
      <c r="H1713" s="84" t="s">
        <v>4613</v>
      </c>
      <c r="I1713" s="84" t="s">
        <v>4614</v>
      </c>
      <c r="J1713" s="84" t="s">
        <v>4715</v>
      </c>
      <c r="K1713" s="84" t="s">
        <v>4616</v>
      </c>
      <c r="L1713" s="84"/>
      <c r="M1713" s="84"/>
      <c r="N1713" s="84"/>
      <c r="O1713" s="84"/>
      <c r="P1713" s="84"/>
      <c r="Q1713" s="84"/>
      <c r="R1713" s="84"/>
      <c r="S1713" s="84"/>
      <c r="T1713" s="84"/>
      <c r="U1713" s="84"/>
      <c r="V1713" s="84"/>
      <c r="W1713" s="84"/>
      <c r="X1713" s="84"/>
      <c r="Y1713" s="84"/>
      <c r="Z1713" s="84" t="s">
        <v>6049</v>
      </c>
      <c r="AA1713" s="87">
        <v>70</v>
      </c>
      <c r="AB1713" s="87">
        <v>15556</v>
      </c>
      <c r="AC1713" s="87">
        <v>12.1</v>
      </c>
      <c r="AD1713" s="87"/>
      <c r="AE1713" s="87">
        <v>15556</v>
      </c>
      <c r="AF1713" s="88" t="s">
        <v>8562</v>
      </c>
    </row>
    <row r="1714" spans="1:32">
      <c r="A1714" s="82">
        <v>2261</v>
      </c>
      <c r="B1714" s="84" t="s">
        <v>8563</v>
      </c>
      <c r="C1714" s="84" t="s">
        <v>4765</v>
      </c>
      <c r="D1714" s="85">
        <v>2024</v>
      </c>
      <c r="E1714" s="83"/>
      <c r="F1714" s="84" t="s">
        <v>4612</v>
      </c>
      <c r="G1714" s="84" t="s">
        <v>4598</v>
      </c>
      <c r="H1714" s="84" t="s">
        <v>4613</v>
      </c>
      <c r="I1714" s="84" t="s">
        <v>4614</v>
      </c>
      <c r="J1714" s="84" t="s">
        <v>4649</v>
      </c>
      <c r="K1714" s="84" t="s">
        <v>4616</v>
      </c>
      <c r="L1714" s="84"/>
      <c r="M1714" s="84"/>
      <c r="N1714" s="84"/>
      <c r="O1714" s="84"/>
      <c r="P1714" s="84"/>
      <c r="Q1714" s="84"/>
      <c r="R1714" s="84"/>
      <c r="S1714" s="84"/>
      <c r="T1714" s="84"/>
      <c r="U1714" s="84"/>
      <c r="V1714" s="84"/>
      <c r="W1714" s="84"/>
      <c r="X1714" s="84"/>
      <c r="Y1714" s="84"/>
      <c r="Z1714" s="84" t="s">
        <v>5400</v>
      </c>
      <c r="AA1714" s="87">
        <v>5</v>
      </c>
      <c r="AB1714" s="87">
        <v>1111</v>
      </c>
      <c r="AC1714" s="87">
        <v>0.9</v>
      </c>
      <c r="AD1714" s="87"/>
      <c r="AE1714" s="87">
        <v>1111</v>
      </c>
      <c r="AF1714" s="88" t="s">
        <v>8564</v>
      </c>
    </row>
    <row r="1715" spans="1:32">
      <c r="A1715" s="82">
        <v>2262</v>
      </c>
      <c r="B1715" s="84" t="s">
        <v>8565</v>
      </c>
      <c r="C1715" s="84" t="s">
        <v>4687</v>
      </c>
      <c r="D1715" s="85">
        <v>2025</v>
      </c>
      <c r="E1715" s="83"/>
      <c r="F1715" s="84" t="s">
        <v>4612</v>
      </c>
      <c r="G1715" s="84" t="s">
        <v>4598</v>
      </c>
      <c r="H1715" s="84" t="s">
        <v>4613</v>
      </c>
      <c r="I1715" s="84" t="s">
        <v>4614</v>
      </c>
      <c r="J1715" s="84" t="s">
        <v>4715</v>
      </c>
      <c r="K1715" s="84" t="s">
        <v>4616</v>
      </c>
      <c r="L1715" s="84"/>
      <c r="M1715" s="84"/>
      <c r="N1715" s="84"/>
      <c r="O1715" s="84"/>
      <c r="P1715" s="84"/>
      <c r="Q1715" s="84"/>
      <c r="R1715" s="84"/>
      <c r="S1715" s="84"/>
      <c r="T1715" s="84"/>
      <c r="U1715" s="84"/>
      <c r="V1715" s="84"/>
      <c r="W1715" s="84"/>
      <c r="X1715" s="84"/>
      <c r="Y1715" s="84"/>
      <c r="Z1715" s="84"/>
      <c r="AA1715" s="87">
        <v>0</v>
      </c>
      <c r="AB1715" s="87"/>
      <c r="AC1715" s="87"/>
      <c r="AD1715" s="87"/>
      <c r="AE1715" s="87">
        <v>0</v>
      </c>
      <c r="AF1715" s="88" t="s">
        <v>8566</v>
      </c>
    </row>
    <row r="1716" spans="1:32">
      <c r="A1716" s="82">
        <v>2263</v>
      </c>
      <c r="B1716" s="84" t="s">
        <v>8567</v>
      </c>
      <c r="C1716" s="84" t="s">
        <v>4687</v>
      </c>
      <c r="D1716" s="85">
        <v>2026</v>
      </c>
      <c r="E1716" s="83"/>
      <c r="F1716" s="84" t="s">
        <v>4612</v>
      </c>
      <c r="G1716" s="84" t="s">
        <v>4598</v>
      </c>
      <c r="H1716" s="84" t="s">
        <v>4613</v>
      </c>
      <c r="I1716" s="84" t="s">
        <v>4614</v>
      </c>
      <c r="J1716" s="84" t="s">
        <v>4715</v>
      </c>
      <c r="K1716" s="84" t="s">
        <v>4616</v>
      </c>
      <c r="L1716" s="84"/>
      <c r="M1716" s="84"/>
      <c r="N1716" s="84"/>
      <c r="O1716" s="84"/>
      <c r="P1716" s="84"/>
      <c r="Q1716" s="84"/>
      <c r="R1716" s="84"/>
      <c r="S1716" s="84"/>
      <c r="T1716" s="84"/>
      <c r="U1716" s="84"/>
      <c r="V1716" s="84"/>
      <c r="W1716" s="84"/>
      <c r="X1716" s="84"/>
      <c r="Y1716" s="84"/>
      <c r="Z1716" s="84" t="s">
        <v>4952</v>
      </c>
      <c r="AA1716" s="87">
        <v>30</v>
      </c>
      <c r="AB1716" s="87">
        <v>6667</v>
      </c>
      <c r="AC1716" s="87">
        <v>5.2</v>
      </c>
      <c r="AD1716" s="87"/>
      <c r="AE1716" s="87">
        <v>6667</v>
      </c>
      <c r="AF1716" s="88" t="s">
        <v>8568</v>
      </c>
    </row>
    <row r="1717" spans="1:32">
      <c r="A1717" s="82">
        <v>2264</v>
      </c>
      <c r="B1717" s="84" t="s">
        <v>8569</v>
      </c>
      <c r="C1717" s="84" t="s">
        <v>4687</v>
      </c>
      <c r="D1717" s="85">
        <v>2027</v>
      </c>
      <c r="E1717" s="83"/>
      <c r="F1717" s="84" t="s">
        <v>4612</v>
      </c>
      <c r="G1717" s="84" t="s">
        <v>4598</v>
      </c>
      <c r="H1717" s="84" t="s">
        <v>4613</v>
      </c>
      <c r="I1717" s="84" t="s">
        <v>4614</v>
      </c>
      <c r="J1717" s="84" t="s">
        <v>4715</v>
      </c>
      <c r="K1717" s="84" t="s">
        <v>4616</v>
      </c>
      <c r="L1717" s="84"/>
      <c r="M1717" s="84"/>
      <c r="N1717" s="84"/>
      <c r="O1717" s="84"/>
      <c r="P1717" s="84"/>
      <c r="Q1717" s="84"/>
      <c r="R1717" s="84"/>
      <c r="S1717" s="84"/>
      <c r="T1717" s="84"/>
      <c r="U1717" s="84"/>
      <c r="V1717" s="84"/>
      <c r="W1717" s="84"/>
      <c r="X1717" s="84"/>
      <c r="Y1717" s="84"/>
      <c r="Z1717" s="84"/>
      <c r="AA1717" s="87">
        <v>0</v>
      </c>
      <c r="AB1717" s="87"/>
      <c r="AC1717" s="87"/>
      <c r="AD1717" s="87"/>
      <c r="AE1717" s="87">
        <v>0</v>
      </c>
      <c r="AF1717" s="88" t="s">
        <v>8566</v>
      </c>
    </row>
    <row r="1718" spans="1:32">
      <c r="A1718" s="82">
        <v>2265</v>
      </c>
      <c r="B1718" s="84" t="s">
        <v>8570</v>
      </c>
      <c r="C1718" s="84" t="s">
        <v>4687</v>
      </c>
      <c r="D1718" s="85">
        <v>2028</v>
      </c>
      <c r="E1718" s="83"/>
      <c r="F1718" s="84" t="s">
        <v>4612</v>
      </c>
      <c r="G1718" s="84" t="s">
        <v>4598</v>
      </c>
      <c r="H1718" s="84" t="s">
        <v>4613</v>
      </c>
      <c r="I1718" s="84" t="s">
        <v>4614</v>
      </c>
      <c r="J1718" s="84" t="s">
        <v>4715</v>
      </c>
      <c r="K1718" s="84" t="s">
        <v>4616</v>
      </c>
      <c r="L1718" s="84"/>
      <c r="M1718" s="84"/>
      <c r="N1718" s="84"/>
      <c r="O1718" s="84"/>
      <c r="P1718" s="84"/>
      <c r="Q1718" s="84"/>
      <c r="R1718" s="84"/>
      <c r="S1718" s="84"/>
      <c r="T1718" s="84"/>
      <c r="U1718" s="84"/>
      <c r="V1718" s="84"/>
      <c r="W1718" s="84"/>
      <c r="X1718" s="84"/>
      <c r="Y1718" s="84"/>
      <c r="Z1718" s="84"/>
      <c r="AA1718" s="87">
        <v>0</v>
      </c>
      <c r="AB1718" s="87"/>
      <c r="AC1718" s="87"/>
      <c r="AD1718" s="87"/>
      <c r="AE1718" s="87">
        <v>0</v>
      </c>
      <c r="AF1718" s="88" t="s">
        <v>8566</v>
      </c>
    </row>
    <row r="1719" spans="1:32">
      <c r="A1719" s="82">
        <v>2266</v>
      </c>
      <c r="B1719" s="84" t="s">
        <v>8571</v>
      </c>
      <c r="C1719" s="84" t="s">
        <v>4687</v>
      </c>
      <c r="D1719" s="85">
        <v>2029</v>
      </c>
      <c r="E1719" s="83"/>
      <c r="F1719" s="84" t="s">
        <v>4612</v>
      </c>
      <c r="G1719" s="84" t="s">
        <v>4598</v>
      </c>
      <c r="H1719" s="84" t="s">
        <v>4613</v>
      </c>
      <c r="I1719" s="84" t="s">
        <v>4614</v>
      </c>
      <c r="J1719" s="84" t="s">
        <v>4715</v>
      </c>
      <c r="K1719" s="84" t="s">
        <v>4616</v>
      </c>
      <c r="L1719" s="84"/>
      <c r="M1719" s="84"/>
      <c r="N1719" s="84"/>
      <c r="O1719" s="84"/>
      <c r="P1719" s="84"/>
      <c r="Q1719" s="84"/>
      <c r="R1719" s="84"/>
      <c r="S1719" s="84"/>
      <c r="T1719" s="84"/>
      <c r="U1719" s="84"/>
      <c r="V1719" s="84"/>
      <c r="W1719" s="84"/>
      <c r="X1719" s="84"/>
      <c r="Y1719" s="84"/>
      <c r="Z1719" s="84"/>
      <c r="AA1719" s="87">
        <v>0</v>
      </c>
      <c r="AB1719" s="87"/>
      <c r="AC1719" s="87"/>
      <c r="AD1719" s="87"/>
      <c r="AE1719" s="87">
        <v>0</v>
      </c>
      <c r="AF1719" s="88" t="s">
        <v>8566</v>
      </c>
    </row>
    <row r="1720" spans="1:32">
      <c r="A1720" s="82">
        <v>2267</v>
      </c>
      <c r="B1720" s="84" t="s">
        <v>8572</v>
      </c>
      <c r="C1720" s="84" t="s">
        <v>4687</v>
      </c>
      <c r="D1720" s="85">
        <v>2030</v>
      </c>
      <c r="E1720" s="83"/>
      <c r="F1720" s="84" t="s">
        <v>4612</v>
      </c>
      <c r="G1720" s="84" t="s">
        <v>4598</v>
      </c>
      <c r="H1720" s="84" t="s">
        <v>4613</v>
      </c>
      <c r="I1720" s="84" t="s">
        <v>4614</v>
      </c>
      <c r="J1720" s="84" t="s">
        <v>4715</v>
      </c>
      <c r="K1720" s="84" t="s">
        <v>4616</v>
      </c>
      <c r="L1720" s="84"/>
      <c r="M1720" s="84"/>
      <c r="N1720" s="84"/>
      <c r="O1720" s="84"/>
      <c r="P1720" s="84"/>
      <c r="Q1720" s="84"/>
      <c r="R1720" s="84"/>
      <c r="S1720" s="84"/>
      <c r="T1720" s="84"/>
      <c r="U1720" s="84"/>
      <c r="V1720" s="84"/>
      <c r="W1720" s="84"/>
      <c r="X1720" s="84"/>
      <c r="Y1720" s="84"/>
      <c r="Z1720" s="84"/>
      <c r="AA1720" s="87">
        <v>0</v>
      </c>
      <c r="AB1720" s="87"/>
      <c r="AC1720" s="87"/>
      <c r="AD1720" s="87"/>
      <c r="AE1720" s="87">
        <v>0</v>
      </c>
      <c r="AF1720" s="88" t="s">
        <v>8566</v>
      </c>
    </row>
    <row r="1721" spans="1:32">
      <c r="A1721" s="82">
        <v>2268</v>
      </c>
      <c r="B1721" s="84" t="s">
        <v>8573</v>
      </c>
      <c r="C1721" s="84" t="s">
        <v>4687</v>
      </c>
      <c r="D1721" s="85">
        <v>2031</v>
      </c>
      <c r="E1721" s="83"/>
      <c r="F1721" s="84" t="s">
        <v>4612</v>
      </c>
      <c r="G1721" s="84" t="s">
        <v>4598</v>
      </c>
      <c r="H1721" s="84" t="s">
        <v>4613</v>
      </c>
      <c r="I1721" s="84" t="s">
        <v>4614</v>
      </c>
      <c r="J1721" s="84" t="s">
        <v>4715</v>
      </c>
      <c r="K1721" s="84" t="s">
        <v>4616</v>
      </c>
      <c r="L1721" s="84"/>
      <c r="M1721" s="84"/>
      <c r="N1721" s="84"/>
      <c r="O1721" s="84"/>
      <c r="P1721" s="84"/>
      <c r="Q1721" s="84"/>
      <c r="R1721" s="84"/>
      <c r="S1721" s="84"/>
      <c r="T1721" s="84"/>
      <c r="U1721" s="84"/>
      <c r="V1721" s="84"/>
      <c r="W1721" s="84"/>
      <c r="X1721" s="84"/>
      <c r="Y1721" s="84"/>
      <c r="Z1721" s="84"/>
      <c r="AA1721" s="87">
        <v>0</v>
      </c>
      <c r="AB1721" s="87"/>
      <c r="AC1721" s="87"/>
      <c r="AD1721" s="87"/>
      <c r="AE1721" s="87">
        <v>0</v>
      </c>
      <c r="AF1721" s="88" t="s">
        <v>8566</v>
      </c>
    </row>
    <row r="1722" spans="1:32">
      <c r="A1722" s="82">
        <v>2269</v>
      </c>
      <c r="B1722" s="84" t="s">
        <v>8574</v>
      </c>
      <c r="C1722" s="84" t="s">
        <v>4668</v>
      </c>
      <c r="D1722" s="85">
        <v>2025</v>
      </c>
      <c r="E1722" s="83"/>
      <c r="F1722" s="84" t="s">
        <v>4612</v>
      </c>
      <c r="G1722" s="84" t="s">
        <v>4598</v>
      </c>
      <c r="H1722" s="84" t="s">
        <v>4613</v>
      </c>
      <c r="I1722" s="84" t="s">
        <v>4614</v>
      </c>
      <c r="J1722" s="84" t="s">
        <v>4649</v>
      </c>
      <c r="K1722" s="84" t="s">
        <v>4616</v>
      </c>
      <c r="L1722" s="84"/>
      <c r="M1722" s="84"/>
      <c r="N1722" s="84"/>
      <c r="O1722" s="84"/>
      <c r="P1722" s="86">
        <v>1</v>
      </c>
      <c r="Q1722" s="84"/>
      <c r="R1722" s="84"/>
      <c r="S1722" s="84"/>
      <c r="T1722" s="84"/>
      <c r="U1722" s="84"/>
      <c r="V1722" s="84"/>
      <c r="W1722" s="84"/>
      <c r="X1722" s="84"/>
      <c r="Y1722" s="84"/>
      <c r="Z1722" s="84" t="s">
        <v>8575</v>
      </c>
      <c r="AA1722" s="87">
        <v>16</v>
      </c>
      <c r="AB1722" s="87">
        <v>3556</v>
      </c>
      <c r="AC1722" s="87">
        <v>2.8</v>
      </c>
      <c r="AD1722" s="87"/>
      <c r="AE1722" s="87">
        <v>3556</v>
      </c>
      <c r="AF1722" s="88" t="s">
        <v>8576</v>
      </c>
    </row>
    <row r="1723" spans="1:32">
      <c r="A1723" s="82">
        <v>2270</v>
      </c>
      <c r="B1723" s="84" t="s">
        <v>8577</v>
      </c>
      <c r="C1723" s="84" t="s">
        <v>6036</v>
      </c>
      <c r="D1723" s="83"/>
      <c r="E1723" s="83"/>
      <c r="F1723" s="84" t="s">
        <v>4626</v>
      </c>
      <c r="G1723" s="84" t="s">
        <v>4524</v>
      </c>
      <c r="H1723" s="84" t="s">
        <v>8578</v>
      </c>
      <c r="I1723" s="84"/>
      <c r="J1723" s="84"/>
      <c r="K1723" s="84" t="s">
        <v>4616</v>
      </c>
      <c r="L1723" s="84"/>
      <c r="M1723" s="84"/>
      <c r="N1723" s="84"/>
      <c r="O1723" s="84"/>
      <c r="P1723" s="84"/>
      <c r="Q1723" s="84"/>
      <c r="R1723" s="84"/>
      <c r="S1723" s="84"/>
      <c r="T1723" s="84"/>
      <c r="U1723" s="84"/>
      <c r="V1723" s="84"/>
      <c r="W1723" s="84"/>
      <c r="X1723" s="84"/>
      <c r="Y1723" s="84"/>
      <c r="Z1723" s="84"/>
      <c r="AA1723" s="87"/>
      <c r="AB1723" s="87"/>
      <c r="AC1723" s="87"/>
      <c r="AD1723" s="87"/>
      <c r="AE1723" s="87">
        <v>0</v>
      </c>
      <c r="AF1723" s="88" t="s">
        <v>8579</v>
      </c>
    </row>
    <row r="1724" spans="1:32">
      <c r="A1724" s="82">
        <v>2271</v>
      </c>
      <c r="B1724" s="84" t="s">
        <v>8580</v>
      </c>
      <c r="C1724" s="84" t="s">
        <v>6099</v>
      </c>
      <c r="D1724" s="85">
        <v>2027</v>
      </c>
      <c r="E1724" s="83"/>
      <c r="F1724" s="84" t="s">
        <v>4626</v>
      </c>
      <c r="G1724" s="84" t="s">
        <v>4598</v>
      </c>
      <c r="H1724" s="84" t="s">
        <v>4613</v>
      </c>
      <c r="I1724" s="84" t="s">
        <v>4614</v>
      </c>
      <c r="J1724" s="84" t="s">
        <v>4622</v>
      </c>
      <c r="K1724" s="84" t="s">
        <v>4554</v>
      </c>
      <c r="L1724" s="84"/>
      <c r="M1724" s="86">
        <v>1</v>
      </c>
      <c r="N1724" s="84"/>
      <c r="O1724" s="84"/>
      <c r="P1724" s="84"/>
      <c r="Q1724" s="84"/>
      <c r="R1724" s="84"/>
      <c r="S1724" s="84"/>
      <c r="T1724" s="84"/>
      <c r="U1724" s="84"/>
      <c r="V1724" s="84"/>
      <c r="W1724" s="84"/>
      <c r="X1724" s="84"/>
      <c r="Y1724" s="84"/>
      <c r="Z1724" s="84" t="s">
        <v>6995</v>
      </c>
      <c r="AA1724" s="87">
        <v>2078.6999999999998</v>
      </c>
      <c r="AB1724" s="87">
        <v>461936</v>
      </c>
      <c r="AC1724" s="87">
        <v>360</v>
      </c>
      <c r="AD1724" s="87"/>
      <c r="AE1724" s="87">
        <v>461936</v>
      </c>
      <c r="AF1724" s="88" t="s">
        <v>8581</v>
      </c>
    </row>
    <row r="1725" spans="1:32">
      <c r="A1725" s="82">
        <v>2272</v>
      </c>
      <c r="B1725" s="84" t="s">
        <v>8582</v>
      </c>
      <c r="C1725" s="84" t="s">
        <v>4833</v>
      </c>
      <c r="D1725" s="83"/>
      <c r="E1725" s="83"/>
      <c r="F1725" s="84" t="s">
        <v>4612</v>
      </c>
      <c r="G1725" s="84" t="s">
        <v>4598</v>
      </c>
      <c r="H1725" s="84" t="s">
        <v>4613</v>
      </c>
      <c r="I1725" s="84" t="s">
        <v>4614</v>
      </c>
      <c r="J1725" s="84" t="s">
        <v>4715</v>
      </c>
      <c r="K1725" s="84" t="s">
        <v>4658</v>
      </c>
      <c r="L1725" s="84"/>
      <c r="M1725" s="84"/>
      <c r="N1725" s="84"/>
      <c r="O1725" s="84"/>
      <c r="P1725" s="84"/>
      <c r="Q1725" s="84"/>
      <c r="R1725" s="84"/>
      <c r="S1725" s="84"/>
      <c r="T1725" s="84"/>
      <c r="U1725" s="84"/>
      <c r="V1725" s="84"/>
      <c r="W1725" s="84"/>
      <c r="X1725" s="84"/>
      <c r="Y1725" s="84"/>
      <c r="Z1725" s="84"/>
      <c r="AA1725" s="87">
        <v>0</v>
      </c>
      <c r="AB1725" s="87"/>
      <c r="AC1725" s="87"/>
      <c r="AD1725" s="87"/>
      <c r="AE1725" s="87">
        <v>0</v>
      </c>
      <c r="AF1725" s="88" t="s">
        <v>8583</v>
      </c>
    </row>
    <row r="1726" spans="1:32">
      <c r="A1726" s="82">
        <v>2273</v>
      </c>
      <c r="B1726" s="84" t="s">
        <v>8454</v>
      </c>
      <c r="C1726" s="84" t="s">
        <v>4730</v>
      </c>
      <c r="D1726" s="83"/>
      <c r="E1726" s="83"/>
      <c r="F1726" s="84" t="s">
        <v>4626</v>
      </c>
      <c r="G1726" s="84" t="s">
        <v>4524</v>
      </c>
      <c r="H1726" s="84" t="s">
        <v>6321</v>
      </c>
      <c r="I1726" s="84"/>
      <c r="J1726" s="84"/>
      <c r="K1726" s="84" t="s">
        <v>4616</v>
      </c>
      <c r="L1726" s="84"/>
      <c r="M1726" s="84"/>
      <c r="N1726" s="84"/>
      <c r="O1726" s="84"/>
      <c r="P1726" s="84"/>
      <c r="Q1726" s="84"/>
      <c r="R1726" s="84"/>
      <c r="S1726" s="84"/>
      <c r="T1726" s="84"/>
      <c r="U1726" s="84"/>
      <c r="V1726" s="84"/>
      <c r="W1726" s="84"/>
      <c r="X1726" s="84"/>
      <c r="Y1726" s="84"/>
      <c r="Z1726" s="84"/>
      <c r="AA1726" s="87"/>
      <c r="AB1726" s="87"/>
      <c r="AC1726" s="87"/>
      <c r="AD1726" s="87"/>
      <c r="AE1726" s="87">
        <v>0</v>
      </c>
      <c r="AF1726" s="88" t="s">
        <v>8584</v>
      </c>
    </row>
    <row r="1727" spans="1:32">
      <c r="A1727" s="82">
        <v>2274</v>
      </c>
      <c r="B1727" s="84" t="s">
        <v>8585</v>
      </c>
      <c r="C1727" s="84" t="s">
        <v>4736</v>
      </c>
      <c r="D1727" s="83"/>
      <c r="E1727" s="83"/>
      <c r="F1727" s="84" t="s">
        <v>4626</v>
      </c>
      <c r="G1727" s="84" t="s">
        <v>4524</v>
      </c>
      <c r="H1727" s="84" t="s">
        <v>5819</v>
      </c>
      <c r="I1727" s="84"/>
      <c r="J1727" s="84"/>
      <c r="K1727" s="84" t="s">
        <v>4616</v>
      </c>
      <c r="L1727" s="84"/>
      <c r="M1727" s="84"/>
      <c r="N1727" s="84"/>
      <c r="O1727" s="84"/>
      <c r="P1727" s="84"/>
      <c r="Q1727" s="84"/>
      <c r="R1727" s="84"/>
      <c r="S1727" s="84"/>
      <c r="T1727" s="84"/>
      <c r="U1727" s="84"/>
      <c r="V1727" s="84"/>
      <c r="W1727" s="84"/>
      <c r="X1727" s="84"/>
      <c r="Y1727" s="84"/>
      <c r="Z1727" s="84" t="s">
        <v>8586</v>
      </c>
      <c r="AA1727" s="87"/>
      <c r="AB1727" s="87">
        <v>321</v>
      </c>
      <c r="AC1727" s="87">
        <v>0</v>
      </c>
      <c r="AD1727" s="87"/>
      <c r="AE1727" s="87">
        <v>321</v>
      </c>
      <c r="AF1727" s="88" t="s">
        <v>8587</v>
      </c>
    </row>
    <row r="1728" spans="1:32">
      <c r="A1728" s="82">
        <v>2275</v>
      </c>
      <c r="B1728" s="84" t="s">
        <v>8588</v>
      </c>
      <c r="C1728" s="84" t="s">
        <v>6036</v>
      </c>
      <c r="D1728" s="85">
        <v>2026</v>
      </c>
      <c r="E1728" s="83"/>
      <c r="F1728" s="84" t="s">
        <v>4626</v>
      </c>
      <c r="G1728" s="84" t="s">
        <v>4633</v>
      </c>
      <c r="H1728" s="84"/>
      <c r="I1728" s="84" t="s">
        <v>6081</v>
      </c>
      <c r="J1728" s="84"/>
      <c r="K1728" s="84" t="s">
        <v>4616</v>
      </c>
      <c r="L1728" s="84"/>
      <c r="M1728" s="84"/>
      <c r="N1728" s="84"/>
      <c r="O1728" s="84"/>
      <c r="P1728" s="84"/>
      <c r="Q1728" s="84"/>
      <c r="R1728" s="84"/>
      <c r="S1728" s="84"/>
      <c r="T1728" s="84"/>
      <c r="U1728" s="84"/>
      <c r="V1728" s="84"/>
      <c r="W1728" s="84"/>
      <c r="X1728" s="84"/>
      <c r="Y1728" s="84"/>
      <c r="Z1728" s="84"/>
      <c r="AA1728" s="87">
        <v>0</v>
      </c>
      <c r="AB1728" s="87"/>
      <c r="AC1728" s="87"/>
      <c r="AD1728" s="87"/>
      <c r="AE1728" s="87">
        <v>0</v>
      </c>
      <c r="AF1728" s="88" t="s">
        <v>8589</v>
      </c>
    </row>
    <row r="1729" spans="1:32">
      <c r="A1729" s="82">
        <v>2276</v>
      </c>
      <c r="B1729" s="84" t="s">
        <v>8590</v>
      </c>
      <c r="C1729" s="84" t="s">
        <v>4648</v>
      </c>
      <c r="D1729" s="83"/>
      <c r="E1729" s="83"/>
      <c r="F1729" s="84" t="s">
        <v>4663</v>
      </c>
      <c r="G1729" s="84" t="s">
        <v>4598</v>
      </c>
      <c r="H1729" s="84" t="s">
        <v>4613</v>
      </c>
      <c r="I1729" s="84" t="s">
        <v>4614</v>
      </c>
      <c r="J1729" s="84" t="s">
        <v>4683</v>
      </c>
      <c r="K1729" s="84" t="s">
        <v>4616</v>
      </c>
      <c r="L1729" s="84"/>
      <c r="M1729" s="84"/>
      <c r="N1729" s="84"/>
      <c r="O1729" s="84"/>
      <c r="P1729" s="84"/>
      <c r="Q1729" s="84"/>
      <c r="R1729" s="84"/>
      <c r="S1729" s="84"/>
      <c r="T1729" s="84"/>
      <c r="U1729" s="84"/>
      <c r="V1729" s="84"/>
      <c r="W1729" s="84"/>
      <c r="X1729" s="84"/>
      <c r="Y1729" s="84"/>
      <c r="Z1729" s="84" t="s">
        <v>8591</v>
      </c>
      <c r="AA1729" s="87">
        <v>0.4</v>
      </c>
      <c r="AB1729" s="87">
        <v>89</v>
      </c>
      <c r="AC1729" s="87">
        <v>0.1</v>
      </c>
      <c r="AD1729" s="87"/>
      <c r="AE1729" s="87">
        <v>89</v>
      </c>
      <c r="AF1729" s="88" t="s">
        <v>8592</v>
      </c>
    </row>
    <row r="1730" spans="1:32">
      <c r="A1730" s="82">
        <v>2277</v>
      </c>
      <c r="B1730" s="84" t="s">
        <v>8593</v>
      </c>
      <c r="C1730" s="84" t="s">
        <v>6410</v>
      </c>
      <c r="D1730" s="83"/>
      <c r="E1730" s="83"/>
      <c r="F1730" s="84" t="s">
        <v>4626</v>
      </c>
      <c r="G1730" s="84" t="s">
        <v>4598</v>
      </c>
      <c r="H1730" s="84" t="s">
        <v>4613</v>
      </c>
      <c r="I1730" s="84" t="s">
        <v>4769</v>
      </c>
      <c r="J1730" s="84" t="s">
        <v>4715</v>
      </c>
      <c r="K1730" s="84" t="s">
        <v>4616</v>
      </c>
      <c r="L1730" s="84"/>
      <c r="M1730" s="84"/>
      <c r="N1730" s="84"/>
      <c r="O1730" s="84"/>
      <c r="P1730" s="84"/>
      <c r="Q1730" s="84"/>
      <c r="R1730" s="84"/>
      <c r="S1730" s="84"/>
      <c r="T1730" s="84"/>
      <c r="U1730" s="84"/>
      <c r="V1730" s="84"/>
      <c r="W1730" s="84"/>
      <c r="X1730" s="84"/>
      <c r="Y1730" s="84"/>
      <c r="Z1730" s="84" t="s">
        <v>5169</v>
      </c>
      <c r="AA1730" s="87">
        <v>10</v>
      </c>
      <c r="AB1730" s="87">
        <v>2222</v>
      </c>
      <c r="AC1730" s="87">
        <v>1.7</v>
      </c>
      <c r="AD1730" s="87"/>
      <c r="AE1730" s="87">
        <v>2222</v>
      </c>
      <c r="AF1730" s="88" t="s">
        <v>8594</v>
      </c>
    </row>
    <row r="1731" spans="1:32">
      <c r="A1731" s="82">
        <v>2278</v>
      </c>
      <c r="B1731" s="84" t="s">
        <v>8595</v>
      </c>
      <c r="C1731" s="84" t="s">
        <v>6410</v>
      </c>
      <c r="D1731" s="83"/>
      <c r="E1731" s="83"/>
      <c r="F1731" s="84" t="s">
        <v>4612</v>
      </c>
      <c r="G1731" s="84" t="s">
        <v>4598</v>
      </c>
      <c r="H1731" s="84" t="s">
        <v>4613</v>
      </c>
      <c r="I1731" s="84" t="s">
        <v>4614</v>
      </c>
      <c r="J1731" s="84" t="s">
        <v>4683</v>
      </c>
      <c r="K1731" s="84" t="s">
        <v>4616</v>
      </c>
      <c r="L1731" s="84"/>
      <c r="M1731" s="84"/>
      <c r="N1731" s="84"/>
      <c r="O1731" s="84"/>
      <c r="P1731" s="84"/>
      <c r="Q1731" s="84"/>
      <c r="R1731" s="84"/>
      <c r="S1731" s="84"/>
      <c r="T1731" s="84"/>
      <c r="U1731" s="84"/>
      <c r="V1731" s="84"/>
      <c r="W1731" s="84"/>
      <c r="X1731" s="84"/>
      <c r="Y1731" s="84"/>
      <c r="Z1731" s="84" t="s">
        <v>5199</v>
      </c>
      <c r="AA1731" s="87">
        <v>2</v>
      </c>
      <c r="AB1731" s="87">
        <v>444</v>
      </c>
      <c r="AC1731" s="87">
        <v>0.3</v>
      </c>
      <c r="AD1731" s="87"/>
      <c r="AE1731" s="87">
        <v>444</v>
      </c>
      <c r="AF1731" s="88" t="s">
        <v>8596</v>
      </c>
    </row>
    <row r="1732" spans="1:32">
      <c r="A1732" s="82">
        <v>2279</v>
      </c>
      <c r="B1732" s="84" t="s">
        <v>8597</v>
      </c>
      <c r="C1732" s="84" t="s">
        <v>6410</v>
      </c>
      <c r="D1732" s="83"/>
      <c r="E1732" s="83"/>
      <c r="F1732" s="84" t="s">
        <v>4612</v>
      </c>
      <c r="G1732" s="84" t="s">
        <v>4598</v>
      </c>
      <c r="H1732" s="84" t="s">
        <v>4613</v>
      </c>
      <c r="I1732" s="84" t="s">
        <v>4614</v>
      </c>
      <c r="J1732" s="84" t="s">
        <v>4683</v>
      </c>
      <c r="K1732" s="84" t="s">
        <v>4616</v>
      </c>
      <c r="L1732" s="84"/>
      <c r="M1732" s="84"/>
      <c r="N1732" s="84"/>
      <c r="O1732" s="84"/>
      <c r="P1732" s="84"/>
      <c r="Q1732" s="86">
        <v>1</v>
      </c>
      <c r="R1732" s="84"/>
      <c r="S1732" s="84"/>
      <c r="T1732" s="84"/>
      <c r="U1732" s="84"/>
      <c r="V1732" s="84"/>
      <c r="W1732" s="84"/>
      <c r="X1732" s="84"/>
      <c r="Y1732" s="84"/>
      <c r="Z1732" s="84" t="s">
        <v>6636</v>
      </c>
      <c r="AA1732" s="87">
        <v>80</v>
      </c>
      <c r="AB1732" s="87">
        <v>17778</v>
      </c>
      <c r="AC1732" s="87">
        <v>13.9</v>
      </c>
      <c r="AD1732" s="87"/>
      <c r="AE1732" s="87">
        <v>17778</v>
      </c>
      <c r="AF1732" s="88" t="s">
        <v>8598</v>
      </c>
    </row>
    <row r="1733" spans="1:32">
      <c r="A1733" s="82">
        <v>2280</v>
      </c>
      <c r="B1733" s="84" t="s">
        <v>8599</v>
      </c>
      <c r="C1733" s="84" t="s">
        <v>6410</v>
      </c>
      <c r="D1733" s="85">
        <v>2030</v>
      </c>
      <c r="E1733" s="83"/>
      <c r="F1733" s="84" t="s">
        <v>4626</v>
      </c>
      <c r="G1733" s="84" t="s">
        <v>4598</v>
      </c>
      <c r="H1733" s="84" t="s">
        <v>4613</v>
      </c>
      <c r="I1733" s="84" t="s">
        <v>4614</v>
      </c>
      <c r="J1733" s="84" t="s">
        <v>4615</v>
      </c>
      <c r="K1733" s="84" t="s">
        <v>4616</v>
      </c>
      <c r="L1733" s="84"/>
      <c r="M1733" s="84"/>
      <c r="N1733" s="84"/>
      <c r="O1733" s="84"/>
      <c r="P1733" s="84"/>
      <c r="Q1733" s="84"/>
      <c r="R1733" s="84"/>
      <c r="S1733" s="84"/>
      <c r="T1733" s="84"/>
      <c r="U1733" s="84"/>
      <c r="V1733" s="84"/>
      <c r="W1733" s="84"/>
      <c r="X1733" s="84"/>
      <c r="Y1733" s="84"/>
      <c r="Z1733" s="84"/>
      <c r="AA1733" s="87">
        <v>0</v>
      </c>
      <c r="AB1733" s="87"/>
      <c r="AC1733" s="87"/>
      <c r="AD1733" s="87"/>
      <c r="AE1733" s="87">
        <v>0</v>
      </c>
      <c r="AF1733" s="88" t="s">
        <v>8600</v>
      </c>
    </row>
    <row r="1734" spans="1:32">
      <c r="A1734" s="82">
        <v>2281</v>
      </c>
      <c r="B1734" s="84" t="s">
        <v>8601</v>
      </c>
      <c r="C1734" s="84" t="s">
        <v>6410</v>
      </c>
      <c r="D1734" s="85">
        <v>2024</v>
      </c>
      <c r="E1734" s="83"/>
      <c r="F1734" s="84" t="s">
        <v>4612</v>
      </c>
      <c r="G1734" s="84" t="s">
        <v>4598</v>
      </c>
      <c r="H1734" s="84" t="s">
        <v>4613</v>
      </c>
      <c r="I1734" s="84" t="s">
        <v>4614</v>
      </c>
      <c r="J1734" s="84" t="s">
        <v>4715</v>
      </c>
      <c r="K1734" s="84" t="s">
        <v>4616</v>
      </c>
      <c r="L1734" s="84"/>
      <c r="M1734" s="84"/>
      <c r="N1734" s="84"/>
      <c r="O1734" s="84"/>
      <c r="P1734" s="84"/>
      <c r="Q1734" s="84"/>
      <c r="R1734" s="84"/>
      <c r="S1734" s="84"/>
      <c r="T1734" s="84"/>
      <c r="U1734" s="84"/>
      <c r="V1734" s="84"/>
      <c r="W1734" s="84"/>
      <c r="X1734" s="84"/>
      <c r="Y1734" s="84"/>
      <c r="Z1734" s="84" t="s">
        <v>5276</v>
      </c>
      <c r="AA1734" s="87">
        <v>50</v>
      </c>
      <c r="AB1734" s="87">
        <v>11111</v>
      </c>
      <c r="AC1734" s="87">
        <v>8.6999999999999993</v>
      </c>
      <c r="AD1734" s="87"/>
      <c r="AE1734" s="87">
        <v>11111</v>
      </c>
      <c r="AF1734" s="88" t="s">
        <v>8602</v>
      </c>
    </row>
    <row r="1735" spans="1:32">
      <c r="A1735" s="82">
        <v>2282</v>
      </c>
      <c r="B1735" s="84" t="s">
        <v>8603</v>
      </c>
      <c r="C1735" s="84" t="s">
        <v>4677</v>
      </c>
      <c r="D1735" s="85">
        <v>2025</v>
      </c>
      <c r="E1735" s="83"/>
      <c r="F1735" s="84" t="s">
        <v>4612</v>
      </c>
      <c r="G1735" s="84" t="s">
        <v>4598</v>
      </c>
      <c r="H1735" s="84" t="s">
        <v>4613</v>
      </c>
      <c r="I1735" s="84" t="s">
        <v>4614</v>
      </c>
      <c r="J1735" s="84" t="s">
        <v>4715</v>
      </c>
      <c r="K1735" s="84" t="s">
        <v>4616</v>
      </c>
      <c r="L1735" s="84"/>
      <c r="M1735" s="84"/>
      <c r="N1735" s="84"/>
      <c r="O1735" s="84"/>
      <c r="P1735" s="84"/>
      <c r="Q1735" s="84"/>
      <c r="R1735" s="84"/>
      <c r="S1735" s="84"/>
      <c r="T1735" s="84"/>
      <c r="U1735" s="84"/>
      <c r="V1735" s="84"/>
      <c r="W1735" s="84"/>
      <c r="X1735" s="84"/>
      <c r="Y1735" s="84"/>
      <c r="Z1735" s="84" t="s">
        <v>4970</v>
      </c>
      <c r="AA1735" s="87">
        <v>20</v>
      </c>
      <c r="AB1735" s="87">
        <v>4444</v>
      </c>
      <c r="AC1735" s="87">
        <v>3.5</v>
      </c>
      <c r="AD1735" s="87"/>
      <c r="AE1735" s="87">
        <v>4444</v>
      </c>
      <c r="AF1735" s="88" t="s">
        <v>8604</v>
      </c>
    </row>
    <row r="1736" spans="1:32">
      <c r="A1736" s="82">
        <v>2283</v>
      </c>
      <c r="B1736" s="84" t="s">
        <v>8605</v>
      </c>
      <c r="C1736" s="84" t="s">
        <v>8606</v>
      </c>
      <c r="D1736" s="83"/>
      <c r="E1736" s="83"/>
      <c r="F1736" s="84" t="s">
        <v>4626</v>
      </c>
      <c r="G1736" s="84" t="s">
        <v>4598</v>
      </c>
      <c r="H1736" s="84" t="s">
        <v>4613</v>
      </c>
      <c r="I1736" s="84" t="s">
        <v>4614</v>
      </c>
      <c r="J1736" s="84" t="s">
        <v>4649</v>
      </c>
      <c r="K1736" s="84" t="s">
        <v>4554</v>
      </c>
      <c r="L1736" s="84"/>
      <c r="M1736" s="86">
        <v>1</v>
      </c>
      <c r="N1736" s="84"/>
      <c r="O1736" s="84"/>
      <c r="P1736" s="84"/>
      <c r="Q1736" s="84"/>
      <c r="R1736" s="84"/>
      <c r="S1736" s="86">
        <v>1</v>
      </c>
      <c r="T1736" s="84"/>
      <c r="U1736" s="84"/>
      <c r="V1736" s="84"/>
      <c r="W1736" s="84"/>
      <c r="X1736" s="84"/>
      <c r="Y1736" s="84"/>
      <c r="Z1736" s="84" t="s">
        <v>8607</v>
      </c>
      <c r="AA1736" s="87">
        <v>530</v>
      </c>
      <c r="AB1736" s="87">
        <v>117778</v>
      </c>
      <c r="AC1736" s="87">
        <v>91.8</v>
      </c>
      <c r="AD1736" s="87"/>
      <c r="AE1736" s="87">
        <v>117778</v>
      </c>
      <c r="AF1736" s="88" t="s">
        <v>8608</v>
      </c>
    </row>
    <row r="1737" spans="1:32">
      <c r="A1737" s="82">
        <v>2284</v>
      </c>
      <c r="B1737" s="84" t="s">
        <v>8609</v>
      </c>
      <c r="C1737" s="84" t="s">
        <v>4648</v>
      </c>
      <c r="D1737" s="85">
        <v>2025</v>
      </c>
      <c r="E1737" s="83"/>
      <c r="F1737" s="84" t="s">
        <v>4626</v>
      </c>
      <c r="G1737" s="84" t="s">
        <v>4598</v>
      </c>
      <c r="H1737" s="84" t="s">
        <v>4613</v>
      </c>
      <c r="I1737" s="84" t="s">
        <v>4614</v>
      </c>
      <c r="J1737" s="84" t="s">
        <v>4715</v>
      </c>
      <c r="K1737" s="84" t="s">
        <v>4616</v>
      </c>
      <c r="L1737" s="84"/>
      <c r="M1737" s="84"/>
      <c r="N1737" s="84"/>
      <c r="O1737" s="84"/>
      <c r="P1737" s="86">
        <v>1</v>
      </c>
      <c r="Q1737" s="84"/>
      <c r="R1737" s="84"/>
      <c r="S1737" s="84"/>
      <c r="T1737" s="84"/>
      <c r="U1737" s="84"/>
      <c r="V1737" s="84"/>
      <c r="W1737" s="84"/>
      <c r="X1737" s="84"/>
      <c r="Y1737" s="84"/>
      <c r="Z1737" s="84" t="s">
        <v>7755</v>
      </c>
      <c r="AA1737" s="87">
        <v>11543.8</v>
      </c>
      <c r="AB1737" s="87">
        <v>2565287</v>
      </c>
      <c r="AC1737" s="87">
        <v>2000</v>
      </c>
      <c r="AD1737" s="87"/>
      <c r="AE1737" s="87">
        <v>2565287</v>
      </c>
      <c r="AF1737" s="88" t="s">
        <v>8610</v>
      </c>
    </row>
    <row r="1738" spans="1:32">
      <c r="A1738" s="82">
        <v>2285</v>
      </c>
      <c r="B1738" s="84" t="s">
        <v>8611</v>
      </c>
      <c r="C1738" s="84" t="s">
        <v>4761</v>
      </c>
      <c r="D1738" s="83"/>
      <c r="E1738" s="83"/>
      <c r="F1738" s="84" t="s">
        <v>4626</v>
      </c>
      <c r="G1738" s="84" t="s">
        <v>4598</v>
      </c>
      <c r="H1738" s="84" t="s">
        <v>4613</v>
      </c>
      <c r="I1738" s="84" t="s">
        <v>4614</v>
      </c>
      <c r="J1738" s="84" t="s">
        <v>4649</v>
      </c>
      <c r="K1738" s="84" t="s">
        <v>4616</v>
      </c>
      <c r="L1738" s="84"/>
      <c r="M1738" s="84"/>
      <c r="N1738" s="84"/>
      <c r="O1738" s="84"/>
      <c r="P1738" s="84"/>
      <c r="Q1738" s="84"/>
      <c r="R1738" s="84"/>
      <c r="S1738" s="84"/>
      <c r="T1738" s="84"/>
      <c r="U1738" s="84"/>
      <c r="V1738" s="84"/>
      <c r="W1738" s="84"/>
      <c r="X1738" s="84"/>
      <c r="Y1738" s="84"/>
      <c r="Z1738" s="84" t="s">
        <v>5276</v>
      </c>
      <c r="AA1738" s="87">
        <v>50</v>
      </c>
      <c r="AB1738" s="87">
        <v>11111</v>
      </c>
      <c r="AC1738" s="87">
        <v>8.6999999999999993</v>
      </c>
      <c r="AD1738" s="87"/>
      <c r="AE1738" s="87">
        <v>11111</v>
      </c>
      <c r="AF1738" s="88" t="s">
        <v>8612</v>
      </c>
    </row>
    <row r="1739" spans="1:32">
      <c r="A1739" s="82">
        <v>2286</v>
      </c>
      <c r="B1739" s="84" t="s">
        <v>8613</v>
      </c>
      <c r="C1739" s="84" t="s">
        <v>4761</v>
      </c>
      <c r="D1739" s="85">
        <v>2023</v>
      </c>
      <c r="E1739" s="83"/>
      <c r="F1739" s="84" t="s">
        <v>4612</v>
      </c>
      <c r="G1739" s="84" t="s">
        <v>4598</v>
      </c>
      <c r="H1739" s="84" t="s">
        <v>4613</v>
      </c>
      <c r="I1739" s="84" t="s">
        <v>4614</v>
      </c>
      <c r="J1739" s="84" t="s">
        <v>4649</v>
      </c>
      <c r="K1739" s="84" t="s">
        <v>4616</v>
      </c>
      <c r="L1739" s="84"/>
      <c r="M1739" s="84"/>
      <c r="N1739" s="84"/>
      <c r="O1739" s="84"/>
      <c r="P1739" s="84"/>
      <c r="Q1739" s="84"/>
      <c r="R1739" s="84"/>
      <c r="S1739" s="84"/>
      <c r="T1739" s="84"/>
      <c r="U1739" s="84"/>
      <c r="V1739" s="84"/>
      <c r="W1739" s="84"/>
      <c r="X1739" s="84"/>
      <c r="Y1739" s="84"/>
      <c r="Z1739" s="84" t="s">
        <v>8614</v>
      </c>
      <c r="AA1739" s="87">
        <v>0.25</v>
      </c>
      <c r="AB1739" s="87">
        <v>56</v>
      </c>
      <c r="AC1739" s="87">
        <v>0</v>
      </c>
      <c r="AD1739" s="87"/>
      <c r="AE1739" s="87">
        <v>56</v>
      </c>
      <c r="AF1739" s="88" t="s">
        <v>8615</v>
      </c>
    </row>
    <row r="1740" spans="1:32">
      <c r="A1740" s="82">
        <v>2287</v>
      </c>
      <c r="B1740" s="84" t="s">
        <v>8616</v>
      </c>
      <c r="C1740" s="84" t="s">
        <v>4761</v>
      </c>
      <c r="D1740" s="85">
        <v>2023</v>
      </c>
      <c r="E1740" s="83"/>
      <c r="F1740" s="84" t="s">
        <v>4612</v>
      </c>
      <c r="G1740" s="84" t="s">
        <v>4598</v>
      </c>
      <c r="H1740" s="84" t="s">
        <v>4613</v>
      </c>
      <c r="I1740" s="84" t="s">
        <v>4614</v>
      </c>
      <c r="J1740" s="84" t="s">
        <v>4649</v>
      </c>
      <c r="K1740" s="84" t="s">
        <v>4616</v>
      </c>
      <c r="L1740" s="84"/>
      <c r="M1740" s="84"/>
      <c r="N1740" s="84"/>
      <c r="O1740" s="84"/>
      <c r="P1740" s="84"/>
      <c r="Q1740" s="84"/>
      <c r="R1740" s="84"/>
      <c r="S1740" s="84"/>
      <c r="T1740" s="84"/>
      <c r="U1740" s="84"/>
      <c r="V1740" s="84"/>
      <c r="W1740" s="84"/>
      <c r="X1740" s="84"/>
      <c r="Y1740" s="84"/>
      <c r="Z1740" s="84" t="s">
        <v>6636</v>
      </c>
      <c r="AA1740" s="87">
        <v>80</v>
      </c>
      <c r="AB1740" s="87">
        <v>17778</v>
      </c>
      <c r="AC1740" s="87">
        <v>13.9</v>
      </c>
      <c r="AD1740" s="87"/>
      <c r="AE1740" s="87">
        <v>17778</v>
      </c>
      <c r="AF1740" s="88" t="s">
        <v>8615</v>
      </c>
    </row>
    <row r="1741" spans="1:32">
      <c r="A1741" s="82">
        <v>2288</v>
      </c>
      <c r="B1741" s="84" t="s">
        <v>8617</v>
      </c>
      <c r="C1741" s="84" t="s">
        <v>4714</v>
      </c>
      <c r="D1741" s="85">
        <v>2023</v>
      </c>
      <c r="E1741" s="83"/>
      <c r="F1741" s="84" t="s">
        <v>4601</v>
      </c>
      <c r="G1741" s="84" t="s">
        <v>4604</v>
      </c>
      <c r="H1741" s="84"/>
      <c r="I1741" s="84" t="s">
        <v>4614</v>
      </c>
      <c r="J1741" s="84" t="s">
        <v>4649</v>
      </c>
      <c r="K1741" s="84" t="s">
        <v>4616</v>
      </c>
      <c r="L1741" s="84"/>
      <c r="M1741" s="84"/>
      <c r="N1741" s="84"/>
      <c r="O1741" s="84"/>
      <c r="P1741" s="86">
        <v>1</v>
      </c>
      <c r="Q1741" s="86">
        <v>1</v>
      </c>
      <c r="R1741" s="84"/>
      <c r="S1741" s="84"/>
      <c r="T1741" s="84"/>
      <c r="U1741" s="84"/>
      <c r="V1741" s="84"/>
      <c r="W1741" s="84"/>
      <c r="X1741" s="84"/>
      <c r="Y1741" s="84"/>
      <c r="Z1741" s="84" t="s">
        <v>8618</v>
      </c>
      <c r="AA1741" s="87">
        <v>69</v>
      </c>
      <c r="AB1741" s="87">
        <v>15000</v>
      </c>
      <c r="AC1741" s="87">
        <v>11.7</v>
      </c>
      <c r="AD1741" s="87"/>
      <c r="AE1741" s="87">
        <v>15000</v>
      </c>
      <c r="AF1741" s="88" t="s">
        <v>8619</v>
      </c>
    </row>
    <row r="1742" spans="1:32">
      <c r="A1742" s="82">
        <v>2289</v>
      </c>
      <c r="B1742" s="84" t="s">
        <v>8620</v>
      </c>
      <c r="C1742" s="84" t="s">
        <v>4662</v>
      </c>
      <c r="D1742" s="85">
        <v>2024</v>
      </c>
      <c r="E1742" s="83"/>
      <c r="F1742" s="84" t="s">
        <v>4621</v>
      </c>
      <c r="G1742" s="84" t="s">
        <v>4602</v>
      </c>
      <c r="H1742" s="84"/>
      <c r="I1742" s="84" t="s">
        <v>4614</v>
      </c>
      <c r="J1742" s="84" t="s">
        <v>4715</v>
      </c>
      <c r="K1742" s="84" t="s">
        <v>4563</v>
      </c>
      <c r="L1742" s="84"/>
      <c r="M1742" s="84"/>
      <c r="N1742" s="84"/>
      <c r="O1742" s="84"/>
      <c r="P1742" s="84"/>
      <c r="Q1742" s="84"/>
      <c r="R1742" s="84"/>
      <c r="S1742" s="84"/>
      <c r="T1742" s="84"/>
      <c r="U1742" s="84"/>
      <c r="V1742" s="84"/>
      <c r="W1742" s="86">
        <v>1</v>
      </c>
      <c r="X1742" s="84"/>
      <c r="Y1742" s="84"/>
      <c r="Z1742" s="84" t="s">
        <v>8621</v>
      </c>
      <c r="AA1742" s="87">
        <v>0.8</v>
      </c>
      <c r="AB1742" s="87">
        <v>160</v>
      </c>
      <c r="AC1742" s="87">
        <v>0</v>
      </c>
      <c r="AD1742" s="87"/>
      <c r="AE1742" s="87">
        <v>160</v>
      </c>
      <c r="AF1742" s="88" t="s">
        <v>8622</v>
      </c>
    </row>
    <row r="1743" spans="1:32">
      <c r="A1743" s="82">
        <v>2292</v>
      </c>
      <c r="B1743" s="84" t="s">
        <v>8623</v>
      </c>
      <c r="C1743" s="84" t="s">
        <v>4719</v>
      </c>
      <c r="D1743" s="83"/>
      <c r="E1743" s="83"/>
      <c r="F1743" s="84" t="s">
        <v>4626</v>
      </c>
      <c r="G1743" s="84" t="s">
        <v>4598</v>
      </c>
      <c r="H1743" s="84" t="s">
        <v>4613</v>
      </c>
      <c r="I1743" s="84" t="s">
        <v>4614</v>
      </c>
      <c r="J1743" s="84" t="s">
        <v>4683</v>
      </c>
      <c r="K1743" s="84" t="s">
        <v>4616</v>
      </c>
      <c r="L1743" s="84"/>
      <c r="M1743" s="86">
        <v>1</v>
      </c>
      <c r="N1743" s="84"/>
      <c r="O1743" s="84"/>
      <c r="P1743" s="84"/>
      <c r="Q1743" s="84"/>
      <c r="R1743" s="86">
        <v>1</v>
      </c>
      <c r="S1743" s="86">
        <v>1</v>
      </c>
      <c r="T1743" s="84"/>
      <c r="U1743" s="84"/>
      <c r="V1743" s="84"/>
      <c r="W1743" s="84"/>
      <c r="X1743" s="84"/>
      <c r="Y1743" s="84"/>
      <c r="Z1743" s="84" t="s">
        <v>7809</v>
      </c>
      <c r="AA1743" s="87">
        <v>900</v>
      </c>
      <c r="AB1743" s="87">
        <v>200000</v>
      </c>
      <c r="AC1743" s="87">
        <v>155.9</v>
      </c>
      <c r="AD1743" s="87"/>
      <c r="AE1743" s="87">
        <v>200000</v>
      </c>
      <c r="AF1743" s="88" t="s">
        <v>8380</v>
      </c>
    </row>
    <row r="1744" spans="1:32">
      <c r="A1744" s="82">
        <v>2293</v>
      </c>
      <c r="B1744" s="84" t="s">
        <v>8624</v>
      </c>
      <c r="C1744" s="84" t="s">
        <v>4714</v>
      </c>
      <c r="D1744" s="85">
        <v>2023</v>
      </c>
      <c r="E1744" s="83"/>
      <c r="F1744" s="84" t="s">
        <v>4621</v>
      </c>
      <c r="G1744" s="84" t="s">
        <v>4594</v>
      </c>
      <c r="H1744" s="84" t="s">
        <v>5966</v>
      </c>
      <c r="I1744" s="84"/>
      <c r="J1744" s="84"/>
      <c r="K1744" s="84" t="s">
        <v>4616</v>
      </c>
      <c r="L1744" s="84"/>
      <c r="M1744" s="84"/>
      <c r="N1744" s="84"/>
      <c r="O1744" s="84"/>
      <c r="P1744" s="86">
        <v>1</v>
      </c>
      <c r="Q1744" s="84"/>
      <c r="R1744" s="84"/>
      <c r="S1744" s="84"/>
      <c r="T1744" s="84"/>
      <c r="U1744" s="84"/>
      <c r="V1744" s="84"/>
      <c r="W1744" s="84"/>
      <c r="X1744" s="84"/>
      <c r="Y1744" s="84"/>
      <c r="Z1744" s="84" t="s">
        <v>8625</v>
      </c>
      <c r="AA1744" s="87"/>
      <c r="AB1744" s="87">
        <v>70000</v>
      </c>
      <c r="AC1744" s="87">
        <v>54.6</v>
      </c>
      <c r="AD1744" s="87"/>
      <c r="AE1744" s="87">
        <v>0</v>
      </c>
      <c r="AF1744" s="88" t="s">
        <v>8626</v>
      </c>
    </row>
    <row r="1745" spans="1:32">
      <c r="A1745" s="82">
        <v>2294</v>
      </c>
      <c r="B1745" s="84" t="s">
        <v>8627</v>
      </c>
      <c r="C1745" s="84" t="s">
        <v>4927</v>
      </c>
      <c r="D1745" s="85">
        <v>2025</v>
      </c>
      <c r="E1745" s="83"/>
      <c r="F1745" s="84" t="s">
        <v>4621</v>
      </c>
      <c r="G1745" s="84" t="s">
        <v>4598</v>
      </c>
      <c r="H1745" s="84" t="s">
        <v>4613</v>
      </c>
      <c r="I1745" s="84" t="s">
        <v>4769</v>
      </c>
      <c r="J1745" s="84" t="s">
        <v>5914</v>
      </c>
      <c r="K1745" s="84" t="s">
        <v>4616</v>
      </c>
      <c r="L1745" s="84"/>
      <c r="M1745" s="84"/>
      <c r="N1745" s="84"/>
      <c r="O1745" s="84"/>
      <c r="P1745" s="84"/>
      <c r="Q1745" s="86">
        <v>1</v>
      </c>
      <c r="R1745" s="84"/>
      <c r="S1745" s="84"/>
      <c r="T1745" s="84"/>
      <c r="U1745" s="84"/>
      <c r="V1745" s="84"/>
      <c r="W1745" s="84"/>
      <c r="X1745" s="84"/>
      <c r="Y1745" s="84"/>
      <c r="Z1745" s="84" t="s">
        <v>4623</v>
      </c>
      <c r="AA1745" s="87">
        <v>2.5</v>
      </c>
      <c r="AB1745" s="87">
        <v>556</v>
      </c>
      <c r="AC1745" s="87">
        <v>0.4</v>
      </c>
      <c r="AD1745" s="87"/>
      <c r="AE1745" s="87">
        <v>556</v>
      </c>
      <c r="AF1745" s="88" t="s">
        <v>8628</v>
      </c>
    </row>
    <row r="1746" spans="1:32">
      <c r="A1746" s="82">
        <v>2295</v>
      </c>
      <c r="B1746" s="84" t="s">
        <v>8629</v>
      </c>
      <c r="C1746" s="84" t="s">
        <v>6560</v>
      </c>
      <c r="D1746" s="83"/>
      <c r="E1746" s="83"/>
      <c r="F1746" s="84" t="s">
        <v>4626</v>
      </c>
      <c r="G1746" s="84" t="s">
        <v>4598</v>
      </c>
      <c r="H1746" s="84" t="s">
        <v>4613</v>
      </c>
      <c r="I1746" s="84" t="s">
        <v>4614</v>
      </c>
      <c r="J1746" s="84" t="s">
        <v>4622</v>
      </c>
      <c r="K1746" s="84" t="s">
        <v>4616</v>
      </c>
      <c r="L1746" s="84"/>
      <c r="M1746" s="84"/>
      <c r="N1746" s="84"/>
      <c r="O1746" s="84"/>
      <c r="P1746" s="84"/>
      <c r="Q1746" s="84"/>
      <c r="R1746" s="84"/>
      <c r="S1746" s="84"/>
      <c r="T1746" s="84"/>
      <c r="U1746" s="84"/>
      <c r="V1746" s="84"/>
      <c r="W1746" s="84"/>
      <c r="X1746" s="84"/>
      <c r="Y1746" s="84"/>
      <c r="Z1746" s="84"/>
      <c r="AA1746" s="87">
        <v>0</v>
      </c>
      <c r="AB1746" s="87"/>
      <c r="AC1746" s="87"/>
      <c r="AD1746" s="87"/>
      <c r="AE1746" s="87">
        <v>0</v>
      </c>
      <c r="AF1746" s="88" t="s">
        <v>8630</v>
      </c>
    </row>
    <row r="1747" spans="1:32">
      <c r="A1747" s="82">
        <v>2296</v>
      </c>
      <c r="B1747" s="84" t="s">
        <v>8631</v>
      </c>
      <c r="C1747" s="84" t="s">
        <v>4736</v>
      </c>
      <c r="D1747" s="85">
        <v>2026</v>
      </c>
      <c r="E1747" s="83"/>
      <c r="F1747" s="84" t="s">
        <v>4612</v>
      </c>
      <c r="G1747" s="84" t="s">
        <v>4598</v>
      </c>
      <c r="H1747" s="84" t="s">
        <v>4613</v>
      </c>
      <c r="I1747" s="84" t="s">
        <v>4641</v>
      </c>
      <c r="J1747" s="84"/>
      <c r="K1747" s="84" t="s">
        <v>4616</v>
      </c>
      <c r="L1747" s="84"/>
      <c r="M1747" s="84"/>
      <c r="N1747" s="84"/>
      <c r="O1747" s="84"/>
      <c r="P1747" s="84"/>
      <c r="Q1747" s="86">
        <v>1</v>
      </c>
      <c r="R1747" s="84"/>
      <c r="S1747" s="84"/>
      <c r="T1747" s="84"/>
      <c r="U1747" s="84"/>
      <c r="V1747" s="84"/>
      <c r="W1747" s="84"/>
      <c r="X1747" s="84"/>
      <c r="Y1747" s="84"/>
      <c r="Z1747" s="84" t="s">
        <v>4623</v>
      </c>
      <c r="AA1747" s="87">
        <v>2.5</v>
      </c>
      <c r="AB1747" s="87">
        <v>556</v>
      </c>
      <c r="AC1747" s="87">
        <v>0.4</v>
      </c>
      <c r="AD1747" s="87"/>
      <c r="AE1747" s="87">
        <v>556</v>
      </c>
      <c r="AF1747" s="88"/>
    </row>
    <row r="1748" spans="1:32">
      <c r="A1748" s="82">
        <v>2297</v>
      </c>
      <c r="B1748" s="84" t="s">
        <v>8632</v>
      </c>
      <c r="C1748" s="84" t="s">
        <v>4736</v>
      </c>
      <c r="D1748" s="85">
        <v>2028</v>
      </c>
      <c r="E1748" s="83"/>
      <c r="F1748" s="84" t="s">
        <v>4612</v>
      </c>
      <c r="G1748" s="84" t="s">
        <v>4598</v>
      </c>
      <c r="H1748" s="84" t="s">
        <v>4613</v>
      </c>
      <c r="I1748" s="84" t="s">
        <v>4641</v>
      </c>
      <c r="J1748" s="84"/>
      <c r="K1748" s="84" t="s">
        <v>4616</v>
      </c>
      <c r="L1748" s="84"/>
      <c r="M1748" s="84"/>
      <c r="N1748" s="84"/>
      <c r="O1748" s="84"/>
      <c r="P1748" s="86">
        <v>1</v>
      </c>
      <c r="Q1748" s="84"/>
      <c r="R1748" s="84"/>
      <c r="S1748" s="84"/>
      <c r="T1748" s="84"/>
      <c r="U1748" s="84"/>
      <c r="V1748" s="84"/>
      <c r="W1748" s="84"/>
      <c r="X1748" s="84"/>
      <c r="Y1748" s="84"/>
      <c r="Z1748" s="84" t="s">
        <v>4897</v>
      </c>
      <c r="AA1748" s="87">
        <v>120</v>
      </c>
      <c r="AB1748" s="87">
        <v>26667</v>
      </c>
      <c r="AC1748" s="87">
        <v>20.8</v>
      </c>
      <c r="AD1748" s="87"/>
      <c r="AE1748" s="87">
        <v>26667</v>
      </c>
      <c r="AF1748" s="88"/>
    </row>
    <row r="1749" spans="1:32">
      <c r="A1749" s="82">
        <v>2298</v>
      </c>
      <c r="B1749" s="84" t="s">
        <v>8633</v>
      </c>
      <c r="C1749" s="84" t="s">
        <v>4736</v>
      </c>
      <c r="D1749" s="85">
        <v>2028</v>
      </c>
      <c r="E1749" s="83"/>
      <c r="F1749" s="84" t="s">
        <v>4612</v>
      </c>
      <c r="G1749" s="84" t="s">
        <v>4602</v>
      </c>
      <c r="H1749" s="84"/>
      <c r="I1749" s="84" t="s">
        <v>4641</v>
      </c>
      <c r="J1749" s="84"/>
      <c r="K1749" s="84" t="s">
        <v>4616</v>
      </c>
      <c r="L1749" s="84"/>
      <c r="M1749" s="84"/>
      <c r="N1749" s="84"/>
      <c r="O1749" s="86">
        <v>1</v>
      </c>
      <c r="P1749" s="84"/>
      <c r="Q1749" s="84"/>
      <c r="R1749" s="84"/>
      <c r="S1749" s="84"/>
      <c r="T1749" s="84"/>
      <c r="U1749" s="84"/>
      <c r="V1749" s="84"/>
      <c r="W1749" s="84"/>
      <c r="X1749" s="84"/>
      <c r="Y1749" s="84"/>
      <c r="Z1749" s="84" t="s">
        <v>5671</v>
      </c>
      <c r="AA1749" s="87">
        <v>300</v>
      </c>
      <c r="AB1749" s="87">
        <v>57692</v>
      </c>
      <c r="AC1749" s="87">
        <v>45</v>
      </c>
      <c r="AD1749" s="87"/>
      <c r="AE1749" s="87">
        <v>57692</v>
      </c>
      <c r="AF1749" s="88"/>
    </row>
    <row r="1750" spans="1:32">
      <c r="A1750" s="82">
        <v>2299</v>
      </c>
      <c r="B1750" s="84" t="s">
        <v>8634</v>
      </c>
      <c r="C1750" s="84" t="s">
        <v>4736</v>
      </c>
      <c r="D1750" s="85">
        <v>2025</v>
      </c>
      <c r="E1750" s="83"/>
      <c r="F1750" s="84" t="s">
        <v>4612</v>
      </c>
      <c r="G1750" s="84" t="s">
        <v>4598</v>
      </c>
      <c r="H1750" s="84" t="s">
        <v>4613</v>
      </c>
      <c r="I1750" s="84" t="s">
        <v>4641</v>
      </c>
      <c r="J1750" s="84"/>
      <c r="K1750" s="84" t="s">
        <v>4616</v>
      </c>
      <c r="L1750" s="84"/>
      <c r="M1750" s="84"/>
      <c r="N1750" s="84"/>
      <c r="O1750" s="84"/>
      <c r="P1750" s="84"/>
      <c r="Q1750" s="86">
        <v>1</v>
      </c>
      <c r="R1750" s="84"/>
      <c r="S1750" s="84"/>
      <c r="T1750" s="84"/>
      <c r="U1750" s="84"/>
      <c r="V1750" s="84"/>
      <c r="W1750" s="84"/>
      <c r="X1750" s="84"/>
      <c r="Y1750" s="84"/>
      <c r="Z1750" s="84" t="s">
        <v>5199</v>
      </c>
      <c r="AA1750" s="87">
        <v>2</v>
      </c>
      <c r="AB1750" s="87">
        <v>444</v>
      </c>
      <c r="AC1750" s="87">
        <v>0.3</v>
      </c>
      <c r="AD1750" s="87"/>
      <c r="AE1750" s="87">
        <v>444</v>
      </c>
      <c r="AF1750" s="88"/>
    </row>
    <row r="1751" spans="1:32">
      <c r="A1751" s="82">
        <v>2300</v>
      </c>
      <c r="B1751" s="84" t="s">
        <v>8635</v>
      </c>
      <c r="C1751" s="84" t="s">
        <v>4736</v>
      </c>
      <c r="D1751" s="85">
        <v>2025</v>
      </c>
      <c r="E1751" s="83"/>
      <c r="F1751" s="84" t="s">
        <v>4612</v>
      </c>
      <c r="G1751" s="84" t="s">
        <v>4598</v>
      </c>
      <c r="H1751" s="84" t="s">
        <v>4613</v>
      </c>
      <c r="I1751" s="84" t="s">
        <v>4641</v>
      </c>
      <c r="J1751" s="84"/>
      <c r="K1751" s="84" t="s">
        <v>4616</v>
      </c>
      <c r="L1751" s="84"/>
      <c r="M1751" s="84"/>
      <c r="N1751" s="84"/>
      <c r="O1751" s="84"/>
      <c r="P1751" s="84"/>
      <c r="Q1751" s="86">
        <v>1</v>
      </c>
      <c r="R1751" s="84"/>
      <c r="S1751" s="84"/>
      <c r="T1751" s="84"/>
      <c r="U1751" s="84"/>
      <c r="V1751" s="84"/>
      <c r="W1751" s="84"/>
      <c r="X1751" s="84"/>
      <c r="Y1751" s="84"/>
      <c r="Z1751" s="84" t="s">
        <v>5330</v>
      </c>
      <c r="AA1751" s="87">
        <v>1</v>
      </c>
      <c r="AB1751" s="87">
        <v>222</v>
      </c>
      <c r="AC1751" s="87">
        <v>0.2</v>
      </c>
      <c r="AD1751" s="87"/>
      <c r="AE1751" s="87">
        <v>222</v>
      </c>
      <c r="AF1751" s="88"/>
    </row>
    <row r="1752" spans="1:32">
      <c r="A1752" s="82">
        <v>2301</v>
      </c>
      <c r="B1752" s="84" t="s">
        <v>8636</v>
      </c>
      <c r="C1752" s="84" t="s">
        <v>4662</v>
      </c>
      <c r="D1752" s="83"/>
      <c r="E1752" s="83"/>
      <c r="F1752" s="84" t="s">
        <v>4626</v>
      </c>
      <c r="G1752" s="84" t="s">
        <v>4598</v>
      </c>
      <c r="H1752" s="84" t="s">
        <v>4613</v>
      </c>
      <c r="I1752" s="84" t="s">
        <v>4614</v>
      </c>
      <c r="J1752" s="84" t="s">
        <v>4622</v>
      </c>
      <c r="K1752" s="84" t="s">
        <v>4616</v>
      </c>
      <c r="L1752" s="84"/>
      <c r="M1752" s="84"/>
      <c r="N1752" s="84"/>
      <c r="O1752" s="84"/>
      <c r="P1752" s="84"/>
      <c r="Q1752" s="84"/>
      <c r="R1752" s="84"/>
      <c r="S1752" s="86">
        <v>1</v>
      </c>
      <c r="T1752" s="84"/>
      <c r="U1752" s="84"/>
      <c r="V1752" s="84"/>
      <c r="W1752" s="84"/>
      <c r="X1752" s="84"/>
      <c r="Y1752" s="84"/>
      <c r="Z1752" s="84" t="s">
        <v>8637</v>
      </c>
      <c r="AA1752" s="87">
        <v>15000</v>
      </c>
      <c r="AB1752" s="87">
        <v>3333333</v>
      </c>
      <c r="AC1752" s="87">
        <v>2598.8000000000002</v>
      </c>
      <c r="AD1752" s="87"/>
      <c r="AE1752" s="87">
        <v>3333333</v>
      </c>
      <c r="AF1752" s="88" t="s">
        <v>8638</v>
      </c>
    </row>
    <row r="1753" spans="1:32">
      <c r="A1753" s="82">
        <v>2302</v>
      </c>
      <c r="B1753" s="84" t="s">
        <v>8639</v>
      </c>
      <c r="C1753" s="84" t="s">
        <v>6560</v>
      </c>
      <c r="D1753" s="83"/>
      <c r="E1753" s="83"/>
      <c r="F1753" s="84" t="s">
        <v>4626</v>
      </c>
      <c r="G1753" s="84" t="s">
        <v>4598</v>
      </c>
      <c r="H1753" s="84" t="s">
        <v>4613</v>
      </c>
      <c r="I1753" s="84" t="s">
        <v>4614</v>
      </c>
      <c r="J1753" s="84" t="s">
        <v>4622</v>
      </c>
      <c r="K1753" s="84" t="s">
        <v>4554</v>
      </c>
      <c r="L1753" s="84"/>
      <c r="M1753" s="84"/>
      <c r="N1753" s="84"/>
      <c r="O1753" s="84"/>
      <c r="P1753" s="84"/>
      <c r="Q1753" s="84"/>
      <c r="R1753" s="84"/>
      <c r="S1753" s="84"/>
      <c r="T1753" s="84"/>
      <c r="U1753" s="84"/>
      <c r="V1753" s="84"/>
      <c r="W1753" s="84"/>
      <c r="X1753" s="84"/>
      <c r="Y1753" s="84"/>
      <c r="Z1753" s="84" t="s">
        <v>8640</v>
      </c>
      <c r="AA1753" s="87">
        <v>25396.336770000002</v>
      </c>
      <c r="AB1753" s="87">
        <v>5643630</v>
      </c>
      <c r="AC1753" s="87">
        <v>4400</v>
      </c>
      <c r="AD1753" s="87"/>
      <c r="AE1753" s="87">
        <v>5643630</v>
      </c>
      <c r="AF1753" s="88" t="s">
        <v>8641</v>
      </c>
    </row>
    <row r="1754" spans="1:32">
      <c r="A1754" s="82">
        <v>2303</v>
      </c>
      <c r="B1754" s="84" t="s">
        <v>8642</v>
      </c>
      <c r="C1754" s="84" t="s">
        <v>6560</v>
      </c>
      <c r="D1754" s="83"/>
      <c r="E1754" s="83"/>
      <c r="F1754" s="84" t="s">
        <v>4626</v>
      </c>
      <c r="G1754" s="84" t="s">
        <v>4598</v>
      </c>
      <c r="H1754" s="84" t="s">
        <v>4613</v>
      </c>
      <c r="I1754" s="84" t="s">
        <v>4614</v>
      </c>
      <c r="J1754" s="84" t="s">
        <v>4622</v>
      </c>
      <c r="K1754" s="84" t="s">
        <v>4554</v>
      </c>
      <c r="L1754" s="84"/>
      <c r="M1754" s="86">
        <v>1</v>
      </c>
      <c r="N1754" s="84"/>
      <c r="O1754" s="84"/>
      <c r="P1754" s="84"/>
      <c r="Q1754" s="84"/>
      <c r="R1754" s="84"/>
      <c r="S1754" s="84"/>
      <c r="T1754" s="84"/>
      <c r="U1754" s="84"/>
      <c r="V1754" s="84"/>
      <c r="W1754" s="84"/>
      <c r="X1754" s="84"/>
      <c r="Y1754" s="84"/>
      <c r="Z1754" s="84" t="s">
        <v>5259</v>
      </c>
      <c r="AA1754" s="87">
        <v>100</v>
      </c>
      <c r="AB1754" s="87">
        <v>22222</v>
      </c>
      <c r="AC1754" s="87">
        <v>17.3</v>
      </c>
      <c r="AD1754" s="87"/>
      <c r="AE1754" s="87">
        <v>22222</v>
      </c>
      <c r="AF1754" s="88" t="s">
        <v>8643</v>
      </c>
    </row>
    <row r="1755" spans="1:32">
      <c r="A1755" s="82">
        <v>2304</v>
      </c>
      <c r="B1755" s="84" t="s">
        <v>8644</v>
      </c>
      <c r="C1755" s="84" t="s">
        <v>6560</v>
      </c>
      <c r="D1755" s="83"/>
      <c r="E1755" s="83"/>
      <c r="F1755" s="84" t="s">
        <v>4626</v>
      </c>
      <c r="G1755" s="84" t="s">
        <v>4598</v>
      </c>
      <c r="H1755" s="84" t="s">
        <v>4613</v>
      </c>
      <c r="I1755" s="84" t="s">
        <v>4614</v>
      </c>
      <c r="J1755" s="84" t="s">
        <v>4622</v>
      </c>
      <c r="K1755" s="84" t="s">
        <v>4616</v>
      </c>
      <c r="L1755" s="84"/>
      <c r="M1755" s="86">
        <v>1</v>
      </c>
      <c r="N1755" s="84"/>
      <c r="O1755" s="84"/>
      <c r="P1755" s="84"/>
      <c r="Q1755" s="86">
        <v>1</v>
      </c>
      <c r="R1755" s="84"/>
      <c r="S1755" s="84"/>
      <c r="T1755" s="84"/>
      <c r="U1755" s="84"/>
      <c r="V1755" s="84"/>
      <c r="W1755" s="84"/>
      <c r="X1755" s="84"/>
      <c r="Y1755" s="84"/>
      <c r="Z1755" s="84" t="s">
        <v>8645</v>
      </c>
      <c r="AA1755" s="87">
        <v>3500</v>
      </c>
      <c r="AB1755" s="87">
        <v>777778</v>
      </c>
      <c r="AC1755" s="87">
        <v>606.4</v>
      </c>
      <c r="AD1755" s="87"/>
      <c r="AE1755" s="87">
        <v>777778</v>
      </c>
      <c r="AF1755" s="88" t="s">
        <v>8643</v>
      </c>
    </row>
    <row r="1756" spans="1:32">
      <c r="A1756" s="82">
        <v>2305</v>
      </c>
      <c r="B1756" s="84" t="s">
        <v>8646</v>
      </c>
      <c r="C1756" s="84" t="s">
        <v>6815</v>
      </c>
      <c r="D1756" s="85">
        <v>2023</v>
      </c>
      <c r="E1756" s="83"/>
      <c r="F1756" s="84" t="s">
        <v>4621</v>
      </c>
      <c r="G1756" s="84" t="s">
        <v>4598</v>
      </c>
      <c r="H1756" s="84" t="s">
        <v>4613</v>
      </c>
      <c r="I1756" s="84" t="s">
        <v>4614</v>
      </c>
      <c r="J1756" s="84" t="s">
        <v>4622</v>
      </c>
      <c r="K1756" s="84" t="s">
        <v>4554</v>
      </c>
      <c r="L1756" s="84"/>
      <c r="M1756" s="86">
        <v>1</v>
      </c>
      <c r="N1756" s="84"/>
      <c r="O1756" s="84"/>
      <c r="P1756" s="84"/>
      <c r="Q1756" s="84"/>
      <c r="R1756" s="84"/>
      <c r="S1756" s="84"/>
      <c r="T1756" s="84"/>
      <c r="U1756" s="84"/>
      <c r="V1756" s="84"/>
      <c r="W1756" s="84"/>
      <c r="X1756" s="84"/>
      <c r="Y1756" s="84"/>
      <c r="Z1756" s="84" t="s">
        <v>5629</v>
      </c>
      <c r="AA1756" s="87">
        <v>0.5</v>
      </c>
      <c r="AB1756" s="87">
        <v>111</v>
      </c>
      <c r="AC1756" s="87">
        <v>0.1</v>
      </c>
      <c r="AD1756" s="87"/>
      <c r="AE1756" s="87">
        <v>111</v>
      </c>
      <c r="AF1756" s="88" t="s">
        <v>8647</v>
      </c>
    </row>
    <row r="1757" spans="1:32">
      <c r="A1757" s="82">
        <v>2306</v>
      </c>
      <c r="B1757" s="84" t="s">
        <v>8648</v>
      </c>
      <c r="C1757" s="84" t="s">
        <v>6815</v>
      </c>
      <c r="D1757" s="85">
        <v>2024</v>
      </c>
      <c r="E1757" s="83"/>
      <c r="F1757" s="84" t="s">
        <v>4612</v>
      </c>
      <c r="G1757" s="84" t="s">
        <v>4598</v>
      </c>
      <c r="H1757" s="84" t="s">
        <v>4613</v>
      </c>
      <c r="I1757" s="84" t="s">
        <v>4614</v>
      </c>
      <c r="J1757" s="84" t="s">
        <v>4622</v>
      </c>
      <c r="K1757" s="84" t="s">
        <v>4554</v>
      </c>
      <c r="L1757" s="84"/>
      <c r="M1757" s="86">
        <v>1</v>
      </c>
      <c r="N1757" s="84"/>
      <c r="O1757" s="84"/>
      <c r="P1757" s="84"/>
      <c r="Q1757" s="84"/>
      <c r="R1757" s="84"/>
      <c r="S1757" s="84"/>
      <c r="T1757" s="84"/>
      <c r="U1757" s="84"/>
      <c r="V1757" s="84"/>
      <c r="W1757" s="84"/>
      <c r="X1757" s="84"/>
      <c r="Y1757" s="84"/>
      <c r="Z1757" s="84" t="s">
        <v>5842</v>
      </c>
      <c r="AA1757" s="87">
        <v>3.5</v>
      </c>
      <c r="AB1757" s="87">
        <v>778</v>
      </c>
      <c r="AC1757" s="87">
        <v>0.6</v>
      </c>
      <c r="AD1757" s="87"/>
      <c r="AE1757" s="87">
        <v>778</v>
      </c>
      <c r="AF1757" s="88" t="s">
        <v>8647</v>
      </c>
    </row>
    <row r="1758" spans="1:32">
      <c r="A1758" s="82">
        <v>2307</v>
      </c>
      <c r="B1758" s="84" t="s">
        <v>8649</v>
      </c>
      <c r="C1758" s="84" t="s">
        <v>6815</v>
      </c>
      <c r="D1758" s="85">
        <v>2028</v>
      </c>
      <c r="E1758" s="83"/>
      <c r="F1758" s="84" t="s">
        <v>4612</v>
      </c>
      <c r="G1758" s="84" t="s">
        <v>4598</v>
      </c>
      <c r="H1758" s="84" t="s">
        <v>4613</v>
      </c>
      <c r="I1758" s="84" t="s">
        <v>4614</v>
      </c>
      <c r="J1758" s="84" t="s">
        <v>4622</v>
      </c>
      <c r="K1758" s="84" t="s">
        <v>4554</v>
      </c>
      <c r="L1758" s="84"/>
      <c r="M1758" s="86">
        <v>1</v>
      </c>
      <c r="N1758" s="84"/>
      <c r="O1758" s="84"/>
      <c r="P1758" s="84"/>
      <c r="Q1758" s="84"/>
      <c r="R1758" s="84"/>
      <c r="S1758" s="84"/>
      <c r="T1758" s="84"/>
      <c r="U1758" s="84"/>
      <c r="V1758" s="84"/>
      <c r="W1758" s="84"/>
      <c r="X1758" s="84"/>
      <c r="Y1758" s="84"/>
      <c r="Z1758" s="84" t="s">
        <v>8650</v>
      </c>
      <c r="AA1758" s="87">
        <v>38</v>
      </c>
      <c r="AB1758" s="87">
        <v>8444</v>
      </c>
      <c r="AC1758" s="87">
        <v>6.6</v>
      </c>
      <c r="AD1758" s="87"/>
      <c r="AE1758" s="87">
        <v>8444</v>
      </c>
      <c r="AF1758" s="88" t="s">
        <v>8647</v>
      </c>
    </row>
    <row r="1759" spans="1:32">
      <c r="A1759" s="82">
        <v>2308</v>
      </c>
      <c r="B1759" s="84" t="s">
        <v>8651</v>
      </c>
      <c r="C1759" s="84" t="s">
        <v>6815</v>
      </c>
      <c r="D1759" s="85">
        <v>2032</v>
      </c>
      <c r="E1759" s="83"/>
      <c r="F1759" s="84" t="s">
        <v>4626</v>
      </c>
      <c r="G1759" s="84" t="s">
        <v>4598</v>
      </c>
      <c r="H1759" s="84" t="s">
        <v>4613</v>
      </c>
      <c r="I1759" s="84" t="s">
        <v>4614</v>
      </c>
      <c r="J1759" s="84" t="s">
        <v>4622</v>
      </c>
      <c r="K1759" s="84" t="s">
        <v>4554</v>
      </c>
      <c r="L1759" s="84"/>
      <c r="M1759" s="86">
        <v>1</v>
      </c>
      <c r="N1759" s="84"/>
      <c r="O1759" s="84"/>
      <c r="P1759" s="84"/>
      <c r="Q1759" s="84"/>
      <c r="R1759" s="84"/>
      <c r="S1759" s="84"/>
      <c r="T1759" s="84"/>
      <c r="U1759" s="84"/>
      <c r="V1759" s="84"/>
      <c r="W1759" s="84"/>
      <c r="X1759" s="84"/>
      <c r="Y1759" s="84"/>
      <c r="Z1759" s="84" t="s">
        <v>8652</v>
      </c>
      <c r="AA1759" s="87">
        <v>378</v>
      </c>
      <c r="AB1759" s="87">
        <v>84000</v>
      </c>
      <c r="AC1759" s="87">
        <v>65.5</v>
      </c>
      <c r="AD1759" s="87"/>
      <c r="AE1759" s="87">
        <v>84000</v>
      </c>
      <c r="AF1759" s="88" t="s">
        <v>8647</v>
      </c>
    </row>
    <row r="1760" spans="1:32">
      <c r="A1760" s="82">
        <v>2309</v>
      </c>
      <c r="B1760" s="84" t="s">
        <v>8653</v>
      </c>
      <c r="C1760" s="84" t="s">
        <v>4736</v>
      </c>
      <c r="D1760" s="85">
        <v>2024</v>
      </c>
      <c r="E1760" s="83"/>
      <c r="F1760" s="84" t="s">
        <v>4621</v>
      </c>
      <c r="G1760" s="84" t="s">
        <v>4604</v>
      </c>
      <c r="H1760" s="84"/>
      <c r="I1760" s="84" t="s">
        <v>4641</v>
      </c>
      <c r="J1760" s="84"/>
      <c r="K1760" s="84" t="s">
        <v>4616</v>
      </c>
      <c r="L1760" s="84"/>
      <c r="M1760" s="84"/>
      <c r="N1760" s="84"/>
      <c r="O1760" s="84"/>
      <c r="P1760" s="84"/>
      <c r="Q1760" s="86">
        <v>1</v>
      </c>
      <c r="R1760" s="84"/>
      <c r="S1760" s="84"/>
      <c r="T1760" s="84"/>
      <c r="U1760" s="84"/>
      <c r="V1760" s="84"/>
      <c r="W1760" s="84"/>
      <c r="X1760" s="84"/>
      <c r="Y1760" s="84"/>
      <c r="Z1760" s="84" t="s">
        <v>5330</v>
      </c>
      <c r="AA1760" s="87">
        <v>1</v>
      </c>
      <c r="AB1760" s="87">
        <v>217</v>
      </c>
      <c r="AC1760" s="87">
        <v>0.2</v>
      </c>
      <c r="AD1760" s="87"/>
      <c r="AE1760" s="87">
        <v>217</v>
      </c>
      <c r="AF1760" s="88" t="s">
        <v>8654</v>
      </c>
    </row>
    <row r="1761" spans="1:32">
      <c r="A1761" s="82">
        <v>2310</v>
      </c>
      <c r="B1761" s="84" t="s">
        <v>8655</v>
      </c>
      <c r="C1761" s="84" t="s">
        <v>4736</v>
      </c>
      <c r="D1761" s="85">
        <v>2025</v>
      </c>
      <c r="E1761" s="83"/>
      <c r="F1761" s="84" t="s">
        <v>4612</v>
      </c>
      <c r="G1761" s="84" t="s">
        <v>4604</v>
      </c>
      <c r="H1761" s="84"/>
      <c r="I1761" s="84" t="s">
        <v>4641</v>
      </c>
      <c r="J1761" s="84"/>
      <c r="K1761" s="84" t="s">
        <v>4616</v>
      </c>
      <c r="L1761" s="84"/>
      <c r="M1761" s="84"/>
      <c r="N1761" s="84"/>
      <c r="O1761" s="84"/>
      <c r="P1761" s="84"/>
      <c r="Q1761" s="86">
        <v>1</v>
      </c>
      <c r="R1761" s="84"/>
      <c r="S1761" s="84"/>
      <c r="T1761" s="84"/>
      <c r="U1761" s="84"/>
      <c r="V1761" s="84"/>
      <c r="W1761" s="84"/>
      <c r="X1761" s="84"/>
      <c r="Y1761" s="84"/>
      <c r="Z1761" s="84" t="s">
        <v>5199</v>
      </c>
      <c r="AA1761" s="87">
        <v>2</v>
      </c>
      <c r="AB1761" s="87">
        <v>435</v>
      </c>
      <c r="AC1761" s="87">
        <v>0.3</v>
      </c>
      <c r="AD1761" s="87"/>
      <c r="AE1761" s="87">
        <v>435</v>
      </c>
      <c r="AF1761" s="88" t="s">
        <v>8654</v>
      </c>
    </row>
    <row r="1762" spans="1:32">
      <c r="A1762" s="82">
        <v>2311</v>
      </c>
      <c r="B1762" s="84" t="s">
        <v>8656</v>
      </c>
      <c r="C1762" s="84" t="s">
        <v>4736</v>
      </c>
      <c r="D1762" s="85">
        <v>2025</v>
      </c>
      <c r="E1762" s="83"/>
      <c r="F1762" s="84" t="s">
        <v>4612</v>
      </c>
      <c r="G1762" s="84" t="s">
        <v>4604</v>
      </c>
      <c r="H1762" s="84"/>
      <c r="I1762" s="84" t="s">
        <v>4641</v>
      </c>
      <c r="J1762" s="84"/>
      <c r="K1762" s="84" t="s">
        <v>4616</v>
      </c>
      <c r="L1762" s="84"/>
      <c r="M1762" s="84"/>
      <c r="N1762" s="84"/>
      <c r="O1762" s="84"/>
      <c r="P1762" s="84"/>
      <c r="Q1762" s="86">
        <v>1</v>
      </c>
      <c r="R1762" s="84"/>
      <c r="S1762" s="84"/>
      <c r="T1762" s="84"/>
      <c r="U1762" s="84"/>
      <c r="V1762" s="84"/>
      <c r="W1762" s="84"/>
      <c r="X1762" s="84"/>
      <c r="Y1762" s="84"/>
      <c r="Z1762" s="84" t="s">
        <v>5199</v>
      </c>
      <c r="AA1762" s="87">
        <v>2</v>
      </c>
      <c r="AB1762" s="87">
        <v>435</v>
      </c>
      <c r="AC1762" s="87">
        <v>0.3</v>
      </c>
      <c r="AD1762" s="87"/>
      <c r="AE1762" s="87">
        <v>435</v>
      </c>
      <c r="AF1762" s="88" t="s">
        <v>8654</v>
      </c>
    </row>
    <row r="1763" spans="1:32">
      <c r="A1763" s="82">
        <v>2312</v>
      </c>
      <c r="B1763" s="84" t="s">
        <v>8657</v>
      </c>
      <c r="C1763" s="84" t="s">
        <v>4736</v>
      </c>
      <c r="D1763" s="85">
        <v>2025</v>
      </c>
      <c r="E1763" s="83"/>
      <c r="F1763" s="84" t="s">
        <v>4612</v>
      </c>
      <c r="G1763" s="84" t="s">
        <v>4604</v>
      </c>
      <c r="H1763" s="84"/>
      <c r="I1763" s="84" t="s">
        <v>4641</v>
      </c>
      <c r="J1763" s="84"/>
      <c r="K1763" s="84" t="s">
        <v>4616</v>
      </c>
      <c r="L1763" s="84"/>
      <c r="M1763" s="84"/>
      <c r="N1763" s="84"/>
      <c r="O1763" s="84"/>
      <c r="P1763" s="84"/>
      <c r="Q1763" s="86">
        <v>1</v>
      </c>
      <c r="R1763" s="84"/>
      <c r="S1763" s="84"/>
      <c r="T1763" s="84"/>
      <c r="U1763" s="84"/>
      <c r="V1763" s="84"/>
      <c r="W1763" s="84"/>
      <c r="X1763" s="84"/>
      <c r="Y1763" s="84"/>
      <c r="Z1763" s="84" t="s">
        <v>5199</v>
      </c>
      <c r="AA1763" s="87">
        <v>2</v>
      </c>
      <c r="AB1763" s="87">
        <v>435</v>
      </c>
      <c r="AC1763" s="87">
        <v>0.3</v>
      </c>
      <c r="AD1763" s="87"/>
      <c r="AE1763" s="87">
        <v>435</v>
      </c>
      <c r="AF1763" s="88" t="s">
        <v>8654</v>
      </c>
    </row>
    <row r="1764" spans="1:32">
      <c r="A1764" s="82">
        <v>2313</v>
      </c>
      <c r="B1764" s="84" t="s">
        <v>8658</v>
      </c>
      <c r="C1764" s="84" t="s">
        <v>4736</v>
      </c>
      <c r="D1764" s="85">
        <v>2025</v>
      </c>
      <c r="E1764" s="83"/>
      <c r="F1764" s="84" t="s">
        <v>4612</v>
      </c>
      <c r="G1764" s="84" t="s">
        <v>4604</v>
      </c>
      <c r="H1764" s="84"/>
      <c r="I1764" s="84" t="s">
        <v>4641</v>
      </c>
      <c r="J1764" s="84"/>
      <c r="K1764" s="84" t="s">
        <v>4616</v>
      </c>
      <c r="L1764" s="84"/>
      <c r="M1764" s="84"/>
      <c r="N1764" s="84"/>
      <c r="O1764" s="84"/>
      <c r="P1764" s="84"/>
      <c r="Q1764" s="86">
        <v>1</v>
      </c>
      <c r="R1764" s="84"/>
      <c r="S1764" s="84"/>
      <c r="T1764" s="84"/>
      <c r="U1764" s="84"/>
      <c r="V1764" s="84"/>
      <c r="W1764" s="84"/>
      <c r="X1764" s="84"/>
      <c r="Y1764" s="84"/>
      <c r="Z1764" s="84" t="s">
        <v>5199</v>
      </c>
      <c r="AA1764" s="87">
        <v>2</v>
      </c>
      <c r="AB1764" s="87">
        <v>435</v>
      </c>
      <c r="AC1764" s="87">
        <v>0.3</v>
      </c>
      <c r="AD1764" s="87"/>
      <c r="AE1764" s="87">
        <v>435</v>
      </c>
      <c r="AF1764" s="88" t="s">
        <v>8654</v>
      </c>
    </row>
    <row r="1765" spans="1:32">
      <c r="A1765" s="82">
        <v>2314</v>
      </c>
      <c r="B1765" s="84" t="s">
        <v>8659</v>
      </c>
      <c r="C1765" s="84" t="s">
        <v>4736</v>
      </c>
      <c r="D1765" s="85">
        <v>2025</v>
      </c>
      <c r="E1765" s="83"/>
      <c r="F1765" s="84" t="s">
        <v>4612</v>
      </c>
      <c r="G1765" s="84" t="s">
        <v>4604</v>
      </c>
      <c r="H1765" s="84"/>
      <c r="I1765" s="84" t="s">
        <v>4641</v>
      </c>
      <c r="J1765" s="84"/>
      <c r="K1765" s="84" t="s">
        <v>4616</v>
      </c>
      <c r="L1765" s="84"/>
      <c r="M1765" s="84"/>
      <c r="N1765" s="84"/>
      <c r="O1765" s="84"/>
      <c r="P1765" s="84"/>
      <c r="Q1765" s="86">
        <v>1</v>
      </c>
      <c r="R1765" s="84"/>
      <c r="S1765" s="84"/>
      <c r="T1765" s="84"/>
      <c r="U1765" s="84"/>
      <c r="V1765" s="84"/>
      <c r="W1765" s="84"/>
      <c r="X1765" s="84"/>
      <c r="Y1765" s="84"/>
      <c r="Z1765" s="84" t="s">
        <v>5199</v>
      </c>
      <c r="AA1765" s="87">
        <v>2</v>
      </c>
      <c r="AB1765" s="87">
        <v>435</v>
      </c>
      <c r="AC1765" s="87">
        <v>0.3</v>
      </c>
      <c r="AD1765" s="87"/>
      <c r="AE1765" s="87">
        <v>435</v>
      </c>
      <c r="AF1765" s="88" t="s">
        <v>8654</v>
      </c>
    </row>
    <row r="1766" spans="1:32">
      <c r="A1766" s="82">
        <v>2315</v>
      </c>
      <c r="B1766" s="84" t="s">
        <v>8660</v>
      </c>
      <c r="C1766" s="84" t="s">
        <v>4736</v>
      </c>
      <c r="D1766" s="85">
        <v>2027</v>
      </c>
      <c r="E1766" s="83"/>
      <c r="F1766" s="84" t="s">
        <v>4612</v>
      </c>
      <c r="G1766" s="84" t="s">
        <v>4604</v>
      </c>
      <c r="H1766" s="84"/>
      <c r="I1766" s="84" t="s">
        <v>4641</v>
      </c>
      <c r="J1766" s="84"/>
      <c r="K1766" s="84" t="s">
        <v>4616</v>
      </c>
      <c r="L1766" s="84"/>
      <c r="M1766" s="84"/>
      <c r="N1766" s="84"/>
      <c r="O1766" s="84"/>
      <c r="P1766" s="86">
        <v>1</v>
      </c>
      <c r="Q1766" s="84"/>
      <c r="R1766" s="84"/>
      <c r="S1766" s="84"/>
      <c r="T1766" s="84"/>
      <c r="U1766" s="84"/>
      <c r="V1766" s="84"/>
      <c r="W1766" s="84"/>
      <c r="X1766" s="84"/>
      <c r="Y1766" s="84"/>
      <c r="Z1766" s="84" t="s">
        <v>6718</v>
      </c>
      <c r="AA1766" s="87">
        <v>85</v>
      </c>
      <c r="AB1766" s="87">
        <v>18478</v>
      </c>
      <c r="AC1766" s="87">
        <v>14.4</v>
      </c>
      <c r="AD1766" s="87"/>
      <c r="AE1766" s="87">
        <v>18478</v>
      </c>
      <c r="AF1766" s="88" t="s">
        <v>8661</v>
      </c>
    </row>
    <row r="1767" spans="1:32">
      <c r="A1767" s="82">
        <v>2316</v>
      </c>
      <c r="B1767" s="84" t="s">
        <v>8662</v>
      </c>
      <c r="C1767" s="84" t="s">
        <v>4736</v>
      </c>
      <c r="D1767" s="85">
        <v>2028</v>
      </c>
      <c r="E1767" s="83"/>
      <c r="F1767" s="84" t="s">
        <v>4626</v>
      </c>
      <c r="G1767" s="84" t="s">
        <v>4598</v>
      </c>
      <c r="H1767" s="84" t="s">
        <v>4613</v>
      </c>
      <c r="I1767" s="84" t="s">
        <v>4641</v>
      </c>
      <c r="J1767" s="84"/>
      <c r="K1767" s="84" t="s">
        <v>4563</v>
      </c>
      <c r="L1767" s="84"/>
      <c r="M1767" s="84"/>
      <c r="N1767" s="84"/>
      <c r="O1767" s="84"/>
      <c r="P1767" s="84"/>
      <c r="Q1767" s="84"/>
      <c r="R1767" s="84"/>
      <c r="S1767" s="84"/>
      <c r="T1767" s="84"/>
      <c r="U1767" s="84"/>
      <c r="V1767" s="84"/>
      <c r="W1767" s="86">
        <v>1</v>
      </c>
      <c r="X1767" s="84"/>
      <c r="Y1767" s="84"/>
      <c r="Z1767" s="84"/>
      <c r="AA1767" s="87">
        <v>0</v>
      </c>
      <c r="AB1767" s="87"/>
      <c r="AC1767" s="87"/>
      <c r="AD1767" s="87"/>
      <c r="AE1767" s="87">
        <v>0</v>
      </c>
      <c r="AF1767" s="88" t="s">
        <v>8663</v>
      </c>
    </row>
    <row r="1768" spans="1:32">
      <c r="A1768" s="82">
        <v>2317</v>
      </c>
      <c r="B1768" s="84" t="s">
        <v>8664</v>
      </c>
      <c r="C1768" s="84" t="s">
        <v>4687</v>
      </c>
      <c r="D1768" s="85">
        <v>2026</v>
      </c>
      <c r="E1768" s="83"/>
      <c r="F1768" s="84" t="s">
        <v>4612</v>
      </c>
      <c r="G1768" s="84" t="s">
        <v>4604</v>
      </c>
      <c r="H1768" s="84"/>
      <c r="I1768" s="84" t="s">
        <v>4614</v>
      </c>
      <c r="J1768" s="84" t="s">
        <v>4715</v>
      </c>
      <c r="K1768" s="84" t="s">
        <v>4616</v>
      </c>
      <c r="L1768" s="84"/>
      <c r="M1768" s="84"/>
      <c r="N1768" s="84"/>
      <c r="O1768" s="84"/>
      <c r="P1768" s="84"/>
      <c r="Q1768" s="86">
        <v>1</v>
      </c>
      <c r="R1768" s="84"/>
      <c r="S1768" s="84"/>
      <c r="T1768" s="84"/>
      <c r="U1768" s="84"/>
      <c r="V1768" s="84"/>
      <c r="W1768" s="84"/>
      <c r="X1768" s="84"/>
      <c r="Y1768" s="84"/>
      <c r="Z1768" s="84" t="s">
        <v>8665</v>
      </c>
      <c r="AA1768" s="87">
        <v>5</v>
      </c>
      <c r="AB1768" s="87">
        <v>1087</v>
      </c>
      <c r="AC1768" s="87">
        <v>0.8</v>
      </c>
      <c r="AD1768" s="87"/>
      <c r="AE1768" s="87">
        <v>1087</v>
      </c>
      <c r="AF1768" s="88" t="s">
        <v>8666</v>
      </c>
    </row>
    <row r="1769" spans="1:32">
      <c r="A1769" s="82">
        <v>2318</v>
      </c>
      <c r="B1769" s="84" t="s">
        <v>8667</v>
      </c>
      <c r="C1769" s="84" t="s">
        <v>4761</v>
      </c>
      <c r="D1769" s="85">
        <v>2025</v>
      </c>
      <c r="E1769" s="83"/>
      <c r="F1769" s="84" t="s">
        <v>4663</v>
      </c>
      <c r="G1769" s="84" t="s">
        <v>4604</v>
      </c>
      <c r="H1769" s="84" t="s">
        <v>8668</v>
      </c>
      <c r="I1769" s="84" t="s">
        <v>4769</v>
      </c>
      <c r="J1769" s="84"/>
      <c r="K1769" s="84" t="s">
        <v>4616</v>
      </c>
      <c r="L1769" s="84"/>
      <c r="M1769" s="84"/>
      <c r="N1769" s="84"/>
      <c r="O1769" s="84"/>
      <c r="P1769" s="84"/>
      <c r="Q1769" s="84"/>
      <c r="R1769" s="84"/>
      <c r="S1769" s="84"/>
      <c r="T1769" s="84"/>
      <c r="U1769" s="84"/>
      <c r="V1769" s="84"/>
      <c r="W1769" s="84"/>
      <c r="X1769" s="84"/>
      <c r="Y1769" s="84"/>
      <c r="Z1769" s="84" t="s">
        <v>5400</v>
      </c>
      <c r="AA1769" s="87">
        <v>5</v>
      </c>
      <c r="AB1769" s="87">
        <v>1087</v>
      </c>
      <c r="AC1769" s="87">
        <v>0.8</v>
      </c>
      <c r="AD1769" s="87"/>
      <c r="AE1769" s="87">
        <v>1087</v>
      </c>
      <c r="AF1769" s="88" t="s">
        <v>8669</v>
      </c>
    </row>
    <row r="1770" spans="1:32">
      <c r="A1770" s="82">
        <v>2319</v>
      </c>
      <c r="B1770" s="84" t="s">
        <v>8670</v>
      </c>
      <c r="C1770" s="84" t="s">
        <v>4833</v>
      </c>
      <c r="D1770" s="85">
        <v>2027</v>
      </c>
      <c r="E1770" s="83"/>
      <c r="F1770" s="84" t="s">
        <v>4626</v>
      </c>
      <c r="G1770" s="84" t="s">
        <v>4524</v>
      </c>
      <c r="H1770" s="84" t="s">
        <v>6321</v>
      </c>
      <c r="I1770" s="84"/>
      <c r="J1770" s="84"/>
      <c r="K1770" s="84" t="s">
        <v>4616</v>
      </c>
      <c r="L1770" s="86">
        <v>1</v>
      </c>
      <c r="M1770" s="84"/>
      <c r="N1770" s="86">
        <v>1</v>
      </c>
      <c r="O1770" s="84"/>
      <c r="P1770" s="84"/>
      <c r="Q1770" s="84"/>
      <c r="R1770" s="84"/>
      <c r="S1770" s="84"/>
      <c r="T1770" s="84"/>
      <c r="U1770" s="84"/>
      <c r="V1770" s="84"/>
      <c r="W1770" s="84"/>
      <c r="X1770" s="84"/>
      <c r="Y1770" s="84"/>
      <c r="Z1770" s="84" t="s">
        <v>8671</v>
      </c>
      <c r="AA1770" s="87"/>
      <c r="AB1770" s="87">
        <v>2100</v>
      </c>
      <c r="AC1770" s="87">
        <v>1.6</v>
      </c>
      <c r="AD1770" s="87"/>
      <c r="AE1770" s="87">
        <v>2100</v>
      </c>
      <c r="AF1770" s="88" t="s">
        <v>8672</v>
      </c>
    </row>
    <row r="1771" spans="1:32">
      <c r="A1771" s="82">
        <v>2320</v>
      </c>
      <c r="B1771" s="84" t="s">
        <v>8673</v>
      </c>
      <c r="C1771" s="84" t="s">
        <v>4687</v>
      </c>
      <c r="D1771" s="85">
        <v>2030</v>
      </c>
      <c r="E1771" s="83"/>
      <c r="F1771" s="84" t="s">
        <v>4612</v>
      </c>
      <c r="G1771" s="84" t="s">
        <v>4594</v>
      </c>
      <c r="H1771" s="84" t="s">
        <v>4863</v>
      </c>
      <c r="I1771" s="84"/>
      <c r="J1771" s="84"/>
      <c r="K1771" s="84" t="s">
        <v>4616</v>
      </c>
      <c r="L1771" s="84"/>
      <c r="M1771" s="84"/>
      <c r="N1771" s="84"/>
      <c r="O1771" s="84"/>
      <c r="P1771" s="86">
        <v>1</v>
      </c>
      <c r="Q1771" s="84"/>
      <c r="R1771" s="86">
        <v>1</v>
      </c>
      <c r="S1771" s="86">
        <v>1</v>
      </c>
      <c r="T1771" s="84"/>
      <c r="U1771" s="84"/>
      <c r="V1771" s="84"/>
      <c r="W1771" s="84"/>
      <c r="X1771" s="84"/>
      <c r="Y1771" s="84"/>
      <c r="Z1771" s="84" t="s">
        <v>8674</v>
      </c>
      <c r="AA1771" s="87"/>
      <c r="AB1771" s="87">
        <v>192135</v>
      </c>
      <c r="AC1771" s="87">
        <v>149.80000000000001</v>
      </c>
      <c r="AD1771" s="87"/>
      <c r="AE1771" s="87">
        <v>0</v>
      </c>
      <c r="AF1771" s="88" t="s">
        <v>8675</v>
      </c>
    </row>
    <row r="1772" spans="1:32">
      <c r="A1772" s="82">
        <v>2321</v>
      </c>
      <c r="B1772" s="84" t="s">
        <v>8676</v>
      </c>
      <c r="C1772" s="84" t="s">
        <v>4687</v>
      </c>
      <c r="D1772" s="85">
        <v>2030</v>
      </c>
      <c r="E1772" s="83"/>
      <c r="F1772" s="84" t="s">
        <v>4626</v>
      </c>
      <c r="G1772" s="84" t="s">
        <v>4598</v>
      </c>
      <c r="H1772" s="84" t="s">
        <v>4613</v>
      </c>
      <c r="I1772" s="84" t="s">
        <v>4614</v>
      </c>
      <c r="J1772" s="84" t="s">
        <v>4615</v>
      </c>
      <c r="K1772" s="84" t="s">
        <v>4616</v>
      </c>
      <c r="L1772" s="84"/>
      <c r="M1772" s="84"/>
      <c r="N1772" s="84"/>
      <c r="O1772" s="84"/>
      <c r="P1772" s="84"/>
      <c r="Q1772" s="84"/>
      <c r="R1772" s="84"/>
      <c r="S1772" s="84"/>
      <c r="T1772" s="84"/>
      <c r="U1772" s="84"/>
      <c r="V1772" s="84"/>
      <c r="W1772" s="84"/>
      <c r="X1772" s="84"/>
      <c r="Y1772" s="84"/>
      <c r="Z1772" s="84"/>
      <c r="AA1772" s="87">
        <v>0</v>
      </c>
      <c r="AB1772" s="87"/>
      <c r="AC1772" s="87"/>
      <c r="AD1772" s="87"/>
      <c r="AE1772" s="87">
        <v>0</v>
      </c>
      <c r="AF1772" s="88" t="s">
        <v>8677</v>
      </c>
    </row>
    <row r="1773" spans="1:32">
      <c r="A1773" s="82">
        <v>2322</v>
      </c>
      <c r="B1773" s="84" t="s">
        <v>8678</v>
      </c>
      <c r="C1773" s="84" t="s">
        <v>4632</v>
      </c>
      <c r="D1773" s="85">
        <v>2030</v>
      </c>
      <c r="E1773" s="83"/>
      <c r="F1773" s="84" t="s">
        <v>4612</v>
      </c>
      <c r="G1773" s="84" t="s">
        <v>4594</v>
      </c>
      <c r="H1773" s="84" t="s">
        <v>4863</v>
      </c>
      <c r="I1773" s="84"/>
      <c r="J1773" s="84"/>
      <c r="K1773" s="84" t="s">
        <v>4616</v>
      </c>
      <c r="L1773" s="84"/>
      <c r="M1773" s="84"/>
      <c r="N1773" s="84"/>
      <c r="O1773" s="86">
        <v>1</v>
      </c>
      <c r="P1773" s="86">
        <v>1</v>
      </c>
      <c r="Q1773" s="84"/>
      <c r="R1773" s="86">
        <v>1</v>
      </c>
      <c r="S1773" s="86">
        <v>1</v>
      </c>
      <c r="T1773" s="84"/>
      <c r="U1773" s="84"/>
      <c r="V1773" s="84"/>
      <c r="W1773" s="84"/>
      <c r="X1773" s="84"/>
      <c r="Y1773" s="84"/>
      <c r="Z1773" s="84" t="s">
        <v>8679</v>
      </c>
      <c r="AA1773" s="87"/>
      <c r="AB1773" s="87">
        <v>640449</v>
      </c>
      <c r="AC1773" s="87">
        <v>499.3</v>
      </c>
      <c r="AD1773" s="87">
        <v>3600000</v>
      </c>
      <c r="AE1773" s="87">
        <v>451355</v>
      </c>
      <c r="AF1773" s="88" t="s">
        <v>8680</v>
      </c>
    </row>
    <row r="1774" spans="1:32">
      <c r="A1774" s="82">
        <v>2323</v>
      </c>
      <c r="B1774" s="84" t="s">
        <v>8681</v>
      </c>
      <c r="C1774" s="84" t="s">
        <v>4611</v>
      </c>
      <c r="D1774" s="83"/>
      <c r="E1774" s="83"/>
      <c r="F1774" s="84" t="s">
        <v>4612</v>
      </c>
      <c r="G1774" s="84" t="s">
        <v>4602</v>
      </c>
      <c r="H1774" s="84"/>
      <c r="I1774" s="84" t="s">
        <v>5320</v>
      </c>
      <c r="J1774" s="84" t="s">
        <v>4649</v>
      </c>
      <c r="K1774" s="84" t="s">
        <v>4616</v>
      </c>
      <c r="L1774" s="86">
        <v>1</v>
      </c>
      <c r="M1774" s="84"/>
      <c r="N1774" s="86">
        <v>1</v>
      </c>
      <c r="O1774" s="84"/>
      <c r="P1774" s="84"/>
      <c r="Q1774" s="84"/>
      <c r="R1774" s="84"/>
      <c r="S1774" s="84"/>
      <c r="T1774" s="84"/>
      <c r="U1774" s="84"/>
      <c r="V1774" s="84"/>
      <c r="W1774" s="84"/>
      <c r="X1774" s="84"/>
      <c r="Y1774" s="84"/>
      <c r="Z1774" s="84" t="s">
        <v>5842</v>
      </c>
      <c r="AA1774" s="87">
        <v>4</v>
      </c>
      <c r="AB1774" s="87">
        <v>769</v>
      </c>
      <c r="AC1774" s="87">
        <v>0.6</v>
      </c>
      <c r="AD1774" s="87"/>
      <c r="AE1774" s="87">
        <v>769</v>
      </c>
      <c r="AF1774" s="88" t="s">
        <v>8682</v>
      </c>
    </row>
    <row r="1775" spans="1:32">
      <c r="A1775" s="82">
        <v>2324</v>
      </c>
      <c r="B1775" s="84" t="s">
        <v>8683</v>
      </c>
      <c r="C1775" s="84" t="s">
        <v>4833</v>
      </c>
      <c r="D1775" s="85">
        <v>2031</v>
      </c>
      <c r="E1775" s="83"/>
      <c r="F1775" s="84" t="s">
        <v>4626</v>
      </c>
      <c r="G1775" s="84" t="s">
        <v>4598</v>
      </c>
      <c r="H1775" s="84" t="s">
        <v>4613</v>
      </c>
      <c r="I1775" s="84" t="s">
        <v>4641</v>
      </c>
      <c r="J1775" s="84"/>
      <c r="K1775" s="84" t="s">
        <v>4616</v>
      </c>
      <c r="L1775" s="84"/>
      <c r="M1775" s="84"/>
      <c r="N1775" s="84"/>
      <c r="O1775" s="84"/>
      <c r="P1775" s="84"/>
      <c r="Q1775" s="84"/>
      <c r="R1775" s="84"/>
      <c r="S1775" s="86">
        <v>1</v>
      </c>
      <c r="T1775" s="84"/>
      <c r="U1775" s="84"/>
      <c r="V1775" s="84"/>
      <c r="W1775" s="84"/>
      <c r="X1775" s="84"/>
      <c r="Y1775" s="84"/>
      <c r="Z1775" s="84" t="s">
        <v>6916</v>
      </c>
      <c r="AA1775" s="87">
        <v>710</v>
      </c>
      <c r="AB1775" s="87">
        <v>157778</v>
      </c>
      <c r="AC1775" s="87">
        <v>123</v>
      </c>
      <c r="AD1775" s="87"/>
      <c r="AE1775" s="87">
        <v>157778</v>
      </c>
      <c r="AF1775" s="88" t="s">
        <v>8684</v>
      </c>
    </row>
    <row r="1776" spans="1:32">
      <c r="A1776" s="82">
        <v>2325</v>
      </c>
      <c r="B1776" s="84" t="s">
        <v>8685</v>
      </c>
      <c r="C1776" s="84" t="s">
        <v>4833</v>
      </c>
      <c r="D1776" s="85">
        <v>2026</v>
      </c>
      <c r="E1776" s="83"/>
      <c r="F1776" s="84" t="s">
        <v>4626</v>
      </c>
      <c r="G1776" s="84" t="s">
        <v>4598</v>
      </c>
      <c r="H1776" s="84" t="s">
        <v>4613</v>
      </c>
      <c r="I1776" s="84" t="s">
        <v>4641</v>
      </c>
      <c r="J1776" s="84"/>
      <c r="K1776" s="84" t="s">
        <v>4722</v>
      </c>
      <c r="L1776" s="84"/>
      <c r="M1776" s="84"/>
      <c r="N1776" s="84"/>
      <c r="O1776" s="84"/>
      <c r="P1776" s="84"/>
      <c r="Q1776" s="84"/>
      <c r="R1776" s="84"/>
      <c r="S1776" s="84"/>
      <c r="T1776" s="84"/>
      <c r="U1776" s="84"/>
      <c r="V1776" s="84"/>
      <c r="W1776" s="84"/>
      <c r="X1776" s="86">
        <v>1</v>
      </c>
      <c r="Y1776" s="84"/>
      <c r="Z1776" s="84" t="s">
        <v>6272</v>
      </c>
      <c r="AA1776" s="87">
        <v>90</v>
      </c>
      <c r="AB1776" s="87">
        <v>20000</v>
      </c>
      <c r="AC1776" s="87">
        <v>15.6</v>
      </c>
      <c r="AD1776" s="87"/>
      <c r="AE1776" s="87">
        <v>20000</v>
      </c>
      <c r="AF1776" s="88" t="s">
        <v>8684</v>
      </c>
    </row>
    <row r="1777" spans="1:32">
      <c r="A1777" s="82">
        <v>2326</v>
      </c>
      <c r="B1777" s="84" t="s">
        <v>8686</v>
      </c>
      <c r="C1777" s="84" t="s">
        <v>4833</v>
      </c>
      <c r="D1777" s="85">
        <v>2031</v>
      </c>
      <c r="E1777" s="83"/>
      <c r="F1777" s="84" t="s">
        <v>4626</v>
      </c>
      <c r="G1777" s="84" t="s">
        <v>4598</v>
      </c>
      <c r="H1777" s="84" t="s">
        <v>4613</v>
      </c>
      <c r="I1777" s="84" t="s">
        <v>4641</v>
      </c>
      <c r="J1777" s="84"/>
      <c r="K1777" s="84" t="s">
        <v>4616</v>
      </c>
      <c r="L1777" s="84"/>
      <c r="M1777" s="84"/>
      <c r="N1777" s="84"/>
      <c r="O1777" s="84"/>
      <c r="P1777" s="84"/>
      <c r="Q1777" s="84"/>
      <c r="R1777" s="84"/>
      <c r="S1777" s="86">
        <v>1</v>
      </c>
      <c r="T1777" s="84"/>
      <c r="U1777" s="84"/>
      <c r="V1777" s="84"/>
      <c r="W1777" s="84"/>
      <c r="X1777" s="84"/>
      <c r="Y1777" s="84"/>
      <c r="Z1777" s="84" t="s">
        <v>5857</v>
      </c>
      <c r="AA1777" s="87">
        <v>610</v>
      </c>
      <c r="AB1777" s="87">
        <v>135556</v>
      </c>
      <c r="AC1777" s="87">
        <v>105.7</v>
      </c>
      <c r="AD1777" s="87"/>
      <c r="AE1777" s="87">
        <v>135556</v>
      </c>
      <c r="AF1777" s="88" t="s">
        <v>8684</v>
      </c>
    </row>
    <row r="1778" spans="1:32">
      <c r="A1778" s="82">
        <v>2327</v>
      </c>
      <c r="B1778" s="84" t="s">
        <v>8687</v>
      </c>
      <c r="C1778" s="84" t="s">
        <v>4833</v>
      </c>
      <c r="D1778" s="85">
        <v>2026</v>
      </c>
      <c r="E1778" s="83"/>
      <c r="F1778" s="84" t="s">
        <v>4621</v>
      </c>
      <c r="G1778" s="84" t="s">
        <v>4604</v>
      </c>
      <c r="H1778" s="84"/>
      <c r="I1778" s="84" t="s">
        <v>4614</v>
      </c>
      <c r="J1778" s="84" t="s">
        <v>4649</v>
      </c>
      <c r="K1778" s="84" t="s">
        <v>4616</v>
      </c>
      <c r="L1778" s="84"/>
      <c r="M1778" s="84"/>
      <c r="N1778" s="84"/>
      <c r="O1778" s="84"/>
      <c r="P1778" s="84"/>
      <c r="Q1778" s="86">
        <v>1</v>
      </c>
      <c r="R1778" s="86">
        <v>1</v>
      </c>
      <c r="S1778" s="84"/>
      <c r="T1778" s="84"/>
      <c r="U1778" s="84"/>
      <c r="V1778" s="84"/>
      <c r="W1778" s="84"/>
      <c r="X1778" s="84"/>
      <c r="Y1778" s="84"/>
      <c r="Z1778" s="84" t="s">
        <v>4623</v>
      </c>
      <c r="AA1778" s="87">
        <v>2.5</v>
      </c>
      <c r="AB1778" s="87">
        <v>543</v>
      </c>
      <c r="AC1778" s="87">
        <v>0.4</v>
      </c>
      <c r="AD1778" s="87"/>
      <c r="AE1778" s="87">
        <v>543</v>
      </c>
      <c r="AF1778" s="88" t="s">
        <v>8684</v>
      </c>
    </row>
    <row r="1779" spans="1:32">
      <c r="A1779" s="82">
        <v>2328</v>
      </c>
      <c r="B1779" s="105" t="s">
        <v>8688</v>
      </c>
      <c r="C1779" s="84" t="s">
        <v>4677</v>
      </c>
      <c r="D1779" s="85">
        <v>2026</v>
      </c>
      <c r="E1779" s="83"/>
      <c r="F1779" s="84" t="s">
        <v>4626</v>
      </c>
      <c r="G1779" s="84" t="s">
        <v>4602</v>
      </c>
      <c r="H1779" s="84"/>
      <c r="I1779" s="84" t="s">
        <v>4614</v>
      </c>
      <c r="J1779" s="84" t="s">
        <v>4673</v>
      </c>
      <c r="K1779" s="84" t="s">
        <v>4616</v>
      </c>
      <c r="L1779" s="84"/>
      <c r="M1779" s="84"/>
      <c r="N1779" s="84"/>
      <c r="O1779" s="84"/>
      <c r="P1779" s="84"/>
      <c r="Q1779" s="86">
        <v>1</v>
      </c>
      <c r="R1779" s="86">
        <v>1</v>
      </c>
      <c r="S1779" s="84"/>
      <c r="T1779" s="84"/>
      <c r="U1779" s="84"/>
      <c r="V1779" s="84"/>
      <c r="W1779" s="84"/>
      <c r="X1779" s="84"/>
      <c r="Y1779" s="84"/>
      <c r="Z1779" s="84" t="s">
        <v>5276</v>
      </c>
      <c r="AA1779" s="87">
        <v>50</v>
      </c>
      <c r="AB1779" s="87">
        <v>9615</v>
      </c>
      <c r="AC1779" s="87">
        <v>7.5</v>
      </c>
      <c r="AD1779" s="87"/>
      <c r="AE1779" s="87">
        <v>9615</v>
      </c>
      <c r="AF1779" s="88" t="s">
        <v>8689</v>
      </c>
    </row>
    <row r="1780" spans="1:32">
      <c r="A1780" s="82">
        <v>2329</v>
      </c>
      <c r="B1780" s="84" t="s">
        <v>8690</v>
      </c>
      <c r="C1780" s="84" t="s">
        <v>4890</v>
      </c>
      <c r="D1780" s="85">
        <v>2025</v>
      </c>
      <c r="E1780" s="83"/>
      <c r="F1780" s="84" t="s">
        <v>4612</v>
      </c>
      <c r="G1780" s="84" t="s">
        <v>4598</v>
      </c>
      <c r="H1780" s="84" t="s">
        <v>4613</v>
      </c>
      <c r="I1780" s="84" t="s">
        <v>4614</v>
      </c>
      <c r="J1780" s="84" t="s">
        <v>4649</v>
      </c>
      <c r="K1780" s="84" t="s">
        <v>4616</v>
      </c>
      <c r="L1780" s="84"/>
      <c r="M1780" s="84"/>
      <c r="N1780" s="84"/>
      <c r="O1780" s="84"/>
      <c r="P1780" s="84"/>
      <c r="Q1780" s="84"/>
      <c r="R1780" s="84"/>
      <c r="S1780" s="84"/>
      <c r="T1780" s="84"/>
      <c r="U1780" s="84"/>
      <c r="V1780" s="84"/>
      <c r="W1780" s="84"/>
      <c r="X1780" s="84"/>
      <c r="Y1780" s="84"/>
      <c r="Z1780" s="84" t="s">
        <v>5259</v>
      </c>
      <c r="AA1780" s="87">
        <v>100</v>
      </c>
      <c r="AB1780" s="87">
        <v>22222</v>
      </c>
      <c r="AC1780" s="87">
        <v>17.3</v>
      </c>
      <c r="AD1780" s="87"/>
      <c r="AE1780" s="87">
        <v>22222</v>
      </c>
      <c r="AF1780" s="88"/>
    </row>
    <row r="1781" spans="1:32">
      <c r="A1781" s="82">
        <v>2330</v>
      </c>
      <c r="B1781" s="84" t="s">
        <v>8691</v>
      </c>
      <c r="C1781" s="84" t="s">
        <v>4890</v>
      </c>
      <c r="D1781" s="83"/>
      <c r="E1781" s="83"/>
      <c r="F1781" s="84" t="s">
        <v>4626</v>
      </c>
      <c r="G1781" s="84" t="s">
        <v>4598</v>
      </c>
      <c r="H1781" s="84" t="s">
        <v>4613</v>
      </c>
      <c r="I1781" s="84" t="s">
        <v>4614</v>
      </c>
      <c r="J1781" s="84" t="s">
        <v>4715</v>
      </c>
      <c r="K1781" s="84" t="s">
        <v>4616</v>
      </c>
      <c r="L1781" s="84"/>
      <c r="M1781" s="84"/>
      <c r="N1781" s="84"/>
      <c r="O1781" s="84"/>
      <c r="P1781" s="84"/>
      <c r="Q1781" s="84"/>
      <c r="R1781" s="84"/>
      <c r="S1781" s="84"/>
      <c r="T1781" s="84"/>
      <c r="U1781" s="84"/>
      <c r="V1781" s="84"/>
      <c r="W1781" s="84"/>
      <c r="X1781" s="84"/>
      <c r="Y1781" s="84"/>
      <c r="Z1781" s="84" t="s">
        <v>5330</v>
      </c>
      <c r="AA1781" s="87">
        <v>1</v>
      </c>
      <c r="AB1781" s="87">
        <v>222</v>
      </c>
      <c r="AC1781" s="87">
        <v>0.2</v>
      </c>
      <c r="AD1781" s="87"/>
      <c r="AE1781" s="87">
        <v>222</v>
      </c>
      <c r="AF1781" s="88" t="s">
        <v>8692</v>
      </c>
    </row>
    <row r="1782" spans="1:32">
      <c r="A1782" s="82">
        <v>2331</v>
      </c>
      <c r="B1782" s="84" t="s">
        <v>8693</v>
      </c>
      <c r="C1782" s="84" t="s">
        <v>4890</v>
      </c>
      <c r="D1782" s="83"/>
      <c r="E1782" s="83"/>
      <c r="F1782" s="84" t="s">
        <v>4626</v>
      </c>
      <c r="G1782" s="84" t="s">
        <v>4598</v>
      </c>
      <c r="H1782" s="84" t="s">
        <v>4613</v>
      </c>
      <c r="I1782" s="84" t="s">
        <v>4614</v>
      </c>
      <c r="J1782" s="84" t="s">
        <v>4715</v>
      </c>
      <c r="K1782" s="84" t="s">
        <v>4616</v>
      </c>
      <c r="L1782" s="84"/>
      <c r="M1782" s="84"/>
      <c r="N1782" s="84"/>
      <c r="O1782" s="84"/>
      <c r="P1782" s="84"/>
      <c r="Q1782" s="84"/>
      <c r="R1782" s="84"/>
      <c r="S1782" s="84"/>
      <c r="T1782" s="84"/>
      <c r="U1782" s="84"/>
      <c r="V1782" s="84"/>
      <c r="W1782" s="84"/>
      <c r="X1782" s="84"/>
      <c r="Y1782" s="84"/>
      <c r="Z1782" s="84" t="s">
        <v>5169</v>
      </c>
      <c r="AA1782" s="87">
        <v>9</v>
      </c>
      <c r="AB1782" s="87">
        <v>2000</v>
      </c>
      <c r="AC1782" s="87">
        <v>1.6</v>
      </c>
      <c r="AD1782" s="87"/>
      <c r="AE1782" s="87">
        <v>2000</v>
      </c>
      <c r="AF1782" s="88" t="s">
        <v>8692</v>
      </c>
    </row>
    <row r="1783" spans="1:32">
      <c r="A1783" s="82">
        <v>2332</v>
      </c>
      <c r="B1783" s="84" t="s">
        <v>8694</v>
      </c>
      <c r="C1783" s="84" t="s">
        <v>4890</v>
      </c>
      <c r="D1783" s="83"/>
      <c r="E1783" s="83"/>
      <c r="F1783" s="84" t="s">
        <v>4626</v>
      </c>
      <c r="G1783" s="84" t="s">
        <v>4598</v>
      </c>
      <c r="H1783" s="84" t="s">
        <v>4613</v>
      </c>
      <c r="I1783" s="84" t="s">
        <v>4614</v>
      </c>
      <c r="J1783" s="84" t="s">
        <v>4715</v>
      </c>
      <c r="K1783" s="84" t="s">
        <v>4616</v>
      </c>
      <c r="L1783" s="84"/>
      <c r="M1783" s="84"/>
      <c r="N1783" s="84"/>
      <c r="O1783" s="84"/>
      <c r="P1783" s="84"/>
      <c r="Q1783" s="84"/>
      <c r="R1783" s="84"/>
      <c r="S1783" s="84"/>
      <c r="T1783" s="84"/>
      <c r="U1783" s="84"/>
      <c r="V1783" s="84"/>
      <c r="W1783" s="84"/>
      <c r="X1783" s="84"/>
      <c r="Y1783" s="84"/>
      <c r="Z1783" s="84" t="s">
        <v>5259</v>
      </c>
      <c r="AA1783" s="87">
        <v>90</v>
      </c>
      <c r="AB1783" s="87">
        <v>20000</v>
      </c>
      <c r="AC1783" s="87">
        <v>15.6</v>
      </c>
      <c r="AD1783" s="87"/>
      <c r="AE1783" s="87">
        <v>20000</v>
      </c>
      <c r="AF1783" s="88" t="s">
        <v>8692</v>
      </c>
    </row>
    <row r="1784" spans="1:32">
      <c r="A1784" s="82">
        <v>2333</v>
      </c>
      <c r="B1784" s="84" t="s">
        <v>8695</v>
      </c>
      <c r="C1784" s="84" t="s">
        <v>4890</v>
      </c>
      <c r="D1784" s="85">
        <v>2024</v>
      </c>
      <c r="E1784" s="83"/>
      <c r="F1784" s="84" t="s">
        <v>4626</v>
      </c>
      <c r="G1784" s="84" t="s">
        <v>4598</v>
      </c>
      <c r="H1784" s="84" t="s">
        <v>4613</v>
      </c>
      <c r="I1784" s="84" t="s">
        <v>4614</v>
      </c>
      <c r="J1784" s="84" t="s">
        <v>4622</v>
      </c>
      <c r="K1784" s="84" t="s">
        <v>4616</v>
      </c>
      <c r="L1784" s="84"/>
      <c r="M1784" s="84"/>
      <c r="N1784" s="84"/>
      <c r="O1784" s="84"/>
      <c r="P1784" s="86">
        <v>1</v>
      </c>
      <c r="Q1784" s="84"/>
      <c r="R1784" s="84"/>
      <c r="S1784" s="84"/>
      <c r="T1784" s="84"/>
      <c r="U1784" s="84"/>
      <c r="V1784" s="84"/>
      <c r="W1784" s="84"/>
      <c r="X1784" s="84"/>
      <c r="Y1784" s="84"/>
      <c r="Z1784" s="84" t="s">
        <v>8696</v>
      </c>
      <c r="AA1784" s="87">
        <v>1.2640449439999999</v>
      </c>
      <c r="AB1784" s="87">
        <v>281</v>
      </c>
      <c r="AC1784" s="87">
        <v>0.22</v>
      </c>
      <c r="AD1784" s="87"/>
      <c r="AE1784" s="87">
        <v>281</v>
      </c>
      <c r="AF1784" s="88" t="s">
        <v>8697</v>
      </c>
    </row>
    <row r="1785" spans="1:32">
      <c r="A1785" s="82">
        <v>2334</v>
      </c>
      <c r="B1785" s="84" t="s">
        <v>8698</v>
      </c>
      <c r="C1785" s="84" t="s">
        <v>4890</v>
      </c>
      <c r="D1785" s="85">
        <v>2025</v>
      </c>
      <c r="E1785" s="83"/>
      <c r="F1785" s="84" t="s">
        <v>4612</v>
      </c>
      <c r="G1785" s="84" t="s">
        <v>4598</v>
      </c>
      <c r="H1785" s="84" t="s">
        <v>4613</v>
      </c>
      <c r="I1785" s="84" t="s">
        <v>4614</v>
      </c>
      <c r="J1785" s="84" t="s">
        <v>4683</v>
      </c>
      <c r="K1785" s="84" t="s">
        <v>4616</v>
      </c>
      <c r="L1785" s="84"/>
      <c r="M1785" s="84"/>
      <c r="N1785" s="84"/>
      <c r="O1785" s="84"/>
      <c r="P1785" s="84"/>
      <c r="Q1785" s="84"/>
      <c r="R1785" s="86">
        <v>1</v>
      </c>
      <c r="S1785" s="84"/>
      <c r="T1785" s="84"/>
      <c r="U1785" s="84"/>
      <c r="V1785" s="84"/>
      <c r="W1785" s="84"/>
      <c r="X1785" s="84"/>
      <c r="Y1785" s="84"/>
      <c r="Z1785" s="84" t="s">
        <v>8699</v>
      </c>
      <c r="AA1785" s="87">
        <v>12.986763120000001</v>
      </c>
      <c r="AB1785" s="87">
        <v>2886</v>
      </c>
      <c r="AC1785" s="87">
        <v>2</v>
      </c>
      <c r="AD1785" s="87"/>
      <c r="AE1785" s="87">
        <v>2886</v>
      </c>
      <c r="AF1785" s="88" t="s">
        <v>8697</v>
      </c>
    </row>
    <row r="1786" spans="1:32">
      <c r="A1786" s="82">
        <v>2335</v>
      </c>
      <c r="B1786" s="84" t="s">
        <v>8700</v>
      </c>
      <c r="C1786" s="84" t="s">
        <v>4890</v>
      </c>
      <c r="D1786" s="85">
        <v>2025</v>
      </c>
      <c r="E1786" s="83"/>
      <c r="F1786" s="84" t="s">
        <v>4626</v>
      </c>
      <c r="G1786" s="84" t="s">
        <v>4598</v>
      </c>
      <c r="H1786" s="84" t="s">
        <v>4613</v>
      </c>
      <c r="I1786" s="84" t="s">
        <v>5320</v>
      </c>
      <c r="J1786" s="84" t="s">
        <v>4715</v>
      </c>
      <c r="K1786" s="84" t="s">
        <v>4616</v>
      </c>
      <c r="L1786" s="84"/>
      <c r="M1786" s="84"/>
      <c r="N1786" s="84"/>
      <c r="O1786" s="84"/>
      <c r="P1786" s="84"/>
      <c r="Q1786" s="84"/>
      <c r="R1786" s="84"/>
      <c r="S1786" s="86">
        <v>1</v>
      </c>
      <c r="T1786" s="84"/>
      <c r="U1786" s="84"/>
      <c r="V1786" s="84"/>
      <c r="W1786" s="84"/>
      <c r="X1786" s="84"/>
      <c r="Y1786" s="84"/>
      <c r="Z1786" s="84" t="s">
        <v>5259</v>
      </c>
      <c r="AA1786" s="87">
        <v>100</v>
      </c>
      <c r="AB1786" s="87">
        <v>22222</v>
      </c>
      <c r="AC1786" s="87">
        <v>17.3</v>
      </c>
      <c r="AD1786" s="87"/>
      <c r="AE1786" s="87">
        <v>22222</v>
      </c>
      <c r="AF1786" s="88" t="s">
        <v>8697</v>
      </c>
    </row>
    <row r="1787" spans="1:32">
      <c r="A1787" s="82">
        <v>2336</v>
      </c>
      <c r="B1787" s="84" t="s">
        <v>8701</v>
      </c>
      <c r="C1787" s="84" t="s">
        <v>4890</v>
      </c>
      <c r="D1787" s="85">
        <v>2023</v>
      </c>
      <c r="E1787" s="83"/>
      <c r="F1787" s="84" t="s">
        <v>4621</v>
      </c>
      <c r="G1787" s="84" t="s">
        <v>4598</v>
      </c>
      <c r="H1787" s="84" t="s">
        <v>4613</v>
      </c>
      <c r="I1787" s="84" t="s">
        <v>4614</v>
      </c>
      <c r="J1787" s="84" t="s">
        <v>4649</v>
      </c>
      <c r="K1787" s="84" t="s">
        <v>4616</v>
      </c>
      <c r="L1787" s="84"/>
      <c r="M1787" s="84"/>
      <c r="N1787" s="84"/>
      <c r="O1787" s="84"/>
      <c r="P1787" s="86">
        <v>1</v>
      </c>
      <c r="Q1787" s="84"/>
      <c r="R1787" s="84"/>
      <c r="S1787" s="84"/>
      <c r="T1787" s="84"/>
      <c r="U1787" s="84"/>
      <c r="V1787" s="84"/>
      <c r="W1787" s="84"/>
      <c r="X1787" s="84"/>
      <c r="Y1787" s="84"/>
      <c r="Z1787" s="84"/>
      <c r="AA1787" s="87">
        <v>0</v>
      </c>
      <c r="AB1787" s="87"/>
      <c r="AC1787" s="87"/>
      <c r="AD1787" s="87"/>
      <c r="AE1787" s="87">
        <v>0</v>
      </c>
      <c r="AF1787" s="88" t="s">
        <v>8697</v>
      </c>
    </row>
    <row r="1788" spans="1:32">
      <c r="A1788" s="82">
        <v>2337</v>
      </c>
      <c r="B1788" s="84" t="s">
        <v>8702</v>
      </c>
      <c r="C1788" s="84" t="s">
        <v>4890</v>
      </c>
      <c r="D1788" s="85">
        <v>2028</v>
      </c>
      <c r="E1788" s="83"/>
      <c r="F1788" s="84" t="s">
        <v>4612</v>
      </c>
      <c r="G1788" s="84" t="s">
        <v>4598</v>
      </c>
      <c r="H1788" s="84" t="s">
        <v>4613</v>
      </c>
      <c r="I1788" s="84" t="s">
        <v>4614</v>
      </c>
      <c r="J1788" s="84" t="s">
        <v>4683</v>
      </c>
      <c r="K1788" s="84" t="s">
        <v>4554</v>
      </c>
      <c r="L1788" s="84"/>
      <c r="M1788" s="86">
        <v>1</v>
      </c>
      <c r="N1788" s="84"/>
      <c r="O1788" s="84"/>
      <c r="P1788" s="86">
        <v>1</v>
      </c>
      <c r="Q1788" s="84"/>
      <c r="R1788" s="84"/>
      <c r="S1788" s="84"/>
      <c r="T1788" s="84"/>
      <c r="U1788" s="84"/>
      <c r="V1788" s="84"/>
      <c r="W1788" s="84"/>
      <c r="X1788" s="84"/>
      <c r="Y1788" s="84"/>
      <c r="Z1788" s="84" t="s">
        <v>8703</v>
      </c>
      <c r="AA1788" s="87">
        <v>1819</v>
      </c>
      <c r="AB1788" s="87">
        <v>404194</v>
      </c>
      <c r="AC1788" s="87">
        <v>315</v>
      </c>
      <c r="AD1788" s="87"/>
      <c r="AE1788" s="87">
        <v>404194</v>
      </c>
      <c r="AF1788" s="88" t="s">
        <v>8697</v>
      </c>
    </row>
    <row r="1789" spans="1:32">
      <c r="A1789" s="82">
        <v>2338</v>
      </c>
      <c r="B1789" s="84" t="s">
        <v>5597</v>
      </c>
      <c r="C1789" s="84" t="s">
        <v>4719</v>
      </c>
      <c r="D1789" s="83"/>
      <c r="E1789" s="83"/>
      <c r="F1789" s="84" t="s">
        <v>4612</v>
      </c>
      <c r="G1789" s="84" t="s">
        <v>4594</v>
      </c>
      <c r="H1789" s="84" t="s">
        <v>4863</v>
      </c>
      <c r="I1789" s="84"/>
      <c r="J1789" s="84" t="s">
        <v>5914</v>
      </c>
      <c r="K1789" s="84" t="s">
        <v>4616</v>
      </c>
      <c r="L1789" s="86">
        <v>1</v>
      </c>
      <c r="M1789" s="84"/>
      <c r="N1789" s="84"/>
      <c r="O1789" s="84"/>
      <c r="P1789" s="86">
        <v>1</v>
      </c>
      <c r="Q1789" s="86">
        <v>1</v>
      </c>
      <c r="R1789" s="86">
        <v>1</v>
      </c>
      <c r="S1789" s="84"/>
      <c r="T1789" s="84"/>
      <c r="U1789" s="84"/>
      <c r="V1789" s="84"/>
      <c r="W1789" s="84"/>
      <c r="X1789" s="84"/>
      <c r="Y1789" s="84"/>
      <c r="Z1789" s="84" t="s">
        <v>8704</v>
      </c>
      <c r="AA1789" s="87"/>
      <c r="AB1789" s="87">
        <v>487565</v>
      </c>
      <c r="AC1789" s="87">
        <v>380.1</v>
      </c>
      <c r="AD1789" s="87">
        <v>3000000</v>
      </c>
      <c r="AE1789" s="87">
        <v>376129</v>
      </c>
      <c r="AF1789" s="88" t="s">
        <v>5599</v>
      </c>
    </row>
    <row r="1790" spans="1:32">
      <c r="A1790" s="82">
        <v>2339</v>
      </c>
      <c r="B1790" s="84" t="s">
        <v>8705</v>
      </c>
      <c r="C1790" s="84" t="s">
        <v>6480</v>
      </c>
      <c r="D1790" s="83"/>
      <c r="E1790" s="83"/>
      <c r="F1790" s="84" t="s">
        <v>4621</v>
      </c>
      <c r="G1790" s="84" t="s">
        <v>7043</v>
      </c>
      <c r="H1790" s="84"/>
      <c r="I1790" s="84"/>
      <c r="J1790" s="84"/>
      <c r="K1790" s="84" t="s">
        <v>4781</v>
      </c>
      <c r="L1790" s="84"/>
      <c r="M1790" s="84"/>
      <c r="N1790" s="84"/>
      <c r="O1790" s="84"/>
      <c r="P1790" s="86">
        <v>1</v>
      </c>
      <c r="Q1790" s="86">
        <v>1</v>
      </c>
      <c r="R1790" s="84"/>
      <c r="S1790" s="86">
        <v>1</v>
      </c>
      <c r="T1790" s="84"/>
      <c r="U1790" s="84"/>
      <c r="V1790" s="84"/>
      <c r="W1790" s="84"/>
      <c r="X1790" s="84"/>
      <c r="Y1790" s="84"/>
      <c r="Z1790" s="84" t="s">
        <v>8706</v>
      </c>
      <c r="AA1790" s="87"/>
      <c r="AB1790" s="87">
        <v>47</v>
      </c>
      <c r="AC1790" s="87"/>
      <c r="AD1790" s="87"/>
      <c r="AE1790" s="87">
        <v>47</v>
      </c>
      <c r="AF1790" s="88" t="s">
        <v>8707</v>
      </c>
    </row>
    <row r="1791" spans="1:32">
      <c r="A1791" s="82">
        <v>2340</v>
      </c>
      <c r="B1791" s="84" t="s">
        <v>8708</v>
      </c>
      <c r="C1791" s="84" t="s">
        <v>6480</v>
      </c>
      <c r="D1791" s="85">
        <v>2026</v>
      </c>
      <c r="E1791" s="83"/>
      <c r="F1791" s="84" t="s">
        <v>4626</v>
      </c>
      <c r="G1791" s="84" t="s">
        <v>4604</v>
      </c>
      <c r="H1791" s="84"/>
      <c r="I1791" s="84" t="s">
        <v>4614</v>
      </c>
      <c r="J1791" s="84" t="s">
        <v>4649</v>
      </c>
      <c r="K1791" s="84" t="s">
        <v>4554</v>
      </c>
      <c r="L1791" s="84"/>
      <c r="M1791" s="86">
        <v>1</v>
      </c>
      <c r="N1791" s="84"/>
      <c r="O1791" s="84"/>
      <c r="P1791" s="84"/>
      <c r="Q1791" s="84"/>
      <c r="R1791" s="84"/>
      <c r="S1791" s="84"/>
      <c r="T1791" s="84"/>
      <c r="U1791" s="84"/>
      <c r="V1791" s="84"/>
      <c r="W1791" s="84"/>
      <c r="X1791" s="84"/>
      <c r="Y1791" s="84"/>
      <c r="Z1791" s="84" t="s">
        <v>8709</v>
      </c>
      <c r="AA1791" s="87">
        <v>30</v>
      </c>
      <c r="AB1791" s="87">
        <v>6522</v>
      </c>
      <c r="AC1791" s="87">
        <v>5.0999999999999996</v>
      </c>
      <c r="AD1791" s="87"/>
      <c r="AE1791" s="87">
        <v>6522</v>
      </c>
      <c r="AF1791" s="88" t="s">
        <v>8707</v>
      </c>
    </row>
    <row r="1792" spans="1:32">
      <c r="A1792" s="82">
        <v>2341</v>
      </c>
      <c r="B1792" s="84" t="s">
        <v>8710</v>
      </c>
      <c r="C1792" s="84" t="s">
        <v>6480</v>
      </c>
      <c r="D1792" s="85">
        <v>2023</v>
      </c>
      <c r="E1792" s="83"/>
      <c r="F1792" s="84" t="s">
        <v>4621</v>
      </c>
      <c r="G1792" s="84" t="s">
        <v>4604</v>
      </c>
      <c r="H1792" s="84"/>
      <c r="I1792" s="84" t="s">
        <v>4614</v>
      </c>
      <c r="J1792" s="84" t="s">
        <v>4673</v>
      </c>
      <c r="K1792" s="84" t="s">
        <v>4554</v>
      </c>
      <c r="L1792" s="84"/>
      <c r="M1792" s="86">
        <v>1</v>
      </c>
      <c r="N1792" s="84"/>
      <c r="O1792" s="84"/>
      <c r="P1792" s="84"/>
      <c r="Q1792" s="84"/>
      <c r="R1792" s="84"/>
      <c r="S1792" s="84"/>
      <c r="T1792" s="84"/>
      <c r="U1792" s="84"/>
      <c r="V1792" s="84"/>
      <c r="W1792" s="84"/>
      <c r="X1792" s="84"/>
      <c r="Y1792" s="84"/>
      <c r="Z1792" s="84" t="s">
        <v>8711</v>
      </c>
      <c r="AA1792" s="87">
        <v>2.2999999999999998</v>
      </c>
      <c r="AB1792" s="87">
        <v>500</v>
      </c>
      <c r="AC1792" s="87">
        <v>0.4</v>
      </c>
      <c r="AD1792" s="87"/>
      <c r="AE1792" s="87">
        <v>500</v>
      </c>
      <c r="AF1792" s="88" t="s">
        <v>8707</v>
      </c>
    </row>
    <row r="1793" spans="1:32">
      <c r="A1793" s="82">
        <v>2342</v>
      </c>
      <c r="B1793" s="84" t="s">
        <v>8712</v>
      </c>
      <c r="C1793" s="84" t="s">
        <v>6480</v>
      </c>
      <c r="D1793" s="85">
        <v>2025</v>
      </c>
      <c r="E1793" s="83"/>
      <c r="F1793" s="84" t="s">
        <v>4621</v>
      </c>
      <c r="G1793" s="84" t="s">
        <v>4604</v>
      </c>
      <c r="H1793" s="84"/>
      <c r="I1793" s="84" t="s">
        <v>4614</v>
      </c>
      <c r="J1793" s="84" t="s">
        <v>4673</v>
      </c>
      <c r="K1793" s="84" t="s">
        <v>4781</v>
      </c>
      <c r="L1793" s="84"/>
      <c r="M1793" s="86">
        <v>1</v>
      </c>
      <c r="N1793" s="84"/>
      <c r="O1793" s="84"/>
      <c r="P1793" s="84"/>
      <c r="Q1793" s="86">
        <v>1</v>
      </c>
      <c r="R1793" s="86">
        <v>1</v>
      </c>
      <c r="S1793" s="84"/>
      <c r="T1793" s="84"/>
      <c r="U1793" s="84"/>
      <c r="V1793" s="84"/>
      <c r="W1793" s="84"/>
      <c r="X1793" s="84"/>
      <c r="Y1793" s="84"/>
      <c r="Z1793" s="84" t="s">
        <v>4993</v>
      </c>
      <c r="AA1793" s="87">
        <v>5</v>
      </c>
      <c r="AB1793" s="87">
        <v>1087</v>
      </c>
      <c r="AC1793" s="87">
        <v>0.8</v>
      </c>
      <c r="AD1793" s="87"/>
      <c r="AE1793" s="87">
        <v>1087</v>
      </c>
      <c r="AF1793" s="88" t="s">
        <v>8707</v>
      </c>
    </row>
    <row r="1794" spans="1:32">
      <c r="A1794" s="82">
        <v>2343</v>
      </c>
      <c r="B1794" s="84" t="s">
        <v>8713</v>
      </c>
      <c r="C1794" s="84" t="s">
        <v>6480</v>
      </c>
      <c r="D1794" s="85">
        <v>2025</v>
      </c>
      <c r="E1794" s="83"/>
      <c r="F1794" s="84" t="s">
        <v>4612</v>
      </c>
      <c r="G1794" s="84" t="s">
        <v>4604</v>
      </c>
      <c r="H1794" s="84"/>
      <c r="I1794" s="84" t="s">
        <v>4641</v>
      </c>
      <c r="J1794" s="84"/>
      <c r="K1794" s="84" t="s">
        <v>4554</v>
      </c>
      <c r="L1794" s="84"/>
      <c r="M1794" s="86">
        <v>1</v>
      </c>
      <c r="N1794" s="84"/>
      <c r="O1794" s="84"/>
      <c r="P1794" s="84"/>
      <c r="Q1794" s="84"/>
      <c r="R1794" s="84"/>
      <c r="S1794" s="84"/>
      <c r="T1794" s="84"/>
      <c r="U1794" s="84"/>
      <c r="V1794" s="84"/>
      <c r="W1794" s="84"/>
      <c r="X1794" s="84"/>
      <c r="Y1794" s="84"/>
      <c r="Z1794" s="84" t="s">
        <v>4665</v>
      </c>
      <c r="AA1794" s="87">
        <v>1</v>
      </c>
      <c r="AB1794" s="87">
        <v>217</v>
      </c>
      <c r="AC1794" s="87">
        <v>0.2</v>
      </c>
      <c r="AD1794" s="87"/>
      <c r="AE1794" s="87">
        <v>217</v>
      </c>
      <c r="AF1794" s="88" t="s">
        <v>8707</v>
      </c>
    </row>
    <row r="1795" spans="1:32">
      <c r="A1795" s="82">
        <v>2344</v>
      </c>
      <c r="B1795" s="84" t="s">
        <v>8714</v>
      </c>
      <c r="C1795" s="84" t="s">
        <v>6480</v>
      </c>
      <c r="D1795" s="85">
        <v>2026</v>
      </c>
      <c r="E1795" s="83"/>
      <c r="F1795" s="84" t="s">
        <v>4626</v>
      </c>
      <c r="G1795" s="84" t="s">
        <v>4602</v>
      </c>
      <c r="H1795" s="84"/>
      <c r="I1795" s="84" t="s">
        <v>4614</v>
      </c>
      <c r="J1795" s="84" t="s">
        <v>4622</v>
      </c>
      <c r="K1795" s="84" t="s">
        <v>4781</v>
      </c>
      <c r="L1795" s="86">
        <v>1</v>
      </c>
      <c r="M1795" s="86">
        <v>1</v>
      </c>
      <c r="N1795" s="84"/>
      <c r="O1795" s="84"/>
      <c r="P1795" s="86">
        <v>1</v>
      </c>
      <c r="Q1795" s="84"/>
      <c r="R1795" s="84"/>
      <c r="S1795" s="84"/>
      <c r="T1795" s="84"/>
      <c r="U1795" s="84"/>
      <c r="V1795" s="84"/>
      <c r="W1795" s="84"/>
      <c r="X1795" s="84"/>
      <c r="Y1795" s="84"/>
      <c r="Z1795" s="84" t="s">
        <v>8715</v>
      </c>
      <c r="AA1795" s="87">
        <v>3000</v>
      </c>
      <c r="AB1795" s="87">
        <v>576923</v>
      </c>
      <c r="AC1795" s="87">
        <v>449.8</v>
      </c>
      <c r="AD1795" s="87"/>
      <c r="AE1795" s="87">
        <v>576923</v>
      </c>
      <c r="AF1795" s="88" t="s">
        <v>8707</v>
      </c>
    </row>
    <row r="1796" spans="1:32">
      <c r="A1796" s="82">
        <v>2345</v>
      </c>
      <c r="B1796" s="84" t="s">
        <v>8716</v>
      </c>
      <c r="C1796" s="84" t="s">
        <v>6480</v>
      </c>
      <c r="D1796" s="85">
        <v>2026</v>
      </c>
      <c r="E1796" s="83"/>
      <c r="F1796" s="84" t="s">
        <v>4612</v>
      </c>
      <c r="G1796" s="84" t="s">
        <v>4598</v>
      </c>
      <c r="H1796" s="84" t="s">
        <v>4613</v>
      </c>
      <c r="I1796" s="84" t="s">
        <v>4614</v>
      </c>
      <c r="J1796" s="84" t="s">
        <v>4622</v>
      </c>
      <c r="K1796" s="84" t="s">
        <v>4781</v>
      </c>
      <c r="L1796" s="84"/>
      <c r="M1796" s="86">
        <v>1</v>
      </c>
      <c r="N1796" s="86">
        <v>1</v>
      </c>
      <c r="O1796" s="84"/>
      <c r="P1796" s="84"/>
      <c r="Q1796" s="84"/>
      <c r="R1796" s="84"/>
      <c r="S1796" s="84"/>
      <c r="T1796" s="84"/>
      <c r="U1796" s="84"/>
      <c r="V1796" s="84"/>
      <c r="W1796" s="84"/>
      <c r="X1796" s="84"/>
      <c r="Y1796" s="84"/>
      <c r="Z1796" s="84" t="s">
        <v>8717</v>
      </c>
      <c r="AA1796" s="87">
        <v>125.163</v>
      </c>
      <c r="AB1796" s="87">
        <v>27814</v>
      </c>
      <c r="AC1796" s="87">
        <v>21.7</v>
      </c>
      <c r="AD1796" s="87"/>
      <c r="AE1796" s="87">
        <v>27814</v>
      </c>
      <c r="AF1796" s="88" t="s">
        <v>8707</v>
      </c>
    </row>
    <row r="1797" spans="1:32">
      <c r="A1797" s="82">
        <v>2346</v>
      </c>
      <c r="B1797" s="84" t="s">
        <v>8718</v>
      </c>
      <c r="C1797" s="84" t="s">
        <v>6480</v>
      </c>
      <c r="D1797" s="83"/>
      <c r="E1797" s="83"/>
      <c r="F1797" s="84" t="s">
        <v>4612</v>
      </c>
      <c r="G1797" s="84" t="s">
        <v>4598</v>
      </c>
      <c r="H1797" s="84" t="s">
        <v>4613</v>
      </c>
      <c r="I1797" s="84" t="s">
        <v>4769</v>
      </c>
      <c r="J1797" s="84"/>
      <c r="K1797" s="84" t="s">
        <v>4616</v>
      </c>
      <c r="L1797" s="84"/>
      <c r="M1797" s="84"/>
      <c r="N1797" s="84"/>
      <c r="O1797" s="84"/>
      <c r="P1797" s="84"/>
      <c r="Q1797" s="84"/>
      <c r="R1797" s="84"/>
      <c r="S1797" s="84"/>
      <c r="T1797" s="84"/>
      <c r="U1797" s="84"/>
      <c r="V1797" s="84"/>
      <c r="W1797" s="84"/>
      <c r="X1797" s="84"/>
      <c r="Y1797" s="84"/>
      <c r="Z1797" s="84"/>
      <c r="AA1797" s="87">
        <v>0</v>
      </c>
      <c r="AB1797" s="87"/>
      <c r="AC1797" s="87"/>
      <c r="AD1797" s="87"/>
      <c r="AE1797" s="87">
        <v>0</v>
      </c>
      <c r="AF1797" s="88" t="s">
        <v>8707</v>
      </c>
    </row>
    <row r="1798" spans="1:32">
      <c r="A1798" s="82">
        <v>2347</v>
      </c>
      <c r="B1798" s="84" t="s">
        <v>8719</v>
      </c>
      <c r="C1798" s="84" t="s">
        <v>6480</v>
      </c>
      <c r="D1798" s="85">
        <v>2026</v>
      </c>
      <c r="E1798" s="83"/>
      <c r="F1798" s="84" t="s">
        <v>4626</v>
      </c>
      <c r="G1798" s="84" t="s">
        <v>4602</v>
      </c>
      <c r="H1798" s="84"/>
      <c r="I1798" s="84" t="s">
        <v>4614</v>
      </c>
      <c r="J1798" s="84" t="s">
        <v>4649</v>
      </c>
      <c r="K1798" s="84" t="s">
        <v>4616</v>
      </c>
      <c r="L1798" s="84"/>
      <c r="M1798" s="84"/>
      <c r="N1798" s="84"/>
      <c r="O1798" s="84"/>
      <c r="P1798" s="84"/>
      <c r="Q1798" s="86">
        <v>1</v>
      </c>
      <c r="R1798" s="84"/>
      <c r="S1798" s="84"/>
      <c r="T1798" s="84"/>
      <c r="U1798" s="84"/>
      <c r="V1798" s="84"/>
      <c r="W1798" s="84"/>
      <c r="X1798" s="84"/>
      <c r="Y1798" s="84"/>
      <c r="Z1798" s="84" t="s">
        <v>4674</v>
      </c>
      <c r="AA1798" s="87">
        <v>2</v>
      </c>
      <c r="AB1798" s="87">
        <v>385</v>
      </c>
      <c r="AC1798" s="87">
        <v>0.3</v>
      </c>
      <c r="AD1798" s="87"/>
      <c r="AE1798" s="87">
        <v>385</v>
      </c>
      <c r="AF1798" s="88" t="s">
        <v>8707</v>
      </c>
    </row>
    <row r="1799" spans="1:32">
      <c r="A1799" s="82">
        <v>2348</v>
      </c>
      <c r="B1799" s="84" t="s">
        <v>8720</v>
      </c>
      <c r="C1799" s="84" t="s">
        <v>6480</v>
      </c>
      <c r="D1799" s="85">
        <v>2027</v>
      </c>
      <c r="E1799" s="83"/>
      <c r="F1799" s="84" t="s">
        <v>4626</v>
      </c>
      <c r="G1799" s="84" t="s">
        <v>4602</v>
      </c>
      <c r="H1799" s="84"/>
      <c r="I1799" s="84" t="s">
        <v>4614</v>
      </c>
      <c r="J1799" s="84" t="s">
        <v>4649</v>
      </c>
      <c r="K1799" s="84" t="s">
        <v>4781</v>
      </c>
      <c r="L1799" s="86">
        <v>1</v>
      </c>
      <c r="M1799" s="86">
        <v>1</v>
      </c>
      <c r="N1799" s="84"/>
      <c r="O1799" s="84"/>
      <c r="P1799" s="86">
        <v>1</v>
      </c>
      <c r="Q1799" s="84"/>
      <c r="R1799" s="84"/>
      <c r="S1799" s="84"/>
      <c r="T1799" s="84"/>
      <c r="U1799" s="84"/>
      <c r="V1799" s="84"/>
      <c r="W1799" s="84"/>
      <c r="X1799" s="84"/>
      <c r="Y1799" s="84"/>
      <c r="Z1799" s="84" t="s">
        <v>8721</v>
      </c>
      <c r="AA1799" s="87">
        <v>1106.3832</v>
      </c>
      <c r="AB1799" s="87">
        <v>212766</v>
      </c>
      <c r="AC1799" s="87">
        <v>165.9</v>
      </c>
      <c r="AD1799" s="87"/>
      <c r="AE1799" s="87">
        <v>212766</v>
      </c>
      <c r="AF1799" s="88" t="s">
        <v>8707</v>
      </c>
    </row>
    <row r="1800" spans="1:32">
      <c r="A1800" s="82">
        <v>2349</v>
      </c>
      <c r="B1800" s="84" t="s">
        <v>8722</v>
      </c>
      <c r="C1800" s="84" t="s">
        <v>6480</v>
      </c>
      <c r="D1800" s="85">
        <v>2027</v>
      </c>
      <c r="E1800" s="83"/>
      <c r="F1800" s="84" t="s">
        <v>4612</v>
      </c>
      <c r="G1800" s="84" t="s">
        <v>4602</v>
      </c>
      <c r="H1800" s="84"/>
      <c r="I1800" s="84" t="s">
        <v>4614</v>
      </c>
      <c r="J1800" s="84" t="s">
        <v>4649</v>
      </c>
      <c r="K1800" s="84" t="s">
        <v>4781</v>
      </c>
      <c r="L1800" s="86">
        <v>1</v>
      </c>
      <c r="M1800" s="86">
        <v>1</v>
      </c>
      <c r="N1800" s="84"/>
      <c r="O1800" s="84"/>
      <c r="P1800" s="84"/>
      <c r="Q1800" s="84"/>
      <c r="R1800" s="84"/>
      <c r="S1800" s="84"/>
      <c r="T1800" s="84"/>
      <c r="U1800" s="84"/>
      <c r="V1800" s="84"/>
      <c r="W1800" s="84"/>
      <c r="X1800" s="84"/>
      <c r="Y1800" s="84"/>
      <c r="Z1800" s="84" t="s">
        <v>7137</v>
      </c>
      <c r="AA1800" s="87">
        <v>40</v>
      </c>
      <c r="AB1800" s="87">
        <v>7692</v>
      </c>
      <c r="AC1800" s="87">
        <v>6</v>
      </c>
      <c r="AD1800" s="87"/>
      <c r="AE1800" s="87">
        <v>7692</v>
      </c>
      <c r="AF1800" s="88" t="s">
        <v>8707</v>
      </c>
    </row>
    <row r="1801" spans="1:32">
      <c r="A1801" s="82">
        <v>2350</v>
      </c>
      <c r="B1801" s="84" t="s">
        <v>8723</v>
      </c>
      <c r="C1801" s="84" t="s">
        <v>6480</v>
      </c>
      <c r="D1801" s="85">
        <v>2027</v>
      </c>
      <c r="E1801" s="83"/>
      <c r="F1801" s="84" t="s">
        <v>4626</v>
      </c>
      <c r="G1801" s="84" t="s">
        <v>4602</v>
      </c>
      <c r="H1801" s="84"/>
      <c r="I1801" s="84" t="s">
        <v>4614</v>
      </c>
      <c r="J1801" s="84" t="s">
        <v>4615</v>
      </c>
      <c r="K1801" s="84" t="s">
        <v>4781</v>
      </c>
      <c r="L1801" s="86">
        <v>1</v>
      </c>
      <c r="M1801" s="86">
        <v>1</v>
      </c>
      <c r="N1801" s="86">
        <v>1</v>
      </c>
      <c r="O1801" s="84"/>
      <c r="P1801" s="86">
        <v>1</v>
      </c>
      <c r="Q1801" s="84"/>
      <c r="R1801" s="84"/>
      <c r="S1801" s="84"/>
      <c r="T1801" s="84"/>
      <c r="U1801" s="84"/>
      <c r="V1801" s="84"/>
      <c r="W1801" s="84"/>
      <c r="X1801" s="84"/>
      <c r="Y1801" s="84"/>
      <c r="Z1801" s="84" t="s">
        <v>8724</v>
      </c>
      <c r="AA1801" s="87">
        <v>1217.0236</v>
      </c>
      <c r="AB1801" s="87">
        <v>234043</v>
      </c>
      <c r="AC1801" s="87">
        <v>182.5</v>
      </c>
      <c r="AD1801" s="87"/>
      <c r="AE1801" s="87">
        <v>234043</v>
      </c>
      <c r="AF1801" s="88" t="s">
        <v>8707</v>
      </c>
    </row>
    <row r="1802" spans="1:32">
      <c r="A1802" s="82">
        <v>2351</v>
      </c>
      <c r="B1802" s="84" t="s">
        <v>8725</v>
      </c>
      <c r="C1802" s="84" t="s">
        <v>6480</v>
      </c>
      <c r="D1802" s="85">
        <v>2024</v>
      </c>
      <c r="E1802" s="83"/>
      <c r="F1802" s="84" t="s">
        <v>4612</v>
      </c>
      <c r="G1802" s="84" t="s">
        <v>4602</v>
      </c>
      <c r="H1802" s="84"/>
      <c r="I1802" s="84" t="s">
        <v>4614</v>
      </c>
      <c r="J1802" s="84" t="s">
        <v>4649</v>
      </c>
      <c r="K1802" s="84" t="s">
        <v>4616</v>
      </c>
      <c r="L1802" s="84"/>
      <c r="M1802" s="84"/>
      <c r="N1802" s="84"/>
      <c r="O1802" s="84"/>
      <c r="P1802" s="84"/>
      <c r="Q1802" s="86">
        <v>1</v>
      </c>
      <c r="R1802" s="84"/>
      <c r="S1802" s="84"/>
      <c r="T1802" s="84"/>
      <c r="U1802" s="84"/>
      <c r="V1802" s="84"/>
      <c r="W1802" s="84"/>
      <c r="X1802" s="84"/>
      <c r="Y1802" s="84"/>
      <c r="Z1802" s="84" t="s">
        <v>8726</v>
      </c>
      <c r="AA1802" s="87">
        <v>1.2</v>
      </c>
      <c r="AB1802" s="87">
        <v>231</v>
      </c>
      <c r="AC1802" s="87">
        <v>0.2</v>
      </c>
      <c r="AD1802" s="87"/>
      <c r="AE1802" s="87">
        <v>231</v>
      </c>
      <c r="AF1802" s="88" t="s">
        <v>8707</v>
      </c>
    </row>
    <row r="1803" spans="1:32">
      <c r="A1803" s="82">
        <v>2352</v>
      </c>
      <c r="B1803" s="84" t="s">
        <v>8727</v>
      </c>
      <c r="C1803" s="84" t="s">
        <v>6480</v>
      </c>
      <c r="D1803" s="85">
        <v>2027</v>
      </c>
      <c r="E1803" s="83"/>
      <c r="F1803" s="84" t="s">
        <v>4612</v>
      </c>
      <c r="G1803" s="84" t="s">
        <v>4604</v>
      </c>
      <c r="H1803" s="84"/>
      <c r="I1803" s="84" t="s">
        <v>4641</v>
      </c>
      <c r="J1803" s="84"/>
      <c r="K1803" s="84" t="s">
        <v>4554</v>
      </c>
      <c r="L1803" s="86">
        <v>1</v>
      </c>
      <c r="M1803" s="84"/>
      <c r="N1803" s="84"/>
      <c r="O1803" s="84"/>
      <c r="P1803" s="84"/>
      <c r="Q1803" s="84"/>
      <c r="R1803" s="84"/>
      <c r="S1803" s="84"/>
      <c r="T1803" s="84"/>
      <c r="U1803" s="84"/>
      <c r="V1803" s="84"/>
      <c r="W1803" s="84"/>
      <c r="X1803" s="84"/>
      <c r="Y1803" s="84"/>
      <c r="Z1803" s="84" t="s">
        <v>7847</v>
      </c>
      <c r="AA1803" s="87">
        <v>1000</v>
      </c>
      <c r="AB1803" s="87">
        <v>217391</v>
      </c>
      <c r="AC1803" s="87">
        <v>169.5</v>
      </c>
      <c r="AD1803" s="87"/>
      <c r="AE1803" s="87">
        <v>217391</v>
      </c>
      <c r="AF1803" s="88" t="s">
        <v>8707</v>
      </c>
    </row>
    <row r="1804" spans="1:32">
      <c r="A1804" s="82">
        <v>2353</v>
      </c>
      <c r="B1804" s="84" t="s">
        <v>8728</v>
      </c>
      <c r="C1804" s="84" t="s">
        <v>6480</v>
      </c>
      <c r="D1804" s="85">
        <v>2023</v>
      </c>
      <c r="E1804" s="83"/>
      <c r="F1804" s="84" t="s">
        <v>4601</v>
      </c>
      <c r="G1804" s="84" t="s">
        <v>4602</v>
      </c>
      <c r="H1804" s="84"/>
      <c r="I1804" s="84" t="s">
        <v>4614</v>
      </c>
      <c r="J1804" s="84" t="s">
        <v>4649</v>
      </c>
      <c r="K1804" s="84" t="s">
        <v>4616</v>
      </c>
      <c r="L1804" s="84"/>
      <c r="M1804" s="84"/>
      <c r="N1804" s="84"/>
      <c r="O1804" s="84"/>
      <c r="P1804" s="84"/>
      <c r="Q1804" s="86">
        <v>1</v>
      </c>
      <c r="R1804" s="84"/>
      <c r="S1804" s="84"/>
      <c r="T1804" s="84"/>
      <c r="U1804" s="84"/>
      <c r="V1804" s="84"/>
      <c r="W1804" s="84"/>
      <c r="X1804" s="84"/>
      <c r="Y1804" s="84"/>
      <c r="Z1804" s="84" t="s">
        <v>8729</v>
      </c>
      <c r="AA1804" s="87">
        <v>0.16500000000000001</v>
      </c>
      <c r="AB1804" s="87">
        <v>32</v>
      </c>
      <c r="AC1804" s="87">
        <v>0</v>
      </c>
      <c r="AD1804" s="87"/>
      <c r="AE1804" s="87">
        <v>32</v>
      </c>
      <c r="AF1804" s="88" t="s">
        <v>8707</v>
      </c>
    </row>
    <row r="1805" spans="1:32">
      <c r="A1805" s="82">
        <v>2354</v>
      </c>
      <c r="B1805" s="84" t="s">
        <v>8730</v>
      </c>
      <c r="C1805" s="84" t="s">
        <v>4890</v>
      </c>
      <c r="D1805" s="85">
        <v>2024</v>
      </c>
      <c r="E1805" s="83"/>
      <c r="F1805" s="84" t="s">
        <v>4626</v>
      </c>
      <c r="G1805" s="84" t="s">
        <v>4598</v>
      </c>
      <c r="H1805" s="84" t="s">
        <v>4613</v>
      </c>
      <c r="I1805" s="84" t="s">
        <v>4614</v>
      </c>
      <c r="J1805" s="84" t="s">
        <v>4649</v>
      </c>
      <c r="K1805" s="84" t="s">
        <v>4616</v>
      </c>
      <c r="L1805" s="84"/>
      <c r="M1805" s="84"/>
      <c r="N1805" s="84"/>
      <c r="O1805" s="84"/>
      <c r="P1805" s="86">
        <v>1</v>
      </c>
      <c r="Q1805" s="86">
        <v>1</v>
      </c>
      <c r="R1805" s="84"/>
      <c r="S1805" s="84"/>
      <c r="T1805" s="84"/>
      <c r="U1805" s="84"/>
      <c r="V1805" s="84"/>
      <c r="W1805" s="84"/>
      <c r="X1805" s="84"/>
      <c r="Y1805" s="84"/>
      <c r="Z1805" s="84" t="s">
        <v>5864</v>
      </c>
      <c r="AA1805" s="87">
        <v>6</v>
      </c>
      <c r="AB1805" s="87">
        <v>1333</v>
      </c>
      <c r="AC1805" s="87">
        <v>1</v>
      </c>
      <c r="AD1805" s="87"/>
      <c r="AE1805" s="87">
        <v>1333</v>
      </c>
      <c r="AF1805" s="88" t="s">
        <v>8697</v>
      </c>
    </row>
    <row r="1806" spans="1:32">
      <c r="A1806" s="82">
        <v>2355</v>
      </c>
      <c r="B1806" s="84" t="s">
        <v>8731</v>
      </c>
      <c r="C1806" s="84" t="s">
        <v>4890</v>
      </c>
      <c r="D1806" s="85">
        <v>2024</v>
      </c>
      <c r="E1806" s="83"/>
      <c r="F1806" s="84" t="s">
        <v>4626</v>
      </c>
      <c r="G1806" s="84" t="s">
        <v>4598</v>
      </c>
      <c r="H1806" s="84" t="s">
        <v>4613</v>
      </c>
      <c r="I1806" s="84" t="s">
        <v>4614</v>
      </c>
      <c r="J1806" s="84" t="s">
        <v>4649</v>
      </c>
      <c r="K1806" s="84" t="s">
        <v>4616</v>
      </c>
      <c r="L1806" s="84"/>
      <c r="M1806" s="84"/>
      <c r="N1806" s="84"/>
      <c r="O1806" s="84"/>
      <c r="P1806" s="84"/>
      <c r="Q1806" s="86">
        <v>1</v>
      </c>
      <c r="R1806" s="84"/>
      <c r="S1806" s="84"/>
      <c r="T1806" s="84"/>
      <c r="U1806" s="84"/>
      <c r="V1806" s="84"/>
      <c r="W1806" s="84"/>
      <c r="X1806" s="84"/>
      <c r="Y1806" s="84"/>
      <c r="Z1806" s="84" t="s">
        <v>8732</v>
      </c>
      <c r="AA1806" s="87">
        <v>0.92350315500000002</v>
      </c>
      <c r="AB1806" s="87">
        <v>205</v>
      </c>
      <c r="AC1806" s="87">
        <v>0.16</v>
      </c>
      <c r="AD1806" s="87"/>
      <c r="AE1806" s="87">
        <v>205</v>
      </c>
      <c r="AF1806" s="88" t="s">
        <v>8697</v>
      </c>
    </row>
    <row r="1807" spans="1:32">
      <c r="A1807" s="82">
        <v>2356</v>
      </c>
      <c r="B1807" s="84" t="s">
        <v>8733</v>
      </c>
      <c r="C1807" s="84" t="s">
        <v>4890</v>
      </c>
      <c r="D1807" s="83"/>
      <c r="E1807" s="83"/>
      <c r="F1807" s="84" t="s">
        <v>4626</v>
      </c>
      <c r="G1807" s="84" t="s">
        <v>4598</v>
      </c>
      <c r="H1807" s="84" t="s">
        <v>4613</v>
      </c>
      <c r="I1807" s="84" t="s">
        <v>5320</v>
      </c>
      <c r="J1807" s="84" t="s">
        <v>4649</v>
      </c>
      <c r="K1807" s="84" t="s">
        <v>4616</v>
      </c>
      <c r="L1807" s="84"/>
      <c r="M1807" s="84"/>
      <c r="N1807" s="84"/>
      <c r="O1807" s="84"/>
      <c r="P1807" s="84"/>
      <c r="Q1807" s="86">
        <v>1</v>
      </c>
      <c r="R1807" s="84"/>
      <c r="S1807" s="84"/>
      <c r="T1807" s="84"/>
      <c r="U1807" s="84"/>
      <c r="V1807" s="84"/>
      <c r="W1807" s="84"/>
      <c r="X1807" s="84"/>
      <c r="Y1807" s="84"/>
      <c r="Z1807" s="84" t="s">
        <v>8734</v>
      </c>
      <c r="AA1807" s="87">
        <v>902.88924559999998</v>
      </c>
      <c r="AB1807" s="87">
        <v>200642</v>
      </c>
      <c r="AC1807" s="87">
        <v>156</v>
      </c>
      <c r="AD1807" s="87"/>
      <c r="AE1807" s="87">
        <v>200642</v>
      </c>
      <c r="AF1807" s="88" t="s">
        <v>8697</v>
      </c>
    </row>
    <row r="1808" spans="1:32">
      <c r="A1808" s="82">
        <v>2357</v>
      </c>
      <c r="B1808" s="84" t="s">
        <v>8735</v>
      </c>
      <c r="C1808" s="84" t="s">
        <v>4890</v>
      </c>
      <c r="D1808" s="85">
        <v>2023</v>
      </c>
      <c r="E1808" s="83"/>
      <c r="F1808" s="84" t="s">
        <v>4621</v>
      </c>
      <c r="G1808" s="84" t="s">
        <v>4598</v>
      </c>
      <c r="H1808" s="84" t="s">
        <v>4613</v>
      </c>
      <c r="I1808" s="84" t="s">
        <v>5320</v>
      </c>
      <c r="J1808" s="84" t="s">
        <v>4622</v>
      </c>
      <c r="K1808" s="84" t="s">
        <v>4616</v>
      </c>
      <c r="L1808" s="84"/>
      <c r="M1808" s="84"/>
      <c r="N1808" s="84"/>
      <c r="O1808" s="84"/>
      <c r="P1808" s="84"/>
      <c r="Q1808" s="86">
        <v>1</v>
      </c>
      <c r="R1808" s="86">
        <v>1</v>
      </c>
      <c r="S1808" s="84"/>
      <c r="T1808" s="84"/>
      <c r="U1808" s="84"/>
      <c r="V1808" s="84"/>
      <c r="W1808" s="84"/>
      <c r="X1808" s="84"/>
      <c r="Y1808" s="84"/>
      <c r="Z1808" s="84" t="s">
        <v>8736</v>
      </c>
      <c r="AA1808" s="87">
        <v>2.5000000000000001E-2</v>
      </c>
      <c r="AB1808" s="87">
        <v>6</v>
      </c>
      <c r="AC1808" s="87">
        <v>0</v>
      </c>
      <c r="AD1808" s="87"/>
      <c r="AE1808" s="87">
        <v>6</v>
      </c>
      <c r="AF1808" s="88" t="s">
        <v>8697</v>
      </c>
    </row>
    <row r="1809" spans="1:32">
      <c r="A1809" s="82">
        <v>2358</v>
      </c>
      <c r="B1809" s="84" t="s">
        <v>8737</v>
      </c>
      <c r="C1809" s="84" t="s">
        <v>4890</v>
      </c>
      <c r="D1809" s="85">
        <v>2027</v>
      </c>
      <c r="E1809" s="83"/>
      <c r="F1809" s="84" t="s">
        <v>4626</v>
      </c>
      <c r="G1809" s="84" t="s">
        <v>4598</v>
      </c>
      <c r="H1809" s="84" t="s">
        <v>4613</v>
      </c>
      <c r="I1809" s="84" t="s">
        <v>4614</v>
      </c>
      <c r="J1809" s="84" t="s">
        <v>4683</v>
      </c>
      <c r="K1809" s="84" t="s">
        <v>4554</v>
      </c>
      <c r="L1809" s="84"/>
      <c r="M1809" s="86">
        <v>1</v>
      </c>
      <c r="N1809" s="84"/>
      <c r="O1809" s="84"/>
      <c r="P1809" s="86">
        <v>1</v>
      </c>
      <c r="Q1809" s="86">
        <v>1</v>
      </c>
      <c r="R1809" s="84"/>
      <c r="S1809" s="84"/>
      <c r="T1809" s="84"/>
      <c r="U1809" s="84"/>
      <c r="V1809" s="84"/>
      <c r="W1809" s="84"/>
      <c r="X1809" s="84"/>
      <c r="Y1809" s="84"/>
      <c r="Z1809" s="84" t="s">
        <v>8738</v>
      </c>
      <c r="AA1809" s="87">
        <v>1949</v>
      </c>
      <c r="AB1809" s="87">
        <v>433065</v>
      </c>
      <c r="AC1809" s="87">
        <v>338</v>
      </c>
      <c r="AD1809" s="87"/>
      <c r="AE1809" s="87">
        <v>433065</v>
      </c>
      <c r="AF1809" s="88" t="s">
        <v>8697</v>
      </c>
    </row>
    <row r="1810" spans="1:32">
      <c r="A1810" s="82">
        <v>2359</v>
      </c>
      <c r="B1810" s="84" t="s">
        <v>8739</v>
      </c>
      <c r="C1810" s="84" t="s">
        <v>4890</v>
      </c>
      <c r="D1810" s="85">
        <v>2027</v>
      </c>
      <c r="E1810" s="83"/>
      <c r="F1810" s="84" t="s">
        <v>4612</v>
      </c>
      <c r="G1810" s="84" t="s">
        <v>4598</v>
      </c>
      <c r="H1810" s="84" t="s">
        <v>4613</v>
      </c>
      <c r="I1810" s="84" t="s">
        <v>5320</v>
      </c>
      <c r="J1810" s="84" t="s">
        <v>4622</v>
      </c>
      <c r="K1810" s="84" t="s">
        <v>4554</v>
      </c>
      <c r="L1810" s="84"/>
      <c r="M1810" s="86">
        <v>1</v>
      </c>
      <c r="N1810" s="84"/>
      <c r="O1810" s="84"/>
      <c r="P1810" s="86">
        <v>1</v>
      </c>
      <c r="Q1810" s="86">
        <v>1</v>
      </c>
      <c r="R1810" s="84"/>
      <c r="S1810" s="84"/>
      <c r="T1810" s="84"/>
      <c r="U1810" s="84"/>
      <c r="V1810" s="84"/>
      <c r="W1810" s="84"/>
      <c r="X1810" s="84"/>
      <c r="Y1810" s="84"/>
      <c r="Z1810" s="84" t="s">
        <v>8740</v>
      </c>
      <c r="AA1810" s="87">
        <v>255</v>
      </c>
      <c r="AB1810" s="87">
        <v>56752</v>
      </c>
      <c r="AC1810" s="87">
        <v>44</v>
      </c>
      <c r="AD1810" s="87"/>
      <c r="AE1810" s="87">
        <v>56752</v>
      </c>
      <c r="AF1810" s="88" t="s">
        <v>8697</v>
      </c>
    </row>
    <row r="1811" spans="1:32">
      <c r="A1811" s="82">
        <v>2360</v>
      </c>
      <c r="B1811" s="84" t="s">
        <v>8741</v>
      </c>
      <c r="C1811" s="84" t="s">
        <v>4890</v>
      </c>
      <c r="D1811" s="83"/>
      <c r="E1811" s="83"/>
      <c r="F1811" s="84" t="s">
        <v>4621</v>
      </c>
      <c r="G1811" s="84" t="s">
        <v>4598</v>
      </c>
      <c r="H1811" s="84" t="s">
        <v>4613</v>
      </c>
      <c r="I1811" s="84" t="s">
        <v>4614</v>
      </c>
      <c r="J1811" s="84" t="s">
        <v>4715</v>
      </c>
      <c r="K1811" s="84" t="s">
        <v>4616</v>
      </c>
      <c r="L1811" s="84"/>
      <c r="M1811" s="84"/>
      <c r="N1811" s="84"/>
      <c r="O1811" s="84"/>
      <c r="P1811" s="86">
        <v>1</v>
      </c>
      <c r="Q1811" s="84"/>
      <c r="R1811" s="84"/>
      <c r="S1811" s="84"/>
      <c r="T1811" s="84"/>
      <c r="U1811" s="84"/>
      <c r="V1811" s="84"/>
      <c r="W1811" s="84"/>
      <c r="X1811" s="84"/>
      <c r="Y1811" s="84"/>
      <c r="Z1811" s="84" t="s">
        <v>4970</v>
      </c>
      <c r="AA1811" s="87">
        <v>20</v>
      </c>
      <c r="AB1811" s="87">
        <v>4444</v>
      </c>
      <c r="AC1811" s="87">
        <v>3.5</v>
      </c>
      <c r="AD1811" s="87"/>
      <c r="AE1811" s="87">
        <v>4444</v>
      </c>
      <c r="AF1811" s="88" t="s">
        <v>8742</v>
      </c>
    </row>
    <row r="1812" spans="1:32">
      <c r="A1812" s="82">
        <v>2361</v>
      </c>
      <c r="B1812" s="84" t="s">
        <v>8743</v>
      </c>
      <c r="C1812" s="84" t="s">
        <v>4890</v>
      </c>
      <c r="D1812" s="85">
        <v>2024</v>
      </c>
      <c r="E1812" s="83"/>
      <c r="F1812" s="84" t="s">
        <v>4612</v>
      </c>
      <c r="G1812" s="84" t="s">
        <v>4598</v>
      </c>
      <c r="H1812" s="84" t="s">
        <v>4613</v>
      </c>
      <c r="I1812" s="84" t="s">
        <v>4614</v>
      </c>
      <c r="J1812" s="84" t="s">
        <v>4715</v>
      </c>
      <c r="K1812" s="84" t="s">
        <v>4616</v>
      </c>
      <c r="L1812" s="84"/>
      <c r="M1812" s="84"/>
      <c r="N1812" s="84"/>
      <c r="O1812" s="84"/>
      <c r="P1812" s="84"/>
      <c r="Q1812" s="86">
        <v>1</v>
      </c>
      <c r="R1812" s="84"/>
      <c r="S1812" s="84"/>
      <c r="T1812" s="84"/>
      <c r="U1812" s="84"/>
      <c r="V1812" s="84"/>
      <c r="W1812" s="84"/>
      <c r="X1812" s="84"/>
      <c r="Y1812" s="84"/>
      <c r="Z1812" s="84"/>
      <c r="AA1812" s="87">
        <v>0</v>
      </c>
      <c r="AB1812" s="87"/>
      <c r="AC1812" s="87"/>
      <c r="AD1812" s="87"/>
      <c r="AE1812" s="87">
        <v>0</v>
      </c>
      <c r="AF1812" s="88" t="s">
        <v>8744</v>
      </c>
    </row>
    <row r="1813" spans="1:32">
      <c r="A1813" s="82">
        <v>2362</v>
      </c>
      <c r="B1813" s="84" t="s">
        <v>8745</v>
      </c>
      <c r="C1813" s="84" t="s">
        <v>4890</v>
      </c>
      <c r="D1813" s="83"/>
      <c r="E1813" s="83"/>
      <c r="F1813" s="84" t="s">
        <v>4626</v>
      </c>
      <c r="G1813" s="84" t="s">
        <v>4598</v>
      </c>
      <c r="H1813" s="84" t="s">
        <v>4613</v>
      </c>
      <c r="I1813" s="84" t="s">
        <v>4614</v>
      </c>
      <c r="J1813" s="84" t="s">
        <v>4715</v>
      </c>
      <c r="K1813" s="84" t="s">
        <v>4616</v>
      </c>
      <c r="L1813" s="84"/>
      <c r="M1813" s="84"/>
      <c r="N1813" s="84"/>
      <c r="O1813" s="84"/>
      <c r="P1813" s="84"/>
      <c r="Q1813" s="84"/>
      <c r="R1813" s="84"/>
      <c r="S1813" s="84"/>
      <c r="T1813" s="84"/>
      <c r="U1813" s="84"/>
      <c r="V1813" s="84"/>
      <c r="W1813" s="84"/>
      <c r="X1813" s="84"/>
      <c r="Y1813" s="84"/>
      <c r="Z1813" s="84"/>
      <c r="AA1813" s="87">
        <v>0</v>
      </c>
      <c r="AB1813" s="87"/>
      <c r="AC1813" s="87"/>
      <c r="AD1813" s="87"/>
      <c r="AE1813" s="87">
        <v>0</v>
      </c>
      <c r="AF1813" s="88" t="s">
        <v>8746</v>
      </c>
    </row>
    <row r="1814" spans="1:32">
      <c r="A1814" s="82">
        <v>2363</v>
      </c>
      <c r="B1814" s="84" t="s">
        <v>8747</v>
      </c>
      <c r="C1814" s="84" t="s">
        <v>4890</v>
      </c>
      <c r="D1814" s="85">
        <v>2022</v>
      </c>
      <c r="E1814" s="83"/>
      <c r="F1814" s="84" t="s">
        <v>4601</v>
      </c>
      <c r="G1814" s="84" t="s">
        <v>4598</v>
      </c>
      <c r="H1814" s="84" t="s">
        <v>4613</v>
      </c>
      <c r="I1814" s="84" t="s">
        <v>4614</v>
      </c>
      <c r="J1814" s="84" t="s">
        <v>4649</v>
      </c>
      <c r="K1814" s="84" t="s">
        <v>4616</v>
      </c>
      <c r="L1814" s="84"/>
      <c r="M1814" s="84"/>
      <c r="N1814" s="84"/>
      <c r="O1814" s="84"/>
      <c r="P1814" s="84"/>
      <c r="Q1814" s="84"/>
      <c r="R1814" s="84"/>
      <c r="S1814" s="84"/>
      <c r="T1814" s="84"/>
      <c r="U1814" s="84"/>
      <c r="V1814" s="84"/>
      <c r="W1814" s="84"/>
      <c r="X1814" s="84"/>
      <c r="Y1814" s="84"/>
      <c r="Z1814" s="84" t="s">
        <v>4939</v>
      </c>
      <c r="AA1814" s="87">
        <v>0.02</v>
      </c>
      <c r="AB1814" s="87">
        <v>4</v>
      </c>
      <c r="AC1814" s="87">
        <v>0</v>
      </c>
      <c r="AD1814" s="87"/>
      <c r="AE1814" s="87">
        <v>4</v>
      </c>
      <c r="AF1814" s="88" t="s">
        <v>8748</v>
      </c>
    </row>
    <row r="1815" spans="1:32">
      <c r="A1815" s="82">
        <v>2364</v>
      </c>
      <c r="B1815" s="84" t="s">
        <v>8749</v>
      </c>
      <c r="C1815" s="84" t="s">
        <v>4890</v>
      </c>
      <c r="D1815" s="85">
        <v>2027</v>
      </c>
      <c r="E1815" s="83"/>
      <c r="F1815" s="84" t="s">
        <v>4626</v>
      </c>
      <c r="G1815" s="84" t="s">
        <v>4598</v>
      </c>
      <c r="H1815" s="84" t="s">
        <v>4613</v>
      </c>
      <c r="I1815" s="84" t="s">
        <v>4614</v>
      </c>
      <c r="J1815" s="84" t="s">
        <v>4649</v>
      </c>
      <c r="K1815" s="84" t="s">
        <v>4554</v>
      </c>
      <c r="L1815" s="84"/>
      <c r="M1815" s="86">
        <v>1</v>
      </c>
      <c r="N1815" s="84"/>
      <c r="O1815" s="84"/>
      <c r="P1815" s="84"/>
      <c r="Q1815" s="84"/>
      <c r="R1815" s="84"/>
      <c r="S1815" s="84"/>
      <c r="T1815" s="84"/>
      <c r="U1815" s="84"/>
      <c r="V1815" s="84"/>
      <c r="W1815" s="84"/>
      <c r="X1815" s="84"/>
      <c r="Y1815" s="84"/>
      <c r="Z1815" s="84" t="s">
        <v>8750</v>
      </c>
      <c r="AA1815" s="87">
        <v>1005</v>
      </c>
      <c r="AB1815" s="87">
        <v>223269</v>
      </c>
      <c r="AC1815" s="87">
        <v>174</v>
      </c>
      <c r="AD1815" s="87"/>
      <c r="AE1815" s="87">
        <v>223269</v>
      </c>
      <c r="AF1815" s="88" t="s">
        <v>8751</v>
      </c>
    </row>
    <row r="1816" spans="1:32">
      <c r="A1816" s="82">
        <v>2365</v>
      </c>
      <c r="B1816" s="84" t="s">
        <v>8752</v>
      </c>
      <c r="C1816" s="84" t="s">
        <v>4890</v>
      </c>
      <c r="D1816" s="85">
        <v>2027</v>
      </c>
      <c r="E1816" s="83"/>
      <c r="F1816" s="84" t="s">
        <v>4612</v>
      </c>
      <c r="G1816" s="84" t="s">
        <v>4598</v>
      </c>
      <c r="H1816" s="84" t="s">
        <v>4613</v>
      </c>
      <c r="I1816" s="84" t="s">
        <v>4614</v>
      </c>
      <c r="J1816" s="84" t="s">
        <v>4683</v>
      </c>
      <c r="K1816" s="84" t="s">
        <v>4554</v>
      </c>
      <c r="L1816" s="84"/>
      <c r="M1816" s="86">
        <v>1</v>
      </c>
      <c r="N1816" s="84"/>
      <c r="O1816" s="84"/>
      <c r="P1816" s="84"/>
      <c r="Q1816" s="84"/>
      <c r="R1816" s="84"/>
      <c r="S1816" s="84"/>
      <c r="T1816" s="84"/>
      <c r="U1816" s="84"/>
      <c r="V1816" s="84"/>
      <c r="W1816" s="84"/>
      <c r="X1816" s="84"/>
      <c r="Y1816" s="84"/>
      <c r="Z1816" s="84" t="s">
        <v>7859</v>
      </c>
      <c r="AA1816" s="87">
        <v>1299</v>
      </c>
      <c r="AB1816" s="87">
        <v>288710</v>
      </c>
      <c r="AC1816" s="87">
        <v>225</v>
      </c>
      <c r="AD1816" s="87"/>
      <c r="AE1816" s="87">
        <v>288710</v>
      </c>
      <c r="AF1816" s="88" t="s">
        <v>8697</v>
      </c>
    </row>
    <row r="1817" spans="1:32">
      <c r="A1817" s="82">
        <v>2366</v>
      </c>
      <c r="B1817" s="84" t="s">
        <v>8753</v>
      </c>
      <c r="C1817" s="84" t="s">
        <v>4771</v>
      </c>
      <c r="D1817" s="85">
        <v>2020</v>
      </c>
      <c r="E1817" s="83"/>
      <c r="F1817" s="84" t="s">
        <v>4601</v>
      </c>
      <c r="G1817" s="84" t="s">
        <v>4598</v>
      </c>
      <c r="H1817" s="84" t="s">
        <v>4613</v>
      </c>
      <c r="I1817" s="84" t="s">
        <v>4664</v>
      </c>
      <c r="J1817" s="84"/>
      <c r="K1817" s="84" t="s">
        <v>4616</v>
      </c>
      <c r="L1817" s="86">
        <v>1</v>
      </c>
      <c r="M1817" s="84"/>
      <c r="N1817" s="84"/>
      <c r="O1817" s="84"/>
      <c r="P1817" s="84"/>
      <c r="Q1817" s="84"/>
      <c r="R1817" s="84"/>
      <c r="S1817" s="84"/>
      <c r="T1817" s="84"/>
      <c r="U1817" s="84"/>
      <c r="V1817" s="84"/>
      <c r="W1817" s="84"/>
      <c r="X1817" s="84"/>
      <c r="Y1817" s="84"/>
      <c r="Z1817" s="84" t="s">
        <v>6002</v>
      </c>
      <c r="AA1817" s="87">
        <v>0.7</v>
      </c>
      <c r="AB1817" s="87">
        <v>156</v>
      </c>
      <c r="AC1817" s="87">
        <v>0.1</v>
      </c>
      <c r="AD1817" s="87"/>
      <c r="AE1817" s="87">
        <v>156</v>
      </c>
      <c r="AF1817" s="88"/>
    </row>
    <row r="1818" spans="1:32">
      <c r="A1818" s="82">
        <v>2367</v>
      </c>
      <c r="B1818" s="84" t="s">
        <v>8754</v>
      </c>
      <c r="C1818" s="84" t="s">
        <v>6161</v>
      </c>
      <c r="D1818" s="85">
        <v>2023</v>
      </c>
      <c r="E1818" s="83"/>
      <c r="F1818" s="84" t="s">
        <v>4621</v>
      </c>
      <c r="G1818" s="84" t="s">
        <v>4598</v>
      </c>
      <c r="H1818" s="84" t="s">
        <v>4613</v>
      </c>
      <c r="I1818" s="84" t="s">
        <v>4614</v>
      </c>
      <c r="J1818" s="84" t="s">
        <v>4715</v>
      </c>
      <c r="K1818" s="84" t="s">
        <v>4616</v>
      </c>
      <c r="L1818" s="84"/>
      <c r="M1818" s="84"/>
      <c r="N1818" s="84"/>
      <c r="O1818" s="84"/>
      <c r="P1818" s="84"/>
      <c r="Q1818" s="84"/>
      <c r="R1818" s="86">
        <v>1</v>
      </c>
      <c r="S1818" s="84"/>
      <c r="T1818" s="84"/>
      <c r="U1818" s="84"/>
      <c r="V1818" s="84"/>
      <c r="W1818" s="84"/>
      <c r="X1818" s="84"/>
      <c r="Y1818" s="84"/>
      <c r="Z1818" s="84" t="s">
        <v>5330</v>
      </c>
      <c r="AA1818" s="87">
        <v>1</v>
      </c>
      <c r="AB1818" s="87">
        <v>222</v>
      </c>
      <c r="AC1818" s="87">
        <v>0.2</v>
      </c>
      <c r="AD1818" s="87"/>
      <c r="AE1818" s="87">
        <v>222</v>
      </c>
      <c r="AF1818" s="88"/>
    </row>
    <row r="1819" spans="1:32">
      <c r="A1819" s="82">
        <v>2368</v>
      </c>
      <c r="B1819" s="84" t="s">
        <v>8755</v>
      </c>
      <c r="C1819" s="84" t="s">
        <v>5019</v>
      </c>
      <c r="D1819" s="85">
        <v>2018</v>
      </c>
      <c r="E1819" s="83"/>
      <c r="F1819" s="84" t="s">
        <v>4601</v>
      </c>
      <c r="G1819" s="84" t="s">
        <v>4598</v>
      </c>
      <c r="H1819" s="84" t="s">
        <v>4613</v>
      </c>
      <c r="I1819" s="84" t="s">
        <v>4769</v>
      </c>
      <c r="J1819" s="84"/>
      <c r="K1819" s="84" t="s">
        <v>4616</v>
      </c>
      <c r="L1819" s="84"/>
      <c r="M1819" s="84"/>
      <c r="N1819" s="84"/>
      <c r="O1819" s="84"/>
      <c r="P1819" s="84"/>
      <c r="Q1819" s="86">
        <v>1</v>
      </c>
      <c r="R1819" s="84"/>
      <c r="S1819" s="84"/>
      <c r="T1819" s="84"/>
      <c r="U1819" s="84"/>
      <c r="V1819" s="84"/>
      <c r="W1819" s="84"/>
      <c r="X1819" s="84"/>
      <c r="Y1819" s="84"/>
      <c r="Z1819" s="84" t="s">
        <v>6002</v>
      </c>
      <c r="AA1819" s="87">
        <v>0.7</v>
      </c>
      <c r="AB1819" s="87">
        <v>156</v>
      </c>
      <c r="AC1819" s="87">
        <v>0.1</v>
      </c>
      <c r="AD1819" s="87"/>
      <c r="AE1819" s="87">
        <v>156</v>
      </c>
      <c r="AF1819" s="88"/>
    </row>
    <row r="1820" spans="1:32">
      <c r="A1820" s="82">
        <v>2370</v>
      </c>
      <c r="B1820" s="84" t="s">
        <v>8756</v>
      </c>
      <c r="C1820" s="84" t="s">
        <v>4640</v>
      </c>
      <c r="D1820" s="85">
        <v>2023</v>
      </c>
      <c r="E1820" s="83"/>
      <c r="F1820" s="84" t="s">
        <v>4621</v>
      </c>
      <c r="G1820" s="84" t="s">
        <v>4598</v>
      </c>
      <c r="H1820" s="84" t="s">
        <v>4613</v>
      </c>
      <c r="I1820" s="84" t="s">
        <v>4769</v>
      </c>
      <c r="J1820" s="84"/>
      <c r="K1820" s="84" t="s">
        <v>4616</v>
      </c>
      <c r="L1820" s="84"/>
      <c r="M1820" s="84"/>
      <c r="N1820" s="84"/>
      <c r="O1820" s="84"/>
      <c r="P1820" s="84"/>
      <c r="Q1820" s="86">
        <v>1</v>
      </c>
      <c r="R1820" s="84"/>
      <c r="S1820" s="84"/>
      <c r="T1820" s="84"/>
      <c r="U1820" s="84"/>
      <c r="V1820" s="84"/>
      <c r="W1820" s="84"/>
      <c r="X1820" s="84"/>
      <c r="Y1820" s="84"/>
      <c r="Z1820" s="84" t="s">
        <v>5253</v>
      </c>
      <c r="AA1820" s="87">
        <v>3</v>
      </c>
      <c r="AB1820" s="87">
        <v>667</v>
      </c>
      <c r="AC1820" s="87">
        <v>0.5</v>
      </c>
      <c r="AD1820" s="87"/>
      <c r="AE1820" s="87">
        <v>667</v>
      </c>
      <c r="AF1820" s="88" t="s">
        <v>8757</v>
      </c>
    </row>
    <row r="1821" spans="1:32">
      <c r="A1821" s="82">
        <v>2371</v>
      </c>
      <c r="B1821" s="84" t="s">
        <v>8758</v>
      </c>
      <c r="C1821" s="84" t="s">
        <v>4672</v>
      </c>
      <c r="D1821" s="85">
        <v>2022</v>
      </c>
      <c r="E1821" s="83"/>
      <c r="F1821" s="84" t="s">
        <v>4601</v>
      </c>
      <c r="G1821" s="84" t="s">
        <v>4598</v>
      </c>
      <c r="H1821" s="84" t="s">
        <v>4613</v>
      </c>
      <c r="I1821" s="84" t="s">
        <v>4614</v>
      </c>
      <c r="J1821" s="84" t="s">
        <v>4715</v>
      </c>
      <c r="K1821" s="84" t="s">
        <v>4616</v>
      </c>
      <c r="L1821" s="84"/>
      <c r="M1821" s="84"/>
      <c r="N1821" s="84"/>
      <c r="O1821" s="84"/>
      <c r="P1821" s="84"/>
      <c r="Q1821" s="86">
        <v>1</v>
      </c>
      <c r="R1821" s="84"/>
      <c r="S1821" s="84"/>
      <c r="T1821" s="84"/>
      <c r="U1821" s="84"/>
      <c r="V1821" s="84"/>
      <c r="W1821" s="84"/>
      <c r="X1821" s="84"/>
      <c r="Y1821" s="84"/>
      <c r="Z1821" s="84" t="s">
        <v>4674</v>
      </c>
      <c r="AA1821" s="87">
        <v>2</v>
      </c>
      <c r="AB1821" s="87">
        <v>444</v>
      </c>
      <c r="AC1821" s="87">
        <v>0.3</v>
      </c>
      <c r="AD1821" s="87"/>
      <c r="AE1821" s="87">
        <v>444</v>
      </c>
      <c r="AF1821" s="88" t="s">
        <v>8759</v>
      </c>
    </row>
    <row r="1822" spans="1:32">
      <c r="A1822" s="82">
        <v>2372</v>
      </c>
      <c r="B1822" s="84" t="s">
        <v>8760</v>
      </c>
      <c r="C1822" s="84" t="s">
        <v>4672</v>
      </c>
      <c r="D1822" s="85">
        <v>2023</v>
      </c>
      <c r="E1822" s="83"/>
      <c r="F1822" s="84" t="s">
        <v>4621</v>
      </c>
      <c r="G1822" s="84" t="s">
        <v>4598</v>
      </c>
      <c r="H1822" s="84" t="s">
        <v>4613</v>
      </c>
      <c r="I1822" s="84" t="s">
        <v>4641</v>
      </c>
      <c r="J1822" s="84"/>
      <c r="K1822" s="84" t="s">
        <v>4616</v>
      </c>
      <c r="L1822" s="84"/>
      <c r="M1822" s="84"/>
      <c r="N1822" s="84"/>
      <c r="O1822" s="84"/>
      <c r="P1822" s="86">
        <v>1</v>
      </c>
      <c r="Q1822" s="84"/>
      <c r="R1822" s="84"/>
      <c r="S1822" s="84"/>
      <c r="T1822" s="84"/>
      <c r="U1822" s="84"/>
      <c r="V1822" s="84"/>
      <c r="W1822" s="84"/>
      <c r="X1822" s="84"/>
      <c r="Y1822" s="84"/>
      <c r="Z1822" s="84" t="s">
        <v>8761</v>
      </c>
      <c r="AA1822" s="87">
        <v>2.2999999999999998</v>
      </c>
      <c r="AB1822" s="87">
        <v>511</v>
      </c>
      <c r="AC1822" s="87">
        <v>0.4</v>
      </c>
      <c r="AD1822" s="87"/>
      <c r="AE1822" s="87">
        <v>511</v>
      </c>
      <c r="AF1822" s="88" t="s">
        <v>8762</v>
      </c>
    </row>
    <row r="1823" spans="1:32">
      <c r="A1823" s="82">
        <v>2373</v>
      </c>
      <c r="B1823" s="84" t="s">
        <v>8763</v>
      </c>
      <c r="C1823" s="84" t="s">
        <v>4687</v>
      </c>
      <c r="D1823" s="85">
        <v>2023</v>
      </c>
      <c r="E1823" s="83"/>
      <c r="F1823" s="84" t="s">
        <v>4621</v>
      </c>
      <c r="G1823" s="84" t="s">
        <v>4598</v>
      </c>
      <c r="H1823" s="84" t="s">
        <v>4613</v>
      </c>
      <c r="I1823" s="84" t="s">
        <v>4614</v>
      </c>
      <c r="J1823" s="84" t="s">
        <v>4683</v>
      </c>
      <c r="K1823" s="84" t="s">
        <v>4616</v>
      </c>
      <c r="L1823" s="84"/>
      <c r="M1823" s="84"/>
      <c r="N1823" s="84"/>
      <c r="O1823" s="84"/>
      <c r="P1823" s="86">
        <v>1</v>
      </c>
      <c r="Q1823" s="84"/>
      <c r="R1823" s="84"/>
      <c r="S1823" s="84"/>
      <c r="T1823" s="84"/>
      <c r="U1823" s="84"/>
      <c r="V1823" s="84"/>
      <c r="W1823" s="84"/>
      <c r="X1823" s="84"/>
      <c r="Y1823" s="84"/>
      <c r="Z1823" s="84" t="s">
        <v>6318</v>
      </c>
      <c r="AA1823" s="87">
        <v>0.9</v>
      </c>
      <c r="AB1823" s="87">
        <v>200</v>
      </c>
      <c r="AC1823" s="87">
        <v>0.2</v>
      </c>
      <c r="AD1823" s="87"/>
      <c r="AE1823" s="87">
        <v>200</v>
      </c>
      <c r="AF1823" s="88" t="s">
        <v>8764</v>
      </c>
    </row>
    <row r="1824" spans="1:32">
      <c r="A1824" s="82">
        <v>2374</v>
      </c>
      <c r="B1824" s="84" t="s">
        <v>8765</v>
      </c>
      <c r="C1824" s="84" t="s">
        <v>6480</v>
      </c>
      <c r="D1824" s="85">
        <v>2033</v>
      </c>
      <c r="E1824" s="83"/>
      <c r="F1824" s="84" t="s">
        <v>4612</v>
      </c>
      <c r="G1824" s="84" t="s">
        <v>4525</v>
      </c>
      <c r="H1824" s="84" t="s">
        <v>8766</v>
      </c>
      <c r="I1824" s="84"/>
      <c r="J1824" s="84"/>
      <c r="K1824" s="84" t="s">
        <v>4616</v>
      </c>
      <c r="L1824" s="84"/>
      <c r="M1824" s="84"/>
      <c r="N1824" s="84"/>
      <c r="O1824" s="84"/>
      <c r="P1824" s="84"/>
      <c r="Q1824" s="84"/>
      <c r="R1824" s="84"/>
      <c r="S1824" s="84"/>
      <c r="T1824" s="84"/>
      <c r="U1824" s="84"/>
      <c r="V1824" s="84"/>
      <c r="W1824" s="84"/>
      <c r="X1824" s="84"/>
      <c r="Y1824" s="84"/>
      <c r="Z1824" s="84" t="s">
        <v>8767</v>
      </c>
      <c r="AA1824" s="87"/>
      <c r="AB1824" s="87">
        <v>245293</v>
      </c>
      <c r="AC1824" s="87">
        <v>191.2</v>
      </c>
      <c r="AD1824" s="87"/>
      <c r="AE1824" s="87">
        <v>245293</v>
      </c>
      <c r="AF1824" s="88" t="s">
        <v>8707</v>
      </c>
    </row>
    <row r="1825" spans="1:32">
      <c r="A1825" s="82">
        <v>2375</v>
      </c>
      <c r="B1825" s="84" t="s">
        <v>8768</v>
      </c>
      <c r="C1825" s="84" t="s">
        <v>6480</v>
      </c>
      <c r="D1825" s="85">
        <v>2040</v>
      </c>
      <c r="E1825" s="83"/>
      <c r="F1825" s="84" t="s">
        <v>4626</v>
      </c>
      <c r="G1825" s="84" t="s">
        <v>4598</v>
      </c>
      <c r="H1825" s="84" t="s">
        <v>4613</v>
      </c>
      <c r="I1825" s="84" t="s">
        <v>4769</v>
      </c>
      <c r="J1825" s="84"/>
      <c r="K1825" s="84" t="s">
        <v>4781</v>
      </c>
      <c r="L1825" s="84"/>
      <c r="M1825" s="86">
        <v>1</v>
      </c>
      <c r="N1825" s="84"/>
      <c r="O1825" s="84"/>
      <c r="P1825" s="84"/>
      <c r="Q1825" s="84"/>
      <c r="R1825" s="84"/>
      <c r="S1825" s="84"/>
      <c r="T1825" s="84"/>
      <c r="U1825" s="84"/>
      <c r="V1825" s="84"/>
      <c r="W1825" s="84"/>
      <c r="X1825" s="84"/>
      <c r="Y1825" s="84"/>
      <c r="Z1825" s="84" t="s">
        <v>8769</v>
      </c>
      <c r="AA1825" s="87">
        <v>3500</v>
      </c>
      <c r="AB1825" s="87">
        <v>777778</v>
      </c>
      <c r="AC1825" s="87">
        <v>606.4</v>
      </c>
      <c r="AD1825" s="87"/>
      <c r="AE1825" s="87">
        <v>777778</v>
      </c>
      <c r="AF1825" s="88" t="s">
        <v>8707</v>
      </c>
    </row>
    <row r="1826" spans="1:32">
      <c r="A1826" s="82">
        <v>2376</v>
      </c>
      <c r="B1826" s="84" t="s">
        <v>8770</v>
      </c>
      <c r="C1826" s="84" t="s">
        <v>6480</v>
      </c>
      <c r="D1826" s="85">
        <v>2027</v>
      </c>
      <c r="E1826" s="83"/>
      <c r="F1826" s="84" t="s">
        <v>4626</v>
      </c>
      <c r="G1826" s="84" t="s">
        <v>4598</v>
      </c>
      <c r="H1826" s="84" t="s">
        <v>4613</v>
      </c>
      <c r="I1826" s="84" t="s">
        <v>4769</v>
      </c>
      <c r="J1826" s="84"/>
      <c r="K1826" s="84" t="s">
        <v>4616</v>
      </c>
      <c r="L1826" s="84"/>
      <c r="M1826" s="84"/>
      <c r="N1826" s="84"/>
      <c r="O1826" s="84"/>
      <c r="P1826" s="84"/>
      <c r="Q1826" s="86">
        <v>1</v>
      </c>
      <c r="R1826" s="84"/>
      <c r="S1826" s="84"/>
      <c r="T1826" s="84"/>
      <c r="U1826" s="84"/>
      <c r="V1826" s="84"/>
      <c r="W1826" s="84"/>
      <c r="X1826" s="84"/>
      <c r="Y1826" s="84"/>
      <c r="Z1826" s="84" t="s">
        <v>7137</v>
      </c>
      <c r="AA1826" s="87">
        <v>40</v>
      </c>
      <c r="AB1826" s="87">
        <v>8889</v>
      </c>
      <c r="AC1826" s="87">
        <v>6.9</v>
      </c>
      <c r="AD1826" s="87"/>
      <c r="AE1826" s="87">
        <v>8889</v>
      </c>
      <c r="AF1826" s="88" t="s">
        <v>8707</v>
      </c>
    </row>
    <row r="1827" spans="1:32">
      <c r="A1827" s="82">
        <v>2377</v>
      </c>
      <c r="B1827" s="84" t="s">
        <v>8771</v>
      </c>
      <c r="C1827" s="84" t="s">
        <v>6480</v>
      </c>
      <c r="D1827" s="85">
        <v>2026</v>
      </c>
      <c r="E1827" s="83"/>
      <c r="F1827" s="84" t="s">
        <v>4626</v>
      </c>
      <c r="G1827" s="84" t="s">
        <v>4525</v>
      </c>
      <c r="H1827" s="84" t="s">
        <v>8766</v>
      </c>
      <c r="I1827" s="84"/>
      <c r="J1827" s="84"/>
      <c r="K1827" s="84" t="s">
        <v>4616</v>
      </c>
      <c r="L1827" s="84"/>
      <c r="M1827" s="84"/>
      <c r="N1827" s="84"/>
      <c r="O1827" s="84"/>
      <c r="P1827" s="84"/>
      <c r="Q1827" s="86">
        <v>1</v>
      </c>
      <c r="R1827" s="84"/>
      <c r="S1827" s="84"/>
      <c r="T1827" s="84"/>
      <c r="U1827" s="84"/>
      <c r="V1827" s="84"/>
      <c r="W1827" s="84"/>
      <c r="X1827" s="84"/>
      <c r="Y1827" s="84"/>
      <c r="Z1827" s="84" t="s">
        <v>8772</v>
      </c>
      <c r="AA1827" s="87"/>
      <c r="AB1827" s="87">
        <v>7607</v>
      </c>
      <c r="AC1827" s="87">
        <v>5.9</v>
      </c>
      <c r="AD1827" s="87"/>
      <c r="AE1827" s="87">
        <v>7607</v>
      </c>
      <c r="AF1827" s="88" t="s">
        <v>8707</v>
      </c>
    </row>
    <row r="1828" spans="1:32">
      <c r="A1828" s="82">
        <v>2378</v>
      </c>
      <c r="B1828" s="84" t="s">
        <v>8773</v>
      </c>
      <c r="C1828" s="84" t="s">
        <v>6480</v>
      </c>
      <c r="D1828" s="85">
        <v>2040</v>
      </c>
      <c r="E1828" s="83"/>
      <c r="F1828" s="84" t="s">
        <v>4626</v>
      </c>
      <c r="G1828" s="84" t="s">
        <v>4598</v>
      </c>
      <c r="H1828" s="84" t="s">
        <v>4613</v>
      </c>
      <c r="I1828" s="84" t="s">
        <v>4769</v>
      </c>
      <c r="J1828" s="84"/>
      <c r="K1828" s="84" t="s">
        <v>4781</v>
      </c>
      <c r="L1828" s="84"/>
      <c r="M1828" s="84"/>
      <c r="N1828" s="84"/>
      <c r="O1828" s="84"/>
      <c r="P1828" s="84"/>
      <c r="Q1828" s="86">
        <v>1</v>
      </c>
      <c r="R1828" s="84"/>
      <c r="S1828" s="84"/>
      <c r="T1828" s="84"/>
      <c r="U1828" s="84"/>
      <c r="V1828" s="84"/>
      <c r="W1828" s="84"/>
      <c r="X1828" s="84"/>
      <c r="Y1828" s="84"/>
      <c r="Z1828" s="84" t="s">
        <v>8774</v>
      </c>
      <c r="AA1828" s="87">
        <v>2300</v>
      </c>
      <c r="AB1828" s="87">
        <v>511111</v>
      </c>
      <c r="AC1828" s="87">
        <v>398.5</v>
      </c>
      <c r="AD1828" s="87"/>
      <c r="AE1828" s="87">
        <v>511111</v>
      </c>
      <c r="AF1828" s="88" t="s">
        <v>8707</v>
      </c>
    </row>
    <row r="1829" spans="1:32">
      <c r="A1829" s="82">
        <v>2379</v>
      </c>
      <c r="B1829" s="84" t="s">
        <v>8768</v>
      </c>
      <c r="C1829" s="84" t="s">
        <v>6480</v>
      </c>
      <c r="D1829" s="85">
        <v>2030</v>
      </c>
      <c r="E1829" s="83"/>
      <c r="F1829" s="84" t="s">
        <v>4626</v>
      </c>
      <c r="G1829" s="84" t="s">
        <v>4602</v>
      </c>
      <c r="H1829" s="84"/>
      <c r="I1829" s="84" t="s">
        <v>4641</v>
      </c>
      <c r="J1829" s="84"/>
      <c r="K1829" s="84" t="s">
        <v>4554</v>
      </c>
      <c r="L1829" s="84"/>
      <c r="M1829" s="86">
        <v>1</v>
      </c>
      <c r="N1829" s="84"/>
      <c r="O1829" s="84"/>
      <c r="P1829" s="86">
        <v>1</v>
      </c>
      <c r="Q1829" s="84"/>
      <c r="R1829" s="86">
        <v>1</v>
      </c>
      <c r="S1829" s="84"/>
      <c r="T1829" s="84"/>
      <c r="U1829" s="84"/>
      <c r="V1829" s="84"/>
      <c r="W1829" s="84"/>
      <c r="X1829" s="84"/>
      <c r="Y1829" s="84"/>
      <c r="Z1829" s="84" t="s">
        <v>7149</v>
      </c>
      <c r="AA1829" s="87">
        <v>120</v>
      </c>
      <c r="AB1829" s="87">
        <v>23077</v>
      </c>
      <c r="AC1829" s="87">
        <v>18</v>
      </c>
      <c r="AD1829" s="87"/>
      <c r="AE1829" s="87">
        <v>23077</v>
      </c>
      <c r="AF1829" s="88" t="s">
        <v>8707</v>
      </c>
    </row>
    <row r="1830" spans="1:32">
      <c r="A1830" s="82">
        <v>2380</v>
      </c>
      <c r="B1830" s="84" t="s">
        <v>8775</v>
      </c>
      <c r="C1830" s="84" t="s">
        <v>4736</v>
      </c>
      <c r="D1830" s="85">
        <v>2029</v>
      </c>
      <c r="E1830" s="83"/>
      <c r="F1830" s="84" t="s">
        <v>4626</v>
      </c>
      <c r="G1830" s="84" t="s">
        <v>4598</v>
      </c>
      <c r="H1830" s="84" t="s">
        <v>4613</v>
      </c>
      <c r="I1830" s="84" t="s">
        <v>4641</v>
      </c>
      <c r="J1830" s="84"/>
      <c r="K1830" s="84" t="s">
        <v>4616</v>
      </c>
      <c r="L1830" s="84"/>
      <c r="M1830" s="84"/>
      <c r="N1830" s="84"/>
      <c r="O1830" s="84"/>
      <c r="P1830" s="84"/>
      <c r="Q1830" s="86">
        <v>1</v>
      </c>
      <c r="R1830" s="84"/>
      <c r="S1830" s="84"/>
      <c r="T1830" s="84"/>
      <c r="U1830" s="84"/>
      <c r="V1830" s="84"/>
      <c r="W1830" s="84"/>
      <c r="X1830" s="84"/>
      <c r="Y1830" s="84"/>
      <c r="Z1830" s="84" t="s">
        <v>5698</v>
      </c>
      <c r="AA1830" s="87">
        <v>100</v>
      </c>
      <c r="AB1830" s="87">
        <v>22222</v>
      </c>
      <c r="AC1830" s="87">
        <v>17.3</v>
      </c>
      <c r="AD1830" s="87"/>
      <c r="AE1830" s="87">
        <v>22222</v>
      </c>
      <c r="AF1830" s="88" t="s">
        <v>7331</v>
      </c>
    </row>
    <row r="1831" spans="1:32">
      <c r="A1831" s="82">
        <v>2381</v>
      </c>
      <c r="B1831" s="84" t="s">
        <v>8776</v>
      </c>
      <c r="C1831" s="84" t="s">
        <v>4736</v>
      </c>
      <c r="D1831" s="85">
        <v>2027</v>
      </c>
      <c r="E1831" s="83"/>
      <c r="F1831" s="84" t="s">
        <v>4612</v>
      </c>
      <c r="G1831" s="84" t="s">
        <v>4598</v>
      </c>
      <c r="H1831" s="84" t="s">
        <v>4613</v>
      </c>
      <c r="I1831" s="84" t="s">
        <v>4769</v>
      </c>
      <c r="J1831" s="84"/>
      <c r="K1831" s="84" t="s">
        <v>4616</v>
      </c>
      <c r="L1831" s="86">
        <v>1</v>
      </c>
      <c r="M1831" s="84"/>
      <c r="N1831" s="84"/>
      <c r="O1831" s="86">
        <v>1</v>
      </c>
      <c r="P1831" s="86">
        <v>1</v>
      </c>
      <c r="Q1831" s="84"/>
      <c r="R1831" s="84"/>
      <c r="S1831" s="84"/>
      <c r="T1831" s="84"/>
      <c r="U1831" s="84"/>
      <c r="V1831" s="84"/>
      <c r="W1831" s="84"/>
      <c r="X1831" s="84"/>
      <c r="Y1831" s="84"/>
      <c r="Z1831" s="84" t="s">
        <v>5698</v>
      </c>
      <c r="AA1831" s="87">
        <v>100</v>
      </c>
      <c r="AB1831" s="87">
        <v>22222</v>
      </c>
      <c r="AC1831" s="87">
        <v>17.3</v>
      </c>
      <c r="AD1831" s="87"/>
      <c r="AE1831" s="87">
        <v>22222</v>
      </c>
      <c r="AF1831" s="88" t="s">
        <v>7092</v>
      </c>
    </row>
    <row r="1832" spans="1:32">
      <c r="A1832" s="82">
        <v>2382</v>
      </c>
      <c r="B1832" s="84" t="s">
        <v>8777</v>
      </c>
      <c r="C1832" s="84" t="s">
        <v>4736</v>
      </c>
      <c r="D1832" s="85">
        <v>2028</v>
      </c>
      <c r="E1832" s="83"/>
      <c r="F1832" s="84" t="s">
        <v>4612</v>
      </c>
      <c r="G1832" s="84" t="s">
        <v>4598</v>
      </c>
      <c r="H1832" s="84" t="s">
        <v>4613</v>
      </c>
      <c r="I1832" s="84" t="s">
        <v>4769</v>
      </c>
      <c r="J1832" s="84"/>
      <c r="K1832" s="84" t="s">
        <v>4616</v>
      </c>
      <c r="L1832" s="86">
        <v>1</v>
      </c>
      <c r="M1832" s="84"/>
      <c r="N1832" s="84"/>
      <c r="O1832" s="86">
        <v>1</v>
      </c>
      <c r="P1832" s="86">
        <v>1</v>
      </c>
      <c r="Q1832" s="84"/>
      <c r="R1832" s="84"/>
      <c r="S1832" s="84"/>
      <c r="T1832" s="84"/>
      <c r="U1832" s="84"/>
      <c r="V1832" s="84"/>
      <c r="W1832" s="84"/>
      <c r="X1832" s="84"/>
      <c r="Y1832" s="84"/>
      <c r="Z1832" s="84" t="s">
        <v>5671</v>
      </c>
      <c r="AA1832" s="87">
        <v>100</v>
      </c>
      <c r="AB1832" s="87">
        <v>22222</v>
      </c>
      <c r="AC1832" s="87">
        <v>17.3</v>
      </c>
      <c r="AD1832" s="87"/>
      <c r="AE1832" s="87">
        <v>22222</v>
      </c>
      <c r="AF1832" s="88" t="s">
        <v>7092</v>
      </c>
    </row>
    <row r="1833" spans="1:32">
      <c r="A1833" s="82">
        <v>2383</v>
      </c>
      <c r="B1833" s="84" t="s">
        <v>8778</v>
      </c>
      <c r="C1833" s="84" t="s">
        <v>4736</v>
      </c>
      <c r="D1833" s="85">
        <v>2029</v>
      </c>
      <c r="E1833" s="83"/>
      <c r="F1833" s="84" t="s">
        <v>4612</v>
      </c>
      <c r="G1833" s="84" t="s">
        <v>4598</v>
      </c>
      <c r="H1833" s="84" t="s">
        <v>4613</v>
      </c>
      <c r="I1833" s="84" t="s">
        <v>4769</v>
      </c>
      <c r="J1833" s="84"/>
      <c r="K1833" s="84" t="s">
        <v>4616</v>
      </c>
      <c r="L1833" s="86">
        <v>1</v>
      </c>
      <c r="M1833" s="84"/>
      <c r="N1833" s="84"/>
      <c r="O1833" s="86">
        <v>1</v>
      </c>
      <c r="P1833" s="86">
        <v>1</v>
      </c>
      <c r="Q1833" s="84"/>
      <c r="R1833" s="84"/>
      <c r="S1833" s="84"/>
      <c r="T1833" s="84"/>
      <c r="U1833" s="84"/>
      <c r="V1833" s="84"/>
      <c r="W1833" s="84"/>
      <c r="X1833" s="84"/>
      <c r="Y1833" s="84"/>
      <c r="Z1833" s="84" t="s">
        <v>6961</v>
      </c>
      <c r="AA1833" s="87">
        <v>100</v>
      </c>
      <c r="AB1833" s="87">
        <v>22222</v>
      </c>
      <c r="AC1833" s="87">
        <v>17.3</v>
      </c>
      <c r="AD1833" s="87"/>
      <c r="AE1833" s="87">
        <v>22222</v>
      </c>
      <c r="AF1833" s="88" t="s">
        <v>7092</v>
      </c>
    </row>
    <row r="1834" spans="1:32">
      <c r="A1834" s="82">
        <v>2384</v>
      </c>
      <c r="B1834" s="84" t="s">
        <v>8779</v>
      </c>
      <c r="C1834" s="84" t="s">
        <v>4736</v>
      </c>
      <c r="D1834" s="85">
        <v>2030</v>
      </c>
      <c r="E1834" s="83"/>
      <c r="F1834" s="84" t="s">
        <v>4612</v>
      </c>
      <c r="G1834" s="84" t="s">
        <v>4598</v>
      </c>
      <c r="H1834" s="84" t="s">
        <v>4613</v>
      </c>
      <c r="I1834" s="84" t="s">
        <v>4769</v>
      </c>
      <c r="J1834" s="84"/>
      <c r="K1834" s="84" t="s">
        <v>4616</v>
      </c>
      <c r="L1834" s="86">
        <v>1</v>
      </c>
      <c r="M1834" s="84"/>
      <c r="N1834" s="84"/>
      <c r="O1834" s="86">
        <v>1</v>
      </c>
      <c r="P1834" s="86">
        <v>1</v>
      </c>
      <c r="Q1834" s="84"/>
      <c r="R1834" s="84"/>
      <c r="S1834" s="84"/>
      <c r="T1834" s="84"/>
      <c r="U1834" s="84"/>
      <c r="V1834" s="84"/>
      <c r="W1834" s="84"/>
      <c r="X1834" s="84"/>
      <c r="Y1834" s="84"/>
      <c r="Z1834" s="84" t="s">
        <v>5661</v>
      </c>
      <c r="AA1834" s="87">
        <v>100</v>
      </c>
      <c r="AB1834" s="87">
        <v>22222</v>
      </c>
      <c r="AC1834" s="87">
        <v>17.3</v>
      </c>
      <c r="AD1834" s="87"/>
      <c r="AE1834" s="87">
        <v>22222</v>
      </c>
      <c r="AF1834" s="88" t="s">
        <v>7092</v>
      </c>
    </row>
    <row r="1835" spans="1:32">
      <c r="A1835" s="82">
        <v>2385</v>
      </c>
      <c r="B1835" s="84" t="s">
        <v>8780</v>
      </c>
      <c r="C1835" s="84" t="s">
        <v>4736</v>
      </c>
      <c r="D1835" s="85">
        <v>2030</v>
      </c>
      <c r="E1835" s="83"/>
      <c r="F1835" s="84" t="s">
        <v>4626</v>
      </c>
      <c r="G1835" s="84" t="s">
        <v>4598</v>
      </c>
      <c r="H1835" s="84" t="s">
        <v>4613</v>
      </c>
      <c r="I1835" s="84" t="s">
        <v>4641</v>
      </c>
      <c r="J1835" s="84"/>
      <c r="K1835" s="84" t="s">
        <v>4616</v>
      </c>
      <c r="L1835" s="84"/>
      <c r="M1835" s="84"/>
      <c r="N1835" s="84"/>
      <c r="O1835" s="84"/>
      <c r="P1835" s="84"/>
      <c r="Q1835" s="84"/>
      <c r="R1835" s="84"/>
      <c r="S1835" s="84"/>
      <c r="T1835" s="84"/>
      <c r="U1835" s="84"/>
      <c r="V1835" s="84"/>
      <c r="W1835" s="84"/>
      <c r="X1835" s="84"/>
      <c r="Y1835" s="84"/>
      <c r="Z1835" s="84" t="s">
        <v>5342</v>
      </c>
      <c r="AA1835" s="87">
        <v>20</v>
      </c>
      <c r="AB1835" s="87">
        <v>4444</v>
      </c>
      <c r="AC1835" s="87">
        <v>3.5</v>
      </c>
      <c r="AD1835" s="87"/>
      <c r="AE1835" s="87">
        <v>4444</v>
      </c>
      <c r="AF1835" s="88"/>
    </row>
    <row r="1836" spans="1:32">
      <c r="A1836" s="82">
        <v>2386</v>
      </c>
      <c r="B1836" s="84" t="s">
        <v>8781</v>
      </c>
      <c r="C1836" s="84" t="s">
        <v>4736</v>
      </c>
      <c r="D1836" s="85">
        <v>2027</v>
      </c>
      <c r="E1836" s="83"/>
      <c r="F1836" s="84" t="s">
        <v>4621</v>
      </c>
      <c r="G1836" s="84" t="s">
        <v>4604</v>
      </c>
      <c r="H1836" s="84"/>
      <c r="I1836" s="84" t="s">
        <v>4641</v>
      </c>
      <c r="J1836" s="84"/>
      <c r="K1836" s="84" t="s">
        <v>4616</v>
      </c>
      <c r="L1836" s="84"/>
      <c r="M1836" s="84"/>
      <c r="N1836" s="84"/>
      <c r="O1836" s="84"/>
      <c r="P1836" s="84"/>
      <c r="Q1836" s="86">
        <v>1</v>
      </c>
      <c r="R1836" s="84"/>
      <c r="S1836" s="84"/>
      <c r="T1836" s="84"/>
      <c r="U1836" s="84"/>
      <c r="V1836" s="84"/>
      <c r="W1836" s="84"/>
      <c r="X1836" s="84"/>
      <c r="Y1836" s="84"/>
      <c r="Z1836" s="84" t="s">
        <v>4674</v>
      </c>
      <c r="AA1836" s="87">
        <v>2</v>
      </c>
      <c r="AB1836" s="87">
        <v>435</v>
      </c>
      <c r="AC1836" s="87">
        <v>0.3</v>
      </c>
      <c r="AD1836" s="87"/>
      <c r="AE1836" s="87">
        <v>435</v>
      </c>
      <c r="AF1836" s="88" t="s">
        <v>8782</v>
      </c>
    </row>
    <row r="1837" spans="1:32">
      <c r="A1837" s="82">
        <v>2387</v>
      </c>
      <c r="B1837" s="84" t="s">
        <v>8783</v>
      </c>
      <c r="C1837" s="84" t="s">
        <v>4736</v>
      </c>
      <c r="D1837" s="85">
        <v>2025</v>
      </c>
      <c r="E1837" s="83"/>
      <c r="F1837" s="84" t="s">
        <v>4621</v>
      </c>
      <c r="G1837" s="84" t="s">
        <v>4604</v>
      </c>
      <c r="H1837" s="84"/>
      <c r="I1837" s="84" t="s">
        <v>4641</v>
      </c>
      <c r="J1837" s="84"/>
      <c r="K1837" s="84" t="s">
        <v>4616</v>
      </c>
      <c r="L1837" s="84"/>
      <c r="M1837" s="84"/>
      <c r="N1837" s="84"/>
      <c r="O1837" s="84"/>
      <c r="P1837" s="84"/>
      <c r="Q1837" s="86">
        <v>1</v>
      </c>
      <c r="R1837" s="84"/>
      <c r="S1837" s="84"/>
      <c r="T1837" s="84"/>
      <c r="U1837" s="84"/>
      <c r="V1837" s="84"/>
      <c r="W1837" s="84"/>
      <c r="X1837" s="84"/>
      <c r="Y1837" s="84"/>
      <c r="Z1837" s="84" t="s">
        <v>5199</v>
      </c>
      <c r="AA1837" s="87">
        <v>1</v>
      </c>
      <c r="AB1837" s="87">
        <v>217</v>
      </c>
      <c r="AC1837" s="87">
        <v>0.2</v>
      </c>
      <c r="AD1837" s="87"/>
      <c r="AE1837" s="87">
        <v>217</v>
      </c>
      <c r="AF1837" s="88" t="s">
        <v>7096</v>
      </c>
    </row>
    <row r="1838" spans="1:32">
      <c r="A1838" s="82">
        <v>2388</v>
      </c>
      <c r="B1838" s="84" t="s">
        <v>8784</v>
      </c>
      <c r="C1838" s="84" t="s">
        <v>4736</v>
      </c>
      <c r="D1838" s="85">
        <v>2029</v>
      </c>
      <c r="E1838" s="83"/>
      <c r="F1838" s="84" t="s">
        <v>4626</v>
      </c>
      <c r="G1838" s="84" t="s">
        <v>4598</v>
      </c>
      <c r="H1838" s="84" t="s">
        <v>4613</v>
      </c>
      <c r="I1838" s="84" t="s">
        <v>4769</v>
      </c>
      <c r="J1838" s="84"/>
      <c r="K1838" s="84" t="s">
        <v>4616</v>
      </c>
      <c r="L1838" s="84"/>
      <c r="M1838" s="84"/>
      <c r="N1838" s="84"/>
      <c r="O1838" s="84"/>
      <c r="P1838" s="86">
        <v>1</v>
      </c>
      <c r="Q1838" s="86">
        <v>1</v>
      </c>
      <c r="R1838" s="84"/>
      <c r="S1838" s="84"/>
      <c r="T1838" s="84"/>
      <c r="U1838" s="84"/>
      <c r="V1838" s="84"/>
      <c r="W1838" s="84"/>
      <c r="X1838" s="84"/>
      <c r="Y1838" s="84"/>
      <c r="Z1838" s="84" t="s">
        <v>5698</v>
      </c>
      <c r="AA1838" s="87">
        <v>200</v>
      </c>
      <c r="AB1838" s="87">
        <v>44444</v>
      </c>
      <c r="AC1838" s="87">
        <v>34.700000000000003</v>
      </c>
      <c r="AD1838" s="87"/>
      <c r="AE1838" s="87">
        <v>44444</v>
      </c>
      <c r="AF1838" s="88" t="s">
        <v>8785</v>
      </c>
    </row>
    <row r="1839" spans="1:32">
      <c r="A1839" s="82">
        <v>2389</v>
      </c>
      <c r="B1839" s="84" t="s">
        <v>8786</v>
      </c>
      <c r="C1839" s="84" t="s">
        <v>4736</v>
      </c>
      <c r="D1839" s="85">
        <v>2026</v>
      </c>
      <c r="E1839" s="83"/>
      <c r="F1839" s="84" t="s">
        <v>4626</v>
      </c>
      <c r="G1839" s="84" t="s">
        <v>4598</v>
      </c>
      <c r="H1839" s="84" t="s">
        <v>4613</v>
      </c>
      <c r="I1839" s="84" t="s">
        <v>4769</v>
      </c>
      <c r="J1839" s="84"/>
      <c r="K1839" s="84" t="s">
        <v>4616</v>
      </c>
      <c r="L1839" s="84"/>
      <c r="M1839" s="84"/>
      <c r="N1839" s="84"/>
      <c r="O1839" s="84"/>
      <c r="P1839" s="86">
        <v>1</v>
      </c>
      <c r="Q1839" s="86">
        <v>1</v>
      </c>
      <c r="R1839" s="84"/>
      <c r="S1839" s="84"/>
      <c r="T1839" s="84"/>
      <c r="U1839" s="84"/>
      <c r="V1839" s="84"/>
      <c r="W1839" s="84"/>
      <c r="X1839" s="84"/>
      <c r="Y1839" s="84"/>
      <c r="Z1839" s="84" t="s">
        <v>5169</v>
      </c>
      <c r="AA1839" s="87">
        <v>10</v>
      </c>
      <c r="AB1839" s="87">
        <v>2222</v>
      </c>
      <c r="AC1839" s="87">
        <v>1.7</v>
      </c>
      <c r="AD1839" s="87"/>
      <c r="AE1839" s="87">
        <v>2222</v>
      </c>
      <c r="AF1839" s="88" t="s">
        <v>8787</v>
      </c>
    </row>
    <row r="1840" spans="1:32">
      <c r="A1840" s="82">
        <v>2390</v>
      </c>
      <c r="B1840" s="84" t="s">
        <v>8788</v>
      </c>
      <c r="C1840" s="84" t="s">
        <v>4736</v>
      </c>
      <c r="D1840" s="85">
        <v>2026</v>
      </c>
      <c r="E1840" s="83"/>
      <c r="F1840" s="84" t="s">
        <v>4626</v>
      </c>
      <c r="G1840" s="84" t="s">
        <v>4598</v>
      </c>
      <c r="H1840" s="84" t="s">
        <v>4613</v>
      </c>
      <c r="I1840" s="84" t="s">
        <v>4769</v>
      </c>
      <c r="J1840" s="84"/>
      <c r="K1840" s="84" t="s">
        <v>4616</v>
      </c>
      <c r="L1840" s="84"/>
      <c r="M1840" s="84"/>
      <c r="N1840" s="84"/>
      <c r="O1840" s="84"/>
      <c r="P1840" s="86">
        <v>1</v>
      </c>
      <c r="Q1840" s="86">
        <v>1</v>
      </c>
      <c r="R1840" s="84"/>
      <c r="S1840" s="84"/>
      <c r="T1840" s="84"/>
      <c r="U1840" s="84"/>
      <c r="V1840" s="84"/>
      <c r="W1840" s="84"/>
      <c r="X1840" s="84"/>
      <c r="Y1840" s="84"/>
      <c r="Z1840" s="84" t="s">
        <v>5169</v>
      </c>
      <c r="AA1840" s="87">
        <v>10</v>
      </c>
      <c r="AB1840" s="87">
        <v>2222</v>
      </c>
      <c r="AC1840" s="87">
        <v>1.7</v>
      </c>
      <c r="AD1840" s="87"/>
      <c r="AE1840" s="87">
        <v>2222</v>
      </c>
      <c r="AF1840" s="88" t="s">
        <v>8789</v>
      </c>
    </row>
    <row r="1841" spans="1:32">
      <c r="A1841" s="82">
        <v>2391</v>
      </c>
      <c r="B1841" s="84" t="s">
        <v>8790</v>
      </c>
      <c r="C1841" s="84" t="s">
        <v>4736</v>
      </c>
      <c r="D1841" s="85">
        <v>2025</v>
      </c>
      <c r="E1841" s="83"/>
      <c r="F1841" s="84" t="s">
        <v>4612</v>
      </c>
      <c r="G1841" s="84" t="s">
        <v>4598</v>
      </c>
      <c r="H1841" s="84" t="s">
        <v>4613</v>
      </c>
      <c r="I1841" s="84" t="s">
        <v>4641</v>
      </c>
      <c r="J1841" s="84"/>
      <c r="K1841" s="84" t="s">
        <v>4616</v>
      </c>
      <c r="L1841" s="84"/>
      <c r="M1841" s="84"/>
      <c r="N1841" s="84"/>
      <c r="O1841" s="84"/>
      <c r="P1841" s="84"/>
      <c r="Q1841" s="86">
        <v>1</v>
      </c>
      <c r="R1841" s="84"/>
      <c r="S1841" s="84"/>
      <c r="T1841" s="84"/>
      <c r="U1841" s="84"/>
      <c r="V1841" s="84"/>
      <c r="W1841" s="84"/>
      <c r="X1841" s="84"/>
      <c r="Y1841" s="84"/>
      <c r="Z1841" s="84" t="s">
        <v>4970</v>
      </c>
      <c r="AA1841" s="87">
        <v>20</v>
      </c>
      <c r="AB1841" s="87">
        <v>4444</v>
      </c>
      <c r="AC1841" s="87">
        <v>3.5</v>
      </c>
      <c r="AD1841" s="87"/>
      <c r="AE1841" s="87">
        <v>4444</v>
      </c>
      <c r="AF1841" s="88" t="s">
        <v>8791</v>
      </c>
    </row>
    <row r="1842" spans="1:32">
      <c r="A1842" s="82">
        <v>2392</v>
      </c>
      <c r="B1842" s="84" t="s">
        <v>8792</v>
      </c>
      <c r="C1842" s="84" t="s">
        <v>4736</v>
      </c>
      <c r="D1842" s="85">
        <v>2025</v>
      </c>
      <c r="E1842" s="83"/>
      <c r="F1842" s="84" t="s">
        <v>4626</v>
      </c>
      <c r="G1842" s="84" t="s">
        <v>4598</v>
      </c>
      <c r="H1842" s="84" t="s">
        <v>4613</v>
      </c>
      <c r="I1842" s="84" t="s">
        <v>5320</v>
      </c>
      <c r="J1842" s="84" t="s">
        <v>4649</v>
      </c>
      <c r="K1842" s="84" t="s">
        <v>4616</v>
      </c>
      <c r="L1842" s="84"/>
      <c r="M1842" s="84"/>
      <c r="N1842" s="84"/>
      <c r="O1842" s="84"/>
      <c r="P1842" s="84"/>
      <c r="Q1842" s="86">
        <v>1</v>
      </c>
      <c r="R1842" s="84"/>
      <c r="S1842" s="86">
        <v>1</v>
      </c>
      <c r="T1842" s="84"/>
      <c r="U1842" s="86">
        <v>1</v>
      </c>
      <c r="V1842" s="84"/>
      <c r="W1842" s="84"/>
      <c r="X1842" s="84"/>
      <c r="Y1842" s="84"/>
      <c r="Z1842" s="84" t="s">
        <v>5400</v>
      </c>
      <c r="AA1842" s="87">
        <v>5</v>
      </c>
      <c r="AB1842" s="87">
        <v>1111</v>
      </c>
      <c r="AC1842" s="87">
        <v>0.9</v>
      </c>
      <c r="AD1842" s="87"/>
      <c r="AE1842" s="87">
        <v>1111</v>
      </c>
      <c r="AF1842" s="88" t="s">
        <v>8793</v>
      </c>
    </row>
    <row r="1843" spans="1:32">
      <c r="A1843" s="82">
        <v>2393</v>
      </c>
      <c r="B1843" s="84" t="s">
        <v>8794</v>
      </c>
      <c r="C1843" s="84" t="s">
        <v>4736</v>
      </c>
      <c r="D1843" s="85">
        <v>2025</v>
      </c>
      <c r="E1843" s="83"/>
      <c r="F1843" s="84" t="s">
        <v>4626</v>
      </c>
      <c r="G1843" s="84" t="s">
        <v>4598</v>
      </c>
      <c r="H1843" s="84" t="s">
        <v>4613</v>
      </c>
      <c r="I1843" s="84" t="s">
        <v>4614</v>
      </c>
      <c r="J1843" s="84" t="s">
        <v>4649</v>
      </c>
      <c r="K1843" s="84" t="s">
        <v>4616</v>
      </c>
      <c r="L1843" s="84"/>
      <c r="M1843" s="84"/>
      <c r="N1843" s="84"/>
      <c r="O1843" s="84"/>
      <c r="P1843" s="84"/>
      <c r="Q1843" s="86">
        <v>1</v>
      </c>
      <c r="R1843" s="84"/>
      <c r="S1843" s="86">
        <v>1</v>
      </c>
      <c r="T1843" s="84"/>
      <c r="U1843" s="86">
        <v>1</v>
      </c>
      <c r="V1843" s="84"/>
      <c r="W1843" s="84"/>
      <c r="X1843" s="84"/>
      <c r="Y1843" s="84"/>
      <c r="Z1843" s="84" t="s">
        <v>5400</v>
      </c>
      <c r="AA1843" s="87">
        <v>5</v>
      </c>
      <c r="AB1843" s="87">
        <v>1111</v>
      </c>
      <c r="AC1843" s="87">
        <v>0.9</v>
      </c>
      <c r="AD1843" s="87"/>
      <c r="AE1843" s="87">
        <v>1111</v>
      </c>
      <c r="AF1843" s="88" t="s">
        <v>8795</v>
      </c>
    </row>
    <row r="1844" spans="1:32">
      <c r="A1844" s="82">
        <v>2394</v>
      </c>
      <c r="B1844" s="84" t="s">
        <v>8796</v>
      </c>
      <c r="C1844" s="84" t="s">
        <v>4736</v>
      </c>
      <c r="D1844" s="85">
        <v>2026</v>
      </c>
      <c r="E1844" s="83"/>
      <c r="F1844" s="84" t="s">
        <v>4626</v>
      </c>
      <c r="G1844" s="84" t="s">
        <v>4598</v>
      </c>
      <c r="H1844" s="84" t="s">
        <v>4613</v>
      </c>
      <c r="I1844" s="84" t="s">
        <v>4641</v>
      </c>
      <c r="J1844" s="84"/>
      <c r="K1844" s="84" t="s">
        <v>4616</v>
      </c>
      <c r="L1844" s="84"/>
      <c r="M1844" s="84"/>
      <c r="N1844" s="84"/>
      <c r="O1844" s="84"/>
      <c r="P1844" s="86">
        <v>1</v>
      </c>
      <c r="Q1844" s="86">
        <v>1</v>
      </c>
      <c r="R1844" s="84"/>
      <c r="S1844" s="84"/>
      <c r="T1844" s="84"/>
      <c r="U1844" s="84"/>
      <c r="V1844" s="84"/>
      <c r="W1844" s="84"/>
      <c r="X1844" s="84"/>
      <c r="Y1844" s="84"/>
      <c r="Z1844" s="84" t="s">
        <v>6326</v>
      </c>
      <c r="AA1844" s="87">
        <v>9</v>
      </c>
      <c r="AB1844" s="87">
        <v>2000</v>
      </c>
      <c r="AC1844" s="87">
        <v>1.6</v>
      </c>
      <c r="AD1844" s="87"/>
      <c r="AE1844" s="87">
        <v>2000</v>
      </c>
      <c r="AF1844" s="88" t="s">
        <v>8797</v>
      </c>
    </row>
    <row r="1845" spans="1:32">
      <c r="A1845" s="82">
        <v>2395</v>
      </c>
      <c r="B1845" s="84" t="s">
        <v>8798</v>
      </c>
      <c r="C1845" s="84" t="s">
        <v>4736</v>
      </c>
      <c r="D1845" s="85">
        <v>2028</v>
      </c>
      <c r="E1845" s="83"/>
      <c r="F1845" s="84" t="s">
        <v>4626</v>
      </c>
      <c r="G1845" s="84" t="s">
        <v>4598</v>
      </c>
      <c r="H1845" s="84" t="s">
        <v>4613</v>
      </c>
      <c r="I1845" s="84" t="s">
        <v>4641</v>
      </c>
      <c r="J1845" s="84"/>
      <c r="K1845" s="84" t="s">
        <v>4616</v>
      </c>
      <c r="L1845" s="84"/>
      <c r="M1845" s="84"/>
      <c r="N1845" s="84"/>
      <c r="O1845" s="84"/>
      <c r="P1845" s="84"/>
      <c r="Q1845" s="86">
        <v>1</v>
      </c>
      <c r="R1845" s="84"/>
      <c r="S1845" s="84"/>
      <c r="T1845" s="84"/>
      <c r="U1845" s="84"/>
      <c r="V1845" s="84"/>
      <c r="W1845" s="84"/>
      <c r="X1845" s="84"/>
      <c r="Y1845" s="84"/>
      <c r="Z1845" s="84" t="s">
        <v>5698</v>
      </c>
      <c r="AA1845" s="87">
        <v>200</v>
      </c>
      <c r="AB1845" s="87">
        <v>44444</v>
      </c>
      <c r="AC1845" s="87">
        <v>34.700000000000003</v>
      </c>
      <c r="AD1845" s="87"/>
      <c r="AE1845" s="87">
        <v>44444</v>
      </c>
      <c r="AF1845" s="88" t="s">
        <v>8799</v>
      </c>
    </row>
    <row r="1846" spans="1:32">
      <c r="A1846" s="82">
        <v>2396</v>
      </c>
      <c r="B1846" s="84" t="s">
        <v>8800</v>
      </c>
      <c r="C1846" s="84" t="s">
        <v>4736</v>
      </c>
      <c r="D1846" s="85">
        <v>2030</v>
      </c>
      <c r="E1846" s="83"/>
      <c r="F1846" s="84" t="s">
        <v>4626</v>
      </c>
      <c r="G1846" s="84" t="s">
        <v>4598</v>
      </c>
      <c r="H1846" s="84" t="s">
        <v>4613</v>
      </c>
      <c r="I1846" s="84" t="s">
        <v>4641</v>
      </c>
      <c r="J1846" s="84"/>
      <c r="K1846" s="84" t="s">
        <v>4616</v>
      </c>
      <c r="L1846" s="84"/>
      <c r="M1846" s="84"/>
      <c r="N1846" s="84"/>
      <c r="O1846" s="84"/>
      <c r="P1846" s="84"/>
      <c r="Q1846" s="86">
        <v>1</v>
      </c>
      <c r="R1846" s="84"/>
      <c r="S1846" s="84"/>
      <c r="T1846" s="84"/>
      <c r="U1846" s="84"/>
      <c r="V1846" s="84"/>
      <c r="W1846" s="84"/>
      <c r="X1846" s="84"/>
      <c r="Y1846" s="84"/>
      <c r="Z1846" s="84" t="s">
        <v>6961</v>
      </c>
      <c r="AA1846" s="87">
        <v>200</v>
      </c>
      <c r="AB1846" s="87">
        <v>44444</v>
      </c>
      <c r="AC1846" s="87">
        <v>34.700000000000003</v>
      </c>
      <c r="AD1846" s="87"/>
      <c r="AE1846" s="87">
        <v>44444</v>
      </c>
      <c r="AF1846" s="88" t="s">
        <v>8799</v>
      </c>
    </row>
    <row r="1847" spans="1:32">
      <c r="A1847" s="82">
        <v>2397</v>
      </c>
      <c r="B1847" s="84" t="s">
        <v>8801</v>
      </c>
      <c r="C1847" s="84" t="s">
        <v>4736</v>
      </c>
      <c r="D1847" s="85">
        <v>2028</v>
      </c>
      <c r="E1847" s="83"/>
      <c r="F1847" s="84" t="s">
        <v>4626</v>
      </c>
      <c r="G1847" s="84" t="s">
        <v>4598</v>
      </c>
      <c r="H1847" s="84" t="s">
        <v>4613</v>
      </c>
      <c r="I1847" s="84" t="s">
        <v>4769</v>
      </c>
      <c r="J1847" s="84" t="s">
        <v>4715</v>
      </c>
      <c r="K1847" s="84" t="s">
        <v>4616</v>
      </c>
      <c r="L1847" s="84"/>
      <c r="M1847" s="84"/>
      <c r="N1847" s="84"/>
      <c r="O1847" s="84"/>
      <c r="P1847" s="84"/>
      <c r="Q1847" s="84"/>
      <c r="R1847" s="84"/>
      <c r="S1847" s="84"/>
      <c r="T1847" s="84"/>
      <c r="U1847" s="84"/>
      <c r="V1847" s="84"/>
      <c r="W1847" s="84"/>
      <c r="X1847" s="84"/>
      <c r="Y1847" s="84"/>
      <c r="Z1847" s="84" t="s">
        <v>5698</v>
      </c>
      <c r="AA1847" s="87">
        <v>200</v>
      </c>
      <c r="AB1847" s="87">
        <v>44444</v>
      </c>
      <c r="AC1847" s="87">
        <v>34.700000000000003</v>
      </c>
      <c r="AD1847" s="87"/>
      <c r="AE1847" s="87">
        <v>44444</v>
      </c>
      <c r="AF1847" s="88" t="s">
        <v>8802</v>
      </c>
    </row>
    <row r="1848" spans="1:32">
      <c r="A1848" s="82">
        <v>2398</v>
      </c>
      <c r="B1848" s="84" t="s">
        <v>8803</v>
      </c>
      <c r="C1848" s="84" t="s">
        <v>4736</v>
      </c>
      <c r="D1848" s="85">
        <v>2028</v>
      </c>
      <c r="E1848" s="83"/>
      <c r="F1848" s="84" t="s">
        <v>4626</v>
      </c>
      <c r="G1848" s="84" t="s">
        <v>4598</v>
      </c>
      <c r="H1848" s="84" t="s">
        <v>4613</v>
      </c>
      <c r="I1848" s="84" t="s">
        <v>4769</v>
      </c>
      <c r="J1848" s="84" t="s">
        <v>4715</v>
      </c>
      <c r="K1848" s="84" t="s">
        <v>4616</v>
      </c>
      <c r="L1848" s="84"/>
      <c r="M1848" s="84"/>
      <c r="N1848" s="84"/>
      <c r="O1848" s="84"/>
      <c r="P1848" s="84"/>
      <c r="Q1848" s="84"/>
      <c r="R1848" s="84"/>
      <c r="S1848" s="84"/>
      <c r="T1848" s="84"/>
      <c r="U1848" s="84"/>
      <c r="V1848" s="84"/>
      <c r="W1848" s="84"/>
      <c r="X1848" s="84"/>
      <c r="Y1848" s="84"/>
      <c r="Z1848" s="84" t="s">
        <v>6961</v>
      </c>
      <c r="AA1848" s="87">
        <v>200</v>
      </c>
      <c r="AB1848" s="87">
        <v>44444</v>
      </c>
      <c r="AC1848" s="87">
        <v>34.700000000000003</v>
      </c>
      <c r="AD1848" s="87"/>
      <c r="AE1848" s="87">
        <v>44444</v>
      </c>
      <c r="AF1848" s="88" t="s">
        <v>8802</v>
      </c>
    </row>
    <row r="1849" spans="1:32">
      <c r="A1849" s="82">
        <v>2399</v>
      </c>
      <c r="B1849" s="84" t="s">
        <v>8804</v>
      </c>
      <c r="C1849" s="84" t="s">
        <v>4736</v>
      </c>
      <c r="D1849" s="85">
        <v>2030</v>
      </c>
      <c r="E1849" s="83"/>
      <c r="F1849" s="84" t="s">
        <v>4626</v>
      </c>
      <c r="G1849" s="84" t="s">
        <v>4602</v>
      </c>
      <c r="H1849" s="84"/>
      <c r="I1849" s="84" t="s">
        <v>4614</v>
      </c>
      <c r="J1849" s="84" t="s">
        <v>4649</v>
      </c>
      <c r="K1849" s="84" t="s">
        <v>4616</v>
      </c>
      <c r="L1849" s="84"/>
      <c r="M1849" s="84"/>
      <c r="N1849" s="84"/>
      <c r="O1849" s="84"/>
      <c r="P1849" s="84"/>
      <c r="Q1849" s="84"/>
      <c r="R1849" s="84"/>
      <c r="S1849" s="84"/>
      <c r="T1849" s="84"/>
      <c r="U1849" s="84"/>
      <c r="V1849" s="84"/>
      <c r="W1849" s="84"/>
      <c r="X1849" s="84"/>
      <c r="Y1849" s="84"/>
      <c r="Z1849" s="84" t="s">
        <v>5169</v>
      </c>
      <c r="AA1849" s="87">
        <v>10</v>
      </c>
      <c r="AB1849" s="87">
        <v>1923</v>
      </c>
      <c r="AC1849" s="87">
        <v>1.5</v>
      </c>
      <c r="AD1849" s="87"/>
      <c r="AE1849" s="87">
        <v>1923</v>
      </c>
      <c r="AF1849" s="88" t="s">
        <v>8805</v>
      </c>
    </row>
    <row r="1850" spans="1:32">
      <c r="A1850" s="82">
        <v>2400</v>
      </c>
      <c r="B1850" s="84" t="s">
        <v>8806</v>
      </c>
      <c r="C1850" s="84" t="s">
        <v>4736</v>
      </c>
      <c r="D1850" s="85">
        <v>2025</v>
      </c>
      <c r="E1850" s="83"/>
      <c r="F1850" s="84" t="s">
        <v>4626</v>
      </c>
      <c r="G1850" s="84" t="s">
        <v>4598</v>
      </c>
      <c r="H1850" s="84" t="s">
        <v>4613</v>
      </c>
      <c r="I1850" s="84" t="s">
        <v>4614</v>
      </c>
      <c r="J1850" s="84" t="s">
        <v>4649</v>
      </c>
      <c r="K1850" s="84" t="s">
        <v>4616</v>
      </c>
      <c r="L1850" s="84"/>
      <c r="M1850" s="84"/>
      <c r="N1850" s="84"/>
      <c r="O1850" s="84"/>
      <c r="P1850" s="84"/>
      <c r="Q1850" s="84"/>
      <c r="R1850" s="84"/>
      <c r="S1850" s="84"/>
      <c r="T1850" s="84"/>
      <c r="U1850" s="84"/>
      <c r="V1850" s="84"/>
      <c r="W1850" s="84"/>
      <c r="X1850" s="84"/>
      <c r="Y1850" s="84"/>
      <c r="Z1850" s="84" t="s">
        <v>4952</v>
      </c>
      <c r="AA1850" s="87">
        <v>30</v>
      </c>
      <c r="AB1850" s="87">
        <v>6667</v>
      </c>
      <c r="AC1850" s="87">
        <v>5.2</v>
      </c>
      <c r="AD1850" s="87"/>
      <c r="AE1850" s="87">
        <v>6667</v>
      </c>
      <c r="AF1850" s="88" t="s">
        <v>8807</v>
      </c>
    </row>
    <row r="1851" spans="1:32">
      <c r="A1851" s="82">
        <v>2401</v>
      </c>
      <c r="B1851" s="84" t="s">
        <v>8808</v>
      </c>
      <c r="C1851" s="84" t="s">
        <v>4736</v>
      </c>
      <c r="D1851" s="85">
        <v>2025</v>
      </c>
      <c r="E1851" s="83"/>
      <c r="F1851" s="84" t="s">
        <v>4626</v>
      </c>
      <c r="G1851" s="84" t="s">
        <v>4598</v>
      </c>
      <c r="H1851" s="84" t="s">
        <v>4613</v>
      </c>
      <c r="I1851" s="84" t="s">
        <v>4614</v>
      </c>
      <c r="J1851" s="84" t="s">
        <v>4649</v>
      </c>
      <c r="K1851" s="84" t="s">
        <v>4616</v>
      </c>
      <c r="L1851" s="84"/>
      <c r="M1851" s="84"/>
      <c r="N1851" s="84"/>
      <c r="O1851" s="84"/>
      <c r="P1851" s="86">
        <v>1</v>
      </c>
      <c r="Q1851" s="86">
        <v>1</v>
      </c>
      <c r="R1851" s="84"/>
      <c r="S1851" s="84"/>
      <c r="T1851" s="84"/>
      <c r="U1851" s="84"/>
      <c r="V1851" s="84"/>
      <c r="W1851" s="84"/>
      <c r="X1851" s="84"/>
      <c r="Y1851" s="84"/>
      <c r="Z1851" s="84" t="s">
        <v>5353</v>
      </c>
      <c r="AA1851" s="87">
        <v>60</v>
      </c>
      <c r="AB1851" s="87">
        <v>13333</v>
      </c>
      <c r="AC1851" s="87">
        <v>10.4</v>
      </c>
      <c r="AD1851" s="87"/>
      <c r="AE1851" s="87">
        <v>13333</v>
      </c>
      <c r="AF1851" s="88" t="s">
        <v>8809</v>
      </c>
    </row>
    <row r="1852" spans="1:32">
      <c r="A1852" s="82">
        <v>2402</v>
      </c>
      <c r="B1852" s="84" t="s">
        <v>8810</v>
      </c>
      <c r="C1852" s="84" t="s">
        <v>4736</v>
      </c>
      <c r="D1852" s="85">
        <v>2023</v>
      </c>
      <c r="E1852" s="83"/>
      <c r="F1852" s="84" t="s">
        <v>4621</v>
      </c>
      <c r="G1852" s="84" t="s">
        <v>4524</v>
      </c>
      <c r="H1852" s="84" t="s">
        <v>5819</v>
      </c>
      <c r="I1852" s="84"/>
      <c r="J1852" s="84"/>
      <c r="K1852" s="84" t="s">
        <v>4616</v>
      </c>
      <c r="L1852" s="84"/>
      <c r="M1852" s="84"/>
      <c r="N1852" s="84"/>
      <c r="O1852" s="84"/>
      <c r="P1852" s="84"/>
      <c r="Q1852" s="84"/>
      <c r="R1852" s="84"/>
      <c r="S1852" s="84"/>
      <c r="T1852" s="84"/>
      <c r="U1852" s="84"/>
      <c r="V1852" s="84"/>
      <c r="W1852" s="84"/>
      <c r="X1852" s="84"/>
      <c r="Y1852" s="84"/>
      <c r="Z1852" s="84" t="s">
        <v>8811</v>
      </c>
      <c r="AA1852" s="87"/>
      <c r="AB1852" s="87">
        <v>157</v>
      </c>
      <c r="AC1852" s="87">
        <v>0</v>
      </c>
      <c r="AD1852" s="87"/>
      <c r="AE1852" s="87">
        <v>157</v>
      </c>
      <c r="AF1852" s="88" t="s">
        <v>8812</v>
      </c>
    </row>
    <row r="1853" spans="1:32">
      <c r="A1853" s="82">
        <v>2403</v>
      </c>
      <c r="B1853" s="84" t="s">
        <v>8813</v>
      </c>
      <c r="C1853" s="84" t="s">
        <v>4736</v>
      </c>
      <c r="D1853" s="85">
        <v>2024</v>
      </c>
      <c r="E1853" s="83"/>
      <c r="F1853" s="84" t="s">
        <v>4612</v>
      </c>
      <c r="G1853" s="84" t="s">
        <v>4598</v>
      </c>
      <c r="H1853" s="84" t="s">
        <v>4613</v>
      </c>
      <c r="I1853" s="84" t="s">
        <v>4641</v>
      </c>
      <c r="J1853" s="84"/>
      <c r="K1853" s="84" t="s">
        <v>4616</v>
      </c>
      <c r="L1853" s="84"/>
      <c r="M1853" s="84"/>
      <c r="N1853" s="84"/>
      <c r="O1853" s="84"/>
      <c r="P1853" s="84"/>
      <c r="Q1853" s="86">
        <v>1</v>
      </c>
      <c r="R1853" s="84"/>
      <c r="S1853" s="84"/>
      <c r="T1853" s="84"/>
      <c r="U1853" s="84"/>
      <c r="V1853" s="84"/>
      <c r="W1853" s="84"/>
      <c r="X1853" s="84"/>
      <c r="Y1853" s="84"/>
      <c r="Z1853" s="84" t="s">
        <v>4665</v>
      </c>
      <c r="AA1853" s="87">
        <v>1</v>
      </c>
      <c r="AB1853" s="87">
        <v>222</v>
      </c>
      <c r="AC1853" s="87">
        <v>0.2</v>
      </c>
      <c r="AD1853" s="87"/>
      <c r="AE1853" s="87">
        <v>222</v>
      </c>
      <c r="AF1853" s="88" t="s">
        <v>8814</v>
      </c>
    </row>
    <row r="1854" spans="1:32">
      <c r="A1854" s="82">
        <v>2404</v>
      </c>
      <c r="B1854" s="84" t="s">
        <v>8815</v>
      </c>
      <c r="C1854" s="84" t="s">
        <v>4736</v>
      </c>
      <c r="D1854" s="85">
        <v>2024</v>
      </c>
      <c r="E1854" s="83"/>
      <c r="F1854" s="84" t="s">
        <v>4612</v>
      </c>
      <c r="G1854" s="84" t="s">
        <v>4598</v>
      </c>
      <c r="H1854" s="84" t="s">
        <v>4613</v>
      </c>
      <c r="I1854" s="84" t="s">
        <v>4641</v>
      </c>
      <c r="J1854" s="84"/>
      <c r="K1854" s="84" t="s">
        <v>4616</v>
      </c>
      <c r="L1854" s="84"/>
      <c r="M1854" s="84"/>
      <c r="N1854" s="84"/>
      <c r="O1854" s="84"/>
      <c r="P1854" s="84"/>
      <c r="Q1854" s="86">
        <v>1</v>
      </c>
      <c r="R1854" s="84"/>
      <c r="S1854" s="84"/>
      <c r="T1854" s="84"/>
      <c r="U1854" s="84"/>
      <c r="V1854" s="84"/>
      <c r="W1854" s="84"/>
      <c r="X1854" s="84"/>
      <c r="Y1854" s="84"/>
      <c r="Z1854" s="84" t="s">
        <v>4665</v>
      </c>
      <c r="AA1854" s="87">
        <v>1</v>
      </c>
      <c r="AB1854" s="87">
        <v>222</v>
      </c>
      <c r="AC1854" s="87">
        <v>0.2</v>
      </c>
      <c r="AD1854" s="87"/>
      <c r="AE1854" s="87">
        <v>222</v>
      </c>
      <c r="AF1854" s="88" t="s">
        <v>8814</v>
      </c>
    </row>
    <row r="1855" spans="1:32">
      <c r="A1855" s="82">
        <v>2405</v>
      </c>
      <c r="B1855" s="84" t="s">
        <v>8816</v>
      </c>
      <c r="C1855" s="84" t="s">
        <v>4736</v>
      </c>
      <c r="D1855" s="85">
        <v>2024</v>
      </c>
      <c r="E1855" s="83"/>
      <c r="F1855" s="84" t="s">
        <v>4612</v>
      </c>
      <c r="G1855" s="84" t="s">
        <v>4598</v>
      </c>
      <c r="H1855" s="84" t="s">
        <v>4613</v>
      </c>
      <c r="I1855" s="84" t="s">
        <v>4641</v>
      </c>
      <c r="J1855" s="84"/>
      <c r="K1855" s="84" t="s">
        <v>4616</v>
      </c>
      <c r="L1855" s="84"/>
      <c r="M1855" s="84"/>
      <c r="N1855" s="84"/>
      <c r="O1855" s="84"/>
      <c r="P1855" s="84"/>
      <c r="Q1855" s="86">
        <v>1</v>
      </c>
      <c r="R1855" s="84"/>
      <c r="S1855" s="84"/>
      <c r="T1855" s="84"/>
      <c r="U1855" s="84"/>
      <c r="V1855" s="84"/>
      <c r="W1855" s="84"/>
      <c r="X1855" s="84"/>
      <c r="Y1855" s="84"/>
      <c r="Z1855" s="84"/>
      <c r="AA1855" s="87">
        <v>0</v>
      </c>
      <c r="AB1855" s="87"/>
      <c r="AC1855" s="87"/>
      <c r="AD1855" s="87"/>
      <c r="AE1855" s="87">
        <v>0</v>
      </c>
      <c r="AF1855" s="88" t="s">
        <v>8817</v>
      </c>
    </row>
    <row r="1856" spans="1:32">
      <c r="A1856" s="82">
        <v>2406</v>
      </c>
      <c r="B1856" s="84" t="s">
        <v>8818</v>
      </c>
      <c r="C1856" s="84" t="s">
        <v>4736</v>
      </c>
      <c r="D1856" s="85">
        <v>2024</v>
      </c>
      <c r="E1856" s="83"/>
      <c r="F1856" s="84" t="s">
        <v>4612</v>
      </c>
      <c r="G1856" s="84" t="s">
        <v>4598</v>
      </c>
      <c r="H1856" s="84" t="s">
        <v>4613</v>
      </c>
      <c r="I1856" s="84" t="s">
        <v>4641</v>
      </c>
      <c r="J1856" s="84"/>
      <c r="K1856" s="84" t="s">
        <v>4616</v>
      </c>
      <c r="L1856" s="84"/>
      <c r="M1856" s="84"/>
      <c r="N1856" s="84"/>
      <c r="O1856" s="84"/>
      <c r="P1856" s="84"/>
      <c r="Q1856" s="86">
        <v>1</v>
      </c>
      <c r="R1856" s="84"/>
      <c r="S1856" s="84"/>
      <c r="T1856" s="84"/>
      <c r="U1856" s="84"/>
      <c r="V1856" s="84"/>
      <c r="W1856" s="84"/>
      <c r="X1856" s="84"/>
      <c r="Y1856" s="84"/>
      <c r="Z1856" s="84"/>
      <c r="AA1856" s="87">
        <v>0</v>
      </c>
      <c r="AB1856" s="87"/>
      <c r="AC1856" s="87"/>
      <c r="AD1856" s="87"/>
      <c r="AE1856" s="87">
        <v>0</v>
      </c>
      <c r="AF1856" s="88" t="s">
        <v>8817</v>
      </c>
    </row>
    <row r="1857" spans="1:32">
      <c r="A1857" s="82">
        <v>2407</v>
      </c>
      <c r="B1857" s="84" t="s">
        <v>8819</v>
      </c>
      <c r="C1857" s="84" t="s">
        <v>4736</v>
      </c>
      <c r="D1857" s="85">
        <v>2028</v>
      </c>
      <c r="E1857" s="83"/>
      <c r="F1857" s="84" t="s">
        <v>4626</v>
      </c>
      <c r="G1857" s="84" t="s">
        <v>4598</v>
      </c>
      <c r="H1857" s="84" t="s">
        <v>4613</v>
      </c>
      <c r="I1857" s="84" t="s">
        <v>4769</v>
      </c>
      <c r="J1857" s="84" t="s">
        <v>4715</v>
      </c>
      <c r="K1857" s="84" t="s">
        <v>4658</v>
      </c>
      <c r="L1857" s="84"/>
      <c r="M1857" s="84"/>
      <c r="N1857" s="86">
        <v>1</v>
      </c>
      <c r="O1857" s="84"/>
      <c r="P1857" s="86">
        <v>1</v>
      </c>
      <c r="Q1857" s="86">
        <v>1</v>
      </c>
      <c r="R1857" s="84"/>
      <c r="S1857" s="84"/>
      <c r="T1857" s="84"/>
      <c r="U1857" s="84"/>
      <c r="V1857" s="84"/>
      <c r="W1857" s="84"/>
      <c r="X1857" s="84"/>
      <c r="Y1857" s="84"/>
      <c r="Z1857" s="84" t="s">
        <v>8820</v>
      </c>
      <c r="AA1857" s="87">
        <v>210</v>
      </c>
      <c r="AB1857" s="87">
        <v>46667</v>
      </c>
      <c r="AC1857" s="87">
        <v>36.4</v>
      </c>
      <c r="AD1857" s="87"/>
      <c r="AE1857" s="87">
        <v>46667</v>
      </c>
      <c r="AF1857" s="88" t="s">
        <v>8821</v>
      </c>
    </row>
    <row r="1858" spans="1:32">
      <c r="A1858" s="82">
        <v>2408</v>
      </c>
      <c r="B1858" s="84" t="s">
        <v>8822</v>
      </c>
      <c r="C1858" s="84" t="s">
        <v>4736</v>
      </c>
      <c r="D1858" s="85">
        <v>2027</v>
      </c>
      <c r="E1858" s="83"/>
      <c r="F1858" s="84" t="s">
        <v>4626</v>
      </c>
      <c r="G1858" s="84" t="s">
        <v>4598</v>
      </c>
      <c r="H1858" s="84" t="s">
        <v>4613</v>
      </c>
      <c r="I1858" s="84" t="s">
        <v>4769</v>
      </c>
      <c r="J1858" s="84" t="s">
        <v>4715</v>
      </c>
      <c r="K1858" s="84" t="s">
        <v>4616</v>
      </c>
      <c r="L1858" s="84"/>
      <c r="M1858" s="84"/>
      <c r="N1858" s="84"/>
      <c r="O1858" s="84"/>
      <c r="P1858" s="84"/>
      <c r="Q1858" s="86">
        <v>1</v>
      </c>
      <c r="R1858" s="84"/>
      <c r="S1858" s="84"/>
      <c r="T1858" s="84"/>
      <c r="U1858" s="84"/>
      <c r="V1858" s="84"/>
      <c r="W1858" s="84"/>
      <c r="X1858" s="84"/>
      <c r="Y1858" s="84"/>
      <c r="Z1858" s="84" t="s">
        <v>8014</v>
      </c>
      <c r="AA1858" s="87">
        <v>30</v>
      </c>
      <c r="AB1858" s="87">
        <v>6751</v>
      </c>
      <c r="AC1858" s="87">
        <v>5</v>
      </c>
      <c r="AD1858" s="87"/>
      <c r="AE1858" s="87">
        <v>6751</v>
      </c>
      <c r="AF1858" s="88" t="s">
        <v>8823</v>
      </c>
    </row>
    <row r="1859" spans="1:32">
      <c r="A1859" s="82">
        <v>2409</v>
      </c>
      <c r="B1859" s="84" t="s">
        <v>8824</v>
      </c>
      <c r="C1859" s="84" t="s">
        <v>4736</v>
      </c>
      <c r="D1859" s="85">
        <v>2028</v>
      </c>
      <c r="E1859" s="83"/>
      <c r="F1859" s="84" t="s">
        <v>4626</v>
      </c>
      <c r="G1859" s="84" t="s">
        <v>4598</v>
      </c>
      <c r="H1859" s="84" t="s">
        <v>4613</v>
      </c>
      <c r="I1859" s="84" t="s">
        <v>4769</v>
      </c>
      <c r="J1859" s="84" t="s">
        <v>4715</v>
      </c>
      <c r="K1859" s="84" t="s">
        <v>4616</v>
      </c>
      <c r="L1859" s="84"/>
      <c r="M1859" s="84"/>
      <c r="N1859" s="84"/>
      <c r="O1859" s="84"/>
      <c r="P1859" s="84"/>
      <c r="Q1859" s="86">
        <v>1</v>
      </c>
      <c r="R1859" s="84"/>
      <c r="S1859" s="84"/>
      <c r="T1859" s="84"/>
      <c r="U1859" s="84"/>
      <c r="V1859" s="84"/>
      <c r="W1859" s="86">
        <v>1</v>
      </c>
      <c r="X1859" s="84"/>
      <c r="Y1859" s="84"/>
      <c r="Z1859" s="84" t="s">
        <v>8111</v>
      </c>
      <c r="AA1859" s="87">
        <v>250</v>
      </c>
      <c r="AB1859" s="87">
        <v>55556</v>
      </c>
      <c r="AC1859" s="87">
        <v>43.3</v>
      </c>
      <c r="AD1859" s="87"/>
      <c r="AE1859" s="87">
        <v>55556</v>
      </c>
      <c r="AF1859" s="88" t="s">
        <v>8825</v>
      </c>
    </row>
    <row r="1860" spans="1:32">
      <c r="A1860" s="82">
        <v>2410</v>
      </c>
      <c r="B1860" s="84" t="s">
        <v>8826</v>
      </c>
      <c r="C1860" s="84" t="s">
        <v>4662</v>
      </c>
      <c r="D1860" s="85">
        <v>2022</v>
      </c>
      <c r="E1860" s="83"/>
      <c r="F1860" s="84" t="s">
        <v>4663</v>
      </c>
      <c r="G1860" s="84" t="s">
        <v>4602</v>
      </c>
      <c r="H1860" s="84"/>
      <c r="I1860" s="84" t="s">
        <v>4614</v>
      </c>
      <c r="J1860" s="84" t="s">
        <v>4715</v>
      </c>
      <c r="K1860" s="84" t="s">
        <v>4616</v>
      </c>
      <c r="L1860" s="84"/>
      <c r="M1860" s="84"/>
      <c r="N1860" s="84"/>
      <c r="O1860" s="84"/>
      <c r="P1860" s="84"/>
      <c r="Q1860" s="84"/>
      <c r="R1860" s="84"/>
      <c r="S1860" s="84"/>
      <c r="T1860" s="84"/>
      <c r="U1860" s="84"/>
      <c r="V1860" s="84"/>
      <c r="W1860" s="84"/>
      <c r="X1860" s="84"/>
      <c r="Y1860" s="84"/>
      <c r="Z1860" s="84" t="s">
        <v>5330</v>
      </c>
      <c r="AA1860" s="87">
        <v>1</v>
      </c>
      <c r="AB1860" s="87">
        <v>192</v>
      </c>
      <c r="AC1860" s="87">
        <v>0.1</v>
      </c>
      <c r="AD1860" s="87"/>
      <c r="AE1860" s="87">
        <v>192</v>
      </c>
      <c r="AF1860" s="88" t="s">
        <v>8827</v>
      </c>
    </row>
    <row r="1861" spans="1:32">
      <c r="A1861" s="82">
        <v>2411</v>
      </c>
      <c r="B1861" s="84" t="s">
        <v>8828</v>
      </c>
      <c r="C1861" s="84" t="s">
        <v>4662</v>
      </c>
      <c r="D1861" s="85">
        <v>2021</v>
      </c>
      <c r="E1861" s="83"/>
      <c r="F1861" s="84" t="s">
        <v>4663</v>
      </c>
      <c r="G1861" s="84" t="s">
        <v>4602</v>
      </c>
      <c r="H1861" s="84"/>
      <c r="I1861" s="84" t="s">
        <v>4614</v>
      </c>
      <c r="J1861" s="84" t="s">
        <v>4715</v>
      </c>
      <c r="K1861" s="84" t="s">
        <v>4616</v>
      </c>
      <c r="L1861" s="84"/>
      <c r="M1861" s="84"/>
      <c r="N1861" s="84"/>
      <c r="O1861" s="84"/>
      <c r="P1861" s="84"/>
      <c r="Q1861" s="84"/>
      <c r="R1861" s="84"/>
      <c r="S1861" s="86">
        <v>1</v>
      </c>
      <c r="T1861" s="84"/>
      <c r="U1861" s="84"/>
      <c r="V1861" s="84"/>
      <c r="W1861" s="84"/>
      <c r="X1861" s="84"/>
      <c r="Y1861" s="84"/>
      <c r="Z1861" s="84"/>
      <c r="AA1861" s="87"/>
      <c r="AB1861" s="87"/>
      <c r="AC1861" s="87"/>
      <c r="AD1861" s="87"/>
      <c r="AE1861" s="87">
        <v>0</v>
      </c>
      <c r="AF1861" s="88" t="s">
        <v>8829</v>
      </c>
    </row>
    <row r="1862" spans="1:32">
      <c r="A1862" s="82">
        <v>2412</v>
      </c>
      <c r="B1862" s="84" t="s">
        <v>8830</v>
      </c>
      <c r="C1862" s="84" t="s">
        <v>4662</v>
      </c>
      <c r="D1862" s="85">
        <v>2020</v>
      </c>
      <c r="E1862" s="83"/>
      <c r="F1862" s="84" t="s">
        <v>4663</v>
      </c>
      <c r="G1862" s="84" t="s">
        <v>4633</v>
      </c>
      <c r="H1862" s="84"/>
      <c r="I1862" s="84" t="s">
        <v>6081</v>
      </c>
      <c r="J1862" s="84" t="s">
        <v>5914</v>
      </c>
      <c r="K1862" s="84" t="s">
        <v>4616</v>
      </c>
      <c r="L1862" s="84"/>
      <c r="M1862" s="84"/>
      <c r="N1862" s="84"/>
      <c r="O1862" s="84"/>
      <c r="P1862" s="84"/>
      <c r="Q1862" s="86">
        <v>1</v>
      </c>
      <c r="R1862" s="84"/>
      <c r="S1862" s="84"/>
      <c r="T1862" s="84"/>
      <c r="U1862" s="84"/>
      <c r="V1862" s="84"/>
      <c r="W1862" s="84"/>
      <c r="X1862" s="84"/>
      <c r="Y1862" s="84"/>
      <c r="Z1862" s="84" t="s">
        <v>5193</v>
      </c>
      <c r="AA1862" s="87">
        <v>0.25</v>
      </c>
      <c r="AB1862" s="87">
        <v>66</v>
      </c>
      <c r="AC1862" s="87">
        <v>0.1</v>
      </c>
      <c r="AD1862" s="87"/>
      <c r="AE1862" s="87">
        <v>66</v>
      </c>
      <c r="AF1862" s="88" t="s">
        <v>8831</v>
      </c>
    </row>
    <row r="1863" spans="1:32">
      <c r="A1863" s="82">
        <v>2413</v>
      </c>
      <c r="B1863" s="84" t="s">
        <v>8832</v>
      </c>
      <c r="C1863" s="84" t="s">
        <v>4710</v>
      </c>
      <c r="D1863" s="85">
        <v>2024</v>
      </c>
      <c r="E1863" s="83"/>
      <c r="F1863" s="84" t="s">
        <v>4612</v>
      </c>
      <c r="G1863" s="84" t="s">
        <v>4598</v>
      </c>
      <c r="H1863" s="84" t="s">
        <v>4613</v>
      </c>
      <c r="I1863" s="84" t="s">
        <v>4641</v>
      </c>
      <c r="J1863" s="84"/>
      <c r="K1863" s="84" t="s">
        <v>4616</v>
      </c>
      <c r="L1863" s="84"/>
      <c r="M1863" s="84"/>
      <c r="N1863" s="84"/>
      <c r="O1863" s="84"/>
      <c r="P1863" s="84"/>
      <c r="Q1863" s="86">
        <v>1</v>
      </c>
      <c r="R1863" s="84"/>
      <c r="S1863" s="84"/>
      <c r="T1863" s="84"/>
      <c r="U1863" s="84"/>
      <c r="V1863" s="84"/>
      <c r="W1863" s="84"/>
      <c r="X1863" s="84"/>
      <c r="Y1863" s="84"/>
      <c r="Z1863" s="84" t="s">
        <v>5864</v>
      </c>
      <c r="AA1863" s="87">
        <v>6</v>
      </c>
      <c r="AB1863" s="87">
        <v>1333</v>
      </c>
      <c r="AC1863" s="87">
        <v>1</v>
      </c>
      <c r="AD1863" s="87"/>
      <c r="AE1863" s="87">
        <v>1333</v>
      </c>
      <c r="AF1863" s="88" t="s">
        <v>8833</v>
      </c>
    </row>
    <row r="1864" spans="1:32">
      <c r="A1864" s="82">
        <v>2414</v>
      </c>
      <c r="B1864" s="84" t="s">
        <v>8834</v>
      </c>
      <c r="C1864" s="84" t="s">
        <v>4710</v>
      </c>
      <c r="D1864" s="85">
        <v>2025</v>
      </c>
      <c r="E1864" s="83"/>
      <c r="F1864" s="84" t="s">
        <v>4612</v>
      </c>
      <c r="G1864" s="84" t="s">
        <v>4598</v>
      </c>
      <c r="H1864" s="84" t="s">
        <v>4613</v>
      </c>
      <c r="I1864" s="84" t="s">
        <v>4769</v>
      </c>
      <c r="J1864" s="84" t="s">
        <v>4673</v>
      </c>
      <c r="K1864" s="84" t="s">
        <v>4616</v>
      </c>
      <c r="L1864" s="84"/>
      <c r="M1864" s="84"/>
      <c r="N1864" s="84"/>
      <c r="O1864" s="84"/>
      <c r="P1864" s="84"/>
      <c r="Q1864" s="86">
        <v>1</v>
      </c>
      <c r="R1864" s="84"/>
      <c r="S1864" s="84"/>
      <c r="T1864" s="84"/>
      <c r="U1864" s="86">
        <v>1</v>
      </c>
      <c r="V1864" s="84"/>
      <c r="W1864" s="84"/>
      <c r="X1864" s="84"/>
      <c r="Y1864" s="84"/>
      <c r="Z1864" s="84" t="s">
        <v>4716</v>
      </c>
      <c r="AA1864" s="87">
        <v>3</v>
      </c>
      <c r="AB1864" s="87">
        <v>667</v>
      </c>
      <c r="AC1864" s="87">
        <v>0.5</v>
      </c>
      <c r="AD1864" s="87"/>
      <c r="AE1864" s="87">
        <v>667</v>
      </c>
      <c r="AF1864" s="88" t="s">
        <v>8835</v>
      </c>
    </row>
    <row r="1865" spans="1:32">
      <c r="A1865" s="82">
        <v>2415</v>
      </c>
      <c r="B1865" s="84" t="s">
        <v>8836</v>
      </c>
      <c r="C1865" s="84" t="s">
        <v>4710</v>
      </c>
      <c r="D1865" s="85">
        <v>2025</v>
      </c>
      <c r="E1865" s="83"/>
      <c r="F1865" s="84" t="s">
        <v>4626</v>
      </c>
      <c r="G1865" s="84" t="s">
        <v>4598</v>
      </c>
      <c r="H1865" s="84" t="s">
        <v>4613</v>
      </c>
      <c r="I1865" s="84" t="s">
        <v>4641</v>
      </c>
      <c r="J1865" s="84"/>
      <c r="K1865" s="84" t="s">
        <v>4616</v>
      </c>
      <c r="L1865" s="84"/>
      <c r="M1865" s="84"/>
      <c r="N1865" s="84"/>
      <c r="O1865" s="84"/>
      <c r="P1865" s="86">
        <v>1</v>
      </c>
      <c r="Q1865" s="84"/>
      <c r="R1865" s="84"/>
      <c r="S1865" s="84"/>
      <c r="T1865" s="84"/>
      <c r="U1865" s="84"/>
      <c r="V1865" s="84"/>
      <c r="W1865" s="84"/>
      <c r="X1865" s="84"/>
      <c r="Y1865" s="84"/>
      <c r="Z1865" s="84" t="s">
        <v>4716</v>
      </c>
      <c r="AA1865" s="87">
        <v>4</v>
      </c>
      <c r="AB1865" s="87">
        <v>889</v>
      </c>
      <c r="AC1865" s="87">
        <v>0.7</v>
      </c>
      <c r="AD1865" s="87"/>
      <c r="AE1865" s="87">
        <v>889</v>
      </c>
      <c r="AF1865" s="88" t="s">
        <v>8837</v>
      </c>
    </row>
    <row r="1866" spans="1:32">
      <c r="A1866" s="82">
        <v>2416</v>
      </c>
      <c r="B1866" s="84" t="s">
        <v>8838</v>
      </c>
      <c r="C1866" s="84" t="s">
        <v>4710</v>
      </c>
      <c r="D1866" s="85">
        <v>2023</v>
      </c>
      <c r="E1866" s="83"/>
      <c r="F1866" s="84" t="s">
        <v>4612</v>
      </c>
      <c r="G1866" s="84" t="s">
        <v>4598</v>
      </c>
      <c r="H1866" s="84" t="s">
        <v>4613</v>
      </c>
      <c r="I1866" s="84" t="s">
        <v>4641</v>
      </c>
      <c r="J1866" s="84"/>
      <c r="K1866" s="84" t="s">
        <v>4616</v>
      </c>
      <c r="L1866" s="84"/>
      <c r="M1866" s="84"/>
      <c r="N1866" s="84"/>
      <c r="O1866" s="84"/>
      <c r="P1866" s="84"/>
      <c r="Q1866" s="84"/>
      <c r="R1866" s="86">
        <v>1</v>
      </c>
      <c r="S1866" s="84"/>
      <c r="T1866" s="84"/>
      <c r="U1866" s="84"/>
      <c r="V1866" s="84"/>
      <c r="W1866" s="84"/>
      <c r="X1866" s="84"/>
      <c r="Y1866" s="84"/>
      <c r="Z1866" s="84" t="s">
        <v>8839</v>
      </c>
      <c r="AA1866" s="87">
        <v>3</v>
      </c>
      <c r="AB1866" s="87">
        <v>667</v>
      </c>
      <c r="AC1866" s="87">
        <v>0.5</v>
      </c>
      <c r="AD1866" s="87"/>
      <c r="AE1866" s="87">
        <v>667</v>
      </c>
      <c r="AF1866" s="88" t="s">
        <v>8840</v>
      </c>
    </row>
    <row r="1867" spans="1:32">
      <c r="A1867" s="82">
        <v>2417</v>
      </c>
      <c r="B1867" s="84" t="s">
        <v>8841</v>
      </c>
      <c r="C1867" s="84" t="s">
        <v>4710</v>
      </c>
      <c r="D1867" s="85">
        <v>2025</v>
      </c>
      <c r="E1867" s="83"/>
      <c r="F1867" s="84" t="s">
        <v>4626</v>
      </c>
      <c r="G1867" s="84" t="s">
        <v>4602</v>
      </c>
      <c r="H1867" s="84"/>
      <c r="I1867" s="84" t="s">
        <v>4769</v>
      </c>
      <c r="J1867" s="84" t="s">
        <v>4673</v>
      </c>
      <c r="K1867" s="84" t="s">
        <v>4616</v>
      </c>
      <c r="L1867" s="84"/>
      <c r="M1867" s="84"/>
      <c r="N1867" s="84"/>
      <c r="O1867" s="84"/>
      <c r="P1867" s="84"/>
      <c r="Q1867" s="86">
        <v>1</v>
      </c>
      <c r="R1867" s="84"/>
      <c r="S1867" s="84"/>
      <c r="T1867" s="84"/>
      <c r="U1867" s="86">
        <v>1</v>
      </c>
      <c r="V1867" s="84"/>
      <c r="W1867" s="84"/>
      <c r="X1867" s="84"/>
      <c r="Y1867" s="84"/>
      <c r="Z1867" s="84" t="s">
        <v>4665</v>
      </c>
      <c r="AA1867" s="87">
        <v>1</v>
      </c>
      <c r="AB1867" s="87">
        <v>192</v>
      </c>
      <c r="AC1867" s="87">
        <v>0.1</v>
      </c>
      <c r="AD1867" s="87"/>
      <c r="AE1867" s="87">
        <v>192</v>
      </c>
      <c r="AF1867" s="88" t="s">
        <v>8835</v>
      </c>
    </row>
    <row r="1868" spans="1:32">
      <c r="A1868" s="82">
        <v>2418</v>
      </c>
      <c r="B1868" s="84" t="s">
        <v>8842</v>
      </c>
      <c r="C1868" s="84" t="s">
        <v>4710</v>
      </c>
      <c r="D1868" s="85">
        <v>2023</v>
      </c>
      <c r="E1868" s="83"/>
      <c r="F1868" s="84" t="s">
        <v>4601</v>
      </c>
      <c r="G1868" s="84" t="s">
        <v>4602</v>
      </c>
      <c r="H1868" s="84"/>
      <c r="I1868" s="84" t="s">
        <v>4614</v>
      </c>
      <c r="J1868" s="84" t="s">
        <v>4622</v>
      </c>
      <c r="K1868" s="84" t="s">
        <v>4722</v>
      </c>
      <c r="L1868" s="84"/>
      <c r="M1868" s="84"/>
      <c r="N1868" s="84"/>
      <c r="O1868" s="84"/>
      <c r="P1868" s="84"/>
      <c r="Q1868" s="84"/>
      <c r="R1868" s="84"/>
      <c r="S1868" s="84"/>
      <c r="T1868" s="84"/>
      <c r="U1868" s="84"/>
      <c r="V1868" s="84"/>
      <c r="W1868" s="84"/>
      <c r="X1868" s="86">
        <v>1</v>
      </c>
      <c r="Y1868" s="84"/>
      <c r="Z1868" s="84" t="s">
        <v>8843</v>
      </c>
      <c r="AA1868" s="87">
        <v>2</v>
      </c>
      <c r="AB1868" s="87">
        <v>385</v>
      </c>
      <c r="AC1868" s="87">
        <v>0.3</v>
      </c>
      <c r="AD1868" s="87"/>
      <c r="AE1868" s="87">
        <v>385</v>
      </c>
      <c r="AF1868" s="88" t="s">
        <v>8844</v>
      </c>
    </row>
    <row r="1869" spans="1:32">
      <c r="A1869" s="82">
        <v>2419</v>
      </c>
      <c r="B1869" s="84" t="s">
        <v>8845</v>
      </c>
      <c r="C1869" s="84" t="s">
        <v>4710</v>
      </c>
      <c r="D1869" s="85">
        <v>2024</v>
      </c>
      <c r="E1869" s="83"/>
      <c r="F1869" s="84" t="s">
        <v>4626</v>
      </c>
      <c r="G1869" s="84" t="s">
        <v>4633</v>
      </c>
      <c r="H1869" s="84"/>
      <c r="I1869" s="84" t="s">
        <v>4641</v>
      </c>
      <c r="J1869" s="84"/>
      <c r="K1869" s="84" t="s">
        <v>4616</v>
      </c>
      <c r="L1869" s="84"/>
      <c r="M1869" s="84"/>
      <c r="N1869" s="84"/>
      <c r="O1869" s="84"/>
      <c r="P1869" s="84"/>
      <c r="Q1869" s="86">
        <v>1</v>
      </c>
      <c r="R1869" s="84"/>
      <c r="S1869" s="84"/>
      <c r="T1869" s="84"/>
      <c r="U1869" s="84"/>
      <c r="V1869" s="84"/>
      <c r="W1869" s="84"/>
      <c r="X1869" s="84"/>
      <c r="Y1869" s="84"/>
      <c r="Z1869" s="84" t="s">
        <v>4665</v>
      </c>
      <c r="AA1869" s="87">
        <v>1</v>
      </c>
      <c r="AB1869" s="87">
        <v>263</v>
      </c>
      <c r="AC1869" s="87">
        <v>0.2</v>
      </c>
      <c r="AD1869" s="87"/>
      <c r="AE1869" s="87">
        <v>263</v>
      </c>
      <c r="AF1869" s="88" t="s">
        <v>8846</v>
      </c>
    </row>
    <row r="1870" spans="1:32">
      <c r="A1870" s="82">
        <v>2420</v>
      </c>
      <c r="B1870" s="84" t="s">
        <v>8847</v>
      </c>
      <c r="C1870" s="84" t="s">
        <v>4710</v>
      </c>
      <c r="D1870" s="85">
        <v>2017</v>
      </c>
      <c r="E1870" s="83"/>
      <c r="F1870" s="84" t="s">
        <v>4601</v>
      </c>
      <c r="G1870" s="84" t="s">
        <v>4604</v>
      </c>
      <c r="H1870" s="84"/>
      <c r="I1870" s="84" t="s">
        <v>4614</v>
      </c>
      <c r="J1870" s="84" t="s">
        <v>4649</v>
      </c>
      <c r="K1870" s="84" t="s">
        <v>4616</v>
      </c>
      <c r="L1870" s="84"/>
      <c r="M1870" s="84"/>
      <c r="N1870" s="84"/>
      <c r="O1870" s="84"/>
      <c r="P1870" s="84"/>
      <c r="Q1870" s="86">
        <v>1</v>
      </c>
      <c r="R1870" s="84"/>
      <c r="S1870" s="84"/>
      <c r="T1870" s="84"/>
      <c r="U1870" s="84"/>
      <c r="V1870" s="84"/>
      <c r="W1870" s="84"/>
      <c r="X1870" s="84"/>
      <c r="Y1870" s="84"/>
      <c r="Z1870" s="84" t="s">
        <v>6246</v>
      </c>
      <c r="AA1870" s="87">
        <v>0.35</v>
      </c>
      <c r="AB1870" s="87">
        <v>76</v>
      </c>
      <c r="AC1870" s="87">
        <v>0.1</v>
      </c>
      <c r="AD1870" s="87"/>
      <c r="AE1870" s="87">
        <v>76</v>
      </c>
      <c r="AF1870" s="88" t="s">
        <v>8848</v>
      </c>
    </row>
    <row r="1871" spans="1:32">
      <c r="A1871" s="82">
        <v>2421</v>
      </c>
      <c r="B1871" s="84" t="s">
        <v>8849</v>
      </c>
      <c r="C1871" s="84" t="s">
        <v>4710</v>
      </c>
      <c r="D1871" s="85">
        <v>2020</v>
      </c>
      <c r="E1871" s="83"/>
      <c r="F1871" s="84" t="s">
        <v>4601</v>
      </c>
      <c r="G1871" s="84" t="s">
        <v>4633</v>
      </c>
      <c r="H1871" s="84"/>
      <c r="I1871" s="84" t="s">
        <v>5320</v>
      </c>
      <c r="J1871" s="84" t="s">
        <v>4673</v>
      </c>
      <c r="K1871" s="84" t="s">
        <v>4616</v>
      </c>
      <c r="L1871" s="84"/>
      <c r="M1871" s="84"/>
      <c r="N1871" s="84"/>
      <c r="O1871" s="84"/>
      <c r="P1871" s="84"/>
      <c r="Q1871" s="84"/>
      <c r="R1871" s="86">
        <v>1</v>
      </c>
      <c r="S1871" s="84"/>
      <c r="T1871" s="84"/>
      <c r="U1871" s="84"/>
      <c r="V1871" s="84"/>
      <c r="W1871" s="84"/>
      <c r="X1871" s="84"/>
      <c r="Y1871" s="84"/>
      <c r="Z1871" s="84" t="s">
        <v>4762</v>
      </c>
      <c r="AA1871" s="87">
        <v>0.15</v>
      </c>
      <c r="AB1871" s="87">
        <v>39</v>
      </c>
      <c r="AC1871" s="87">
        <v>0</v>
      </c>
      <c r="AD1871" s="87"/>
      <c r="AE1871" s="87">
        <v>39</v>
      </c>
      <c r="AF1871" s="88" t="s">
        <v>8850</v>
      </c>
    </row>
    <row r="1872" spans="1:32">
      <c r="A1872" s="82">
        <v>2422</v>
      </c>
      <c r="B1872" s="84" t="s">
        <v>8851</v>
      </c>
      <c r="C1872" s="84" t="s">
        <v>4730</v>
      </c>
      <c r="D1872" s="83"/>
      <c r="E1872" s="83"/>
      <c r="F1872" s="84" t="s">
        <v>4626</v>
      </c>
      <c r="G1872" s="84" t="s">
        <v>4598</v>
      </c>
      <c r="H1872" s="84"/>
      <c r="I1872" s="84" t="s">
        <v>5320</v>
      </c>
      <c r="J1872" s="84" t="s">
        <v>4715</v>
      </c>
      <c r="K1872" s="84" t="s">
        <v>4616</v>
      </c>
      <c r="L1872" s="84"/>
      <c r="M1872" s="84"/>
      <c r="N1872" s="84"/>
      <c r="O1872" s="84"/>
      <c r="P1872" s="86">
        <v>1</v>
      </c>
      <c r="Q1872" s="84"/>
      <c r="R1872" s="84"/>
      <c r="S1872" s="84"/>
      <c r="T1872" s="84"/>
      <c r="U1872" s="84"/>
      <c r="V1872" s="84"/>
      <c r="W1872" s="84"/>
      <c r="X1872" s="84"/>
      <c r="Y1872" s="84"/>
      <c r="Z1872" s="84"/>
      <c r="AA1872" s="87">
        <v>0</v>
      </c>
      <c r="AB1872" s="87"/>
      <c r="AC1872" s="87"/>
      <c r="AD1872" s="87"/>
      <c r="AE1872" s="87">
        <v>0</v>
      </c>
      <c r="AF1872" s="88" t="s">
        <v>8852</v>
      </c>
    </row>
    <row r="1873" spans="1:32">
      <c r="A1873" s="82">
        <v>2423</v>
      </c>
      <c r="B1873" s="84" t="s">
        <v>8853</v>
      </c>
      <c r="C1873" s="84" t="s">
        <v>4730</v>
      </c>
      <c r="D1873" s="85">
        <v>2030</v>
      </c>
      <c r="E1873" s="83"/>
      <c r="F1873" s="84" t="s">
        <v>4626</v>
      </c>
      <c r="G1873" s="84" t="s">
        <v>4602</v>
      </c>
      <c r="H1873" s="84"/>
      <c r="I1873" s="84" t="s">
        <v>5320</v>
      </c>
      <c r="J1873" s="84" t="s">
        <v>4715</v>
      </c>
      <c r="K1873" s="84" t="s">
        <v>4616</v>
      </c>
      <c r="L1873" s="84"/>
      <c r="M1873" s="84"/>
      <c r="N1873" s="84"/>
      <c r="O1873" s="84"/>
      <c r="P1873" s="86">
        <v>1</v>
      </c>
      <c r="Q1873" s="84"/>
      <c r="R1873" s="84"/>
      <c r="S1873" s="84"/>
      <c r="T1873" s="84"/>
      <c r="U1873" s="84"/>
      <c r="V1873" s="84"/>
      <c r="W1873" s="84"/>
      <c r="X1873" s="84"/>
      <c r="Y1873" s="84"/>
      <c r="Z1873" s="84" t="s">
        <v>5230</v>
      </c>
      <c r="AA1873" s="87">
        <v>24</v>
      </c>
      <c r="AB1873" s="87">
        <v>4615</v>
      </c>
      <c r="AC1873" s="87">
        <v>3.6</v>
      </c>
      <c r="AD1873" s="87"/>
      <c r="AE1873" s="87">
        <v>4615</v>
      </c>
      <c r="AF1873" s="106"/>
    </row>
    <row r="1874" spans="1:32">
      <c r="A1874" s="82">
        <v>2424</v>
      </c>
      <c r="B1874" s="84" t="s">
        <v>8854</v>
      </c>
      <c r="C1874" s="84" t="s">
        <v>4730</v>
      </c>
      <c r="D1874" s="85">
        <v>2024</v>
      </c>
      <c r="E1874" s="83"/>
      <c r="F1874" s="84" t="s">
        <v>4612</v>
      </c>
      <c r="G1874" s="84" t="s">
        <v>4604</v>
      </c>
      <c r="H1874" s="84"/>
      <c r="I1874" s="84" t="s">
        <v>4614</v>
      </c>
      <c r="J1874" s="84" t="s">
        <v>4649</v>
      </c>
      <c r="K1874" s="84" t="s">
        <v>4616</v>
      </c>
      <c r="L1874" s="84"/>
      <c r="M1874" s="84"/>
      <c r="N1874" s="84"/>
      <c r="O1874" s="84"/>
      <c r="P1874" s="86">
        <v>1</v>
      </c>
      <c r="Q1874" s="84"/>
      <c r="R1874" s="84"/>
      <c r="S1874" s="84"/>
      <c r="T1874" s="84"/>
      <c r="U1874" s="84"/>
      <c r="V1874" s="84"/>
      <c r="W1874" s="84"/>
      <c r="X1874" s="84"/>
      <c r="Y1874" s="84"/>
      <c r="Z1874" s="84" t="s">
        <v>8855</v>
      </c>
      <c r="AA1874" s="87">
        <v>0.21</v>
      </c>
      <c r="AB1874" s="87">
        <v>46</v>
      </c>
      <c r="AC1874" s="87">
        <v>3.5999999999999997E-2</v>
      </c>
      <c r="AD1874" s="87"/>
      <c r="AE1874" s="87">
        <v>46</v>
      </c>
      <c r="AF1874" s="88" t="s">
        <v>8856</v>
      </c>
    </row>
    <row r="1875" spans="1:32">
      <c r="A1875" s="82">
        <v>2425</v>
      </c>
      <c r="B1875" s="84" t="s">
        <v>8857</v>
      </c>
      <c r="C1875" s="84" t="s">
        <v>4730</v>
      </c>
      <c r="D1875" s="85">
        <v>2010</v>
      </c>
      <c r="E1875" s="83"/>
      <c r="F1875" s="84" t="s">
        <v>4601</v>
      </c>
      <c r="G1875" s="84" t="s">
        <v>4598</v>
      </c>
      <c r="H1875" s="84" t="s">
        <v>4613</v>
      </c>
      <c r="I1875" s="84" t="s">
        <v>4614</v>
      </c>
      <c r="J1875" s="84" t="s">
        <v>4715</v>
      </c>
      <c r="K1875" s="84" t="s">
        <v>4616</v>
      </c>
      <c r="L1875" s="84"/>
      <c r="M1875" s="84"/>
      <c r="N1875" s="84"/>
      <c r="O1875" s="84"/>
      <c r="P1875" s="86">
        <v>1</v>
      </c>
      <c r="Q1875" s="84"/>
      <c r="R1875" s="84"/>
      <c r="S1875" s="84"/>
      <c r="T1875" s="84"/>
      <c r="U1875" s="84"/>
      <c r="V1875" s="84"/>
      <c r="W1875" s="84"/>
      <c r="X1875" s="84"/>
      <c r="Y1875" s="84"/>
      <c r="Z1875" s="84" t="s">
        <v>8858</v>
      </c>
      <c r="AA1875" s="87">
        <v>0.14000000000000001</v>
      </c>
      <c r="AB1875" s="87">
        <v>32</v>
      </c>
      <c r="AC1875" s="87">
        <v>2.5000000000000001E-2</v>
      </c>
      <c r="AD1875" s="87"/>
      <c r="AE1875" s="87">
        <v>32</v>
      </c>
      <c r="AF1875" s="88" t="s">
        <v>8859</v>
      </c>
    </row>
    <row r="1876" spans="1:32">
      <c r="A1876" s="82">
        <v>2426</v>
      </c>
      <c r="B1876" s="84" t="s">
        <v>8860</v>
      </c>
      <c r="C1876" s="84" t="s">
        <v>4771</v>
      </c>
      <c r="D1876" s="85">
        <v>2025</v>
      </c>
      <c r="E1876" s="83"/>
      <c r="F1876" s="84" t="s">
        <v>4612</v>
      </c>
      <c r="G1876" s="84" t="s">
        <v>4604</v>
      </c>
      <c r="H1876" s="84"/>
      <c r="I1876" s="84" t="s">
        <v>4614</v>
      </c>
      <c r="J1876" s="84" t="s">
        <v>4622</v>
      </c>
      <c r="K1876" s="84" t="s">
        <v>4781</v>
      </c>
      <c r="L1876" s="84"/>
      <c r="M1876" s="84"/>
      <c r="N1876" s="84"/>
      <c r="O1876" s="84"/>
      <c r="P1876" s="86">
        <v>1</v>
      </c>
      <c r="Q1876" s="84"/>
      <c r="R1876" s="84"/>
      <c r="S1876" s="84"/>
      <c r="T1876" s="84"/>
      <c r="U1876" s="84"/>
      <c r="V1876" s="84"/>
      <c r="W1876" s="84"/>
      <c r="X1876" s="86">
        <v>1</v>
      </c>
      <c r="Y1876" s="86">
        <v>1</v>
      </c>
      <c r="Z1876" s="84" t="s">
        <v>5698</v>
      </c>
      <c r="AA1876" s="87">
        <v>200</v>
      </c>
      <c r="AB1876" s="87">
        <v>43478</v>
      </c>
      <c r="AC1876" s="87">
        <v>33.9</v>
      </c>
      <c r="AD1876" s="87"/>
      <c r="AE1876" s="87">
        <v>43478</v>
      </c>
      <c r="AF1876" s="88" t="s">
        <v>8861</v>
      </c>
    </row>
    <row r="1877" spans="1:32">
      <c r="A1877" s="82">
        <v>2427</v>
      </c>
      <c r="B1877" s="84" t="s">
        <v>8862</v>
      </c>
      <c r="C1877" s="84" t="s">
        <v>4771</v>
      </c>
      <c r="D1877" s="85">
        <v>2026</v>
      </c>
      <c r="E1877" s="83"/>
      <c r="F1877" s="84" t="s">
        <v>4612</v>
      </c>
      <c r="G1877" s="84" t="s">
        <v>4598</v>
      </c>
      <c r="H1877" s="84" t="s">
        <v>4613</v>
      </c>
      <c r="I1877" s="84" t="s">
        <v>4641</v>
      </c>
      <c r="J1877" s="84"/>
      <c r="K1877" s="84" t="s">
        <v>4616</v>
      </c>
      <c r="L1877" s="84"/>
      <c r="M1877" s="84"/>
      <c r="N1877" s="84"/>
      <c r="O1877" s="84"/>
      <c r="P1877" s="86">
        <v>1</v>
      </c>
      <c r="Q1877" s="86">
        <v>1</v>
      </c>
      <c r="R1877" s="84"/>
      <c r="S1877" s="84"/>
      <c r="T1877" s="84"/>
      <c r="U1877" s="84"/>
      <c r="V1877" s="84"/>
      <c r="W1877" s="84"/>
      <c r="X1877" s="84"/>
      <c r="Y1877" s="84"/>
      <c r="Z1877" s="84" t="s">
        <v>5259</v>
      </c>
      <c r="AA1877" s="87">
        <v>100</v>
      </c>
      <c r="AB1877" s="87">
        <v>22222</v>
      </c>
      <c r="AC1877" s="87">
        <v>17.3</v>
      </c>
      <c r="AD1877" s="87"/>
      <c r="AE1877" s="87">
        <v>22222</v>
      </c>
      <c r="AF1877" s="88" t="s">
        <v>8863</v>
      </c>
    </row>
    <row r="1878" spans="1:32">
      <c r="A1878" s="82">
        <v>2428</v>
      </c>
      <c r="B1878" s="84" t="s">
        <v>8864</v>
      </c>
      <c r="C1878" s="84" t="s">
        <v>4771</v>
      </c>
      <c r="D1878" s="85">
        <v>2026</v>
      </c>
      <c r="E1878" s="83"/>
      <c r="F1878" s="84" t="s">
        <v>4612</v>
      </c>
      <c r="G1878" s="84" t="s">
        <v>4598</v>
      </c>
      <c r="H1878" s="84" t="s">
        <v>4613</v>
      </c>
      <c r="I1878" s="84" t="s">
        <v>4641</v>
      </c>
      <c r="J1878" s="84"/>
      <c r="K1878" s="84" t="s">
        <v>4658</v>
      </c>
      <c r="L1878" s="84"/>
      <c r="M1878" s="84"/>
      <c r="N1878" s="86">
        <v>1</v>
      </c>
      <c r="O1878" s="84"/>
      <c r="P1878" s="84"/>
      <c r="Q1878" s="86">
        <v>1</v>
      </c>
      <c r="R1878" s="84"/>
      <c r="S1878" s="84"/>
      <c r="T1878" s="84"/>
      <c r="U1878" s="84"/>
      <c r="V1878" s="84"/>
      <c r="W1878" s="84"/>
      <c r="X1878" s="84"/>
      <c r="Y1878" s="84"/>
      <c r="Z1878" s="107" t="s">
        <v>8865</v>
      </c>
      <c r="AA1878" s="87">
        <v>17</v>
      </c>
      <c r="AB1878" s="87">
        <v>3778</v>
      </c>
      <c r="AC1878" s="87">
        <v>2.9</v>
      </c>
      <c r="AD1878" s="87"/>
      <c r="AE1878" s="87">
        <v>3778</v>
      </c>
      <c r="AF1878" s="88" t="s">
        <v>8866</v>
      </c>
    </row>
    <row r="1879" spans="1:32">
      <c r="A1879" s="82">
        <v>2429</v>
      </c>
      <c r="B1879" s="84" t="s">
        <v>8867</v>
      </c>
      <c r="C1879" s="84" t="s">
        <v>4771</v>
      </c>
      <c r="D1879" s="85">
        <v>2026</v>
      </c>
      <c r="E1879" s="83"/>
      <c r="F1879" s="84" t="s">
        <v>4612</v>
      </c>
      <c r="G1879" s="84" t="s">
        <v>4598</v>
      </c>
      <c r="H1879" s="84" t="s">
        <v>4613</v>
      </c>
      <c r="I1879" s="84" t="s">
        <v>4641</v>
      </c>
      <c r="J1879" s="84"/>
      <c r="K1879" s="84" t="s">
        <v>4722</v>
      </c>
      <c r="L1879" s="84"/>
      <c r="M1879" s="84"/>
      <c r="N1879" s="84"/>
      <c r="O1879" s="84"/>
      <c r="P1879" s="86">
        <v>1</v>
      </c>
      <c r="Q1879" s="86">
        <v>1</v>
      </c>
      <c r="R1879" s="84"/>
      <c r="S1879" s="84"/>
      <c r="T1879" s="84"/>
      <c r="U1879" s="84"/>
      <c r="V1879" s="84"/>
      <c r="W1879" s="84"/>
      <c r="X1879" s="84"/>
      <c r="Y1879" s="84"/>
      <c r="Z1879" s="107" t="s">
        <v>8868</v>
      </c>
      <c r="AA1879" s="87">
        <v>40</v>
      </c>
      <c r="AB1879" s="87">
        <v>8889</v>
      </c>
      <c r="AC1879" s="87">
        <v>6.9</v>
      </c>
      <c r="AD1879" s="87"/>
      <c r="AE1879" s="87">
        <v>8889</v>
      </c>
      <c r="AF1879" s="88" t="s">
        <v>8869</v>
      </c>
    </row>
    <row r="1880" spans="1:32">
      <c r="A1880" s="82">
        <v>2430</v>
      </c>
      <c r="B1880" s="84" t="s">
        <v>8870</v>
      </c>
      <c r="C1880" s="84" t="s">
        <v>4771</v>
      </c>
      <c r="D1880" s="85">
        <v>2026</v>
      </c>
      <c r="E1880" s="83"/>
      <c r="F1880" s="84" t="s">
        <v>4612</v>
      </c>
      <c r="G1880" s="84" t="s">
        <v>4598</v>
      </c>
      <c r="H1880" s="84" t="s">
        <v>4613</v>
      </c>
      <c r="I1880" s="84" t="s">
        <v>4641</v>
      </c>
      <c r="J1880" s="84"/>
      <c r="K1880" s="84" t="s">
        <v>4722</v>
      </c>
      <c r="L1880" s="84"/>
      <c r="M1880" s="84"/>
      <c r="N1880" s="84"/>
      <c r="O1880" s="84"/>
      <c r="P1880" s="86">
        <v>1</v>
      </c>
      <c r="Q1880" s="86">
        <v>1</v>
      </c>
      <c r="R1880" s="84"/>
      <c r="S1880" s="84"/>
      <c r="T1880" s="84"/>
      <c r="U1880" s="84"/>
      <c r="V1880" s="84"/>
      <c r="W1880" s="84"/>
      <c r="X1880" s="84"/>
      <c r="Y1880" s="84"/>
      <c r="Z1880" s="107" t="s">
        <v>4897</v>
      </c>
      <c r="AA1880" s="87">
        <v>120</v>
      </c>
      <c r="AB1880" s="87">
        <v>26667</v>
      </c>
      <c r="AC1880" s="87">
        <v>20.8</v>
      </c>
      <c r="AD1880" s="87"/>
      <c r="AE1880" s="87">
        <v>26667</v>
      </c>
      <c r="AF1880" s="88" t="s">
        <v>8871</v>
      </c>
    </row>
    <row r="1881" spans="1:32">
      <c r="A1881" s="82">
        <v>2431</v>
      </c>
      <c r="B1881" s="84" t="s">
        <v>8872</v>
      </c>
      <c r="C1881" s="84" t="s">
        <v>4771</v>
      </c>
      <c r="D1881" s="85">
        <v>2025</v>
      </c>
      <c r="E1881" s="83"/>
      <c r="F1881" s="84" t="s">
        <v>4612</v>
      </c>
      <c r="G1881" s="84" t="s">
        <v>4598</v>
      </c>
      <c r="H1881" s="84" t="s">
        <v>4613</v>
      </c>
      <c r="I1881" s="84" t="s">
        <v>4641</v>
      </c>
      <c r="J1881" s="84"/>
      <c r="K1881" s="84" t="s">
        <v>4616</v>
      </c>
      <c r="L1881" s="84"/>
      <c r="M1881" s="84"/>
      <c r="N1881" s="84"/>
      <c r="O1881" s="84"/>
      <c r="P1881" s="86">
        <v>1</v>
      </c>
      <c r="Q1881" s="86">
        <v>1</v>
      </c>
      <c r="R1881" s="84"/>
      <c r="S1881" s="84"/>
      <c r="T1881" s="84"/>
      <c r="U1881" s="84"/>
      <c r="V1881" s="84"/>
      <c r="W1881" s="84"/>
      <c r="X1881" s="84"/>
      <c r="Y1881" s="84"/>
      <c r="Z1881" s="107" t="s">
        <v>5353</v>
      </c>
      <c r="AA1881" s="87">
        <v>60</v>
      </c>
      <c r="AB1881" s="87">
        <v>13333</v>
      </c>
      <c r="AC1881" s="87">
        <v>10.4</v>
      </c>
      <c r="AD1881" s="87"/>
      <c r="AE1881" s="87">
        <v>13333</v>
      </c>
      <c r="AF1881" s="88" t="s">
        <v>8873</v>
      </c>
    </row>
    <row r="1882" spans="1:32">
      <c r="A1882" s="82">
        <v>2432</v>
      </c>
      <c r="B1882" s="84" t="s">
        <v>8874</v>
      </c>
      <c r="C1882" s="84" t="s">
        <v>4771</v>
      </c>
      <c r="D1882" s="85">
        <v>2026</v>
      </c>
      <c r="E1882" s="83"/>
      <c r="F1882" s="84" t="s">
        <v>4612</v>
      </c>
      <c r="G1882" s="84" t="s">
        <v>4598</v>
      </c>
      <c r="H1882" s="84" t="s">
        <v>4613</v>
      </c>
      <c r="I1882" s="84" t="s">
        <v>4614</v>
      </c>
      <c r="J1882" s="84" t="s">
        <v>4715</v>
      </c>
      <c r="K1882" s="84" t="s">
        <v>4616</v>
      </c>
      <c r="L1882" s="84"/>
      <c r="M1882" s="84"/>
      <c r="N1882" s="84"/>
      <c r="O1882" s="84"/>
      <c r="P1882" s="86">
        <v>1</v>
      </c>
      <c r="Q1882" s="86">
        <v>1</v>
      </c>
      <c r="R1882" s="84"/>
      <c r="S1882" s="84"/>
      <c r="T1882" s="84"/>
      <c r="U1882" s="84"/>
      <c r="V1882" s="84"/>
      <c r="W1882" s="84"/>
      <c r="X1882" s="84"/>
      <c r="Y1882" s="84"/>
      <c r="Z1882" s="84" t="s">
        <v>5342</v>
      </c>
      <c r="AA1882" s="87">
        <v>40</v>
      </c>
      <c r="AB1882" s="87">
        <v>8889</v>
      </c>
      <c r="AC1882" s="87">
        <v>6.9</v>
      </c>
      <c r="AD1882" s="87"/>
      <c r="AE1882" s="87">
        <v>8889</v>
      </c>
      <c r="AF1882" s="88" t="s">
        <v>8875</v>
      </c>
    </row>
    <row r="1883" spans="1:32">
      <c r="A1883" s="82">
        <v>2433</v>
      </c>
      <c r="B1883" s="84" t="s">
        <v>8876</v>
      </c>
      <c r="C1883" s="84" t="s">
        <v>4771</v>
      </c>
      <c r="D1883" s="85">
        <v>2026</v>
      </c>
      <c r="E1883" s="83"/>
      <c r="F1883" s="84" t="s">
        <v>4612</v>
      </c>
      <c r="G1883" s="84" t="s">
        <v>4598</v>
      </c>
      <c r="H1883" s="84" t="s">
        <v>4613</v>
      </c>
      <c r="I1883" s="84" t="s">
        <v>4641</v>
      </c>
      <c r="J1883" s="84"/>
      <c r="K1883" s="84" t="s">
        <v>4616</v>
      </c>
      <c r="L1883" s="84"/>
      <c r="M1883" s="84"/>
      <c r="N1883" s="84"/>
      <c r="O1883" s="84"/>
      <c r="P1883" s="86">
        <v>1</v>
      </c>
      <c r="Q1883" s="86">
        <v>1</v>
      </c>
      <c r="R1883" s="84"/>
      <c r="S1883" s="84"/>
      <c r="T1883" s="84"/>
      <c r="U1883" s="84"/>
      <c r="V1883" s="84"/>
      <c r="W1883" s="84"/>
      <c r="X1883" s="84"/>
      <c r="Y1883" s="84"/>
      <c r="Z1883" s="84" t="s">
        <v>5342</v>
      </c>
      <c r="AA1883" s="87">
        <v>40</v>
      </c>
      <c r="AB1883" s="87">
        <v>8889</v>
      </c>
      <c r="AC1883" s="87">
        <v>6.9</v>
      </c>
      <c r="AD1883" s="87"/>
      <c r="AE1883" s="87">
        <v>8889</v>
      </c>
      <c r="AF1883" s="88" t="s">
        <v>8877</v>
      </c>
    </row>
    <row r="1884" spans="1:32">
      <c r="A1884" s="82">
        <v>2434</v>
      </c>
      <c r="B1884" s="84" t="s">
        <v>8878</v>
      </c>
      <c r="C1884" s="84" t="s">
        <v>4771</v>
      </c>
      <c r="D1884" s="85">
        <v>2026</v>
      </c>
      <c r="E1884" s="83"/>
      <c r="F1884" s="84" t="s">
        <v>4612</v>
      </c>
      <c r="G1884" s="84" t="s">
        <v>4598</v>
      </c>
      <c r="H1884" s="84" t="s">
        <v>4613</v>
      </c>
      <c r="I1884" s="84" t="s">
        <v>4641</v>
      </c>
      <c r="J1884" s="84"/>
      <c r="K1884" s="84" t="s">
        <v>4616</v>
      </c>
      <c r="L1884" s="84"/>
      <c r="M1884" s="84"/>
      <c r="N1884" s="84"/>
      <c r="O1884" s="84"/>
      <c r="P1884" s="86">
        <v>1</v>
      </c>
      <c r="Q1884" s="86">
        <v>1</v>
      </c>
      <c r="R1884" s="84"/>
      <c r="S1884" s="84"/>
      <c r="T1884" s="84"/>
      <c r="U1884" s="84"/>
      <c r="V1884" s="84"/>
      <c r="W1884" s="84"/>
      <c r="X1884" s="84"/>
      <c r="Y1884" s="84"/>
      <c r="Z1884" s="84" t="s">
        <v>4970</v>
      </c>
      <c r="AA1884" s="87">
        <v>20</v>
      </c>
      <c r="AB1884" s="87">
        <v>4444</v>
      </c>
      <c r="AC1884" s="87">
        <v>3.5</v>
      </c>
      <c r="AD1884" s="87"/>
      <c r="AE1884" s="87">
        <v>4444</v>
      </c>
      <c r="AF1884" s="88" t="s">
        <v>8879</v>
      </c>
    </row>
    <row r="1885" spans="1:32">
      <c r="A1885" s="82">
        <v>2435</v>
      </c>
      <c r="B1885" s="84" t="s">
        <v>8880</v>
      </c>
      <c r="C1885" s="84" t="s">
        <v>4771</v>
      </c>
      <c r="D1885" s="85">
        <v>2025</v>
      </c>
      <c r="E1885" s="83"/>
      <c r="F1885" s="84" t="s">
        <v>4612</v>
      </c>
      <c r="G1885" s="84" t="s">
        <v>4598</v>
      </c>
      <c r="H1885" s="84" t="s">
        <v>4613</v>
      </c>
      <c r="I1885" s="84" t="s">
        <v>4641</v>
      </c>
      <c r="J1885" s="84"/>
      <c r="K1885" s="84" t="s">
        <v>4616</v>
      </c>
      <c r="L1885" s="84"/>
      <c r="M1885" s="84"/>
      <c r="N1885" s="84"/>
      <c r="O1885" s="84"/>
      <c r="P1885" s="84"/>
      <c r="Q1885" s="86">
        <v>1</v>
      </c>
      <c r="R1885" s="84"/>
      <c r="S1885" s="84"/>
      <c r="T1885" s="84"/>
      <c r="U1885" s="84"/>
      <c r="V1885" s="84"/>
      <c r="W1885" s="86">
        <v>1</v>
      </c>
      <c r="X1885" s="84"/>
      <c r="Y1885" s="84"/>
      <c r="Z1885" s="84" t="s">
        <v>4970</v>
      </c>
      <c r="AA1885" s="87">
        <v>20</v>
      </c>
      <c r="AB1885" s="87">
        <v>4444</v>
      </c>
      <c r="AC1885" s="87">
        <v>3.5</v>
      </c>
      <c r="AD1885" s="87"/>
      <c r="AE1885" s="87">
        <v>4444</v>
      </c>
      <c r="AF1885" s="88" t="s">
        <v>8881</v>
      </c>
    </row>
    <row r="1886" spans="1:32">
      <c r="A1886" s="82">
        <v>2436</v>
      </c>
      <c r="B1886" s="84" t="s">
        <v>8882</v>
      </c>
      <c r="C1886" s="84" t="s">
        <v>4771</v>
      </c>
      <c r="D1886" s="85">
        <v>2023</v>
      </c>
      <c r="E1886" s="83"/>
      <c r="F1886" s="84" t="s">
        <v>4612</v>
      </c>
      <c r="G1886" s="84" t="s">
        <v>4598</v>
      </c>
      <c r="H1886" s="84" t="s">
        <v>4613</v>
      </c>
      <c r="I1886" s="84" t="s">
        <v>4614</v>
      </c>
      <c r="J1886" s="84" t="s">
        <v>4715</v>
      </c>
      <c r="K1886" s="84" t="s">
        <v>4616</v>
      </c>
      <c r="L1886" s="84"/>
      <c r="M1886" s="84"/>
      <c r="N1886" s="84"/>
      <c r="O1886" s="84"/>
      <c r="P1886" s="84"/>
      <c r="Q1886" s="84"/>
      <c r="R1886" s="86">
        <v>1</v>
      </c>
      <c r="S1886" s="84"/>
      <c r="T1886" s="84"/>
      <c r="U1886" s="84"/>
      <c r="V1886" s="84"/>
      <c r="W1886" s="84"/>
      <c r="X1886" s="84"/>
      <c r="Y1886" s="84"/>
      <c r="Z1886" s="84" t="s">
        <v>8883</v>
      </c>
      <c r="AA1886" s="87">
        <v>4.3</v>
      </c>
      <c r="AB1886" s="87">
        <v>956</v>
      </c>
      <c r="AC1886" s="87">
        <v>0.7</v>
      </c>
      <c r="AD1886" s="87"/>
      <c r="AE1886" s="87">
        <v>956</v>
      </c>
      <c r="AF1886" s="88" t="s">
        <v>8873</v>
      </c>
    </row>
    <row r="1887" spans="1:32">
      <c r="A1887" s="82">
        <v>2437</v>
      </c>
      <c r="B1887" s="84" t="s">
        <v>8884</v>
      </c>
      <c r="C1887" s="84" t="s">
        <v>4771</v>
      </c>
      <c r="D1887" s="85">
        <v>2025</v>
      </c>
      <c r="E1887" s="83"/>
      <c r="F1887" s="84" t="s">
        <v>4612</v>
      </c>
      <c r="G1887" s="84" t="s">
        <v>4598</v>
      </c>
      <c r="H1887" s="84" t="s">
        <v>4613</v>
      </c>
      <c r="I1887" s="84" t="s">
        <v>4641</v>
      </c>
      <c r="J1887" s="84"/>
      <c r="K1887" s="84" t="s">
        <v>4616</v>
      </c>
      <c r="L1887" s="84"/>
      <c r="M1887" s="84"/>
      <c r="N1887" s="84"/>
      <c r="O1887" s="84"/>
      <c r="P1887" s="84"/>
      <c r="Q1887" s="86">
        <v>1</v>
      </c>
      <c r="R1887" s="84"/>
      <c r="S1887" s="84"/>
      <c r="T1887" s="84"/>
      <c r="U1887" s="84"/>
      <c r="V1887" s="84"/>
      <c r="W1887" s="84"/>
      <c r="X1887" s="84"/>
      <c r="Y1887" s="84"/>
      <c r="Z1887" s="84" t="s">
        <v>4623</v>
      </c>
      <c r="AA1887" s="87">
        <v>2.5</v>
      </c>
      <c r="AB1887" s="87">
        <v>556</v>
      </c>
      <c r="AC1887" s="87">
        <v>0.4</v>
      </c>
      <c r="AD1887" s="87"/>
      <c r="AE1887" s="87">
        <v>556</v>
      </c>
      <c r="AF1887" s="88" t="s">
        <v>8885</v>
      </c>
    </row>
    <row r="1888" spans="1:32">
      <c r="A1888" s="82">
        <v>2438</v>
      </c>
      <c r="B1888" s="84" t="s">
        <v>8886</v>
      </c>
      <c r="C1888" s="84" t="s">
        <v>4771</v>
      </c>
      <c r="D1888" s="85">
        <v>2024</v>
      </c>
      <c r="E1888" s="83"/>
      <c r="F1888" s="84" t="s">
        <v>4612</v>
      </c>
      <c r="G1888" s="84" t="s">
        <v>4598</v>
      </c>
      <c r="H1888" s="84" t="s">
        <v>4613</v>
      </c>
      <c r="I1888" s="84" t="s">
        <v>4641</v>
      </c>
      <c r="J1888" s="84"/>
      <c r="K1888" s="84" t="s">
        <v>4616</v>
      </c>
      <c r="L1888" s="84"/>
      <c r="M1888" s="84"/>
      <c r="N1888" s="84"/>
      <c r="O1888" s="84"/>
      <c r="P1888" s="86">
        <v>1</v>
      </c>
      <c r="Q1888" s="86">
        <v>1</v>
      </c>
      <c r="R1888" s="84"/>
      <c r="S1888" s="84"/>
      <c r="T1888" s="84"/>
      <c r="U1888" s="84"/>
      <c r="V1888" s="84"/>
      <c r="W1888" s="84"/>
      <c r="X1888" s="84"/>
      <c r="Y1888" s="84"/>
      <c r="Z1888" s="84" t="s">
        <v>5199</v>
      </c>
      <c r="AA1888" s="87">
        <v>2</v>
      </c>
      <c r="AB1888" s="87">
        <v>444</v>
      </c>
      <c r="AC1888" s="87">
        <v>0.3</v>
      </c>
      <c r="AD1888" s="87"/>
      <c r="AE1888" s="87">
        <v>444</v>
      </c>
      <c r="AF1888" s="88" t="s">
        <v>8881</v>
      </c>
    </row>
    <row r="1889" spans="1:32">
      <c r="A1889" s="82">
        <v>2439</v>
      </c>
      <c r="B1889" s="84" t="s">
        <v>8887</v>
      </c>
      <c r="C1889" s="84" t="s">
        <v>7525</v>
      </c>
      <c r="D1889" s="85">
        <v>2030</v>
      </c>
      <c r="E1889" s="83"/>
      <c r="F1889" s="84" t="s">
        <v>4626</v>
      </c>
      <c r="G1889" s="84" t="s">
        <v>4598</v>
      </c>
      <c r="H1889" s="84" t="s">
        <v>4613</v>
      </c>
      <c r="I1889" s="84" t="s">
        <v>4641</v>
      </c>
      <c r="J1889" s="84"/>
      <c r="K1889" s="84" t="s">
        <v>4616</v>
      </c>
      <c r="L1889" s="84"/>
      <c r="M1889" s="84"/>
      <c r="N1889" s="84"/>
      <c r="O1889" s="84"/>
      <c r="P1889" s="84"/>
      <c r="Q1889" s="84"/>
      <c r="R1889" s="86">
        <v>1</v>
      </c>
      <c r="S1889" s="84"/>
      <c r="T1889" s="84"/>
      <c r="U1889" s="84"/>
      <c r="V1889" s="84"/>
      <c r="W1889" s="84"/>
      <c r="X1889" s="84"/>
      <c r="Y1889" s="84"/>
      <c r="Z1889" s="84" t="s">
        <v>5178</v>
      </c>
      <c r="AA1889" s="87">
        <v>100</v>
      </c>
      <c r="AB1889" s="87">
        <v>22222</v>
      </c>
      <c r="AC1889" s="87">
        <v>17.3</v>
      </c>
      <c r="AD1889" s="87"/>
      <c r="AE1889" s="87">
        <v>22222</v>
      </c>
      <c r="AF1889" s="88" t="s">
        <v>8888</v>
      </c>
    </row>
    <row r="1890" spans="1:32">
      <c r="A1890" s="82">
        <v>2440</v>
      </c>
      <c r="B1890" s="84" t="s">
        <v>8889</v>
      </c>
      <c r="C1890" s="84" t="s">
        <v>7525</v>
      </c>
      <c r="D1890" s="85">
        <v>2025</v>
      </c>
      <c r="E1890" s="83"/>
      <c r="F1890" s="84" t="s">
        <v>4612</v>
      </c>
      <c r="G1890" s="84" t="s">
        <v>4604</v>
      </c>
      <c r="H1890" s="84"/>
      <c r="I1890" s="84" t="s">
        <v>4641</v>
      </c>
      <c r="J1890" s="84"/>
      <c r="K1890" s="84" t="s">
        <v>4616</v>
      </c>
      <c r="L1890" s="84"/>
      <c r="M1890" s="84"/>
      <c r="N1890" s="84"/>
      <c r="O1890" s="84"/>
      <c r="P1890" s="84"/>
      <c r="Q1890" s="84"/>
      <c r="R1890" s="84"/>
      <c r="S1890" s="84"/>
      <c r="T1890" s="84"/>
      <c r="U1890" s="84"/>
      <c r="V1890" s="84"/>
      <c r="W1890" s="84"/>
      <c r="X1890" s="84"/>
      <c r="Y1890" s="84"/>
      <c r="Z1890" s="84" t="s">
        <v>4993</v>
      </c>
      <c r="AA1890" s="87">
        <v>5</v>
      </c>
      <c r="AB1890" s="87">
        <v>1087</v>
      </c>
      <c r="AC1890" s="87">
        <v>0.8</v>
      </c>
      <c r="AD1890" s="87"/>
      <c r="AE1890" s="87">
        <v>1087</v>
      </c>
      <c r="AF1890" s="88" t="s">
        <v>8890</v>
      </c>
    </row>
    <row r="1891" spans="1:32">
      <c r="A1891" s="82">
        <v>2442</v>
      </c>
      <c r="B1891" s="84" t="s">
        <v>8891</v>
      </c>
      <c r="C1891" s="84" t="s">
        <v>4611</v>
      </c>
      <c r="D1891" s="85">
        <v>2024</v>
      </c>
      <c r="E1891" s="83"/>
      <c r="F1891" s="84" t="s">
        <v>4621</v>
      </c>
      <c r="G1891" s="84" t="s">
        <v>4602</v>
      </c>
      <c r="H1891" s="84"/>
      <c r="I1891" s="84" t="s">
        <v>4614</v>
      </c>
      <c r="J1891" s="84" t="s">
        <v>4649</v>
      </c>
      <c r="K1891" s="84" t="s">
        <v>4616</v>
      </c>
      <c r="L1891" s="84"/>
      <c r="M1891" s="84"/>
      <c r="N1891" s="84"/>
      <c r="O1891" s="84"/>
      <c r="P1891" s="84"/>
      <c r="Q1891" s="86">
        <v>1</v>
      </c>
      <c r="R1891" s="86">
        <v>1</v>
      </c>
      <c r="S1891" s="84"/>
      <c r="T1891" s="84"/>
      <c r="U1891" s="84"/>
      <c r="V1891" s="84"/>
      <c r="W1891" s="84"/>
      <c r="X1891" s="84"/>
      <c r="Y1891" s="84"/>
      <c r="Z1891" s="84" t="s">
        <v>4716</v>
      </c>
      <c r="AA1891" s="87">
        <v>4</v>
      </c>
      <c r="AB1891" s="87">
        <v>769</v>
      </c>
      <c r="AC1891" s="87">
        <v>0.6</v>
      </c>
      <c r="AD1891" s="87"/>
      <c r="AE1891" s="87">
        <v>769</v>
      </c>
      <c r="AF1891" s="88" t="s">
        <v>8892</v>
      </c>
    </row>
    <row r="1892" spans="1:32">
      <c r="A1892" s="82">
        <v>2443</v>
      </c>
      <c r="B1892" s="84" t="s">
        <v>8893</v>
      </c>
      <c r="C1892" s="84" t="s">
        <v>4611</v>
      </c>
      <c r="D1892" s="85">
        <v>2025</v>
      </c>
      <c r="E1892" s="83"/>
      <c r="F1892" s="84" t="s">
        <v>4612</v>
      </c>
      <c r="G1892" s="84" t="s">
        <v>4602</v>
      </c>
      <c r="H1892" s="84"/>
      <c r="I1892" s="84" t="s">
        <v>4641</v>
      </c>
      <c r="J1892" s="84"/>
      <c r="K1892" s="84" t="s">
        <v>4616</v>
      </c>
      <c r="L1892" s="84"/>
      <c r="M1892" s="84"/>
      <c r="N1892" s="84"/>
      <c r="O1892" s="84"/>
      <c r="P1892" s="86">
        <v>1</v>
      </c>
      <c r="Q1892" s="84"/>
      <c r="R1892" s="84"/>
      <c r="S1892" s="84"/>
      <c r="T1892" s="84"/>
      <c r="U1892" s="84"/>
      <c r="V1892" s="84"/>
      <c r="W1892" s="84"/>
      <c r="X1892" s="86">
        <v>1</v>
      </c>
      <c r="Y1892" s="84"/>
      <c r="Z1892" s="84" t="s">
        <v>8894</v>
      </c>
      <c r="AA1892" s="87">
        <v>6.6</v>
      </c>
      <c r="AB1892" s="87">
        <v>1269</v>
      </c>
      <c r="AC1892" s="87">
        <v>1</v>
      </c>
      <c r="AD1892" s="87"/>
      <c r="AE1892" s="87">
        <v>1269</v>
      </c>
      <c r="AF1892" s="88" t="s">
        <v>8895</v>
      </c>
    </row>
    <row r="1893" spans="1:32">
      <c r="A1893" s="82">
        <v>2444</v>
      </c>
      <c r="B1893" s="84" t="s">
        <v>8896</v>
      </c>
      <c r="C1893" s="84" t="s">
        <v>4611</v>
      </c>
      <c r="D1893" s="83"/>
      <c r="E1893" s="83"/>
      <c r="F1893" s="84" t="s">
        <v>4626</v>
      </c>
      <c r="G1893" s="84" t="s">
        <v>4598</v>
      </c>
      <c r="H1893" s="84" t="s">
        <v>4613</v>
      </c>
      <c r="I1893" s="84" t="s">
        <v>4769</v>
      </c>
      <c r="J1893" s="84" t="s">
        <v>4622</v>
      </c>
      <c r="K1893" s="84" t="s">
        <v>4616</v>
      </c>
      <c r="L1893" s="84"/>
      <c r="M1893" s="84"/>
      <c r="N1893" s="84"/>
      <c r="O1893" s="84"/>
      <c r="P1893" s="86">
        <v>1</v>
      </c>
      <c r="Q1893" s="84"/>
      <c r="R1893" s="84"/>
      <c r="S1893" s="84"/>
      <c r="T1893" s="84"/>
      <c r="U1893" s="84"/>
      <c r="V1893" s="84"/>
      <c r="W1893" s="84"/>
      <c r="X1893" s="84"/>
      <c r="Y1893" s="84"/>
      <c r="Z1893" s="84" t="s">
        <v>7329</v>
      </c>
      <c r="AA1893" s="87">
        <v>400</v>
      </c>
      <c r="AB1893" s="87">
        <v>88889</v>
      </c>
      <c r="AC1893" s="87">
        <v>69.3</v>
      </c>
      <c r="AD1893" s="87"/>
      <c r="AE1893" s="87">
        <v>88889</v>
      </c>
      <c r="AF1893" s="88" t="s">
        <v>8897</v>
      </c>
    </row>
    <row r="1894" spans="1:32">
      <c r="A1894" s="82">
        <v>2445</v>
      </c>
      <c r="B1894" s="84" t="s">
        <v>8898</v>
      </c>
      <c r="C1894" s="84" t="s">
        <v>4985</v>
      </c>
      <c r="D1894" s="85">
        <v>2023</v>
      </c>
      <c r="E1894" s="83"/>
      <c r="F1894" s="84" t="s">
        <v>4621</v>
      </c>
      <c r="G1894" s="84" t="s">
        <v>4602</v>
      </c>
      <c r="H1894" s="84"/>
      <c r="I1894" s="84" t="s">
        <v>5320</v>
      </c>
      <c r="J1894" s="84" t="s">
        <v>4715</v>
      </c>
      <c r="K1894" s="84" t="s">
        <v>4616</v>
      </c>
      <c r="L1894" s="84"/>
      <c r="M1894" s="84"/>
      <c r="N1894" s="84"/>
      <c r="O1894" s="84"/>
      <c r="P1894" s="84"/>
      <c r="Q1894" s="84"/>
      <c r="R1894" s="86">
        <v>1</v>
      </c>
      <c r="S1894" s="84"/>
      <c r="T1894" s="84"/>
      <c r="U1894" s="84"/>
      <c r="V1894" s="84"/>
      <c r="W1894" s="84"/>
      <c r="X1894" s="84"/>
      <c r="Y1894" s="84"/>
      <c r="Z1894" s="84" t="s">
        <v>8899</v>
      </c>
      <c r="AA1894" s="87">
        <v>0.34</v>
      </c>
      <c r="AB1894" s="87">
        <v>65</v>
      </c>
      <c r="AC1894" s="87">
        <v>0.1</v>
      </c>
      <c r="AD1894" s="87"/>
      <c r="AE1894" s="87">
        <v>65</v>
      </c>
      <c r="AF1894" s="88" t="s">
        <v>8900</v>
      </c>
    </row>
    <row r="1895" spans="1:32">
      <c r="A1895" s="82">
        <v>2446</v>
      </c>
      <c r="B1895" s="84" t="s">
        <v>8901</v>
      </c>
      <c r="C1895" s="84" t="s">
        <v>4985</v>
      </c>
      <c r="D1895" s="85">
        <v>2023</v>
      </c>
      <c r="E1895" s="83"/>
      <c r="F1895" s="84" t="s">
        <v>4621</v>
      </c>
      <c r="G1895" s="84" t="s">
        <v>4602</v>
      </c>
      <c r="H1895" s="84"/>
      <c r="I1895" s="84" t="s">
        <v>4614</v>
      </c>
      <c r="J1895" s="84" t="s">
        <v>4649</v>
      </c>
      <c r="K1895" s="84" t="s">
        <v>4616</v>
      </c>
      <c r="L1895" s="84"/>
      <c r="M1895" s="84"/>
      <c r="N1895" s="84"/>
      <c r="O1895" s="84"/>
      <c r="P1895" s="84"/>
      <c r="Q1895" s="84"/>
      <c r="R1895" s="86">
        <v>1</v>
      </c>
      <c r="S1895" s="84"/>
      <c r="T1895" s="84"/>
      <c r="U1895" s="84"/>
      <c r="V1895" s="84"/>
      <c r="W1895" s="84"/>
      <c r="X1895" s="84"/>
      <c r="Y1895" s="84"/>
      <c r="Z1895" s="84" t="s">
        <v>4665</v>
      </c>
      <c r="AA1895" s="87">
        <v>1</v>
      </c>
      <c r="AB1895" s="87">
        <v>192</v>
      </c>
      <c r="AC1895" s="87">
        <v>0.1</v>
      </c>
      <c r="AD1895" s="87"/>
      <c r="AE1895" s="87">
        <v>192</v>
      </c>
      <c r="AF1895" s="88" t="s">
        <v>8900</v>
      </c>
    </row>
    <row r="1896" spans="1:32">
      <c r="A1896" s="82">
        <v>2447</v>
      </c>
      <c r="B1896" s="84" t="s">
        <v>8902</v>
      </c>
      <c r="C1896" s="84" t="s">
        <v>4677</v>
      </c>
      <c r="D1896" s="85">
        <v>2027</v>
      </c>
      <c r="E1896" s="83"/>
      <c r="F1896" s="84" t="s">
        <v>4612</v>
      </c>
      <c r="G1896" s="84" t="s">
        <v>4598</v>
      </c>
      <c r="H1896" s="84" t="s">
        <v>4613</v>
      </c>
      <c r="I1896" s="84" t="s">
        <v>4641</v>
      </c>
      <c r="J1896" s="84"/>
      <c r="K1896" s="84" t="s">
        <v>4616</v>
      </c>
      <c r="L1896" s="84"/>
      <c r="M1896" s="84"/>
      <c r="N1896" s="84"/>
      <c r="O1896" s="84"/>
      <c r="P1896" s="84"/>
      <c r="Q1896" s="84"/>
      <c r="R1896" s="84"/>
      <c r="S1896" s="84"/>
      <c r="T1896" s="84"/>
      <c r="U1896" s="84"/>
      <c r="V1896" s="84"/>
      <c r="W1896" s="84"/>
      <c r="X1896" s="84"/>
      <c r="Y1896" s="84"/>
      <c r="Z1896" s="84" t="s">
        <v>5857</v>
      </c>
      <c r="AA1896" s="87">
        <v>600</v>
      </c>
      <c r="AB1896" s="87">
        <v>133333</v>
      </c>
      <c r="AC1896" s="87">
        <v>104</v>
      </c>
      <c r="AD1896" s="87"/>
      <c r="AE1896" s="87">
        <v>133333</v>
      </c>
      <c r="AF1896" s="88" t="s">
        <v>8903</v>
      </c>
    </row>
    <row r="1897" spans="1:32">
      <c r="A1897" s="82">
        <v>2448</v>
      </c>
      <c r="B1897" s="84" t="s">
        <v>8904</v>
      </c>
      <c r="C1897" s="84" t="s">
        <v>4662</v>
      </c>
      <c r="D1897" s="83"/>
      <c r="E1897" s="83"/>
      <c r="F1897" s="84" t="s">
        <v>4612</v>
      </c>
      <c r="G1897" s="84" t="s">
        <v>7043</v>
      </c>
      <c r="H1897" s="84"/>
      <c r="I1897" s="84"/>
      <c r="J1897" s="84"/>
      <c r="K1897" s="84" t="s">
        <v>4616</v>
      </c>
      <c r="L1897" s="84"/>
      <c r="M1897" s="84"/>
      <c r="N1897" s="84"/>
      <c r="O1897" s="84"/>
      <c r="P1897" s="84"/>
      <c r="Q1897" s="84"/>
      <c r="R1897" s="84"/>
      <c r="S1897" s="84"/>
      <c r="T1897" s="84"/>
      <c r="U1897" s="84"/>
      <c r="V1897" s="84"/>
      <c r="W1897" s="84"/>
      <c r="X1897" s="84"/>
      <c r="Y1897" s="84"/>
      <c r="Z1897" s="84" t="s">
        <v>8905</v>
      </c>
      <c r="AA1897" s="87"/>
      <c r="AB1897" s="87">
        <v>26936</v>
      </c>
      <c r="AC1897" s="87">
        <v>21</v>
      </c>
      <c r="AD1897" s="87">
        <v>450000</v>
      </c>
      <c r="AE1897" s="87">
        <v>26936</v>
      </c>
      <c r="AF1897" s="88" t="s">
        <v>8906</v>
      </c>
    </row>
    <row r="1898" spans="1:32">
      <c r="A1898" s="82">
        <v>2449</v>
      </c>
      <c r="B1898" s="84" t="s">
        <v>8907</v>
      </c>
      <c r="C1898" s="84" t="s">
        <v>4662</v>
      </c>
      <c r="D1898" s="85">
        <v>2026</v>
      </c>
      <c r="E1898" s="83"/>
      <c r="F1898" s="84" t="s">
        <v>4612</v>
      </c>
      <c r="G1898" s="84" t="s">
        <v>7043</v>
      </c>
      <c r="H1898" s="84"/>
      <c r="I1898" s="84"/>
      <c r="J1898" s="84"/>
      <c r="K1898" s="84" t="s">
        <v>4616</v>
      </c>
      <c r="L1898" s="84"/>
      <c r="M1898" s="84"/>
      <c r="N1898" s="84"/>
      <c r="O1898" s="84"/>
      <c r="P1898" s="84"/>
      <c r="Q1898" s="84"/>
      <c r="R1898" s="84"/>
      <c r="S1898" s="84"/>
      <c r="T1898" s="84"/>
      <c r="U1898" s="84"/>
      <c r="V1898" s="84"/>
      <c r="W1898" s="84"/>
      <c r="X1898" s="84"/>
      <c r="Y1898" s="84"/>
      <c r="Z1898" s="84"/>
      <c r="AA1898" s="87"/>
      <c r="AB1898" s="87"/>
      <c r="AC1898" s="87"/>
      <c r="AD1898" s="87"/>
      <c r="AE1898" s="87">
        <v>0</v>
      </c>
      <c r="AF1898" s="88" t="s">
        <v>8908</v>
      </c>
    </row>
    <row r="1899" spans="1:32">
      <c r="A1899" s="82">
        <v>2450</v>
      </c>
      <c r="B1899" s="84" t="s">
        <v>8853</v>
      </c>
      <c r="C1899" s="84" t="s">
        <v>4730</v>
      </c>
      <c r="D1899" s="85">
        <v>2030</v>
      </c>
      <c r="E1899" s="83"/>
      <c r="F1899" s="84" t="s">
        <v>4626</v>
      </c>
      <c r="G1899" s="84" t="s">
        <v>4602</v>
      </c>
      <c r="H1899" s="84"/>
      <c r="I1899" s="84" t="s">
        <v>5320</v>
      </c>
      <c r="J1899" s="84" t="s">
        <v>4715</v>
      </c>
      <c r="K1899" s="84" t="s">
        <v>4616</v>
      </c>
      <c r="L1899" s="84"/>
      <c r="M1899" s="84"/>
      <c r="N1899" s="84"/>
      <c r="O1899" s="84"/>
      <c r="P1899" s="86">
        <v>1</v>
      </c>
      <c r="Q1899" s="84"/>
      <c r="R1899" s="84"/>
      <c r="S1899" s="84"/>
      <c r="T1899" s="84"/>
      <c r="U1899" s="84"/>
      <c r="V1899" s="84"/>
      <c r="W1899" s="84"/>
      <c r="X1899" s="84"/>
      <c r="Y1899" s="84"/>
      <c r="Z1899" s="84" t="s">
        <v>5230</v>
      </c>
      <c r="AA1899" s="87">
        <v>24</v>
      </c>
      <c r="AB1899" s="87">
        <v>4615</v>
      </c>
      <c r="AC1899" s="87">
        <v>3.6</v>
      </c>
      <c r="AD1899" s="87"/>
      <c r="AE1899" s="87">
        <v>4615</v>
      </c>
      <c r="AF1899" s="88" t="s">
        <v>8909</v>
      </c>
    </row>
    <row r="1900" spans="1:32">
      <c r="A1900" s="82">
        <v>2451</v>
      </c>
      <c r="B1900" s="84" t="s">
        <v>8753</v>
      </c>
      <c r="C1900" s="84" t="s">
        <v>4771</v>
      </c>
      <c r="D1900" s="85">
        <v>2020</v>
      </c>
      <c r="E1900" s="83"/>
      <c r="F1900" s="84" t="s">
        <v>4601</v>
      </c>
      <c r="G1900" s="84" t="s">
        <v>4598</v>
      </c>
      <c r="H1900" s="84" t="s">
        <v>4613</v>
      </c>
      <c r="I1900" s="84" t="s">
        <v>4641</v>
      </c>
      <c r="J1900" s="84"/>
      <c r="K1900" s="84" t="s">
        <v>4616</v>
      </c>
      <c r="L1900" s="84"/>
      <c r="M1900" s="84"/>
      <c r="N1900" s="84"/>
      <c r="O1900" s="84"/>
      <c r="P1900" s="86">
        <v>1</v>
      </c>
      <c r="Q1900" s="84"/>
      <c r="R1900" s="84"/>
      <c r="S1900" s="84"/>
      <c r="T1900" s="84"/>
      <c r="U1900" s="84"/>
      <c r="V1900" s="84"/>
      <c r="W1900" s="84"/>
      <c r="X1900" s="84"/>
      <c r="Y1900" s="84"/>
      <c r="Z1900" s="84" t="s">
        <v>6002</v>
      </c>
      <c r="AA1900" s="87">
        <v>0.7</v>
      </c>
      <c r="AB1900" s="87">
        <v>156</v>
      </c>
      <c r="AC1900" s="87">
        <v>0.1</v>
      </c>
      <c r="AD1900" s="87"/>
      <c r="AE1900" s="87">
        <v>156</v>
      </c>
      <c r="AF1900" s="88" t="s">
        <v>8909</v>
      </c>
    </row>
    <row r="1901" spans="1:32">
      <c r="A1901" s="82">
        <v>2452</v>
      </c>
      <c r="B1901" s="84" t="s">
        <v>8910</v>
      </c>
      <c r="C1901" s="84" t="s">
        <v>4771</v>
      </c>
      <c r="D1901" s="85">
        <v>2023</v>
      </c>
      <c r="E1901" s="83"/>
      <c r="F1901" s="84" t="s">
        <v>4612</v>
      </c>
      <c r="G1901" s="84" t="s">
        <v>4598</v>
      </c>
      <c r="H1901" s="84" t="s">
        <v>4613</v>
      </c>
      <c r="I1901" s="84" t="s">
        <v>4641</v>
      </c>
      <c r="J1901" s="84"/>
      <c r="K1901" s="84" t="s">
        <v>4616</v>
      </c>
      <c r="L1901" s="84"/>
      <c r="M1901" s="84"/>
      <c r="N1901" s="84"/>
      <c r="O1901" s="84"/>
      <c r="P1901" s="86">
        <v>1</v>
      </c>
      <c r="Q1901" s="84"/>
      <c r="R1901" s="84"/>
      <c r="S1901" s="84"/>
      <c r="T1901" s="84"/>
      <c r="U1901" s="84"/>
      <c r="V1901" s="84"/>
      <c r="W1901" s="84"/>
      <c r="X1901" s="84"/>
      <c r="Y1901" s="84"/>
      <c r="Z1901" s="84" t="s">
        <v>8911</v>
      </c>
      <c r="AA1901" s="87">
        <v>0.125</v>
      </c>
      <c r="AB1901" s="87">
        <v>28</v>
      </c>
      <c r="AC1901" s="87">
        <v>0</v>
      </c>
      <c r="AD1901" s="87"/>
      <c r="AE1901" s="87">
        <v>28</v>
      </c>
      <c r="AF1901" s="88" t="s">
        <v>8909</v>
      </c>
    </row>
    <row r="1902" spans="1:32">
      <c r="A1902" s="82">
        <v>2453</v>
      </c>
      <c r="B1902" s="84" t="s">
        <v>8912</v>
      </c>
      <c r="C1902" s="84" t="s">
        <v>4985</v>
      </c>
      <c r="D1902" s="85">
        <v>2027</v>
      </c>
      <c r="E1902" s="83"/>
      <c r="F1902" s="84" t="s">
        <v>4626</v>
      </c>
      <c r="G1902" s="84" t="s">
        <v>4598</v>
      </c>
      <c r="H1902" s="84" t="s">
        <v>4613</v>
      </c>
      <c r="I1902" s="84" t="s">
        <v>4614</v>
      </c>
      <c r="J1902" s="84" t="s">
        <v>4715</v>
      </c>
      <c r="K1902" s="84" t="s">
        <v>4554</v>
      </c>
      <c r="L1902" s="84"/>
      <c r="M1902" s="86">
        <v>1</v>
      </c>
      <c r="N1902" s="84"/>
      <c r="O1902" s="84"/>
      <c r="P1902" s="84"/>
      <c r="Q1902" s="84"/>
      <c r="R1902" s="84"/>
      <c r="S1902" s="84"/>
      <c r="T1902" s="84"/>
      <c r="U1902" s="84"/>
      <c r="V1902" s="84"/>
      <c r="W1902" s="84"/>
      <c r="X1902" s="84"/>
      <c r="Y1902" s="84"/>
      <c r="Z1902" s="84" t="s">
        <v>7640</v>
      </c>
      <c r="AA1902" s="87">
        <v>2309</v>
      </c>
      <c r="AB1902" s="87">
        <v>513057</v>
      </c>
      <c r="AC1902" s="87">
        <v>400</v>
      </c>
      <c r="AD1902" s="87"/>
      <c r="AE1902" s="87">
        <v>513057</v>
      </c>
      <c r="AF1902" s="88" t="s">
        <v>8913</v>
      </c>
    </row>
    <row r="1903" spans="1:32">
      <c r="A1903" s="82">
        <v>2454</v>
      </c>
      <c r="B1903" s="84" t="s">
        <v>8914</v>
      </c>
      <c r="C1903" s="84" t="s">
        <v>4985</v>
      </c>
      <c r="D1903" s="85">
        <v>2030</v>
      </c>
      <c r="E1903" s="83"/>
      <c r="F1903" s="84" t="s">
        <v>4626</v>
      </c>
      <c r="G1903" s="84" t="s">
        <v>4598</v>
      </c>
      <c r="H1903" s="84" t="s">
        <v>4613</v>
      </c>
      <c r="I1903" s="84" t="s">
        <v>4614</v>
      </c>
      <c r="J1903" s="84" t="s">
        <v>4715</v>
      </c>
      <c r="K1903" s="84" t="s">
        <v>4616</v>
      </c>
      <c r="L1903" s="84"/>
      <c r="M1903" s="84"/>
      <c r="N1903" s="84"/>
      <c r="O1903" s="84"/>
      <c r="P1903" s="86">
        <v>1</v>
      </c>
      <c r="Q1903" s="84"/>
      <c r="R1903" s="84"/>
      <c r="S1903" s="84"/>
      <c r="T1903" s="84"/>
      <c r="U1903" s="84"/>
      <c r="V1903" s="84"/>
      <c r="W1903" s="84"/>
      <c r="X1903" s="84"/>
      <c r="Y1903" s="84"/>
      <c r="Z1903" s="84" t="s">
        <v>7237</v>
      </c>
      <c r="AA1903" s="87">
        <v>11544</v>
      </c>
      <c r="AB1903" s="87">
        <v>2565287</v>
      </c>
      <c r="AC1903" s="87">
        <v>2000</v>
      </c>
      <c r="AD1903" s="87"/>
      <c r="AE1903" s="87">
        <v>2565287</v>
      </c>
      <c r="AF1903" s="88" t="s">
        <v>8913</v>
      </c>
    </row>
    <row r="1904" spans="1:32">
      <c r="A1904" s="82">
        <v>2455</v>
      </c>
      <c r="B1904" s="84" t="s">
        <v>8915</v>
      </c>
      <c r="C1904" s="84" t="s">
        <v>4985</v>
      </c>
      <c r="D1904" s="85">
        <v>2025</v>
      </c>
      <c r="E1904" s="83"/>
      <c r="F1904" s="84" t="s">
        <v>4612</v>
      </c>
      <c r="G1904" s="84" t="s">
        <v>4524</v>
      </c>
      <c r="H1904" s="84" t="s">
        <v>6321</v>
      </c>
      <c r="I1904" s="84"/>
      <c r="J1904" s="84"/>
      <c r="K1904" s="84" t="s">
        <v>4616</v>
      </c>
      <c r="L1904" s="84"/>
      <c r="M1904" s="84"/>
      <c r="N1904" s="84"/>
      <c r="O1904" s="84"/>
      <c r="P1904" s="86">
        <v>1</v>
      </c>
      <c r="Q1904" s="84"/>
      <c r="R1904" s="84"/>
      <c r="S1904" s="84"/>
      <c r="T1904" s="84"/>
      <c r="U1904" s="84"/>
      <c r="V1904" s="84"/>
      <c r="W1904" s="84"/>
      <c r="X1904" s="84"/>
      <c r="Y1904" s="84"/>
      <c r="Z1904" s="84" t="s">
        <v>8916</v>
      </c>
      <c r="AA1904" s="87"/>
      <c r="AB1904" s="87">
        <v>520</v>
      </c>
      <c r="AC1904" s="87">
        <v>0.41</v>
      </c>
      <c r="AD1904" s="87"/>
      <c r="AE1904" s="87">
        <v>520</v>
      </c>
      <c r="AF1904" s="88" t="s">
        <v>8913</v>
      </c>
    </row>
    <row r="1905" spans="1:32">
      <c r="A1905" s="82">
        <v>2456</v>
      </c>
      <c r="B1905" s="84" t="s">
        <v>8917</v>
      </c>
      <c r="C1905" s="84" t="s">
        <v>4985</v>
      </c>
      <c r="D1905" s="85">
        <v>2027</v>
      </c>
      <c r="E1905" s="83"/>
      <c r="F1905" s="84" t="s">
        <v>4612</v>
      </c>
      <c r="G1905" s="84" t="s">
        <v>4598</v>
      </c>
      <c r="H1905" s="84" t="s">
        <v>4613</v>
      </c>
      <c r="I1905" s="84" t="s">
        <v>4614</v>
      </c>
      <c r="J1905" s="84" t="s">
        <v>4715</v>
      </c>
      <c r="K1905" s="84" t="s">
        <v>4616</v>
      </c>
      <c r="L1905" s="84"/>
      <c r="M1905" s="84"/>
      <c r="N1905" s="84"/>
      <c r="O1905" s="84"/>
      <c r="P1905" s="84"/>
      <c r="Q1905" s="86">
        <v>1</v>
      </c>
      <c r="R1905" s="84"/>
      <c r="S1905" s="84"/>
      <c r="T1905" s="84"/>
      <c r="U1905" s="84"/>
      <c r="V1905" s="84"/>
      <c r="W1905" s="84"/>
      <c r="X1905" s="84"/>
      <c r="Y1905" s="84"/>
      <c r="Z1905" s="84" t="s">
        <v>8918</v>
      </c>
      <c r="AA1905" s="87">
        <v>1</v>
      </c>
      <c r="AB1905" s="87">
        <v>243</v>
      </c>
      <c r="AC1905" s="87">
        <v>0.19</v>
      </c>
      <c r="AD1905" s="87"/>
      <c r="AE1905" s="87">
        <v>243</v>
      </c>
      <c r="AF1905" s="88" t="s">
        <v>8913</v>
      </c>
    </row>
    <row r="1906" spans="1:32">
      <c r="A1906" s="82">
        <v>2457</v>
      </c>
      <c r="B1906" s="84" t="s">
        <v>8919</v>
      </c>
      <c r="C1906" s="84" t="s">
        <v>4985</v>
      </c>
      <c r="D1906" s="85">
        <v>2027</v>
      </c>
      <c r="E1906" s="83"/>
      <c r="F1906" s="84" t="s">
        <v>4612</v>
      </c>
      <c r="G1906" s="84" t="s">
        <v>4598</v>
      </c>
      <c r="H1906" s="84" t="s">
        <v>4613</v>
      </c>
      <c r="I1906" s="84" t="s">
        <v>4614</v>
      </c>
      <c r="J1906" s="84" t="s">
        <v>4715</v>
      </c>
      <c r="K1906" s="84" t="s">
        <v>4616</v>
      </c>
      <c r="L1906" s="84"/>
      <c r="M1906" s="84"/>
      <c r="N1906" s="84"/>
      <c r="O1906" s="84"/>
      <c r="P1906" s="86">
        <v>1</v>
      </c>
      <c r="Q1906" s="84"/>
      <c r="R1906" s="84"/>
      <c r="S1906" s="84"/>
      <c r="T1906" s="84"/>
      <c r="U1906" s="84"/>
      <c r="V1906" s="84"/>
      <c r="W1906" s="84"/>
      <c r="X1906" s="84"/>
      <c r="Y1906" s="84"/>
      <c r="Z1906" s="84" t="s">
        <v>8920</v>
      </c>
      <c r="AA1906" s="87">
        <v>58</v>
      </c>
      <c r="AB1906" s="87">
        <v>12826</v>
      </c>
      <c r="AC1906" s="87">
        <v>10</v>
      </c>
      <c r="AD1906" s="87"/>
      <c r="AE1906" s="87">
        <v>12826</v>
      </c>
      <c r="AF1906" s="88" t="s">
        <v>8913</v>
      </c>
    </row>
    <row r="1907" spans="1:32">
      <c r="A1907" s="82">
        <v>2458</v>
      </c>
      <c r="B1907" s="84" t="s">
        <v>8921</v>
      </c>
      <c r="C1907" s="84" t="s">
        <v>4985</v>
      </c>
      <c r="D1907" s="85">
        <v>2025</v>
      </c>
      <c r="E1907" s="83"/>
      <c r="F1907" s="84" t="s">
        <v>4612</v>
      </c>
      <c r="G1907" s="84" t="s">
        <v>4598</v>
      </c>
      <c r="H1907" s="84" t="s">
        <v>4613</v>
      </c>
      <c r="I1907" s="84" t="s">
        <v>4614</v>
      </c>
      <c r="J1907" s="84" t="s">
        <v>4715</v>
      </c>
      <c r="K1907" s="84" t="s">
        <v>4616</v>
      </c>
      <c r="L1907" s="84"/>
      <c r="M1907" s="84"/>
      <c r="N1907" s="84"/>
      <c r="O1907" s="84"/>
      <c r="P1907" s="86">
        <v>1</v>
      </c>
      <c r="Q1907" s="84"/>
      <c r="R1907" s="84"/>
      <c r="S1907" s="84"/>
      <c r="T1907" s="84"/>
      <c r="U1907" s="84"/>
      <c r="V1907" s="84"/>
      <c r="W1907" s="84"/>
      <c r="X1907" s="84"/>
      <c r="Y1907" s="84"/>
      <c r="Z1907" s="84" t="s">
        <v>8922</v>
      </c>
      <c r="AA1907" s="87">
        <v>37</v>
      </c>
      <c r="AB1907" s="87">
        <v>8292</v>
      </c>
      <c r="AC1907" s="87">
        <v>6.46</v>
      </c>
      <c r="AD1907" s="87"/>
      <c r="AE1907" s="87">
        <v>8292</v>
      </c>
      <c r="AF1907" s="88" t="s">
        <v>8913</v>
      </c>
    </row>
    <row r="1908" spans="1:32">
      <c r="A1908" s="82">
        <v>2459</v>
      </c>
      <c r="B1908" s="84" t="s">
        <v>8923</v>
      </c>
      <c r="C1908" s="84" t="s">
        <v>4985</v>
      </c>
      <c r="D1908" s="85">
        <v>2026</v>
      </c>
      <c r="E1908" s="83"/>
      <c r="F1908" s="84" t="s">
        <v>4612</v>
      </c>
      <c r="G1908" s="84" t="s">
        <v>4598</v>
      </c>
      <c r="H1908" s="84" t="s">
        <v>4613</v>
      </c>
      <c r="I1908" s="84" t="s">
        <v>4614</v>
      </c>
      <c r="J1908" s="84" t="s">
        <v>4715</v>
      </c>
      <c r="K1908" s="84" t="s">
        <v>4616</v>
      </c>
      <c r="L1908" s="84"/>
      <c r="M1908" s="84"/>
      <c r="N1908" s="84"/>
      <c r="O1908" s="84"/>
      <c r="P1908" s="84"/>
      <c r="Q1908" s="86">
        <v>1</v>
      </c>
      <c r="R1908" s="84"/>
      <c r="S1908" s="84"/>
      <c r="T1908" s="84"/>
      <c r="U1908" s="84"/>
      <c r="V1908" s="84"/>
      <c r="W1908" s="84"/>
      <c r="X1908" s="84"/>
      <c r="Y1908" s="84"/>
      <c r="Z1908" s="84" t="s">
        <v>8924</v>
      </c>
      <c r="AA1908" s="87">
        <v>0</v>
      </c>
      <c r="AB1908" s="87">
        <v>19</v>
      </c>
      <c r="AC1908" s="87">
        <v>0.01</v>
      </c>
      <c r="AD1908" s="87"/>
      <c r="AE1908" s="87">
        <v>19</v>
      </c>
      <c r="AF1908" s="88" t="s">
        <v>8913</v>
      </c>
    </row>
    <row r="1909" spans="1:32">
      <c r="A1909" s="82">
        <v>2460</v>
      </c>
      <c r="B1909" s="84" t="s">
        <v>8925</v>
      </c>
      <c r="C1909" s="84" t="s">
        <v>4985</v>
      </c>
      <c r="D1909" s="85">
        <v>2026</v>
      </c>
      <c r="E1909" s="83"/>
      <c r="F1909" s="84" t="s">
        <v>4626</v>
      </c>
      <c r="G1909" s="84" t="s">
        <v>4598</v>
      </c>
      <c r="H1909" s="84" t="s">
        <v>4613</v>
      </c>
      <c r="I1909" s="84" t="s">
        <v>4614</v>
      </c>
      <c r="J1909" s="84" t="s">
        <v>4715</v>
      </c>
      <c r="K1909" s="84" t="s">
        <v>4616</v>
      </c>
      <c r="L1909" s="84"/>
      <c r="M1909" s="84"/>
      <c r="N1909" s="84"/>
      <c r="O1909" s="84"/>
      <c r="P1909" s="86">
        <v>1</v>
      </c>
      <c r="Q1909" s="86">
        <v>1</v>
      </c>
      <c r="R1909" s="86">
        <v>1</v>
      </c>
      <c r="S1909" s="86">
        <v>1</v>
      </c>
      <c r="T1909" s="86">
        <v>1</v>
      </c>
      <c r="U1909" s="84"/>
      <c r="V1909" s="84"/>
      <c r="W1909" s="84"/>
      <c r="X1909" s="84"/>
      <c r="Y1909" s="84"/>
      <c r="Z1909" s="84" t="s">
        <v>8926</v>
      </c>
      <c r="AA1909" s="87">
        <v>1493</v>
      </c>
      <c r="AB1909" s="87">
        <v>331692</v>
      </c>
      <c r="AC1909" s="87">
        <v>259</v>
      </c>
      <c r="AD1909" s="87"/>
      <c r="AE1909" s="87">
        <v>331692</v>
      </c>
      <c r="AF1909" s="88" t="s">
        <v>8913</v>
      </c>
    </row>
    <row r="1910" spans="1:32">
      <c r="A1910" s="82">
        <v>2461</v>
      </c>
      <c r="B1910" s="84" t="s">
        <v>8927</v>
      </c>
      <c r="C1910" s="84" t="s">
        <v>4985</v>
      </c>
      <c r="D1910" s="85">
        <v>2026</v>
      </c>
      <c r="E1910" s="83"/>
      <c r="F1910" s="84" t="s">
        <v>4626</v>
      </c>
      <c r="G1910" s="84" t="s">
        <v>4598</v>
      </c>
      <c r="H1910" s="84" t="s">
        <v>4613</v>
      </c>
      <c r="I1910" s="84" t="s">
        <v>4614</v>
      </c>
      <c r="J1910" s="84" t="s">
        <v>4715</v>
      </c>
      <c r="K1910" s="84" t="s">
        <v>4554</v>
      </c>
      <c r="L1910" s="84"/>
      <c r="M1910" s="86">
        <v>1</v>
      </c>
      <c r="N1910" s="84"/>
      <c r="O1910" s="84"/>
      <c r="P1910" s="84"/>
      <c r="Q1910" s="84"/>
      <c r="R1910" s="84"/>
      <c r="S1910" s="84"/>
      <c r="T1910" s="84"/>
      <c r="U1910" s="84"/>
      <c r="V1910" s="84"/>
      <c r="W1910" s="84"/>
      <c r="X1910" s="84"/>
      <c r="Y1910" s="84"/>
      <c r="Z1910" s="84" t="s">
        <v>8928</v>
      </c>
      <c r="AA1910" s="87">
        <v>2078</v>
      </c>
      <c r="AB1910" s="87">
        <v>461752</v>
      </c>
      <c r="AC1910" s="87">
        <v>360</v>
      </c>
      <c r="AD1910" s="87"/>
      <c r="AE1910" s="87">
        <v>461752</v>
      </c>
      <c r="AF1910" s="88" t="s">
        <v>8913</v>
      </c>
    </row>
    <row r="1911" spans="1:32">
      <c r="A1911" s="82">
        <v>2462</v>
      </c>
      <c r="B1911" s="84" t="s">
        <v>5116</v>
      </c>
      <c r="C1911" s="84" t="s">
        <v>4985</v>
      </c>
      <c r="D1911" s="85">
        <v>2015</v>
      </c>
      <c r="E1911" s="83"/>
      <c r="F1911" s="84" t="s">
        <v>4601</v>
      </c>
      <c r="G1911" s="84" t="s">
        <v>4598</v>
      </c>
      <c r="H1911" s="84" t="s">
        <v>4613</v>
      </c>
      <c r="I1911" s="84" t="s">
        <v>4614</v>
      </c>
      <c r="J1911" s="84" t="s">
        <v>4715</v>
      </c>
      <c r="K1911" s="84" t="s">
        <v>4616</v>
      </c>
      <c r="L1911" s="84"/>
      <c r="M1911" s="84"/>
      <c r="N1911" s="84"/>
      <c r="O1911" s="84"/>
      <c r="P1911" s="86">
        <v>1</v>
      </c>
      <c r="Q1911" s="86">
        <v>1</v>
      </c>
      <c r="R1911" s="86">
        <v>1</v>
      </c>
      <c r="S1911" s="86">
        <v>1</v>
      </c>
      <c r="T1911" s="86">
        <v>1</v>
      </c>
      <c r="U1911" s="84"/>
      <c r="V1911" s="84"/>
      <c r="W1911" s="84"/>
      <c r="X1911" s="84"/>
      <c r="Y1911" s="84"/>
      <c r="Z1911" s="84" t="s">
        <v>8929</v>
      </c>
      <c r="AA1911" s="87">
        <v>0</v>
      </c>
      <c r="AB1911" s="87">
        <v>50</v>
      </c>
      <c r="AC1911" s="87">
        <v>0.04</v>
      </c>
      <c r="AD1911" s="87"/>
      <c r="AE1911" s="87">
        <v>50</v>
      </c>
      <c r="AF1911" s="88" t="s">
        <v>8913</v>
      </c>
    </row>
    <row r="1912" spans="1:32">
      <c r="A1912" s="82">
        <v>2463</v>
      </c>
      <c r="B1912" s="84" t="s">
        <v>8930</v>
      </c>
      <c r="C1912" s="84" t="s">
        <v>4985</v>
      </c>
      <c r="D1912" s="85">
        <v>2027</v>
      </c>
      <c r="E1912" s="83"/>
      <c r="F1912" s="84" t="s">
        <v>4626</v>
      </c>
      <c r="G1912" s="84" t="s">
        <v>4598</v>
      </c>
      <c r="H1912" s="84" t="s">
        <v>4613</v>
      </c>
      <c r="I1912" s="84" t="s">
        <v>4614</v>
      </c>
      <c r="J1912" s="84" t="s">
        <v>4715</v>
      </c>
      <c r="K1912" s="84" t="s">
        <v>4554</v>
      </c>
      <c r="L1912" s="84"/>
      <c r="M1912" s="86">
        <v>1</v>
      </c>
      <c r="N1912" s="84"/>
      <c r="O1912" s="84"/>
      <c r="P1912" s="84"/>
      <c r="Q1912" s="84"/>
      <c r="R1912" s="84"/>
      <c r="S1912" s="84"/>
      <c r="T1912" s="84"/>
      <c r="U1912" s="84"/>
      <c r="V1912" s="84"/>
      <c r="W1912" s="84"/>
      <c r="X1912" s="84"/>
      <c r="Y1912" s="84"/>
      <c r="Z1912" s="84" t="s">
        <v>8931</v>
      </c>
      <c r="AA1912" s="87">
        <v>3463</v>
      </c>
      <c r="AB1912" s="87">
        <v>769586</v>
      </c>
      <c r="AC1912" s="87">
        <v>600</v>
      </c>
      <c r="AD1912" s="87"/>
      <c r="AE1912" s="87">
        <v>769586</v>
      </c>
      <c r="AF1912" s="88" t="s">
        <v>8913</v>
      </c>
    </row>
    <row r="1913" spans="1:32">
      <c r="A1913" s="82">
        <v>2464</v>
      </c>
      <c r="B1913" s="84" t="s">
        <v>8932</v>
      </c>
      <c r="C1913" s="84" t="s">
        <v>4985</v>
      </c>
      <c r="D1913" s="85">
        <v>2023</v>
      </c>
      <c r="E1913" s="83"/>
      <c r="F1913" s="84" t="s">
        <v>4612</v>
      </c>
      <c r="G1913" s="84" t="s">
        <v>4598</v>
      </c>
      <c r="H1913" s="84" t="s">
        <v>4613</v>
      </c>
      <c r="I1913" s="84" t="s">
        <v>4614</v>
      </c>
      <c r="J1913" s="84" t="s">
        <v>4715</v>
      </c>
      <c r="K1913" s="84" t="s">
        <v>4616</v>
      </c>
      <c r="L1913" s="86">
        <v>1</v>
      </c>
      <c r="M1913" s="84"/>
      <c r="N1913" s="84"/>
      <c r="O1913" s="84"/>
      <c r="P1913" s="86">
        <v>1</v>
      </c>
      <c r="Q1913" s="84"/>
      <c r="R1913" s="84"/>
      <c r="S1913" s="84"/>
      <c r="T1913" s="84"/>
      <c r="U1913" s="84"/>
      <c r="V1913" s="84"/>
      <c r="W1913" s="84"/>
      <c r="X1913" s="84"/>
      <c r="Y1913" s="84"/>
      <c r="Z1913" s="84" t="s">
        <v>8933</v>
      </c>
      <c r="AA1913" s="87">
        <v>4</v>
      </c>
      <c r="AB1913" s="87">
        <v>949</v>
      </c>
      <c r="AC1913" s="87">
        <v>0.74</v>
      </c>
      <c r="AD1913" s="87"/>
      <c r="AE1913" s="87">
        <v>949</v>
      </c>
      <c r="AF1913" s="88" t="s">
        <v>8913</v>
      </c>
    </row>
    <row r="1914" spans="1:32">
      <c r="A1914" s="82">
        <v>2465</v>
      </c>
      <c r="B1914" s="84" t="s">
        <v>8934</v>
      </c>
      <c r="C1914" s="84" t="s">
        <v>4985</v>
      </c>
      <c r="D1914" s="85">
        <v>2026</v>
      </c>
      <c r="E1914" s="83"/>
      <c r="F1914" s="84" t="s">
        <v>4612</v>
      </c>
      <c r="G1914" s="84" t="s">
        <v>4524</v>
      </c>
      <c r="H1914" s="84" t="s">
        <v>6321</v>
      </c>
      <c r="I1914" s="84"/>
      <c r="J1914" s="84"/>
      <c r="K1914" s="84" t="s">
        <v>4616</v>
      </c>
      <c r="L1914" s="84"/>
      <c r="M1914" s="84"/>
      <c r="N1914" s="84"/>
      <c r="O1914" s="84"/>
      <c r="P1914" s="86">
        <v>1</v>
      </c>
      <c r="Q1914" s="86">
        <v>1</v>
      </c>
      <c r="R1914" s="86">
        <v>1</v>
      </c>
      <c r="S1914" s="86">
        <v>1</v>
      </c>
      <c r="T1914" s="86">
        <v>1</v>
      </c>
      <c r="U1914" s="84"/>
      <c r="V1914" s="84"/>
      <c r="W1914" s="84"/>
      <c r="X1914" s="84"/>
      <c r="Y1914" s="84"/>
      <c r="Z1914" s="84" t="s">
        <v>8935</v>
      </c>
      <c r="AA1914" s="87"/>
      <c r="AB1914" s="87">
        <v>74906</v>
      </c>
      <c r="AC1914" s="87">
        <v>58</v>
      </c>
      <c r="AD1914" s="87"/>
      <c r="AE1914" s="87">
        <v>74906</v>
      </c>
      <c r="AF1914" s="88" t="s">
        <v>8913</v>
      </c>
    </row>
    <row r="1915" spans="1:32">
      <c r="A1915" s="82">
        <v>2466</v>
      </c>
      <c r="B1915" s="84" t="s">
        <v>8936</v>
      </c>
      <c r="C1915" s="84" t="s">
        <v>4985</v>
      </c>
      <c r="D1915" s="85">
        <v>2024</v>
      </c>
      <c r="E1915" s="83"/>
      <c r="F1915" s="84" t="s">
        <v>4626</v>
      </c>
      <c r="G1915" s="84" t="s">
        <v>4604</v>
      </c>
      <c r="H1915" s="84"/>
      <c r="I1915" s="84" t="s">
        <v>4614</v>
      </c>
      <c r="J1915" s="84" t="s">
        <v>4715</v>
      </c>
      <c r="K1915" s="84" t="s">
        <v>4616</v>
      </c>
      <c r="L1915" s="84"/>
      <c r="M1915" s="84"/>
      <c r="N1915" s="84"/>
      <c r="O1915" s="84"/>
      <c r="P1915" s="86">
        <v>1</v>
      </c>
      <c r="Q1915" s="84"/>
      <c r="R1915" s="84"/>
      <c r="S1915" s="84"/>
      <c r="T1915" s="84"/>
      <c r="U1915" s="84"/>
      <c r="V1915" s="84"/>
      <c r="W1915" s="84"/>
      <c r="X1915" s="84"/>
      <c r="Y1915" s="84"/>
      <c r="Z1915" s="84" t="s">
        <v>8937</v>
      </c>
      <c r="AA1915" s="87">
        <v>1475</v>
      </c>
      <c r="AB1915" s="87">
        <v>320661</v>
      </c>
      <c r="AC1915" s="87">
        <v>250</v>
      </c>
      <c r="AD1915" s="87"/>
      <c r="AE1915" s="87">
        <v>320661</v>
      </c>
      <c r="AF1915" s="88" t="s">
        <v>8913</v>
      </c>
    </row>
    <row r="1916" spans="1:32">
      <c r="A1916" s="82">
        <v>2467</v>
      </c>
      <c r="B1916" s="84" t="s">
        <v>8938</v>
      </c>
      <c r="C1916" s="84" t="s">
        <v>4985</v>
      </c>
      <c r="D1916" s="85">
        <v>2022</v>
      </c>
      <c r="E1916" s="83"/>
      <c r="F1916" s="84" t="s">
        <v>4601</v>
      </c>
      <c r="G1916" s="84" t="s">
        <v>4598</v>
      </c>
      <c r="H1916" s="84" t="s">
        <v>4613</v>
      </c>
      <c r="I1916" s="84" t="s">
        <v>4614</v>
      </c>
      <c r="J1916" s="84" t="s">
        <v>4715</v>
      </c>
      <c r="K1916" s="84" t="s">
        <v>4616</v>
      </c>
      <c r="L1916" s="84"/>
      <c r="M1916" s="84"/>
      <c r="N1916" s="84"/>
      <c r="O1916" s="84"/>
      <c r="P1916" s="84"/>
      <c r="Q1916" s="84"/>
      <c r="R1916" s="84"/>
      <c r="S1916" s="86">
        <v>1</v>
      </c>
      <c r="T1916" s="84"/>
      <c r="U1916" s="84"/>
      <c r="V1916" s="84"/>
      <c r="W1916" s="84"/>
      <c r="X1916" s="84"/>
      <c r="Y1916" s="84"/>
      <c r="Z1916" s="84" t="s">
        <v>8939</v>
      </c>
      <c r="AA1916" s="87">
        <v>1</v>
      </c>
      <c r="AB1916" s="87">
        <v>192</v>
      </c>
      <c r="AC1916" s="87">
        <v>0.15</v>
      </c>
      <c r="AD1916" s="87"/>
      <c r="AE1916" s="87">
        <v>192</v>
      </c>
      <c r="AF1916" s="88" t="s">
        <v>8913</v>
      </c>
    </row>
    <row r="1917" spans="1:32">
      <c r="A1917" s="82">
        <v>2468</v>
      </c>
      <c r="B1917" s="84" t="s">
        <v>8940</v>
      </c>
      <c r="C1917" s="84" t="s">
        <v>4985</v>
      </c>
      <c r="D1917" s="85">
        <v>2026</v>
      </c>
      <c r="E1917" s="83"/>
      <c r="F1917" s="84" t="s">
        <v>4612</v>
      </c>
      <c r="G1917" s="84" t="s">
        <v>4598</v>
      </c>
      <c r="H1917" s="84" t="s">
        <v>4613</v>
      </c>
      <c r="I1917" s="84" t="s">
        <v>4614</v>
      </c>
      <c r="J1917" s="84" t="s">
        <v>4715</v>
      </c>
      <c r="K1917" s="84" t="s">
        <v>4616</v>
      </c>
      <c r="L1917" s="84"/>
      <c r="M1917" s="84"/>
      <c r="N1917" s="84"/>
      <c r="O1917" s="84"/>
      <c r="P1917" s="86">
        <v>1</v>
      </c>
      <c r="Q1917" s="86">
        <v>1</v>
      </c>
      <c r="R1917" s="86">
        <v>1</v>
      </c>
      <c r="S1917" s="86">
        <v>1</v>
      </c>
      <c r="T1917" s="86">
        <v>1</v>
      </c>
      <c r="U1917" s="84"/>
      <c r="V1917" s="84"/>
      <c r="W1917" s="84"/>
      <c r="X1917" s="84"/>
      <c r="Y1917" s="84"/>
      <c r="Z1917" s="84" t="s">
        <v>8941</v>
      </c>
      <c r="AA1917" s="87">
        <v>0</v>
      </c>
      <c r="AB1917" s="87">
        <v>9</v>
      </c>
      <c r="AC1917" s="87">
        <v>0.01</v>
      </c>
      <c r="AD1917" s="87"/>
      <c r="AE1917" s="87">
        <v>9</v>
      </c>
      <c r="AF1917" s="88" t="s">
        <v>8913</v>
      </c>
    </row>
    <row r="1918" spans="1:32">
      <c r="A1918" s="82">
        <v>2469</v>
      </c>
      <c r="B1918" s="84" t="s">
        <v>8942</v>
      </c>
      <c r="C1918" s="84" t="s">
        <v>4985</v>
      </c>
      <c r="D1918" s="85">
        <v>2027</v>
      </c>
      <c r="E1918" s="83"/>
      <c r="F1918" s="84" t="s">
        <v>4612</v>
      </c>
      <c r="G1918" s="84" t="s">
        <v>4598</v>
      </c>
      <c r="H1918" s="84" t="s">
        <v>4613</v>
      </c>
      <c r="I1918" s="84" t="s">
        <v>4614</v>
      </c>
      <c r="J1918" s="84" t="s">
        <v>4715</v>
      </c>
      <c r="K1918" s="84" t="s">
        <v>4554</v>
      </c>
      <c r="L1918" s="84"/>
      <c r="M1918" s="86">
        <v>1</v>
      </c>
      <c r="N1918" s="84"/>
      <c r="O1918" s="84"/>
      <c r="P1918" s="84"/>
      <c r="Q1918" s="84"/>
      <c r="R1918" s="84"/>
      <c r="S1918" s="84"/>
      <c r="T1918" s="84"/>
      <c r="U1918" s="84"/>
      <c r="V1918" s="84"/>
      <c r="W1918" s="84"/>
      <c r="X1918" s="84"/>
      <c r="Y1918" s="84"/>
      <c r="Z1918" s="84" t="s">
        <v>8943</v>
      </c>
      <c r="AA1918" s="87">
        <v>44</v>
      </c>
      <c r="AB1918" s="87">
        <v>9748</v>
      </c>
      <c r="AC1918" s="87">
        <v>8</v>
      </c>
      <c r="AD1918" s="87"/>
      <c r="AE1918" s="87">
        <v>9748</v>
      </c>
      <c r="AF1918" s="88" t="s">
        <v>8913</v>
      </c>
    </row>
    <row r="1919" spans="1:32">
      <c r="A1919" s="82">
        <v>2470</v>
      </c>
      <c r="B1919" s="84" t="s">
        <v>8944</v>
      </c>
      <c r="C1919" s="84" t="s">
        <v>4985</v>
      </c>
      <c r="D1919" s="85">
        <v>2027</v>
      </c>
      <c r="E1919" s="83"/>
      <c r="F1919" s="84" t="s">
        <v>4626</v>
      </c>
      <c r="G1919" s="84" t="s">
        <v>4598</v>
      </c>
      <c r="H1919" s="84" t="s">
        <v>4613</v>
      </c>
      <c r="I1919" s="84" t="s">
        <v>4614</v>
      </c>
      <c r="J1919" s="84" t="s">
        <v>4715</v>
      </c>
      <c r="K1919" s="84" t="s">
        <v>4554</v>
      </c>
      <c r="L1919" s="84"/>
      <c r="M1919" s="86">
        <v>1</v>
      </c>
      <c r="N1919" s="84"/>
      <c r="O1919" s="84"/>
      <c r="P1919" s="84"/>
      <c r="Q1919" s="84"/>
      <c r="R1919" s="84"/>
      <c r="S1919" s="84"/>
      <c r="T1919" s="84"/>
      <c r="U1919" s="84"/>
      <c r="V1919" s="84"/>
      <c r="W1919" s="84"/>
      <c r="X1919" s="84"/>
      <c r="Y1919" s="84"/>
      <c r="Z1919" s="84" t="s">
        <v>7640</v>
      </c>
      <c r="AA1919" s="87">
        <v>2309</v>
      </c>
      <c r="AB1919" s="87">
        <v>513057</v>
      </c>
      <c r="AC1919" s="87">
        <v>400</v>
      </c>
      <c r="AD1919" s="87"/>
      <c r="AE1919" s="87">
        <v>513057</v>
      </c>
      <c r="AF1919" s="88" t="s">
        <v>8913</v>
      </c>
    </row>
    <row r="1920" spans="1:32">
      <c r="A1920" s="82">
        <v>2471</v>
      </c>
      <c r="B1920" s="84" t="s">
        <v>8945</v>
      </c>
      <c r="C1920" s="84" t="s">
        <v>4985</v>
      </c>
      <c r="D1920" s="85">
        <v>2027</v>
      </c>
      <c r="E1920" s="83"/>
      <c r="F1920" s="84" t="s">
        <v>4612</v>
      </c>
      <c r="G1920" s="84" t="s">
        <v>4598</v>
      </c>
      <c r="H1920" s="84" t="s">
        <v>4613</v>
      </c>
      <c r="I1920" s="84" t="s">
        <v>4614</v>
      </c>
      <c r="J1920" s="84" t="s">
        <v>4715</v>
      </c>
      <c r="K1920" s="84" t="s">
        <v>4616</v>
      </c>
      <c r="L1920" s="84"/>
      <c r="M1920" s="84"/>
      <c r="N1920" s="84"/>
      <c r="O1920" s="84"/>
      <c r="P1920" s="86">
        <v>1</v>
      </c>
      <c r="Q1920" s="86">
        <v>1</v>
      </c>
      <c r="R1920" s="84"/>
      <c r="S1920" s="84"/>
      <c r="T1920" s="84"/>
      <c r="U1920" s="84"/>
      <c r="V1920" s="84"/>
      <c r="W1920" s="84"/>
      <c r="X1920" s="84"/>
      <c r="Y1920" s="84"/>
      <c r="Z1920" s="84" t="s">
        <v>8946</v>
      </c>
      <c r="AA1920" s="87">
        <v>0</v>
      </c>
      <c r="AB1920" s="87">
        <v>2</v>
      </c>
      <c r="AC1920" s="87">
        <v>0</v>
      </c>
      <c r="AD1920" s="87"/>
      <c r="AE1920" s="87">
        <v>2</v>
      </c>
      <c r="AF1920" s="88" t="s">
        <v>8913</v>
      </c>
    </row>
    <row r="1921" spans="1:32">
      <c r="A1921" s="82">
        <v>2472</v>
      </c>
      <c r="B1921" s="84" t="s">
        <v>8947</v>
      </c>
      <c r="C1921" s="84" t="s">
        <v>4985</v>
      </c>
      <c r="D1921" s="85">
        <v>2025</v>
      </c>
      <c r="E1921" s="83"/>
      <c r="F1921" s="84" t="s">
        <v>4626</v>
      </c>
      <c r="G1921" s="84" t="s">
        <v>4598</v>
      </c>
      <c r="H1921" s="84" t="s">
        <v>4613</v>
      </c>
      <c r="I1921" s="84" t="s">
        <v>4769</v>
      </c>
      <c r="J1921" s="84" t="s">
        <v>4715</v>
      </c>
      <c r="K1921" s="84" t="s">
        <v>4616</v>
      </c>
      <c r="L1921" s="84"/>
      <c r="M1921" s="84"/>
      <c r="N1921" s="84"/>
      <c r="O1921" s="84"/>
      <c r="P1921" s="86">
        <v>1</v>
      </c>
      <c r="Q1921" s="86">
        <v>1</v>
      </c>
      <c r="R1921" s="86">
        <v>1</v>
      </c>
      <c r="S1921" s="86">
        <v>1</v>
      </c>
      <c r="T1921" s="86">
        <v>1</v>
      </c>
      <c r="U1921" s="84"/>
      <c r="V1921" s="84"/>
      <c r="W1921" s="84"/>
      <c r="X1921" s="84"/>
      <c r="Y1921" s="84"/>
      <c r="Z1921" s="84" t="s">
        <v>8948</v>
      </c>
      <c r="AA1921" s="87">
        <v>222</v>
      </c>
      <c r="AB1921" s="87">
        <v>49281</v>
      </c>
      <c r="AC1921" s="87">
        <v>38</v>
      </c>
      <c r="AD1921" s="87"/>
      <c r="AE1921" s="87">
        <v>49281</v>
      </c>
      <c r="AF1921" s="88" t="s">
        <v>8913</v>
      </c>
    </row>
    <row r="1922" spans="1:32">
      <c r="A1922" s="82">
        <v>2473</v>
      </c>
      <c r="B1922" s="84" t="s">
        <v>8949</v>
      </c>
      <c r="C1922" s="84" t="s">
        <v>4985</v>
      </c>
      <c r="D1922" s="85">
        <v>2027</v>
      </c>
      <c r="E1922" s="83"/>
      <c r="F1922" s="84" t="s">
        <v>4612</v>
      </c>
      <c r="G1922" s="84" t="s">
        <v>4598</v>
      </c>
      <c r="H1922" s="84" t="s">
        <v>4613</v>
      </c>
      <c r="I1922" s="84" t="s">
        <v>4614</v>
      </c>
      <c r="J1922" s="84" t="s">
        <v>4715</v>
      </c>
      <c r="K1922" s="84" t="s">
        <v>4616</v>
      </c>
      <c r="L1922" s="84"/>
      <c r="M1922" s="84"/>
      <c r="N1922" s="84"/>
      <c r="O1922" s="84"/>
      <c r="P1922" s="86">
        <v>1</v>
      </c>
      <c r="Q1922" s="86">
        <v>1</v>
      </c>
      <c r="R1922" s="86">
        <v>1</v>
      </c>
      <c r="S1922" s="86">
        <v>1</v>
      </c>
      <c r="T1922" s="86">
        <v>1</v>
      </c>
      <c r="U1922" s="84"/>
      <c r="V1922" s="84"/>
      <c r="W1922" s="84"/>
      <c r="X1922" s="84"/>
      <c r="Y1922" s="84"/>
      <c r="Z1922" s="84" t="s">
        <v>8920</v>
      </c>
      <c r="AA1922" s="87">
        <v>58</v>
      </c>
      <c r="AB1922" s="87">
        <v>12826</v>
      </c>
      <c r="AC1922" s="87">
        <v>10</v>
      </c>
      <c r="AD1922" s="87"/>
      <c r="AE1922" s="87">
        <v>12826</v>
      </c>
      <c r="AF1922" s="88" t="s">
        <v>8913</v>
      </c>
    </row>
    <row r="1923" spans="1:32">
      <c r="A1923" s="82">
        <v>2474</v>
      </c>
      <c r="B1923" s="84" t="s">
        <v>8950</v>
      </c>
      <c r="C1923" s="84" t="s">
        <v>4985</v>
      </c>
      <c r="D1923" s="85">
        <v>2025</v>
      </c>
      <c r="E1923" s="83"/>
      <c r="F1923" s="84" t="s">
        <v>4612</v>
      </c>
      <c r="G1923" s="84" t="s">
        <v>4602</v>
      </c>
      <c r="H1923" s="84"/>
      <c r="I1923" s="84" t="s">
        <v>4614</v>
      </c>
      <c r="J1923" s="84" t="s">
        <v>4715</v>
      </c>
      <c r="K1923" s="84" t="s">
        <v>4616</v>
      </c>
      <c r="L1923" s="84"/>
      <c r="M1923" s="84"/>
      <c r="N1923" s="84"/>
      <c r="O1923" s="84"/>
      <c r="P1923" s="86">
        <v>1</v>
      </c>
      <c r="Q1923" s="84"/>
      <c r="R1923" s="84"/>
      <c r="S1923" s="84"/>
      <c r="T1923" s="84"/>
      <c r="U1923" s="84"/>
      <c r="V1923" s="84"/>
      <c r="W1923" s="84"/>
      <c r="X1923" s="84"/>
      <c r="Y1923" s="84"/>
      <c r="Z1923" s="84" t="s">
        <v>8951</v>
      </c>
      <c r="AA1923" s="87">
        <v>0</v>
      </c>
      <c r="AB1923" s="87">
        <v>75</v>
      </c>
      <c r="AC1923" s="87">
        <v>0.06</v>
      </c>
      <c r="AD1923" s="87"/>
      <c r="AE1923" s="87">
        <v>75</v>
      </c>
      <c r="AF1923" s="88" t="s">
        <v>8913</v>
      </c>
    </row>
    <row r="1924" spans="1:32">
      <c r="A1924" s="82">
        <v>2475</v>
      </c>
      <c r="B1924" s="84" t="s">
        <v>8952</v>
      </c>
      <c r="C1924" s="84" t="s">
        <v>4985</v>
      </c>
      <c r="D1924" s="85">
        <v>2040</v>
      </c>
      <c r="E1924" s="83"/>
      <c r="F1924" s="84" t="s">
        <v>4612</v>
      </c>
      <c r="G1924" s="84" t="s">
        <v>4598</v>
      </c>
      <c r="H1924" s="84" t="s">
        <v>4613</v>
      </c>
      <c r="I1924" s="84" t="s">
        <v>4614</v>
      </c>
      <c r="J1924" s="84" t="s">
        <v>4715</v>
      </c>
      <c r="K1924" s="84" t="s">
        <v>4616</v>
      </c>
      <c r="L1924" s="84"/>
      <c r="M1924" s="84"/>
      <c r="N1924" s="84"/>
      <c r="O1924" s="84"/>
      <c r="P1924" s="86">
        <v>1</v>
      </c>
      <c r="Q1924" s="86">
        <v>1</v>
      </c>
      <c r="R1924" s="86">
        <v>1</v>
      </c>
      <c r="S1924" s="86">
        <v>1</v>
      </c>
      <c r="T1924" s="86">
        <v>1</v>
      </c>
      <c r="U1924" s="84"/>
      <c r="V1924" s="84"/>
      <c r="W1924" s="84"/>
      <c r="X1924" s="84"/>
      <c r="Y1924" s="84"/>
      <c r="Z1924" s="84" t="s">
        <v>8953</v>
      </c>
      <c r="AA1924" s="87">
        <v>0</v>
      </c>
      <c r="AB1924" s="87">
        <v>42</v>
      </c>
      <c r="AC1924" s="87">
        <v>0.03</v>
      </c>
      <c r="AD1924" s="87"/>
      <c r="AE1924" s="87">
        <v>42</v>
      </c>
      <c r="AF1924" s="88" t="s">
        <v>8913</v>
      </c>
    </row>
    <row r="1925" spans="1:32">
      <c r="A1925" s="82">
        <v>2476</v>
      </c>
      <c r="B1925" s="84" t="s">
        <v>8954</v>
      </c>
      <c r="C1925" s="84" t="s">
        <v>4985</v>
      </c>
      <c r="D1925" s="85">
        <v>2027</v>
      </c>
      <c r="E1925" s="83"/>
      <c r="F1925" s="84" t="s">
        <v>4612</v>
      </c>
      <c r="G1925" s="84" t="s">
        <v>4598</v>
      </c>
      <c r="H1925" s="84" t="s">
        <v>4613</v>
      </c>
      <c r="I1925" s="84" t="s">
        <v>4614</v>
      </c>
      <c r="J1925" s="84" t="s">
        <v>4715</v>
      </c>
      <c r="K1925" s="84" t="s">
        <v>4616</v>
      </c>
      <c r="L1925" s="84"/>
      <c r="M1925" s="84"/>
      <c r="N1925" s="84"/>
      <c r="O1925" s="84"/>
      <c r="P1925" s="84"/>
      <c r="Q1925" s="84"/>
      <c r="R1925" s="84"/>
      <c r="S1925" s="84"/>
      <c r="T1925" s="84"/>
      <c r="U1925" s="84"/>
      <c r="V1925" s="84"/>
      <c r="W1925" s="84"/>
      <c r="X1925" s="84"/>
      <c r="Y1925" s="84"/>
      <c r="Z1925" s="84" t="s">
        <v>8955</v>
      </c>
      <c r="AA1925" s="87">
        <v>1</v>
      </c>
      <c r="AB1925" s="87">
        <v>164</v>
      </c>
      <c r="AC1925" s="87">
        <v>0.13</v>
      </c>
      <c r="AD1925" s="87"/>
      <c r="AE1925" s="87">
        <v>164</v>
      </c>
      <c r="AF1925" s="88" t="s">
        <v>8913</v>
      </c>
    </row>
    <row r="1926" spans="1:32">
      <c r="A1926" s="82">
        <v>2477</v>
      </c>
      <c r="B1926" s="84" t="s">
        <v>8956</v>
      </c>
      <c r="C1926" s="84" t="s">
        <v>4985</v>
      </c>
      <c r="D1926" s="85">
        <v>2025</v>
      </c>
      <c r="E1926" s="83"/>
      <c r="F1926" s="84" t="s">
        <v>4626</v>
      </c>
      <c r="G1926" s="84" t="s">
        <v>4598</v>
      </c>
      <c r="H1926" s="84" t="s">
        <v>4613</v>
      </c>
      <c r="I1926" s="84" t="s">
        <v>4614</v>
      </c>
      <c r="J1926" s="84" t="s">
        <v>4715</v>
      </c>
      <c r="K1926" s="84" t="s">
        <v>4616</v>
      </c>
      <c r="L1926" s="84"/>
      <c r="M1926" s="84"/>
      <c r="N1926" s="84"/>
      <c r="O1926" s="84"/>
      <c r="P1926" s="84"/>
      <c r="Q1926" s="84"/>
      <c r="R1926" s="84"/>
      <c r="S1926" s="86">
        <v>1</v>
      </c>
      <c r="T1926" s="84"/>
      <c r="U1926" s="84"/>
      <c r="V1926" s="84"/>
      <c r="W1926" s="84"/>
      <c r="X1926" s="84"/>
      <c r="Y1926" s="84"/>
      <c r="Z1926" s="84" t="s">
        <v>7170</v>
      </c>
      <c r="AA1926" s="87">
        <v>577</v>
      </c>
      <c r="AB1926" s="87">
        <v>128264</v>
      </c>
      <c r="AC1926" s="87">
        <v>100</v>
      </c>
      <c r="AD1926" s="87"/>
      <c r="AE1926" s="87">
        <v>128264</v>
      </c>
      <c r="AF1926" s="88" t="s">
        <v>8913</v>
      </c>
    </row>
    <row r="1927" spans="1:32">
      <c r="A1927" s="82">
        <v>2478</v>
      </c>
      <c r="B1927" s="84" t="s">
        <v>8957</v>
      </c>
      <c r="C1927" s="84" t="s">
        <v>4985</v>
      </c>
      <c r="D1927" s="85">
        <v>2026</v>
      </c>
      <c r="E1927" s="83"/>
      <c r="F1927" s="84" t="s">
        <v>4612</v>
      </c>
      <c r="G1927" s="84" t="s">
        <v>4524</v>
      </c>
      <c r="H1927" s="84" t="s">
        <v>6321</v>
      </c>
      <c r="I1927" s="84"/>
      <c r="J1927" s="84"/>
      <c r="K1927" s="84" t="s">
        <v>4616</v>
      </c>
      <c r="L1927" s="84"/>
      <c r="M1927" s="84"/>
      <c r="N1927" s="84"/>
      <c r="O1927" s="84"/>
      <c r="P1927" s="84"/>
      <c r="Q1927" s="84"/>
      <c r="R1927" s="84"/>
      <c r="S1927" s="84"/>
      <c r="T1927" s="84"/>
      <c r="U1927" s="84"/>
      <c r="V1927" s="84"/>
      <c r="W1927" s="84"/>
      <c r="X1927" s="84"/>
      <c r="Y1927" s="84"/>
      <c r="Z1927" s="84" t="s">
        <v>8958</v>
      </c>
      <c r="AA1927" s="87"/>
      <c r="AB1927" s="87">
        <v>1152</v>
      </c>
      <c r="AC1927" s="87">
        <v>0.9</v>
      </c>
      <c r="AD1927" s="87"/>
      <c r="AE1927" s="87">
        <v>1152</v>
      </c>
      <c r="AF1927" s="88" t="s">
        <v>8913</v>
      </c>
    </row>
    <row r="1928" spans="1:32">
      <c r="A1928" s="82">
        <v>2479</v>
      </c>
      <c r="B1928" s="84" t="s">
        <v>8959</v>
      </c>
      <c r="C1928" s="84" t="s">
        <v>4985</v>
      </c>
      <c r="D1928" s="85">
        <v>2032</v>
      </c>
      <c r="E1928" s="83"/>
      <c r="F1928" s="84" t="s">
        <v>4612</v>
      </c>
      <c r="G1928" s="84" t="s">
        <v>4598</v>
      </c>
      <c r="H1928" s="84" t="s">
        <v>4613</v>
      </c>
      <c r="I1928" s="84" t="s">
        <v>4614</v>
      </c>
      <c r="J1928" s="84" t="s">
        <v>4715</v>
      </c>
      <c r="K1928" s="84" t="s">
        <v>4781</v>
      </c>
      <c r="L1928" s="84"/>
      <c r="M1928" s="84"/>
      <c r="N1928" s="84"/>
      <c r="O1928" s="84"/>
      <c r="P1928" s="86">
        <v>1</v>
      </c>
      <c r="Q1928" s="84"/>
      <c r="R1928" s="84"/>
      <c r="S1928" s="84"/>
      <c r="T1928" s="84"/>
      <c r="U1928" s="84"/>
      <c r="V1928" s="84"/>
      <c r="W1928" s="84"/>
      <c r="X1928" s="84"/>
      <c r="Y1928" s="84"/>
      <c r="Z1928" s="84" t="s">
        <v>8920</v>
      </c>
      <c r="AA1928" s="87">
        <v>58</v>
      </c>
      <c r="AB1928" s="87">
        <v>12826</v>
      </c>
      <c r="AC1928" s="87">
        <v>10</v>
      </c>
      <c r="AD1928" s="87"/>
      <c r="AE1928" s="87">
        <v>12826</v>
      </c>
      <c r="AF1928" s="88" t="s">
        <v>8913</v>
      </c>
    </row>
    <row r="1929" spans="1:32">
      <c r="A1929" s="82">
        <v>2480</v>
      </c>
      <c r="B1929" s="84" t="s">
        <v>8960</v>
      </c>
      <c r="C1929" s="84" t="s">
        <v>4985</v>
      </c>
      <c r="D1929" s="85">
        <v>2030</v>
      </c>
      <c r="E1929" s="83"/>
      <c r="F1929" s="84" t="s">
        <v>4626</v>
      </c>
      <c r="G1929" s="84" t="s">
        <v>4602</v>
      </c>
      <c r="H1929" s="84"/>
      <c r="I1929" s="84" t="s">
        <v>4614</v>
      </c>
      <c r="J1929" s="84" t="s">
        <v>4715</v>
      </c>
      <c r="K1929" s="84" t="s">
        <v>4616</v>
      </c>
      <c r="L1929" s="84"/>
      <c r="M1929" s="84"/>
      <c r="N1929" s="84"/>
      <c r="O1929" s="84"/>
      <c r="P1929" s="84"/>
      <c r="Q1929" s="84"/>
      <c r="R1929" s="86">
        <v>1</v>
      </c>
      <c r="S1929" s="84"/>
      <c r="T1929" s="84"/>
      <c r="U1929" s="84"/>
      <c r="V1929" s="84"/>
      <c r="W1929" s="84"/>
      <c r="X1929" s="84"/>
      <c r="Y1929" s="84"/>
      <c r="Z1929" s="84" t="s">
        <v>8961</v>
      </c>
      <c r="AA1929" s="87">
        <v>7303</v>
      </c>
      <c r="AB1929" s="87">
        <v>1404494</v>
      </c>
      <c r="AC1929" s="87">
        <v>1095</v>
      </c>
      <c r="AD1929" s="87"/>
      <c r="AE1929" s="87">
        <v>1404494</v>
      </c>
      <c r="AF1929" s="88" t="s">
        <v>8913</v>
      </c>
    </row>
    <row r="1930" spans="1:32">
      <c r="A1930" s="82">
        <v>2481</v>
      </c>
      <c r="B1930" s="84" t="s">
        <v>8962</v>
      </c>
      <c r="C1930" s="84" t="s">
        <v>4985</v>
      </c>
      <c r="D1930" s="85">
        <v>2027</v>
      </c>
      <c r="E1930" s="83"/>
      <c r="F1930" s="84" t="s">
        <v>4612</v>
      </c>
      <c r="G1930" s="84" t="s">
        <v>4598</v>
      </c>
      <c r="H1930" s="84" t="s">
        <v>4613</v>
      </c>
      <c r="I1930" s="84" t="s">
        <v>4614</v>
      </c>
      <c r="J1930" s="84" t="s">
        <v>4715</v>
      </c>
      <c r="K1930" s="84" t="s">
        <v>4616</v>
      </c>
      <c r="L1930" s="86">
        <v>1</v>
      </c>
      <c r="M1930" s="84"/>
      <c r="N1930" s="84"/>
      <c r="O1930" s="84"/>
      <c r="P1930" s="86">
        <v>1</v>
      </c>
      <c r="Q1930" s="84"/>
      <c r="R1930" s="84"/>
      <c r="S1930" s="84"/>
      <c r="T1930" s="84"/>
      <c r="U1930" s="84"/>
      <c r="V1930" s="84"/>
      <c r="W1930" s="84"/>
      <c r="X1930" s="84"/>
      <c r="Y1930" s="84"/>
      <c r="Z1930" s="84" t="s">
        <v>8963</v>
      </c>
      <c r="AA1930" s="87">
        <v>1</v>
      </c>
      <c r="AB1930" s="87">
        <v>133</v>
      </c>
      <c r="AC1930" s="87">
        <v>0.1</v>
      </c>
      <c r="AD1930" s="87"/>
      <c r="AE1930" s="87">
        <v>133</v>
      </c>
      <c r="AF1930" s="88" t="s">
        <v>8913</v>
      </c>
    </row>
    <row r="1931" spans="1:32">
      <c r="A1931" s="82">
        <v>2482</v>
      </c>
      <c r="B1931" s="84" t="s">
        <v>8964</v>
      </c>
      <c r="C1931" s="84" t="s">
        <v>4985</v>
      </c>
      <c r="D1931" s="85">
        <v>2030</v>
      </c>
      <c r="E1931" s="83"/>
      <c r="F1931" s="84" t="s">
        <v>4612</v>
      </c>
      <c r="G1931" s="84" t="s">
        <v>4598</v>
      </c>
      <c r="H1931" s="84" t="s">
        <v>4613</v>
      </c>
      <c r="I1931" s="84" t="s">
        <v>4614</v>
      </c>
      <c r="J1931" s="84" t="s">
        <v>4715</v>
      </c>
      <c r="K1931" s="84" t="s">
        <v>4554</v>
      </c>
      <c r="L1931" s="84"/>
      <c r="M1931" s="86">
        <v>1</v>
      </c>
      <c r="N1931" s="84"/>
      <c r="O1931" s="84"/>
      <c r="P1931" s="84"/>
      <c r="Q1931" s="84"/>
      <c r="R1931" s="84"/>
      <c r="S1931" s="84"/>
      <c r="T1931" s="84"/>
      <c r="U1931" s="84"/>
      <c r="V1931" s="84"/>
      <c r="W1931" s="84"/>
      <c r="X1931" s="84"/>
      <c r="Y1931" s="84"/>
      <c r="Z1931" s="84" t="s">
        <v>8965</v>
      </c>
      <c r="AA1931" s="87">
        <v>1</v>
      </c>
      <c r="AB1931" s="87">
        <v>120</v>
      </c>
      <c r="AC1931" s="87">
        <v>0.09</v>
      </c>
      <c r="AD1931" s="87"/>
      <c r="AE1931" s="87">
        <v>120</v>
      </c>
      <c r="AF1931" s="88" t="s">
        <v>8913</v>
      </c>
    </row>
    <row r="1932" spans="1:32">
      <c r="A1932" s="82">
        <v>2483</v>
      </c>
      <c r="B1932" s="84" t="s">
        <v>8966</v>
      </c>
      <c r="C1932" s="84" t="s">
        <v>4985</v>
      </c>
      <c r="D1932" s="85">
        <v>2030</v>
      </c>
      <c r="E1932" s="83"/>
      <c r="F1932" s="84" t="s">
        <v>4612</v>
      </c>
      <c r="G1932" s="84" t="s">
        <v>4598</v>
      </c>
      <c r="H1932" s="84" t="s">
        <v>4613</v>
      </c>
      <c r="I1932" s="84" t="s">
        <v>4614</v>
      </c>
      <c r="J1932" s="84" t="s">
        <v>4715</v>
      </c>
      <c r="K1932" s="84" t="s">
        <v>4554</v>
      </c>
      <c r="L1932" s="84"/>
      <c r="M1932" s="86">
        <v>1</v>
      </c>
      <c r="N1932" s="84"/>
      <c r="O1932" s="84"/>
      <c r="P1932" s="84"/>
      <c r="Q1932" s="84"/>
      <c r="R1932" s="84"/>
      <c r="S1932" s="84"/>
      <c r="T1932" s="84"/>
      <c r="U1932" s="84"/>
      <c r="V1932" s="84"/>
      <c r="W1932" s="84"/>
      <c r="X1932" s="84"/>
      <c r="Y1932" s="84"/>
      <c r="Z1932" s="84" t="s">
        <v>8967</v>
      </c>
      <c r="AA1932" s="87">
        <v>30</v>
      </c>
      <c r="AB1932" s="87">
        <v>6742</v>
      </c>
      <c r="AC1932" s="87">
        <v>5.26</v>
      </c>
      <c r="AD1932" s="87"/>
      <c r="AE1932" s="87">
        <v>6742</v>
      </c>
      <c r="AF1932" s="88" t="s">
        <v>8913</v>
      </c>
    </row>
    <row r="1933" spans="1:32">
      <c r="A1933" s="82">
        <v>2484</v>
      </c>
      <c r="B1933" s="84" t="s">
        <v>8968</v>
      </c>
      <c r="C1933" s="84" t="s">
        <v>4985</v>
      </c>
      <c r="D1933" s="85">
        <v>2024</v>
      </c>
      <c r="E1933" s="83"/>
      <c r="F1933" s="84" t="s">
        <v>4621</v>
      </c>
      <c r="G1933" s="84" t="s">
        <v>4524</v>
      </c>
      <c r="H1933" s="84" t="s">
        <v>6321</v>
      </c>
      <c r="I1933" s="84"/>
      <c r="J1933" s="84"/>
      <c r="K1933" s="84" t="s">
        <v>4616</v>
      </c>
      <c r="L1933" s="84"/>
      <c r="M1933" s="84"/>
      <c r="N1933" s="84"/>
      <c r="O1933" s="84"/>
      <c r="P1933" s="84"/>
      <c r="Q1933" s="84"/>
      <c r="R1933" s="84"/>
      <c r="S1933" s="84"/>
      <c r="T1933" s="84"/>
      <c r="U1933" s="84"/>
      <c r="V1933" s="84"/>
      <c r="W1933" s="84"/>
      <c r="X1933" s="84"/>
      <c r="Y1933" s="84"/>
      <c r="Z1933" s="84" t="s">
        <v>8969</v>
      </c>
      <c r="AA1933" s="87"/>
      <c r="AB1933" s="87">
        <v>2850</v>
      </c>
      <c r="AC1933" s="87">
        <v>2</v>
      </c>
      <c r="AD1933" s="87"/>
      <c r="AE1933" s="87">
        <v>2850</v>
      </c>
      <c r="AF1933" s="88" t="s">
        <v>8913</v>
      </c>
    </row>
    <row r="1934" spans="1:32">
      <c r="A1934" s="82">
        <v>2485</v>
      </c>
      <c r="B1934" s="84" t="s">
        <v>8970</v>
      </c>
      <c r="C1934" s="84" t="s">
        <v>4985</v>
      </c>
      <c r="D1934" s="85">
        <v>2027</v>
      </c>
      <c r="E1934" s="83"/>
      <c r="F1934" s="84" t="s">
        <v>4612</v>
      </c>
      <c r="G1934" s="84" t="s">
        <v>4598</v>
      </c>
      <c r="H1934" s="84" t="s">
        <v>4613</v>
      </c>
      <c r="I1934" s="84" t="s">
        <v>4614</v>
      </c>
      <c r="J1934" s="84" t="s">
        <v>4715</v>
      </c>
      <c r="K1934" s="84" t="s">
        <v>4554</v>
      </c>
      <c r="L1934" s="84"/>
      <c r="M1934" s="86">
        <v>1</v>
      </c>
      <c r="N1934" s="84"/>
      <c r="O1934" s="84"/>
      <c r="P1934" s="84"/>
      <c r="Q1934" s="84"/>
      <c r="R1934" s="84"/>
      <c r="S1934" s="84"/>
      <c r="T1934" s="84"/>
      <c r="U1934" s="84"/>
      <c r="V1934" s="84"/>
      <c r="W1934" s="84"/>
      <c r="X1934" s="84"/>
      <c r="Y1934" s="84"/>
      <c r="Z1934" s="84" t="s">
        <v>8971</v>
      </c>
      <c r="AA1934" s="87">
        <v>0</v>
      </c>
      <c r="AB1934" s="87">
        <v>26</v>
      </c>
      <c r="AC1934" s="87">
        <v>0.02</v>
      </c>
      <c r="AD1934" s="87"/>
      <c r="AE1934" s="87">
        <v>26</v>
      </c>
      <c r="AF1934" s="88" t="s">
        <v>8913</v>
      </c>
    </row>
    <row r="1935" spans="1:32">
      <c r="A1935" s="82">
        <v>2486</v>
      </c>
      <c r="B1935" s="84" t="s">
        <v>8972</v>
      </c>
      <c r="C1935" s="84" t="s">
        <v>4985</v>
      </c>
      <c r="D1935" s="85">
        <v>2030</v>
      </c>
      <c r="E1935" s="83"/>
      <c r="F1935" s="84" t="s">
        <v>4612</v>
      </c>
      <c r="G1935" s="84" t="s">
        <v>4598</v>
      </c>
      <c r="H1935" s="84" t="s">
        <v>4613</v>
      </c>
      <c r="I1935" s="84" t="s">
        <v>4769</v>
      </c>
      <c r="J1935" s="84" t="s">
        <v>4715</v>
      </c>
      <c r="K1935" s="84" t="s">
        <v>4616</v>
      </c>
      <c r="L1935" s="84"/>
      <c r="M1935" s="84"/>
      <c r="N1935" s="84"/>
      <c r="O1935" s="84"/>
      <c r="P1935" s="86">
        <v>1</v>
      </c>
      <c r="Q1935" s="86">
        <v>1</v>
      </c>
      <c r="R1935" s="84"/>
      <c r="S1935" s="84"/>
      <c r="T1935" s="84"/>
      <c r="U1935" s="84"/>
      <c r="V1935" s="84"/>
      <c r="W1935" s="84"/>
      <c r="X1935" s="84"/>
      <c r="Y1935" s="84"/>
      <c r="Z1935" s="84" t="s">
        <v>8973</v>
      </c>
      <c r="AA1935" s="87">
        <v>37</v>
      </c>
      <c r="AB1935" s="87">
        <v>8213</v>
      </c>
      <c r="AC1935" s="87">
        <v>6.4</v>
      </c>
      <c r="AD1935" s="87"/>
      <c r="AE1935" s="87">
        <v>8213</v>
      </c>
      <c r="AF1935" s="88" t="s">
        <v>8913</v>
      </c>
    </row>
    <row r="1936" spans="1:32">
      <c r="A1936" s="82">
        <v>2487</v>
      </c>
      <c r="B1936" s="84" t="s">
        <v>8974</v>
      </c>
      <c r="C1936" s="84" t="s">
        <v>4985</v>
      </c>
      <c r="D1936" s="85">
        <v>2027</v>
      </c>
      <c r="E1936" s="83"/>
      <c r="F1936" s="84" t="s">
        <v>4612</v>
      </c>
      <c r="G1936" s="84" t="s">
        <v>4598</v>
      </c>
      <c r="H1936" s="84" t="s">
        <v>4613</v>
      </c>
      <c r="I1936" s="84" t="s">
        <v>4614</v>
      </c>
      <c r="J1936" s="84" t="s">
        <v>4715</v>
      </c>
      <c r="K1936" s="84" t="s">
        <v>4554</v>
      </c>
      <c r="L1936" s="84"/>
      <c r="M1936" s="86">
        <v>1</v>
      </c>
      <c r="N1936" s="84"/>
      <c r="O1936" s="84"/>
      <c r="P1936" s="84"/>
      <c r="Q1936" s="84"/>
      <c r="R1936" s="84"/>
      <c r="S1936" s="84"/>
      <c r="T1936" s="84"/>
      <c r="U1936" s="84"/>
      <c r="V1936" s="84"/>
      <c r="W1936" s="84"/>
      <c r="X1936" s="84"/>
      <c r="Y1936" s="84"/>
      <c r="Z1936" s="84" t="s">
        <v>8916</v>
      </c>
      <c r="AA1936" s="87">
        <v>4</v>
      </c>
      <c r="AB1936" s="87">
        <v>936</v>
      </c>
      <c r="AC1936" s="87">
        <v>0.73</v>
      </c>
      <c r="AD1936" s="87"/>
      <c r="AE1936" s="87">
        <v>936</v>
      </c>
      <c r="AF1936" s="88" t="s">
        <v>8913</v>
      </c>
    </row>
    <row r="1937" spans="1:32">
      <c r="A1937" s="82">
        <v>2488</v>
      </c>
      <c r="B1937" s="84" t="s">
        <v>8975</v>
      </c>
      <c r="C1937" s="84" t="s">
        <v>4985</v>
      </c>
      <c r="D1937" s="85">
        <v>2025</v>
      </c>
      <c r="E1937" s="83"/>
      <c r="F1937" s="84" t="s">
        <v>4612</v>
      </c>
      <c r="G1937" s="84" t="s">
        <v>4633</v>
      </c>
      <c r="H1937" s="84"/>
      <c r="I1937" s="84" t="s">
        <v>4614</v>
      </c>
      <c r="J1937" s="84" t="s">
        <v>4715</v>
      </c>
      <c r="K1937" s="84" t="s">
        <v>4616</v>
      </c>
      <c r="L1937" s="84"/>
      <c r="M1937" s="84"/>
      <c r="N1937" s="84"/>
      <c r="O1937" s="84"/>
      <c r="P1937" s="86">
        <v>1</v>
      </c>
      <c r="Q1937" s="84"/>
      <c r="R1937" s="84"/>
      <c r="S1937" s="84"/>
      <c r="T1937" s="84"/>
      <c r="U1937" s="84"/>
      <c r="V1937" s="84"/>
      <c r="W1937" s="84"/>
      <c r="X1937" s="84"/>
      <c r="Y1937" s="84"/>
      <c r="Z1937" s="84" t="s">
        <v>8976</v>
      </c>
      <c r="AA1937" s="87">
        <v>0</v>
      </c>
      <c r="AB1937" s="87">
        <v>2</v>
      </c>
      <c r="AC1937" s="87">
        <v>0</v>
      </c>
      <c r="AD1937" s="87"/>
      <c r="AE1937" s="87">
        <v>2</v>
      </c>
      <c r="AF1937" s="88" t="s">
        <v>8913</v>
      </c>
    </row>
    <row r="1938" spans="1:32">
      <c r="A1938" s="82">
        <v>2489</v>
      </c>
      <c r="B1938" s="84" t="s">
        <v>8977</v>
      </c>
      <c r="C1938" s="84" t="s">
        <v>4985</v>
      </c>
      <c r="D1938" s="85">
        <v>2026</v>
      </c>
      <c r="E1938" s="83"/>
      <c r="F1938" s="84" t="s">
        <v>4612</v>
      </c>
      <c r="G1938" s="84" t="s">
        <v>4524</v>
      </c>
      <c r="H1938" s="84" t="s">
        <v>6321</v>
      </c>
      <c r="I1938" s="84"/>
      <c r="J1938" s="84"/>
      <c r="K1938" s="84" t="s">
        <v>4616</v>
      </c>
      <c r="L1938" s="84"/>
      <c r="M1938" s="84"/>
      <c r="N1938" s="84"/>
      <c r="O1938" s="84"/>
      <c r="P1938" s="84"/>
      <c r="Q1938" s="84"/>
      <c r="R1938" s="84"/>
      <c r="S1938" s="84"/>
      <c r="T1938" s="84"/>
      <c r="U1938" s="84"/>
      <c r="V1938" s="84"/>
      <c r="W1938" s="84"/>
      <c r="X1938" s="84"/>
      <c r="Y1938" s="84"/>
      <c r="Z1938" s="84" t="s">
        <v>8978</v>
      </c>
      <c r="AA1938" s="87"/>
      <c r="AB1938" s="87">
        <v>52</v>
      </c>
      <c r="AC1938" s="87">
        <v>0.04</v>
      </c>
      <c r="AD1938" s="87"/>
      <c r="AE1938" s="87">
        <v>52</v>
      </c>
      <c r="AF1938" s="88" t="s">
        <v>8913</v>
      </c>
    </row>
    <row r="1939" spans="1:32">
      <c r="A1939" s="82">
        <v>2490</v>
      </c>
      <c r="B1939" s="84" t="s">
        <v>8979</v>
      </c>
      <c r="C1939" s="84" t="s">
        <v>4985</v>
      </c>
      <c r="D1939" s="85">
        <v>2025</v>
      </c>
      <c r="E1939" s="83"/>
      <c r="F1939" s="84" t="s">
        <v>4612</v>
      </c>
      <c r="G1939" s="84" t="s">
        <v>4598</v>
      </c>
      <c r="H1939" s="84" t="s">
        <v>4613</v>
      </c>
      <c r="I1939" s="84" t="s">
        <v>4769</v>
      </c>
      <c r="J1939" s="84" t="s">
        <v>4715</v>
      </c>
      <c r="K1939" s="84" t="s">
        <v>4616</v>
      </c>
      <c r="L1939" s="84"/>
      <c r="M1939" s="84"/>
      <c r="N1939" s="84"/>
      <c r="O1939" s="84"/>
      <c r="P1939" s="86">
        <v>1</v>
      </c>
      <c r="Q1939" s="86">
        <v>1</v>
      </c>
      <c r="R1939" s="84"/>
      <c r="S1939" s="84"/>
      <c r="T1939" s="84"/>
      <c r="U1939" s="84"/>
      <c r="V1939" s="84"/>
      <c r="W1939" s="84"/>
      <c r="X1939" s="84"/>
      <c r="Y1939" s="84"/>
      <c r="Z1939" s="84" t="s">
        <v>8980</v>
      </c>
      <c r="AA1939" s="87">
        <v>16</v>
      </c>
      <c r="AB1939" s="87">
        <v>3531</v>
      </c>
      <c r="AC1939" s="87">
        <v>2.75</v>
      </c>
      <c r="AD1939" s="87"/>
      <c r="AE1939" s="87">
        <v>3531</v>
      </c>
      <c r="AF1939" s="88" t="s">
        <v>8913</v>
      </c>
    </row>
    <row r="1940" spans="1:32">
      <c r="A1940" s="82">
        <v>2491</v>
      </c>
      <c r="B1940" s="84" t="s">
        <v>8981</v>
      </c>
      <c r="C1940" s="84" t="s">
        <v>4985</v>
      </c>
      <c r="D1940" s="85">
        <v>2024</v>
      </c>
      <c r="E1940" s="83"/>
      <c r="F1940" s="84" t="s">
        <v>4612</v>
      </c>
      <c r="G1940" s="84" t="s">
        <v>4598</v>
      </c>
      <c r="H1940" s="84" t="s">
        <v>4613</v>
      </c>
      <c r="I1940" s="84" t="s">
        <v>4614</v>
      </c>
      <c r="J1940" s="84" t="s">
        <v>4715</v>
      </c>
      <c r="K1940" s="84" t="s">
        <v>4616</v>
      </c>
      <c r="L1940" s="84"/>
      <c r="M1940" s="84"/>
      <c r="N1940" s="84"/>
      <c r="O1940" s="84"/>
      <c r="P1940" s="84"/>
      <c r="Q1940" s="84"/>
      <c r="R1940" s="84"/>
      <c r="S1940" s="84"/>
      <c r="T1940" s="84"/>
      <c r="U1940" s="84"/>
      <c r="V1940" s="84"/>
      <c r="W1940" s="84"/>
      <c r="X1940" s="84"/>
      <c r="Y1940" s="84"/>
      <c r="Z1940" s="84" t="s">
        <v>8982</v>
      </c>
      <c r="AA1940" s="87">
        <v>8</v>
      </c>
      <c r="AB1940" s="87">
        <v>1847</v>
      </c>
      <c r="AC1940" s="87">
        <v>1.44</v>
      </c>
      <c r="AD1940" s="87"/>
      <c r="AE1940" s="87">
        <v>1847</v>
      </c>
      <c r="AF1940" s="88" t="s">
        <v>8913</v>
      </c>
    </row>
    <row r="1941" spans="1:32">
      <c r="A1941" s="82">
        <v>2492</v>
      </c>
      <c r="B1941" s="84" t="s">
        <v>8983</v>
      </c>
      <c r="C1941" s="84" t="s">
        <v>4985</v>
      </c>
      <c r="D1941" s="85">
        <v>2027</v>
      </c>
      <c r="E1941" s="83"/>
      <c r="F1941" s="84" t="s">
        <v>4612</v>
      </c>
      <c r="G1941" s="84" t="s">
        <v>4598</v>
      </c>
      <c r="H1941" s="84" t="s">
        <v>4613</v>
      </c>
      <c r="I1941" s="84" t="s">
        <v>4614</v>
      </c>
      <c r="J1941" s="84" t="s">
        <v>4715</v>
      </c>
      <c r="K1941" s="84" t="s">
        <v>4616</v>
      </c>
      <c r="L1941" s="84"/>
      <c r="M1941" s="84"/>
      <c r="N1941" s="84"/>
      <c r="O1941" s="84"/>
      <c r="P1941" s="84"/>
      <c r="Q1941" s="84"/>
      <c r="R1941" s="84"/>
      <c r="S1941" s="84"/>
      <c r="T1941" s="84"/>
      <c r="U1941" s="84"/>
      <c r="V1941" s="84"/>
      <c r="W1941" s="84"/>
      <c r="X1941" s="84"/>
      <c r="Y1941" s="84"/>
      <c r="Z1941" s="84" t="s">
        <v>8984</v>
      </c>
      <c r="AA1941" s="87">
        <v>46</v>
      </c>
      <c r="AB1941" s="87">
        <v>10261</v>
      </c>
      <c r="AC1941" s="87">
        <v>8</v>
      </c>
      <c r="AD1941" s="87"/>
      <c r="AE1941" s="87">
        <v>10261</v>
      </c>
      <c r="AF1941" s="88" t="s">
        <v>8913</v>
      </c>
    </row>
    <row r="1942" spans="1:32">
      <c r="A1942" s="82">
        <v>2493</v>
      </c>
      <c r="B1942" s="84" t="s">
        <v>8985</v>
      </c>
      <c r="C1942" s="84" t="s">
        <v>6157</v>
      </c>
      <c r="D1942" s="85">
        <v>2024</v>
      </c>
      <c r="E1942" s="83"/>
      <c r="F1942" s="84" t="s">
        <v>4663</v>
      </c>
      <c r="G1942" s="84" t="s">
        <v>4524</v>
      </c>
      <c r="H1942" s="84" t="s">
        <v>8986</v>
      </c>
      <c r="I1942" s="84"/>
      <c r="J1942" s="84"/>
      <c r="K1942" s="84" t="s">
        <v>4616</v>
      </c>
      <c r="L1942" s="84"/>
      <c r="M1942" s="84"/>
      <c r="N1942" s="84"/>
      <c r="O1942" s="84"/>
      <c r="P1942" s="84"/>
      <c r="Q1942" s="84"/>
      <c r="R1942" s="84"/>
      <c r="S1942" s="84"/>
      <c r="T1942" s="84"/>
      <c r="U1942" s="84"/>
      <c r="V1942" s="84"/>
      <c r="W1942" s="84"/>
      <c r="X1942" s="84"/>
      <c r="Y1942" s="84"/>
      <c r="Z1942" s="84" t="s">
        <v>8987</v>
      </c>
      <c r="AA1942" s="87"/>
      <c r="AB1942" s="87">
        <v>51</v>
      </c>
      <c r="AC1942" s="87">
        <v>0</v>
      </c>
      <c r="AD1942" s="87"/>
      <c r="AE1942" s="87">
        <v>51</v>
      </c>
      <c r="AF1942" s="88" t="s">
        <v>8988</v>
      </c>
    </row>
    <row r="1943" spans="1:32">
      <c r="A1943" s="82">
        <v>2494</v>
      </c>
      <c r="B1943" s="84" t="s">
        <v>8989</v>
      </c>
      <c r="C1943" s="84" t="s">
        <v>6157</v>
      </c>
      <c r="D1943" s="85">
        <v>2024</v>
      </c>
      <c r="E1943" s="83"/>
      <c r="F1943" s="84" t="s">
        <v>4663</v>
      </c>
      <c r="G1943" s="84" t="s">
        <v>4524</v>
      </c>
      <c r="H1943" s="84" t="s">
        <v>8986</v>
      </c>
      <c r="I1943" s="84"/>
      <c r="J1943" s="84"/>
      <c r="K1943" s="84" t="s">
        <v>4616</v>
      </c>
      <c r="L1943" s="84"/>
      <c r="M1943" s="84"/>
      <c r="N1943" s="84"/>
      <c r="O1943" s="84"/>
      <c r="P1943" s="84"/>
      <c r="Q1943" s="84"/>
      <c r="R1943" s="84"/>
      <c r="S1943" s="84"/>
      <c r="T1943" s="84"/>
      <c r="U1943" s="84"/>
      <c r="V1943" s="84"/>
      <c r="W1943" s="84"/>
      <c r="X1943" s="84"/>
      <c r="Y1943" s="84"/>
      <c r="Z1943" s="84" t="s">
        <v>8990</v>
      </c>
      <c r="AA1943" s="87"/>
      <c r="AB1943" s="87">
        <v>461</v>
      </c>
      <c r="AC1943" s="87">
        <v>0</v>
      </c>
      <c r="AD1943" s="87"/>
      <c r="AE1943" s="87">
        <v>461</v>
      </c>
      <c r="AF1943" s="88" t="s">
        <v>8988</v>
      </c>
    </row>
    <row r="1944" spans="1:32">
      <c r="A1944" s="82">
        <v>2495</v>
      </c>
      <c r="B1944" s="84" t="s">
        <v>8991</v>
      </c>
      <c r="C1944" s="84" t="s">
        <v>6157</v>
      </c>
      <c r="D1944" s="85">
        <v>2026</v>
      </c>
      <c r="E1944" s="83"/>
      <c r="F1944" s="84" t="s">
        <v>4626</v>
      </c>
      <c r="G1944" s="84" t="s">
        <v>4598</v>
      </c>
      <c r="H1944" s="84" t="s">
        <v>4613</v>
      </c>
      <c r="I1944" s="84" t="s">
        <v>4614</v>
      </c>
      <c r="J1944" s="84" t="s">
        <v>4622</v>
      </c>
      <c r="K1944" s="84" t="s">
        <v>4554</v>
      </c>
      <c r="L1944" s="84"/>
      <c r="M1944" s="86">
        <v>1</v>
      </c>
      <c r="N1944" s="84"/>
      <c r="O1944" s="84"/>
      <c r="P1944" s="84"/>
      <c r="Q1944" s="84"/>
      <c r="R1944" s="84"/>
      <c r="S1944" s="84"/>
      <c r="T1944" s="84"/>
      <c r="U1944" s="84"/>
      <c r="V1944" s="84"/>
      <c r="W1944" s="84"/>
      <c r="X1944" s="84"/>
      <c r="Y1944" s="84"/>
      <c r="Z1944" s="84" t="s">
        <v>8992</v>
      </c>
      <c r="AA1944" s="87">
        <v>300.13852550000001</v>
      </c>
      <c r="AB1944" s="87">
        <v>66697</v>
      </c>
      <c r="AC1944" s="87">
        <v>52</v>
      </c>
      <c r="AD1944" s="87"/>
      <c r="AE1944" s="87">
        <v>66697</v>
      </c>
      <c r="AF1944" s="88" t="s">
        <v>8993</v>
      </c>
    </row>
    <row r="1945" spans="1:32">
      <c r="A1945" s="82">
        <v>2496</v>
      </c>
      <c r="B1945" s="84" t="s">
        <v>8994</v>
      </c>
      <c r="C1945" s="84" t="s">
        <v>4662</v>
      </c>
      <c r="D1945" s="85">
        <v>2030</v>
      </c>
      <c r="E1945" s="83"/>
      <c r="F1945" s="84" t="s">
        <v>4612</v>
      </c>
      <c r="G1945" s="84" t="s">
        <v>4598</v>
      </c>
      <c r="H1945" s="84" t="s">
        <v>4613</v>
      </c>
      <c r="I1945" s="84" t="s">
        <v>5320</v>
      </c>
      <c r="J1945" s="84" t="s">
        <v>5914</v>
      </c>
      <c r="K1945" s="84" t="s">
        <v>4781</v>
      </c>
      <c r="L1945" s="84"/>
      <c r="M1945" s="86">
        <v>1</v>
      </c>
      <c r="N1945" s="84"/>
      <c r="O1945" s="84"/>
      <c r="P1945" s="86">
        <v>1</v>
      </c>
      <c r="Q1945" s="86">
        <v>1</v>
      </c>
      <c r="R1945" s="86">
        <v>1</v>
      </c>
      <c r="S1945" s="84"/>
      <c r="T1945" s="84"/>
      <c r="U1945" s="84"/>
      <c r="V1945" s="84"/>
      <c r="W1945" s="84"/>
      <c r="X1945" s="84"/>
      <c r="Y1945" s="84"/>
      <c r="Z1945" s="84" t="s">
        <v>8674</v>
      </c>
      <c r="AA1945" s="87">
        <v>1200</v>
      </c>
      <c r="AB1945" s="87">
        <v>266667</v>
      </c>
      <c r="AC1945" s="87">
        <v>207.9</v>
      </c>
      <c r="AD1945" s="87"/>
      <c r="AE1945" s="87">
        <v>266667</v>
      </c>
      <c r="AF1945" s="88" t="s">
        <v>8995</v>
      </c>
    </row>
    <row r="1946" spans="1:32">
      <c r="A1946" s="82">
        <v>2497</v>
      </c>
      <c r="B1946" s="84" t="s">
        <v>8996</v>
      </c>
      <c r="C1946" s="84" t="s">
        <v>4662</v>
      </c>
      <c r="D1946" s="83"/>
      <c r="E1946" s="83"/>
      <c r="F1946" s="84" t="s">
        <v>4626</v>
      </c>
      <c r="G1946" s="84" t="s">
        <v>4598</v>
      </c>
      <c r="H1946" s="84" t="s">
        <v>4613</v>
      </c>
      <c r="I1946" s="84" t="s">
        <v>4614</v>
      </c>
      <c r="J1946" s="84" t="s">
        <v>4622</v>
      </c>
      <c r="K1946" s="84" t="s">
        <v>4554</v>
      </c>
      <c r="L1946" s="84"/>
      <c r="M1946" s="86">
        <v>1</v>
      </c>
      <c r="N1946" s="84"/>
      <c r="O1946" s="84"/>
      <c r="P1946" s="84"/>
      <c r="Q1946" s="84"/>
      <c r="R1946" s="84"/>
      <c r="S1946" s="84"/>
      <c r="T1946" s="84"/>
      <c r="U1946" s="84"/>
      <c r="V1946" s="84"/>
      <c r="W1946" s="84"/>
      <c r="X1946" s="84"/>
      <c r="Y1946" s="84"/>
      <c r="Z1946" s="84" t="s">
        <v>4617</v>
      </c>
      <c r="AA1946" s="87">
        <v>1000</v>
      </c>
      <c r="AB1946" s="87">
        <v>222222</v>
      </c>
      <c r="AC1946" s="87">
        <v>173.3</v>
      </c>
      <c r="AD1946" s="87"/>
      <c r="AE1946" s="87">
        <v>222222</v>
      </c>
      <c r="AF1946" s="88" t="s">
        <v>8997</v>
      </c>
    </row>
    <row r="1947" spans="1:32">
      <c r="A1947" s="82">
        <v>2498</v>
      </c>
      <c r="B1947" s="84" t="s">
        <v>8998</v>
      </c>
      <c r="C1947" s="84" t="s">
        <v>4677</v>
      </c>
      <c r="D1947" s="85">
        <v>2028</v>
      </c>
      <c r="E1947" s="83"/>
      <c r="F1947" s="84" t="s">
        <v>4612</v>
      </c>
      <c r="G1947" s="84" t="s">
        <v>4598</v>
      </c>
      <c r="H1947" s="84" t="s">
        <v>4613</v>
      </c>
      <c r="I1947" s="84" t="s">
        <v>4614</v>
      </c>
      <c r="J1947" s="84" t="s">
        <v>4715</v>
      </c>
      <c r="K1947" s="84" t="s">
        <v>4616</v>
      </c>
      <c r="L1947" s="84"/>
      <c r="M1947" s="84"/>
      <c r="N1947" s="84"/>
      <c r="O1947" s="84"/>
      <c r="P1947" s="84"/>
      <c r="Q1947" s="84"/>
      <c r="R1947" s="84"/>
      <c r="S1947" s="86">
        <v>1</v>
      </c>
      <c r="T1947" s="84"/>
      <c r="U1947" s="84"/>
      <c r="V1947" s="84"/>
      <c r="W1947" s="84"/>
      <c r="X1947" s="84"/>
      <c r="Y1947" s="84"/>
      <c r="Z1947" s="84" t="s">
        <v>6049</v>
      </c>
      <c r="AA1947" s="87">
        <v>70</v>
      </c>
      <c r="AB1947" s="87">
        <v>15556</v>
      </c>
      <c r="AC1947" s="87">
        <v>12.1</v>
      </c>
      <c r="AD1947" s="87"/>
      <c r="AE1947" s="87">
        <v>15556</v>
      </c>
      <c r="AF1947" s="88" t="s">
        <v>8999</v>
      </c>
    </row>
    <row r="1948" spans="1:32">
      <c r="A1948" s="82">
        <v>2499</v>
      </c>
      <c r="B1948" s="84" t="s">
        <v>9000</v>
      </c>
      <c r="C1948" s="84" t="s">
        <v>4677</v>
      </c>
      <c r="D1948" s="85">
        <v>2027</v>
      </c>
      <c r="E1948" s="83"/>
      <c r="F1948" s="84" t="s">
        <v>4612</v>
      </c>
      <c r="G1948" s="84" t="s">
        <v>4598</v>
      </c>
      <c r="H1948" s="84" t="s">
        <v>4613</v>
      </c>
      <c r="I1948" s="84" t="s">
        <v>4614</v>
      </c>
      <c r="J1948" s="84" t="s">
        <v>4715</v>
      </c>
      <c r="K1948" s="84" t="s">
        <v>4563</v>
      </c>
      <c r="L1948" s="84"/>
      <c r="M1948" s="84"/>
      <c r="N1948" s="84"/>
      <c r="O1948" s="84"/>
      <c r="P1948" s="84"/>
      <c r="Q1948" s="84"/>
      <c r="R1948" s="84"/>
      <c r="S1948" s="84"/>
      <c r="T1948" s="84"/>
      <c r="U1948" s="84"/>
      <c r="V1948" s="84"/>
      <c r="W1948" s="86">
        <v>1</v>
      </c>
      <c r="X1948" s="84"/>
      <c r="Y1948" s="84"/>
      <c r="Z1948" s="84" t="s">
        <v>5333</v>
      </c>
      <c r="AA1948" s="87">
        <v>130</v>
      </c>
      <c r="AB1948" s="87">
        <v>28889</v>
      </c>
      <c r="AC1948" s="87">
        <v>22.5</v>
      </c>
      <c r="AD1948" s="87"/>
      <c r="AE1948" s="87">
        <v>28889</v>
      </c>
      <c r="AF1948" s="88" t="s">
        <v>9001</v>
      </c>
    </row>
    <row r="1949" spans="1:32">
      <c r="A1949" s="82">
        <v>2500</v>
      </c>
      <c r="B1949" s="84" t="s">
        <v>9002</v>
      </c>
      <c r="C1949" s="84" t="s">
        <v>4714</v>
      </c>
      <c r="D1949" s="83"/>
      <c r="E1949" s="83"/>
      <c r="F1949" s="84" t="s">
        <v>4612</v>
      </c>
      <c r="G1949" s="84" t="s">
        <v>4604</v>
      </c>
      <c r="H1949" s="84"/>
      <c r="I1949" s="84" t="s">
        <v>4614</v>
      </c>
      <c r="J1949" s="84" t="s">
        <v>4622</v>
      </c>
      <c r="K1949" s="84" t="s">
        <v>4616</v>
      </c>
      <c r="L1949" s="84"/>
      <c r="M1949" s="84"/>
      <c r="N1949" s="84"/>
      <c r="O1949" s="84"/>
      <c r="P1949" s="84"/>
      <c r="Q1949" s="84"/>
      <c r="R1949" s="84"/>
      <c r="S1949" s="84"/>
      <c r="T1949" s="84"/>
      <c r="U1949" s="84"/>
      <c r="V1949" s="84"/>
      <c r="W1949" s="84"/>
      <c r="X1949" s="84"/>
      <c r="Y1949" s="84"/>
      <c r="Z1949" s="84" t="s">
        <v>8361</v>
      </c>
      <c r="AA1949" s="87">
        <v>270</v>
      </c>
      <c r="AB1949" s="87">
        <v>58696</v>
      </c>
      <c r="AC1949" s="87">
        <v>45.8</v>
      </c>
      <c r="AD1949" s="87"/>
      <c r="AE1949" s="87">
        <v>58696</v>
      </c>
      <c r="AF1949" s="88" t="s">
        <v>9003</v>
      </c>
    </row>
    <row r="1950" spans="1:32">
      <c r="A1950" s="82">
        <v>2501</v>
      </c>
      <c r="B1950" s="84" t="s">
        <v>9004</v>
      </c>
      <c r="C1950" s="84" t="s">
        <v>4771</v>
      </c>
      <c r="D1950" s="85">
        <v>2029</v>
      </c>
      <c r="E1950" s="83"/>
      <c r="F1950" s="84" t="s">
        <v>4612</v>
      </c>
      <c r="G1950" s="84" t="s">
        <v>4598</v>
      </c>
      <c r="H1950" s="84" t="s">
        <v>4613</v>
      </c>
      <c r="I1950" s="84" t="s">
        <v>4641</v>
      </c>
      <c r="J1950" s="84"/>
      <c r="K1950" s="84" t="s">
        <v>4658</v>
      </c>
      <c r="L1950" s="84"/>
      <c r="M1950" s="84"/>
      <c r="N1950" s="86">
        <v>1</v>
      </c>
      <c r="O1950" s="84"/>
      <c r="P1950" s="84"/>
      <c r="Q1950" s="84"/>
      <c r="R1950" s="84"/>
      <c r="S1950" s="84"/>
      <c r="T1950" s="84"/>
      <c r="U1950" s="84"/>
      <c r="V1950" s="84"/>
      <c r="W1950" s="84"/>
      <c r="X1950" s="84"/>
      <c r="Y1950" s="84"/>
      <c r="Z1950" s="84" t="s">
        <v>9005</v>
      </c>
      <c r="AA1950" s="87">
        <v>441.72772049999998</v>
      </c>
      <c r="AB1950" s="87">
        <v>98162</v>
      </c>
      <c r="AC1950" s="87">
        <v>77</v>
      </c>
      <c r="AD1950" s="87"/>
      <c r="AE1950" s="87">
        <v>98162</v>
      </c>
      <c r="AF1950" s="88" t="s">
        <v>9006</v>
      </c>
    </row>
    <row r="1951" spans="1:32">
      <c r="A1951" s="82">
        <v>2502</v>
      </c>
      <c r="B1951" s="84" t="s">
        <v>9007</v>
      </c>
      <c r="C1951" s="84" t="s">
        <v>4662</v>
      </c>
      <c r="D1951" s="85">
        <v>2027</v>
      </c>
      <c r="E1951" s="83"/>
      <c r="F1951" s="84" t="s">
        <v>4626</v>
      </c>
      <c r="G1951" s="84" t="s">
        <v>4598</v>
      </c>
      <c r="H1951" s="84" t="s">
        <v>4613</v>
      </c>
      <c r="I1951" s="84" t="s">
        <v>4641</v>
      </c>
      <c r="J1951" s="84"/>
      <c r="K1951" s="84" t="s">
        <v>4554</v>
      </c>
      <c r="L1951" s="84"/>
      <c r="M1951" s="86">
        <v>1</v>
      </c>
      <c r="N1951" s="84"/>
      <c r="O1951" s="84"/>
      <c r="P1951" s="84"/>
      <c r="Q1951" s="84"/>
      <c r="R1951" s="84"/>
      <c r="S1951" s="84"/>
      <c r="T1951" s="84"/>
      <c r="U1951" s="84"/>
      <c r="V1951" s="84"/>
      <c r="W1951" s="84"/>
      <c r="X1951" s="84"/>
      <c r="Y1951" s="84"/>
      <c r="Z1951" s="84" t="s">
        <v>9008</v>
      </c>
      <c r="AA1951" s="87">
        <v>2188</v>
      </c>
      <c r="AB1951" s="87">
        <v>486249</v>
      </c>
      <c r="AC1951" s="87">
        <v>379</v>
      </c>
      <c r="AD1951" s="87"/>
      <c r="AE1951" s="87">
        <v>486249</v>
      </c>
      <c r="AF1951" s="88" t="s">
        <v>9009</v>
      </c>
    </row>
    <row r="1952" spans="1:32">
      <c r="A1952" s="82">
        <v>2503</v>
      </c>
      <c r="B1952" s="84" t="s">
        <v>9010</v>
      </c>
      <c r="C1952" s="84" t="s">
        <v>4672</v>
      </c>
      <c r="D1952" s="85">
        <v>2023</v>
      </c>
      <c r="E1952" s="83"/>
      <c r="F1952" s="84" t="s">
        <v>4601</v>
      </c>
      <c r="G1952" s="84" t="s">
        <v>4604</v>
      </c>
      <c r="H1952" s="84"/>
      <c r="I1952" s="84" t="s">
        <v>4614</v>
      </c>
      <c r="J1952" s="84" t="s">
        <v>4649</v>
      </c>
      <c r="K1952" s="84" t="s">
        <v>4722</v>
      </c>
      <c r="L1952" s="84"/>
      <c r="M1952" s="84"/>
      <c r="N1952" s="84"/>
      <c r="O1952" s="84"/>
      <c r="P1952" s="84"/>
      <c r="Q1952" s="84"/>
      <c r="R1952" s="84"/>
      <c r="S1952" s="84"/>
      <c r="T1952" s="84"/>
      <c r="U1952" s="84"/>
      <c r="V1952" s="84"/>
      <c r="W1952" s="84"/>
      <c r="X1952" s="86">
        <v>1</v>
      </c>
      <c r="Y1952" s="84"/>
      <c r="Z1952" s="84" t="s">
        <v>5629</v>
      </c>
      <c r="AA1952" s="87">
        <v>0.5</v>
      </c>
      <c r="AB1952" s="87">
        <v>109</v>
      </c>
      <c r="AC1952" s="87">
        <v>0.1</v>
      </c>
      <c r="AD1952" s="87"/>
      <c r="AE1952" s="87">
        <v>109</v>
      </c>
      <c r="AF1952" s="88" t="s">
        <v>9011</v>
      </c>
    </row>
    <row r="1953" spans="1:32">
      <c r="A1953" s="82">
        <v>2504</v>
      </c>
      <c r="B1953" s="84" t="s">
        <v>9012</v>
      </c>
      <c r="C1953" s="84" t="s">
        <v>4640</v>
      </c>
      <c r="D1953" s="85">
        <v>2030</v>
      </c>
      <c r="E1953" s="83"/>
      <c r="F1953" s="84" t="s">
        <v>4626</v>
      </c>
      <c r="G1953" s="84" t="s">
        <v>9013</v>
      </c>
      <c r="H1953" s="84"/>
      <c r="I1953" s="84" t="s">
        <v>4641</v>
      </c>
      <c r="J1953" s="84"/>
      <c r="K1953" s="84" t="s">
        <v>4616</v>
      </c>
      <c r="L1953" s="84"/>
      <c r="M1953" s="84"/>
      <c r="N1953" s="84"/>
      <c r="O1953" s="86">
        <v>1</v>
      </c>
      <c r="P1953" s="84"/>
      <c r="Q1953" s="84"/>
      <c r="R1953" s="84"/>
      <c r="S1953" s="84"/>
      <c r="T1953" s="84"/>
      <c r="U1953" s="84"/>
      <c r="V1953" s="84"/>
      <c r="W1953" s="84"/>
      <c r="X1953" s="84"/>
      <c r="Y1953" s="84"/>
      <c r="Z1953" s="84" t="s">
        <v>9014</v>
      </c>
      <c r="AA1953" s="87">
        <v>500</v>
      </c>
      <c r="AB1953" s="87">
        <v>111111</v>
      </c>
      <c r="AC1953" s="87">
        <v>86.6</v>
      </c>
      <c r="AD1953" s="87"/>
      <c r="AE1953" s="87">
        <v>111111</v>
      </c>
      <c r="AF1953" s="88" t="s">
        <v>9015</v>
      </c>
    </row>
    <row r="1954" spans="1:32">
      <c r="A1954" s="82">
        <v>2505</v>
      </c>
      <c r="B1954" s="84" t="s">
        <v>6023</v>
      </c>
      <c r="C1954" s="84" t="s">
        <v>4640</v>
      </c>
      <c r="D1954" s="85">
        <v>2030</v>
      </c>
      <c r="E1954" s="83"/>
      <c r="F1954" s="84" t="s">
        <v>4626</v>
      </c>
      <c r="G1954" s="84" t="s">
        <v>4598</v>
      </c>
      <c r="H1954" s="84" t="s">
        <v>4613</v>
      </c>
      <c r="I1954" s="84" t="s">
        <v>4614</v>
      </c>
      <c r="J1954" s="84" t="s">
        <v>4673</v>
      </c>
      <c r="K1954" s="84" t="s">
        <v>4616</v>
      </c>
      <c r="L1954" s="84"/>
      <c r="M1954" s="84"/>
      <c r="N1954" s="84"/>
      <c r="O1954" s="86">
        <v>1</v>
      </c>
      <c r="P1954" s="84"/>
      <c r="Q1954" s="84"/>
      <c r="R1954" s="84"/>
      <c r="S1954" s="84"/>
      <c r="T1954" s="84"/>
      <c r="U1954" s="84"/>
      <c r="V1954" s="84"/>
      <c r="W1954" s="84"/>
      <c r="X1954" s="84"/>
      <c r="Y1954" s="84"/>
      <c r="Z1954" s="84" t="s">
        <v>9016</v>
      </c>
      <c r="AA1954" s="87">
        <v>800</v>
      </c>
      <c r="AB1954" s="87">
        <v>177778</v>
      </c>
      <c r="AC1954" s="87">
        <v>138.6</v>
      </c>
      <c r="AD1954" s="87"/>
      <c r="AE1954" s="87">
        <v>177778</v>
      </c>
      <c r="AF1954" s="88" t="s">
        <v>9017</v>
      </c>
    </row>
    <row r="1955" spans="1:32">
      <c r="A1955" s="82">
        <v>2506</v>
      </c>
      <c r="B1955" s="84" t="s">
        <v>9018</v>
      </c>
      <c r="C1955" s="84" t="s">
        <v>4761</v>
      </c>
      <c r="D1955" s="85">
        <v>2028</v>
      </c>
      <c r="E1955" s="83"/>
      <c r="F1955" s="84" t="s">
        <v>4612</v>
      </c>
      <c r="G1955" s="84" t="s">
        <v>4598</v>
      </c>
      <c r="H1955" s="84" t="s">
        <v>4613</v>
      </c>
      <c r="I1955" s="84" t="s">
        <v>4614</v>
      </c>
      <c r="J1955" s="84" t="s">
        <v>4622</v>
      </c>
      <c r="K1955" s="84" t="s">
        <v>4554</v>
      </c>
      <c r="L1955" s="84"/>
      <c r="M1955" s="86">
        <v>1</v>
      </c>
      <c r="N1955" s="84"/>
      <c r="O1955" s="84"/>
      <c r="P1955" s="84"/>
      <c r="Q1955" s="84"/>
      <c r="R1955" s="84"/>
      <c r="S1955" s="84"/>
      <c r="T1955" s="84"/>
      <c r="U1955" s="86">
        <v>1</v>
      </c>
      <c r="V1955" s="84"/>
      <c r="W1955" s="84"/>
      <c r="X1955" s="84"/>
      <c r="Y1955" s="84"/>
      <c r="Z1955" s="84" t="s">
        <v>9019</v>
      </c>
      <c r="AA1955" s="87">
        <v>259.83919809999998</v>
      </c>
      <c r="AB1955" s="87">
        <v>57742</v>
      </c>
      <c r="AC1955" s="87">
        <v>45</v>
      </c>
      <c r="AD1955" s="87"/>
      <c r="AE1955" s="87">
        <v>57742</v>
      </c>
      <c r="AF1955" s="88" t="s">
        <v>9020</v>
      </c>
    </row>
    <row r="1956" spans="1:32">
      <c r="A1956" s="82">
        <v>2507</v>
      </c>
      <c r="B1956" s="84" t="s">
        <v>9021</v>
      </c>
      <c r="C1956" s="84" t="s">
        <v>4761</v>
      </c>
      <c r="D1956" s="85">
        <v>2028</v>
      </c>
      <c r="E1956" s="83"/>
      <c r="F1956" s="84" t="s">
        <v>4626</v>
      </c>
      <c r="G1956" s="84" t="s">
        <v>4598</v>
      </c>
      <c r="H1956" s="84" t="s">
        <v>4613</v>
      </c>
      <c r="I1956" s="84" t="s">
        <v>4614</v>
      </c>
      <c r="J1956" s="84" t="s">
        <v>4715</v>
      </c>
      <c r="K1956" s="84" t="s">
        <v>4554</v>
      </c>
      <c r="L1956" s="84"/>
      <c r="M1956" s="86">
        <v>1</v>
      </c>
      <c r="N1956" s="84"/>
      <c r="O1956" s="84"/>
      <c r="P1956" s="84"/>
      <c r="Q1956" s="84"/>
      <c r="R1956" s="84"/>
      <c r="S1956" s="84"/>
      <c r="T1956" s="84"/>
      <c r="U1956" s="84"/>
      <c r="V1956" s="84"/>
      <c r="W1956" s="84"/>
      <c r="X1956" s="84"/>
      <c r="Y1956" s="84"/>
      <c r="Z1956" s="84" t="s">
        <v>8102</v>
      </c>
      <c r="AA1956" s="87">
        <v>5000</v>
      </c>
      <c r="AB1956" s="87">
        <v>1111111</v>
      </c>
      <c r="AC1956" s="87">
        <v>866.3</v>
      </c>
      <c r="AD1956" s="87"/>
      <c r="AE1956" s="87">
        <v>1111111</v>
      </c>
      <c r="AF1956" s="88" t="s">
        <v>9022</v>
      </c>
    </row>
    <row r="1957" spans="1:32">
      <c r="A1957" s="82">
        <v>2508</v>
      </c>
      <c r="B1957" s="84" t="s">
        <v>9023</v>
      </c>
      <c r="C1957" s="84" t="s">
        <v>6185</v>
      </c>
      <c r="D1957" s="83"/>
      <c r="E1957" s="83"/>
      <c r="F1957" s="84" t="s">
        <v>4626</v>
      </c>
      <c r="G1957" s="84" t="s">
        <v>4598</v>
      </c>
      <c r="H1957" s="84" t="s">
        <v>4613</v>
      </c>
      <c r="I1957" s="84" t="s">
        <v>4769</v>
      </c>
      <c r="J1957" s="84" t="s">
        <v>4715</v>
      </c>
      <c r="K1957" s="84" t="s">
        <v>4616</v>
      </c>
      <c r="L1957" s="84"/>
      <c r="M1957" s="84"/>
      <c r="N1957" s="84"/>
      <c r="O1957" s="84"/>
      <c r="P1957" s="84"/>
      <c r="Q1957" s="84"/>
      <c r="R1957" s="84"/>
      <c r="S1957" s="84"/>
      <c r="T1957" s="84"/>
      <c r="U1957" s="84"/>
      <c r="V1957" s="84"/>
      <c r="W1957" s="84"/>
      <c r="X1957" s="84"/>
      <c r="Y1957" s="84"/>
      <c r="Z1957" s="84"/>
      <c r="AA1957" s="87">
        <v>0</v>
      </c>
      <c r="AB1957" s="87"/>
      <c r="AC1957" s="87"/>
      <c r="AD1957" s="87"/>
      <c r="AE1957" s="87">
        <v>0</v>
      </c>
      <c r="AF1957" s="88" t="s">
        <v>9024</v>
      </c>
    </row>
    <row r="1958" spans="1:32">
      <c r="A1958" s="82">
        <v>2509</v>
      </c>
      <c r="B1958" s="84" t="s">
        <v>9025</v>
      </c>
      <c r="C1958" s="84" t="s">
        <v>5660</v>
      </c>
      <c r="D1958" s="83"/>
      <c r="E1958" s="83"/>
      <c r="F1958" s="84" t="s">
        <v>4626</v>
      </c>
      <c r="G1958" s="84" t="s">
        <v>4598</v>
      </c>
      <c r="H1958" s="84" t="s">
        <v>4613</v>
      </c>
      <c r="I1958" s="84" t="s">
        <v>4614</v>
      </c>
      <c r="J1958" s="84" t="s">
        <v>4715</v>
      </c>
      <c r="K1958" s="84" t="s">
        <v>4616</v>
      </c>
      <c r="L1958" s="84"/>
      <c r="M1958" s="84"/>
      <c r="N1958" s="84"/>
      <c r="O1958" s="84"/>
      <c r="P1958" s="84"/>
      <c r="Q1958" s="84"/>
      <c r="R1958" s="84"/>
      <c r="S1958" s="84"/>
      <c r="T1958" s="84"/>
      <c r="U1958" s="84"/>
      <c r="V1958" s="84"/>
      <c r="W1958" s="84"/>
      <c r="X1958" s="84"/>
      <c r="Y1958" s="84"/>
      <c r="Z1958" s="84" t="s">
        <v>7640</v>
      </c>
      <c r="AA1958" s="87">
        <v>1154.378944</v>
      </c>
      <c r="AB1958" s="87">
        <v>256529</v>
      </c>
      <c r="AC1958" s="87">
        <v>200</v>
      </c>
      <c r="AD1958" s="87"/>
      <c r="AE1958" s="87">
        <v>256529</v>
      </c>
      <c r="AF1958" s="88" t="s">
        <v>9026</v>
      </c>
    </row>
    <row r="1959" spans="1:32">
      <c r="A1959" s="82">
        <v>2510</v>
      </c>
      <c r="B1959" s="84" t="s">
        <v>9027</v>
      </c>
      <c r="C1959" s="84" t="s">
        <v>7796</v>
      </c>
      <c r="D1959" s="83"/>
      <c r="E1959" s="83"/>
      <c r="F1959" s="84" t="s">
        <v>4626</v>
      </c>
      <c r="G1959" s="84" t="s">
        <v>4598</v>
      </c>
      <c r="H1959" s="84" t="s">
        <v>4613</v>
      </c>
      <c r="I1959" s="84" t="s">
        <v>4614</v>
      </c>
      <c r="J1959" s="84" t="s">
        <v>4715</v>
      </c>
      <c r="K1959" s="84" t="s">
        <v>4554</v>
      </c>
      <c r="L1959" s="84"/>
      <c r="M1959" s="86">
        <v>1</v>
      </c>
      <c r="N1959" s="84"/>
      <c r="O1959" s="84"/>
      <c r="P1959" s="84"/>
      <c r="Q1959" s="84"/>
      <c r="R1959" s="84"/>
      <c r="S1959" s="84"/>
      <c r="T1959" s="84"/>
      <c r="U1959" s="84"/>
      <c r="V1959" s="84"/>
      <c r="W1959" s="84"/>
      <c r="X1959" s="84"/>
      <c r="Y1959" s="84"/>
      <c r="Z1959" s="84" t="s">
        <v>9028</v>
      </c>
      <c r="AA1959" s="87">
        <v>1000</v>
      </c>
      <c r="AB1959" s="87">
        <v>222222</v>
      </c>
      <c r="AC1959" s="87">
        <v>173</v>
      </c>
      <c r="AD1959" s="87"/>
      <c r="AE1959" s="87">
        <v>222222</v>
      </c>
      <c r="AF1959" s="88" t="s">
        <v>9029</v>
      </c>
    </row>
    <row r="1960" spans="1:32">
      <c r="A1960" s="82">
        <v>2511</v>
      </c>
      <c r="B1960" s="84" t="s">
        <v>9030</v>
      </c>
      <c r="C1960" s="84" t="s">
        <v>6857</v>
      </c>
      <c r="D1960" s="83"/>
      <c r="E1960" s="83"/>
      <c r="F1960" s="84" t="s">
        <v>4626</v>
      </c>
      <c r="G1960" s="84" t="s">
        <v>4598</v>
      </c>
      <c r="H1960" s="84" t="s">
        <v>4613</v>
      </c>
      <c r="I1960" s="84" t="s">
        <v>4614</v>
      </c>
      <c r="J1960" s="84" t="s">
        <v>4715</v>
      </c>
      <c r="K1960" s="84" t="s">
        <v>4616</v>
      </c>
      <c r="L1960" s="84"/>
      <c r="M1960" s="84"/>
      <c r="N1960" s="84"/>
      <c r="O1960" s="84"/>
      <c r="P1960" s="84"/>
      <c r="Q1960" s="84"/>
      <c r="R1960" s="84"/>
      <c r="S1960" s="84"/>
      <c r="T1960" s="84"/>
      <c r="U1960" s="84"/>
      <c r="V1960" s="84"/>
      <c r="W1960" s="84"/>
      <c r="X1960" s="84"/>
      <c r="Y1960" s="84"/>
      <c r="Z1960" s="84" t="s">
        <v>6868</v>
      </c>
      <c r="AA1960" s="87">
        <v>1000</v>
      </c>
      <c r="AB1960" s="87">
        <v>222222</v>
      </c>
      <c r="AC1960" s="87">
        <v>173</v>
      </c>
      <c r="AD1960" s="87"/>
      <c r="AE1960" s="87">
        <v>222222</v>
      </c>
      <c r="AF1960" s="88" t="s">
        <v>9029</v>
      </c>
    </row>
    <row r="1961" spans="1:32">
      <c r="A1961" s="82">
        <v>2512</v>
      </c>
      <c r="B1961" s="84" t="s">
        <v>9031</v>
      </c>
      <c r="C1961" s="84" t="s">
        <v>4736</v>
      </c>
      <c r="D1961" s="85">
        <v>2028</v>
      </c>
      <c r="E1961" s="83"/>
      <c r="F1961" s="84" t="s">
        <v>4612</v>
      </c>
      <c r="G1961" s="84" t="s">
        <v>4598</v>
      </c>
      <c r="H1961" s="84" t="s">
        <v>4613</v>
      </c>
      <c r="I1961" s="84" t="s">
        <v>4769</v>
      </c>
      <c r="J1961" s="84" t="s">
        <v>4715</v>
      </c>
      <c r="K1961" s="84" t="s">
        <v>4563</v>
      </c>
      <c r="L1961" s="84"/>
      <c r="M1961" s="84"/>
      <c r="N1961" s="84"/>
      <c r="O1961" s="84"/>
      <c r="P1961" s="84"/>
      <c r="Q1961" s="86">
        <v>1</v>
      </c>
      <c r="R1961" s="84"/>
      <c r="S1961" s="84"/>
      <c r="T1961" s="84"/>
      <c r="U1961" s="84"/>
      <c r="V1961" s="84"/>
      <c r="W1961" s="86">
        <v>1</v>
      </c>
      <c r="X1961" s="84"/>
      <c r="Y1961" s="84"/>
      <c r="Z1961" s="84" t="s">
        <v>9032</v>
      </c>
      <c r="AA1961" s="87">
        <v>250</v>
      </c>
      <c r="AB1961" s="87">
        <v>55556</v>
      </c>
      <c r="AC1961" s="87">
        <v>43.3</v>
      </c>
      <c r="AD1961" s="87"/>
      <c r="AE1961" s="87">
        <v>55556</v>
      </c>
      <c r="AF1961" s="88" t="s">
        <v>9033</v>
      </c>
    </row>
    <row r="1962" spans="1:32">
      <c r="A1962" s="82">
        <v>2513</v>
      </c>
      <c r="B1962" s="84" t="s">
        <v>9034</v>
      </c>
      <c r="C1962" s="84" t="s">
        <v>5607</v>
      </c>
      <c r="D1962" s="83"/>
      <c r="E1962" s="83"/>
      <c r="F1962" s="84" t="s">
        <v>4626</v>
      </c>
      <c r="G1962" s="84" t="s">
        <v>4598</v>
      </c>
      <c r="H1962" s="84" t="s">
        <v>4613</v>
      </c>
      <c r="I1962" s="84" t="s">
        <v>4614</v>
      </c>
      <c r="J1962" s="84" t="s">
        <v>4715</v>
      </c>
      <c r="K1962" s="84" t="s">
        <v>4563</v>
      </c>
      <c r="L1962" s="84"/>
      <c r="M1962" s="84"/>
      <c r="N1962" s="84"/>
      <c r="O1962" s="84"/>
      <c r="P1962" s="84"/>
      <c r="Q1962" s="86">
        <v>1</v>
      </c>
      <c r="R1962" s="84"/>
      <c r="S1962" s="84"/>
      <c r="T1962" s="84"/>
      <c r="U1962" s="84"/>
      <c r="V1962" s="84"/>
      <c r="W1962" s="86">
        <v>1</v>
      </c>
      <c r="X1962" s="84"/>
      <c r="Y1962" s="84"/>
      <c r="Z1962" s="84" t="s">
        <v>9035</v>
      </c>
      <c r="AA1962" s="87">
        <v>1000</v>
      </c>
      <c r="AB1962" s="87">
        <v>222222</v>
      </c>
      <c r="AC1962" s="87">
        <v>173.3</v>
      </c>
      <c r="AD1962" s="87"/>
      <c r="AE1962" s="87">
        <v>222222</v>
      </c>
      <c r="AF1962" s="88" t="s">
        <v>9036</v>
      </c>
    </row>
    <row r="1963" spans="1:32">
      <c r="A1963" s="82">
        <v>2514</v>
      </c>
      <c r="B1963" s="84" t="s">
        <v>9037</v>
      </c>
      <c r="C1963" s="84" t="s">
        <v>4677</v>
      </c>
      <c r="D1963" s="85">
        <v>2026</v>
      </c>
      <c r="E1963" s="83"/>
      <c r="F1963" s="84" t="s">
        <v>4612</v>
      </c>
      <c r="G1963" s="84" t="s">
        <v>4598</v>
      </c>
      <c r="H1963" s="84" t="s">
        <v>4613</v>
      </c>
      <c r="I1963" s="84" t="s">
        <v>4769</v>
      </c>
      <c r="J1963" s="84" t="s">
        <v>4715</v>
      </c>
      <c r="K1963" s="84" t="s">
        <v>4616</v>
      </c>
      <c r="L1963" s="84"/>
      <c r="M1963" s="84"/>
      <c r="N1963" s="84"/>
      <c r="O1963" s="84"/>
      <c r="P1963" s="84"/>
      <c r="Q1963" s="84"/>
      <c r="R1963" s="84"/>
      <c r="S1963" s="84"/>
      <c r="T1963" s="84"/>
      <c r="U1963" s="84"/>
      <c r="V1963" s="84"/>
      <c r="W1963" s="84"/>
      <c r="X1963" s="84"/>
      <c r="Y1963" s="84"/>
      <c r="Z1963" s="84" t="s">
        <v>6272</v>
      </c>
      <c r="AA1963" s="87">
        <v>90</v>
      </c>
      <c r="AB1963" s="87">
        <v>20000</v>
      </c>
      <c r="AC1963" s="87">
        <v>15.6</v>
      </c>
      <c r="AD1963" s="87"/>
      <c r="AE1963" s="87">
        <v>20000</v>
      </c>
      <c r="AF1963" s="88" t="s">
        <v>9038</v>
      </c>
    </row>
    <row r="1964" spans="1:32">
      <c r="A1964" s="82">
        <v>2515</v>
      </c>
      <c r="B1964" s="84" t="s">
        <v>9039</v>
      </c>
      <c r="C1964" s="84" t="s">
        <v>4761</v>
      </c>
      <c r="D1964" s="85">
        <v>2024</v>
      </c>
      <c r="E1964" s="83"/>
      <c r="F1964" s="84" t="s">
        <v>4621</v>
      </c>
      <c r="G1964" s="84" t="s">
        <v>4598</v>
      </c>
      <c r="H1964" s="84" t="s">
        <v>4613</v>
      </c>
      <c r="I1964" s="84" t="s">
        <v>4614</v>
      </c>
      <c r="J1964" s="84" t="s">
        <v>4649</v>
      </c>
      <c r="K1964" s="84" t="s">
        <v>4616</v>
      </c>
      <c r="L1964" s="84"/>
      <c r="M1964" s="84"/>
      <c r="N1964" s="84"/>
      <c r="O1964" s="84"/>
      <c r="P1964" s="84"/>
      <c r="Q1964" s="84"/>
      <c r="R1964" s="84"/>
      <c r="S1964" s="84"/>
      <c r="T1964" s="84"/>
      <c r="U1964" s="84"/>
      <c r="V1964" s="84"/>
      <c r="W1964" s="84"/>
      <c r="X1964" s="84"/>
      <c r="Y1964" s="84"/>
      <c r="Z1964" s="84" t="s">
        <v>7068</v>
      </c>
      <c r="AA1964" s="87">
        <v>12</v>
      </c>
      <c r="AB1964" s="87">
        <v>2667</v>
      </c>
      <c r="AC1964" s="87">
        <v>2.1</v>
      </c>
      <c r="AD1964" s="87"/>
      <c r="AE1964" s="87">
        <v>2667</v>
      </c>
      <c r="AF1964" s="88" t="s">
        <v>9040</v>
      </c>
    </row>
    <row r="1965" spans="1:32">
      <c r="A1965" s="82">
        <v>2516</v>
      </c>
      <c r="B1965" s="84" t="s">
        <v>9041</v>
      </c>
      <c r="C1965" s="84" t="s">
        <v>4677</v>
      </c>
      <c r="D1965" s="85">
        <v>2030</v>
      </c>
      <c r="E1965" s="83"/>
      <c r="F1965" s="84" t="s">
        <v>4626</v>
      </c>
      <c r="G1965" s="84" t="s">
        <v>4598</v>
      </c>
      <c r="H1965" s="84" t="s">
        <v>4613</v>
      </c>
      <c r="I1965" s="84" t="s">
        <v>4769</v>
      </c>
      <c r="J1965" s="84" t="s">
        <v>4715</v>
      </c>
      <c r="K1965" s="84" t="s">
        <v>4563</v>
      </c>
      <c r="L1965" s="84"/>
      <c r="M1965" s="84"/>
      <c r="N1965" s="84"/>
      <c r="O1965" s="84"/>
      <c r="P1965" s="84"/>
      <c r="Q1965" s="84"/>
      <c r="R1965" s="84"/>
      <c r="S1965" s="84"/>
      <c r="T1965" s="84"/>
      <c r="U1965" s="84"/>
      <c r="V1965" s="84"/>
      <c r="W1965" s="86">
        <v>1</v>
      </c>
      <c r="X1965" s="84"/>
      <c r="Y1965" s="84"/>
      <c r="Z1965" s="84" t="s">
        <v>9042</v>
      </c>
      <c r="AA1965" s="87">
        <v>1000</v>
      </c>
      <c r="AB1965" s="87">
        <v>222222</v>
      </c>
      <c r="AC1965" s="87">
        <v>173.3</v>
      </c>
      <c r="AD1965" s="87"/>
      <c r="AE1965" s="87">
        <v>222222</v>
      </c>
      <c r="AF1965" s="88" t="s">
        <v>9043</v>
      </c>
    </row>
    <row r="1966" spans="1:32">
      <c r="A1966" s="82">
        <v>2517</v>
      </c>
      <c r="B1966" s="84" t="s">
        <v>9044</v>
      </c>
      <c r="C1966" s="84" t="s">
        <v>4985</v>
      </c>
      <c r="D1966" s="83"/>
      <c r="E1966" s="83"/>
      <c r="F1966" s="84" t="s">
        <v>4626</v>
      </c>
      <c r="G1966" s="84" t="s">
        <v>4598</v>
      </c>
      <c r="H1966" s="84" t="s">
        <v>4613</v>
      </c>
      <c r="I1966" s="84" t="s">
        <v>4614</v>
      </c>
      <c r="J1966" s="84" t="s">
        <v>4715</v>
      </c>
      <c r="K1966" s="84" t="s">
        <v>4554</v>
      </c>
      <c r="L1966" s="84"/>
      <c r="M1966" s="86">
        <v>1</v>
      </c>
      <c r="N1966" s="84"/>
      <c r="O1966" s="84"/>
      <c r="P1966" s="84"/>
      <c r="Q1966" s="84"/>
      <c r="R1966" s="84"/>
      <c r="S1966" s="84"/>
      <c r="T1966" s="84"/>
      <c r="U1966" s="84"/>
      <c r="V1966" s="84"/>
      <c r="W1966" s="84"/>
      <c r="X1966" s="84"/>
      <c r="Y1966" s="84"/>
      <c r="Z1966" s="84" t="s">
        <v>7859</v>
      </c>
      <c r="AA1966" s="87">
        <v>1039.4000000000001</v>
      </c>
      <c r="AB1966" s="87">
        <v>230968</v>
      </c>
      <c r="AC1966" s="87">
        <v>180</v>
      </c>
      <c r="AD1966" s="87"/>
      <c r="AE1966" s="87">
        <v>230968</v>
      </c>
      <c r="AF1966" s="88" t="s">
        <v>9045</v>
      </c>
    </row>
    <row r="1967" spans="1:32">
      <c r="A1967" s="82">
        <v>2518</v>
      </c>
      <c r="B1967" s="84" t="s">
        <v>9046</v>
      </c>
      <c r="C1967" s="84" t="s">
        <v>6132</v>
      </c>
      <c r="D1967" s="85">
        <v>2027</v>
      </c>
      <c r="E1967" s="83"/>
      <c r="F1967" s="84" t="s">
        <v>4612</v>
      </c>
      <c r="G1967" s="84" t="s">
        <v>4598</v>
      </c>
      <c r="H1967" s="84" t="s">
        <v>4613</v>
      </c>
      <c r="I1967" s="84" t="s">
        <v>4614</v>
      </c>
      <c r="J1967" s="84" t="s">
        <v>4715</v>
      </c>
      <c r="K1967" s="84" t="s">
        <v>4554</v>
      </c>
      <c r="L1967" s="84"/>
      <c r="M1967" s="86">
        <v>1</v>
      </c>
      <c r="N1967" s="84"/>
      <c r="O1967" s="84"/>
      <c r="P1967" s="84"/>
      <c r="Q1967" s="84"/>
      <c r="R1967" s="84"/>
      <c r="S1967" s="84"/>
      <c r="T1967" s="84"/>
      <c r="U1967" s="84"/>
      <c r="V1967" s="84"/>
      <c r="W1967" s="84"/>
      <c r="X1967" s="84"/>
      <c r="Y1967" s="84"/>
      <c r="Z1967" s="84" t="s">
        <v>9047</v>
      </c>
      <c r="AA1967" s="87">
        <v>173.2</v>
      </c>
      <c r="AB1967" s="87">
        <v>38479</v>
      </c>
      <c r="AC1967" s="87">
        <v>30</v>
      </c>
      <c r="AD1967" s="87"/>
      <c r="AE1967" s="87">
        <v>38479</v>
      </c>
      <c r="AF1967" s="88" t="s">
        <v>9048</v>
      </c>
    </row>
    <row r="1968" spans="1:32">
      <c r="A1968" s="82">
        <v>2519</v>
      </c>
      <c r="B1968" s="84" t="s">
        <v>9049</v>
      </c>
      <c r="C1968" s="84" t="s">
        <v>4662</v>
      </c>
      <c r="D1968" s="85">
        <v>2027</v>
      </c>
      <c r="E1968" s="83"/>
      <c r="F1968" s="84" t="s">
        <v>4626</v>
      </c>
      <c r="G1968" s="84" t="s">
        <v>4598</v>
      </c>
      <c r="H1968" s="84" t="s">
        <v>4613</v>
      </c>
      <c r="I1968" s="84" t="s">
        <v>4614</v>
      </c>
      <c r="J1968" s="84" t="s">
        <v>4622</v>
      </c>
      <c r="K1968" s="84" t="s">
        <v>4616</v>
      </c>
      <c r="L1968" s="84"/>
      <c r="M1968" s="84"/>
      <c r="N1968" s="84"/>
      <c r="O1968" s="84"/>
      <c r="P1968" s="84"/>
      <c r="Q1968" s="84"/>
      <c r="R1968" s="84"/>
      <c r="S1968" s="84"/>
      <c r="T1968" s="84"/>
      <c r="U1968" s="84"/>
      <c r="V1968" s="84"/>
      <c r="W1968" s="84"/>
      <c r="X1968" s="84"/>
      <c r="Y1968" s="84"/>
      <c r="Z1968" s="84" t="s">
        <v>9050</v>
      </c>
      <c r="AA1968" s="87">
        <v>507.92673539999998</v>
      </c>
      <c r="AB1968" s="87">
        <v>112873</v>
      </c>
      <c r="AC1968" s="87">
        <v>88</v>
      </c>
      <c r="AD1968" s="87"/>
      <c r="AE1968" s="87">
        <v>112873</v>
      </c>
      <c r="AF1968" s="88" t="s">
        <v>9051</v>
      </c>
    </row>
    <row r="1969" spans="1:32">
      <c r="A1969" s="82">
        <v>2520</v>
      </c>
      <c r="B1969" s="84" t="s">
        <v>9052</v>
      </c>
      <c r="C1969" s="84" t="s">
        <v>4648</v>
      </c>
      <c r="D1969" s="83"/>
      <c r="E1969" s="83"/>
      <c r="F1969" s="84" t="s">
        <v>4626</v>
      </c>
      <c r="G1969" s="84" t="s">
        <v>4598</v>
      </c>
      <c r="H1969" s="84" t="s">
        <v>4613</v>
      </c>
      <c r="I1969" s="84" t="s">
        <v>4614</v>
      </c>
      <c r="J1969" s="84" t="s">
        <v>4649</v>
      </c>
      <c r="K1969" s="84" t="s">
        <v>4616</v>
      </c>
      <c r="L1969" s="84"/>
      <c r="M1969" s="84"/>
      <c r="N1969" s="84"/>
      <c r="O1969" s="84"/>
      <c r="P1969" s="84"/>
      <c r="Q1969" s="84"/>
      <c r="R1969" s="84"/>
      <c r="S1969" s="86">
        <v>1</v>
      </c>
      <c r="T1969" s="84"/>
      <c r="U1969" s="84"/>
      <c r="V1969" s="84"/>
      <c r="W1969" s="84"/>
      <c r="X1969" s="84"/>
      <c r="Y1969" s="84"/>
      <c r="Z1969" s="84" t="s">
        <v>9053</v>
      </c>
      <c r="AA1969" s="87">
        <v>352</v>
      </c>
      <c r="AB1969" s="87">
        <v>78222</v>
      </c>
      <c r="AC1969" s="87">
        <v>61</v>
      </c>
      <c r="AD1969" s="87"/>
      <c r="AE1969" s="87">
        <v>78222</v>
      </c>
      <c r="AF1969" s="88" t="s">
        <v>9054</v>
      </c>
    </row>
    <row r="1970" spans="1:32">
      <c r="A1970" s="82">
        <v>2521</v>
      </c>
      <c r="B1970" s="84" t="s">
        <v>9055</v>
      </c>
      <c r="C1970" s="84" t="s">
        <v>9056</v>
      </c>
      <c r="D1970" s="83"/>
      <c r="E1970" s="83"/>
      <c r="F1970" s="84" t="s">
        <v>4626</v>
      </c>
      <c r="G1970" s="84" t="s">
        <v>4598</v>
      </c>
      <c r="H1970" s="84" t="s">
        <v>4613</v>
      </c>
      <c r="I1970" s="84" t="s">
        <v>4614</v>
      </c>
      <c r="J1970" s="84" t="s">
        <v>4649</v>
      </c>
      <c r="K1970" s="84" t="s">
        <v>4616</v>
      </c>
      <c r="L1970" s="84"/>
      <c r="M1970" s="84"/>
      <c r="N1970" s="84"/>
      <c r="O1970" s="84"/>
      <c r="P1970" s="84"/>
      <c r="Q1970" s="84"/>
      <c r="R1970" s="84"/>
      <c r="S1970" s="84"/>
      <c r="T1970" s="84"/>
      <c r="U1970" s="84"/>
      <c r="V1970" s="84"/>
      <c r="W1970" s="84"/>
      <c r="X1970" s="84"/>
      <c r="Y1970" s="84"/>
      <c r="Z1970" s="84" t="s">
        <v>9057</v>
      </c>
      <c r="AA1970" s="87">
        <v>8427</v>
      </c>
      <c r="AB1970" s="87">
        <v>1872659</v>
      </c>
      <c r="AC1970" s="87">
        <v>1460</v>
      </c>
      <c r="AD1970" s="87"/>
      <c r="AE1970" s="87">
        <v>1872659</v>
      </c>
      <c r="AF1970" s="88" t="s">
        <v>9058</v>
      </c>
    </row>
    <row r="1971" spans="1:32">
      <c r="A1971" s="82">
        <v>2522</v>
      </c>
      <c r="B1971" s="84" t="s">
        <v>9059</v>
      </c>
      <c r="C1971" s="84" t="s">
        <v>4687</v>
      </c>
      <c r="D1971" s="85">
        <v>2026</v>
      </c>
      <c r="E1971" s="83"/>
      <c r="F1971" s="84" t="s">
        <v>4626</v>
      </c>
      <c r="G1971" s="84" t="s">
        <v>4598</v>
      </c>
      <c r="H1971" s="84" t="s">
        <v>4613</v>
      </c>
      <c r="I1971" s="84" t="s">
        <v>4614</v>
      </c>
      <c r="J1971" s="84" t="s">
        <v>4715</v>
      </c>
      <c r="K1971" s="84" t="s">
        <v>4616</v>
      </c>
      <c r="L1971" s="84"/>
      <c r="M1971" s="84"/>
      <c r="N1971" s="84"/>
      <c r="O1971" s="84"/>
      <c r="P1971" s="86">
        <v>1</v>
      </c>
      <c r="Q1971" s="86">
        <v>1</v>
      </c>
      <c r="R1971" s="86">
        <v>1</v>
      </c>
      <c r="S1971" s="84"/>
      <c r="T1971" s="84"/>
      <c r="U1971" s="84"/>
      <c r="V1971" s="84"/>
      <c r="W1971" s="84"/>
      <c r="X1971" s="84"/>
      <c r="Y1971" s="84"/>
      <c r="Z1971" s="84" t="s">
        <v>5259</v>
      </c>
      <c r="AA1971" s="87">
        <v>100</v>
      </c>
      <c r="AB1971" s="87">
        <v>22222</v>
      </c>
      <c r="AC1971" s="87">
        <v>17.3</v>
      </c>
      <c r="AD1971" s="87"/>
      <c r="AE1971" s="87">
        <v>22222</v>
      </c>
      <c r="AF1971" s="88" t="s">
        <v>9060</v>
      </c>
    </row>
    <row r="1972" spans="1:32">
      <c r="A1972" s="82">
        <v>2523</v>
      </c>
      <c r="B1972" s="84" t="s">
        <v>9061</v>
      </c>
      <c r="C1972" s="84" t="s">
        <v>4687</v>
      </c>
      <c r="D1972" s="85">
        <v>2030</v>
      </c>
      <c r="E1972" s="83"/>
      <c r="F1972" s="84" t="s">
        <v>4626</v>
      </c>
      <c r="G1972" s="84" t="s">
        <v>4598</v>
      </c>
      <c r="H1972" s="84" t="s">
        <v>4613</v>
      </c>
      <c r="I1972" s="84" t="s">
        <v>4614</v>
      </c>
      <c r="J1972" s="84" t="s">
        <v>4715</v>
      </c>
      <c r="K1972" s="84" t="s">
        <v>4616</v>
      </c>
      <c r="L1972" s="84"/>
      <c r="M1972" s="84"/>
      <c r="N1972" s="84"/>
      <c r="O1972" s="84"/>
      <c r="P1972" s="86">
        <v>1</v>
      </c>
      <c r="Q1972" s="86">
        <v>1</v>
      </c>
      <c r="R1972" s="86">
        <v>1</v>
      </c>
      <c r="S1972" s="84"/>
      <c r="T1972" s="84"/>
      <c r="U1972" s="84"/>
      <c r="V1972" s="84"/>
      <c r="W1972" s="84"/>
      <c r="X1972" s="84"/>
      <c r="Y1972" s="84"/>
      <c r="Z1972" s="84" t="s">
        <v>5661</v>
      </c>
      <c r="AA1972" s="87">
        <v>400</v>
      </c>
      <c r="AB1972" s="87">
        <v>88889</v>
      </c>
      <c r="AC1972" s="87">
        <v>69.3</v>
      </c>
      <c r="AD1972" s="87"/>
      <c r="AE1972" s="87">
        <v>88889</v>
      </c>
      <c r="AF1972" s="88" t="s">
        <v>9060</v>
      </c>
    </row>
    <row r="1973" spans="1:32">
      <c r="A1973" s="82">
        <v>2524</v>
      </c>
      <c r="B1973" s="84" t="s">
        <v>9062</v>
      </c>
      <c r="C1973" s="84" t="s">
        <v>4677</v>
      </c>
      <c r="D1973" s="85">
        <v>2026</v>
      </c>
      <c r="E1973" s="83"/>
      <c r="F1973" s="84" t="s">
        <v>4612</v>
      </c>
      <c r="G1973" s="84" t="s">
        <v>4602</v>
      </c>
      <c r="H1973" s="84"/>
      <c r="I1973" s="84" t="s">
        <v>4614</v>
      </c>
      <c r="J1973" s="84" t="s">
        <v>4615</v>
      </c>
      <c r="K1973" s="84" t="s">
        <v>4616</v>
      </c>
      <c r="L1973" s="84"/>
      <c r="M1973" s="84"/>
      <c r="N1973" s="84"/>
      <c r="O1973" s="84"/>
      <c r="P1973" s="84"/>
      <c r="Q1973" s="84"/>
      <c r="R1973" s="84"/>
      <c r="S1973" s="86">
        <v>1</v>
      </c>
      <c r="T1973" s="84"/>
      <c r="U1973" s="84"/>
      <c r="V1973" s="84"/>
      <c r="W1973" s="84"/>
      <c r="X1973" s="84"/>
      <c r="Y1973" s="84"/>
      <c r="Z1973" s="84" t="s">
        <v>5698</v>
      </c>
      <c r="AA1973" s="87">
        <v>200</v>
      </c>
      <c r="AB1973" s="87">
        <v>38462</v>
      </c>
      <c r="AC1973" s="87">
        <v>30</v>
      </c>
      <c r="AD1973" s="87"/>
      <c r="AE1973" s="87">
        <v>38462</v>
      </c>
      <c r="AF1973" s="88" t="s">
        <v>9063</v>
      </c>
    </row>
    <row r="1974" spans="1:32">
      <c r="A1974" s="82">
        <v>2525</v>
      </c>
      <c r="B1974" s="84" t="s">
        <v>9064</v>
      </c>
      <c r="C1974" s="84" t="s">
        <v>4677</v>
      </c>
      <c r="D1974" s="85">
        <v>2028</v>
      </c>
      <c r="E1974" s="83"/>
      <c r="F1974" s="84" t="s">
        <v>4612</v>
      </c>
      <c r="G1974" s="84" t="s">
        <v>4602</v>
      </c>
      <c r="H1974" s="84"/>
      <c r="I1974" s="84" t="s">
        <v>4614</v>
      </c>
      <c r="J1974" s="84" t="s">
        <v>4615</v>
      </c>
      <c r="K1974" s="84" t="s">
        <v>4616</v>
      </c>
      <c r="L1974" s="84"/>
      <c r="M1974" s="84"/>
      <c r="N1974" s="84"/>
      <c r="O1974" s="84"/>
      <c r="P1974" s="84"/>
      <c r="Q1974" s="84"/>
      <c r="R1974" s="84"/>
      <c r="S1974" s="86">
        <v>1</v>
      </c>
      <c r="T1974" s="84"/>
      <c r="U1974" s="84"/>
      <c r="V1974" s="84"/>
      <c r="W1974" s="84"/>
      <c r="X1974" s="84"/>
      <c r="Y1974" s="84"/>
      <c r="Z1974" s="84" t="s">
        <v>5661</v>
      </c>
      <c r="AA1974" s="87">
        <v>300</v>
      </c>
      <c r="AB1974" s="87">
        <v>57692</v>
      </c>
      <c r="AC1974" s="87">
        <v>45</v>
      </c>
      <c r="AD1974" s="87"/>
      <c r="AE1974" s="87">
        <v>57692</v>
      </c>
      <c r="AF1974" s="88" t="s">
        <v>9063</v>
      </c>
    </row>
    <row r="1975" spans="1:32">
      <c r="A1975" s="82">
        <v>2526</v>
      </c>
      <c r="B1975" s="84" t="s">
        <v>9065</v>
      </c>
      <c r="C1975" s="84" t="s">
        <v>4662</v>
      </c>
      <c r="D1975" s="83"/>
      <c r="E1975" s="83"/>
      <c r="F1975" s="84" t="s">
        <v>4626</v>
      </c>
      <c r="G1975" s="84" t="s">
        <v>4598</v>
      </c>
      <c r="H1975" s="84" t="s">
        <v>4613</v>
      </c>
      <c r="I1975" s="84" t="s">
        <v>4614</v>
      </c>
      <c r="J1975" s="84" t="s">
        <v>4715</v>
      </c>
      <c r="K1975" s="84" t="s">
        <v>4616</v>
      </c>
      <c r="L1975" s="84"/>
      <c r="M1975" s="84"/>
      <c r="N1975" s="84"/>
      <c r="O1975" s="84"/>
      <c r="P1975" s="84"/>
      <c r="Q1975" s="84"/>
      <c r="R1975" s="84"/>
      <c r="S1975" s="84"/>
      <c r="T1975" s="84"/>
      <c r="U1975" s="84"/>
      <c r="V1975" s="84"/>
      <c r="W1975" s="84"/>
      <c r="X1975" s="84"/>
      <c r="Y1975" s="84"/>
      <c r="Z1975" s="84" t="s">
        <v>4617</v>
      </c>
      <c r="AA1975" s="87">
        <v>1000</v>
      </c>
      <c r="AB1975" s="87">
        <v>222222</v>
      </c>
      <c r="AC1975" s="87">
        <v>173.3</v>
      </c>
      <c r="AD1975" s="87"/>
      <c r="AE1975" s="87">
        <v>222222</v>
      </c>
      <c r="AF1975" s="88" t="s">
        <v>9066</v>
      </c>
    </row>
    <row r="1976" spans="1:32">
      <c r="A1976" s="82">
        <v>2527</v>
      </c>
      <c r="B1976" s="84" t="s">
        <v>9067</v>
      </c>
      <c r="C1976" s="84" t="s">
        <v>4761</v>
      </c>
      <c r="D1976" s="85">
        <v>2027</v>
      </c>
      <c r="E1976" s="83"/>
      <c r="F1976" s="84" t="s">
        <v>4626</v>
      </c>
      <c r="G1976" s="84" t="s">
        <v>4598</v>
      </c>
      <c r="H1976" s="84" t="s">
        <v>4613</v>
      </c>
      <c r="I1976" s="84" t="s">
        <v>4614</v>
      </c>
      <c r="J1976" s="84" t="s">
        <v>4715</v>
      </c>
      <c r="K1976" s="84" t="s">
        <v>4554</v>
      </c>
      <c r="L1976" s="84"/>
      <c r="M1976" s="86">
        <v>1</v>
      </c>
      <c r="N1976" s="84"/>
      <c r="O1976" s="84"/>
      <c r="P1976" s="84"/>
      <c r="Q1976" s="84"/>
      <c r="R1976" s="84"/>
      <c r="S1976" s="84"/>
      <c r="T1976" s="84"/>
      <c r="U1976" s="84"/>
      <c r="V1976" s="84"/>
      <c r="W1976" s="84"/>
      <c r="X1976" s="84"/>
      <c r="Y1976" s="84"/>
      <c r="Z1976" s="84" t="s">
        <v>6763</v>
      </c>
      <c r="AA1976" s="87">
        <v>1039.356792</v>
      </c>
      <c r="AB1976" s="87">
        <v>230968</v>
      </c>
      <c r="AC1976" s="87">
        <v>180.1</v>
      </c>
      <c r="AD1976" s="87"/>
      <c r="AE1976" s="87">
        <v>230968</v>
      </c>
      <c r="AF1976" s="88" t="s">
        <v>9068</v>
      </c>
    </row>
    <row r="1977" spans="1:32">
      <c r="A1977" s="82">
        <v>2528</v>
      </c>
      <c r="B1977" s="84" t="s">
        <v>9069</v>
      </c>
      <c r="C1977" s="84" t="s">
        <v>4620</v>
      </c>
      <c r="D1977" s="85">
        <v>2027</v>
      </c>
      <c r="E1977" s="83"/>
      <c r="F1977" s="84" t="s">
        <v>4626</v>
      </c>
      <c r="G1977" s="84" t="s">
        <v>4598</v>
      </c>
      <c r="H1977" s="84" t="s">
        <v>4613</v>
      </c>
      <c r="I1977" s="84" t="s">
        <v>4614</v>
      </c>
      <c r="J1977" s="84" t="s">
        <v>4615</v>
      </c>
      <c r="K1977" s="84" t="s">
        <v>4554</v>
      </c>
      <c r="L1977" s="84"/>
      <c r="M1977" s="84"/>
      <c r="N1977" s="84"/>
      <c r="O1977" s="84"/>
      <c r="P1977" s="84"/>
      <c r="Q1977" s="84"/>
      <c r="R1977" s="84"/>
      <c r="S1977" s="84"/>
      <c r="T1977" s="84"/>
      <c r="U1977" s="84"/>
      <c r="V1977" s="84"/>
      <c r="W1977" s="84"/>
      <c r="X1977" s="84"/>
      <c r="Y1977" s="84"/>
      <c r="Z1977" s="84"/>
      <c r="AA1977" s="87">
        <v>0</v>
      </c>
      <c r="AB1977" s="87"/>
      <c r="AC1977" s="87"/>
      <c r="AD1977" s="87"/>
      <c r="AE1977" s="87">
        <v>0</v>
      </c>
      <c r="AF1977" s="88" t="s">
        <v>9070</v>
      </c>
    </row>
    <row r="1978" spans="1:32">
      <c r="A1978" s="82">
        <v>2529</v>
      </c>
      <c r="B1978" s="84" t="s">
        <v>9071</v>
      </c>
      <c r="C1978" s="84" t="s">
        <v>4890</v>
      </c>
      <c r="D1978" s="85">
        <v>2027</v>
      </c>
      <c r="E1978" s="83"/>
      <c r="F1978" s="84" t="s">
        <v>4626</v>
      </c>
      <c r="G1978" s="84" t="s">
        <v>4598</v>
      </c>
      <c r="H1978" s="84" t="s">
        <v>4613</v>
      </c>
      <c r="I1978" s="84" t="s">
        <v>4614</v>
      </c>
      <c r="J1978" s="84" t="s">
        <v>4715</v>
      </c>
      <c r="K1978" s="84" t="s">
        <v>4616</v>
      </c>
      <c r="L1978" s="84"/>
      <c r="M1978" s="84"/>
      <c r="N1978" s="84"/>
      <c r="O1978" s="84"/>
      <c r="P1978" s="84"/>
      <c r="Q1978" s="84"/>
      <c r="R1978" s="84"/>
      <c r="S1978" s="84"/>
      <c r="T1978" s="84"/>
      <c r="U1978" s="84"/>
      <c r="V1978" s="84"/>
      <c r="W1978" s="84"/>
      <c r="X1978" s="84"/>
      <c r="Y1978" s="84"/>
      <c r="Z1978" s="84" t="s">
        <v>9072</v>
      </c>
      <c r="AA1978" s="87">
        <v>5000</v>
      </c>
      <c r="AB1978" s="87">
        <v>1111111</v>
      </c>
      <c r="AC1978" s="87">
        <v>866.3</v>
      </c>
      <c r="AD1978" s="87"/>
      <c r="AE1978" s="87">
        <v>1111111</v>
      </c>
      <c r="AF1978" s="88" t="s">
        <v>9073</v>
      </c>
    </row>
    <row r="1979" spans="1:32">
      <c r="A1979" s="82">
        <v>2530</v>
      </c>
      <c r="B1979" s="84" t="s">
        <v>9074</v>
      </c>
      <c r="C1979" s="84" t="s">
        <v>4890</v>
      </c>
      <c r="D1979" s="85">
        <v>2029</v>
      </c>
      <c r="E1979" s="83"/>
      <c r="F1979" s="84" t="s">
        <v>4626</v>
      </c>
      <c r="G1979" s="84" t="s">
        <v>4598</v>
      </c>
      <c r="H1979" s="84" t="s">
        <v>4613</v>
      </c>
      <c r="I1979" s="84" t="s">
        <v>4614</v>
      </c>
      <c r="J1979" s="84" t="s">
        <v>4715</v>
      </c>
      <c r="K1979" s="84" t="s">
        <v>4616</v>
      </c>
      <c r="L1979" s="84"/>
      <c r="M1979" s="84"/>
      <c r="N1979" s="84"/>
      <c r="O1979" s="84"/>
      <c r="P1979" s="84"/>
      <c r="Q1979" s="84"/>
      <c r="R1979" s="84"/>
      <c r="S1979" s="84"/>
      <c r="T1979" s="84"/>
      <c r="U1979" s="84"/>
      <c r="V1979" s="84"/>
      <c r="W1979" s="84"/>
      <c r="X1979" s="84"/>
      <c r="Y1979" s="84"/>
      <c r="Z1979" s="84" t="s">
        <v>9072</v>
      </c>
      <c r="AA1979" s="87">
        <v>5000</v>
      </c>
      <c r="AB1979" s="87">
        <v>1111111</v>
      </c>
      <c r="AC1979" s="87">
        <v>866.3</v>
      </c>
      <c r="AD1979" s="87"/>
      <c r="AE1979" s="87">
        <v>1111111</v>
      </c>
      <c r="AF1979" s="88" t="s">
        <v>9073</v>
      </c>
    </row>
    <row r="1980" spans="1:32">
      <c r="A1980" s="82">
        <v>2531</v>
      </c>
      <c r="B1980" s="84" t="s">
        <v>9075</v>
      </c>
      <c r="C1980" s="84" t="s">
        <v>4890</v>
      </c>
      <c r="D1980" s="85">
        <v>2031</v>
      </c>
      <c r="E1980" s="83"/>
      <c r="F1980" s="84" t="s">
        <v>4626</v>
      </c>
      <c r="G1980" s="84" t="s">
        <v>4598</v>
      </c>
      <c r="H1980" s="84" t="s">
        <v>4613</v>
      </c>
      <c r="I1980" s="84" t="s">
        <v>4614</v>
      </c>
      <c r="J1980" s="84" t="s">
        <v>4715</v>
      </c>
      <c r="K1980" s="84" t="s">
        <v>4616</v>
      </c>
      <c r="L1980" s="84"/>
      <c r="M1980" s="84"/>
      <c r="N1980" s="84"/>
      <c r="O1980" s="84"/>
      <c r="P1980" s="84"/>
      <c r="Q1980" s="84"/>
      <c r="R1980" s="84"/>
      <c r="S1980" s="84"/>
      <c r="T1980" s="84"/>
      <c r="U1980" s="84"/>
      <c r="V1980" s="84"/>
      <c r="W1980" s="84"/>
      <c r="X1980" s="84"/>
      <c r="Y1980" s="84"/>
      <c r="Z1980" s="84" t="s">
        <v>9072</v>
      </c>
      <c r="AA1980" s="87">
        <v>5000</v>
      </c>
      <c r="AB1980" s="87">
        <v>1111111</v>
      </c>
      <c r="AC1980" s="87">
        <v>866.3</v>
      </c>
      <c r="AD1980" s="87"/>
      <c r="AE1980" s="87">
        <v>1111111</v>
      </c>
      <c r="AF1980" s="88" t="s">
        <v>9073</v>
      </c>
    </row>
    <row r="1981" spans="1:32">
      <c r="A1981" s="82">
        <v>2532</v>
      </c>
      <c r="B1981" s="84" t="s">
        <v>9076</v>
      </c>
      <c r="C1981" s="84" t="s">
        <v>4890</v>
      </c>
      <c r="D1981" s="85">
        <v>2033</v>
      </c>
      <c r="E1981" s="83"/>
      <c r="F1981" s="84" t="s">
        <v>4626</v>
      </c>
      <c r="G1981" s="84" t="s">
        <v>4598</v>
      </c>
      <c r="H1981" s="84" t="s">
        <v>4613</v>
      </c>
      <c r="I1981" s="84" t="s">
        <v>4614</v>
      </c>
      <c r="J1981" s="84" t="s">
        <v>4715</v>
      </c>
      <c r="K1981" s="84" t="s">
        <v>4616</v>
      </c>
      <c r="L1981" s="84"/>
      <c r="M1981" s="84"/>
      <c r="N1981" s="84"/>
      <c r="O1981" s="84"/>
      <c r="P1981" s="84"/>
      <c r="Q1981" s="84"/>
      <c r="R1981" s="84"/>
      <c r="S1981" s="84"/>
      <c r="T1981" s="84"/>
      <c r="U1981" s="84"/>
      <c r="V1981" s="84"/>
      <c r="W1981" s="84"/>
      <c r="X1981" s="84"/>
      <c r="Y1981" s="84"/>
      <c r="Z1981" s="84" t="s">
        <v>9077</v>
      </c>
      <c r="AA1981" s="87">
        <v>10000</v>
      </c>
      <c r="AB1981" s="87">
        <v>2222222</v>
      </c>
      <c r="AC1981" s="87">
        <v>1732.5</v>
      </c>
      <c r="AD1981" s="87"/>
      <c r="AE1981" s="87">
        <v>2222222</v>
      </c>
      <c r="AF1981" s="88" t="s">
        <v>9073</v>
      </c>
    </row>
    <row r="1982" spans="1:32">
      <c r="A1982" s="82">
        <v>2533</v>
      </c>
      <c r="B1982" s="84" t="s">
        <v>9078</v>
      </c>
      <c r="C1982" s="84" t="s">
        <v>4714</v>
      </c>
      <c r="D1982" s="85">
        <v>2025</v>
      </c>
      <c r="E1982" s="83"/>
      <c r="F1982" s="84" t="s">
        <v>4621</v>
      </c>
      <c r="G1982" s="84" t="s">
        <v>4598</v>
      </c>
      <c r="H1982" s="84" t="s">
        <v>4613</v>
      </c>
      <c r="I1982" s="84" t="s">
        <v>4614</v>
      </c>
      <c r="J1982" s="84" t="s">
        <v>4622</v>
      </c>
      <c r="K1982" s="84" t="s">
        <v>4781</v>
      </c>
      <c r="L1982" s="84"/>
      <c r="M1982" s="86">
        <v>1</v>
      </c>
      <c r="N1982" s="86">
        <v>1</v>
      </c>
      <c r="O1982" s="84"/>
      <c r="P1982" s="84"/>
      <c r="Q1982" s="84"/>
      <c r="R1982" s="84"/>
      <c r="S1982" s="84"/>
      <c r="T1982" s="84"/>
      <c r="U1982" s="84"/>
      <c r="V1982" s="84"/>
      <c r="W1982" s="84"/>
      <c r="X1982" s="84"/>
      <c r="Y1982" s="84"/>
      <c r="Z1982" s="84" t="s">
        <v>9079</v>
      </c>
      <c r="AA1982" s="87">
        <v>640</v>
      </c>
      <c r="AB1982" s="87">
        <v>142222</v>
      </c>
      <c r="AC1982" s="87">
        <v>110.9</v>
      </c>
      <c r="AD1982" s="87"/>
      <c r="AE1982" s="87">
        <v>142222</v>
      </c>
      <c r="AF1982" s="88" t="s">
        <v>9080</v>
      </c>
    </row>
    <row r="1983" spans="1:32">
      <c r="A1983" s="82">
        <v>2534</v>
      </c>
      <c r="B1983" s="84" t="s">
        <v>9081</v>
      </c>
      <c r="C1983" s="84" t="s">
        <v>4632</v>
      </c>
      <c r="D1983" s="85">
        <v>2026</v>
      </c>
      <c r="E1983" s="83"/>
      <c r="F1983" s="84" t="s">
        <v>4612</v>
      </c>
      <c r="G1983" s="84" t="s">
        <v>4598</v>
      </c>
      <c r="H1983" s="84" t="s">
        <v>4613</v>
      </c>
      <c r="I1983" s="84" t="s">
        <v>5320</v>
      </c>
      <c r="J1983" s="84" t="s">
        <v>4622</v>
      </c>
      <c r="K1983" s="84" t="s">
        <v>4554</v>
      </c>
      <c r="L1983" s="84"/>
      <c r="M1983" s="86">
        <v>1</v>
      </c>
      <c r="N1983" s="84"/>
      <c r="O1983" s="84"/>
      <c r="P1983" s="84"/>
      <c r="Q1983" s="86">
        <v>1</v>
      </c>
      <c r="R1983" s="84"/>
      <c r="S1983" s="84"/>
      <c r="T1983" s="84"/>
      <c r="U1983" s="84"/>
      <c r="V1983" s="84"/>
      <c r="W1983" s="84"/>
      <c r="X1983" s="84"/>
      <c r="Y1983" s="84"/>
      <c r="Z1983" s="84" t="s">
        <v>5333</v>
      </c>
      <c r="AA1983" s="87">
        <v>130</v>
      </c>
      <c r="AB1983" s="87">
        <v>28889</v>
      </c>
      <c r="AC1983" s="87">
        <v>22.5</v>
      </c>
      <c r="AD1983" s="87"/>
      <c r="AE1983" s="87">
        <v>28889</v>
      </c>
      <c r="AF1983" s="88" t="s">
        <v>9082</v>
      </c>
    </row>
    <row r="1984" spans="1:32">
      <c r="A1984" s="82">
        <v>2535</v>
      </c>
      <c r="B1984" s="84" t="s">
        <v>9083</v>
      </c>
      <c r="C1984" s="84" t="s">
        <v>5146</v>
      </c>
      <c r="D1984" s="83"/>
      <c r="E1984" s="83"/>
      <c r="F1984" s="84" t="s">
        <v>4626</v>
      </c>
      <c r="G1984" s="84" t="s">
        <v>4598</v>
      </c>
      <c r="H1984" s="84" t="s">
        <v>4613</v>
      </c>
      <c r="I1984" s="84" t="s">
        <v>4614</v>
      </c>
      <c r="J1984" s="84" t="s">
        <v>4622</v>
      </c>
      <c r="K1984" s="84" t="s">
        <v>4616</v>
      </c>
      <c r="L1984" s="84"/>
      <c r="M1984" s="84"/>
      <c r="N1984" s="84"/>
      <c r="O1984" s="84"/>
      <c r="P1984" s="84"/>
      <c r="Q1984" s="84"/>
      <c r="R1984" s="84"/>
      <c r="S1984" s="84"/>
      <c r="T1984" s="84"/>
      <c r="U1984" s="84"/>
      <c r="V1984" s="84"/>
      <c r="W1984" s="84"/>
      <c r="X1984" s="84"/>
      <c r="Y1984" s="84"/>
      <c r="Z1984" s="84" t="s">
        <v>9084</v>
      </c>
      <c r="AA1984" s="87">
        <v>20787</v>
      </c>
      <c r="AB1984" s="87">
        <v>4619363</v>
      </c>
      <c r="AC1984" s="87">
        <v>3601.4</v>
      </c>
      <c r="AD1984" s="87"/>
      <c r="AE1984" s="87">
        <v>4619363</v>
      </c>
      <c r="AF1984" s="88" t="s">
        <v>9085</v>
      </c>
    </row>
    <row r="1985" spans="1:32">
      <c r="A1985" s="82">
        <v>2536</v>
      </c>
      <c r="B1985" s="84" t="s">
        <v>9086</v>
      </c>
      <c r="C1985" s="84" t="s">
        <v>4761</v>
      </c>
      <c r="D1985" s="85">
        <v>2028</v>
      </c>
      <c r="E1985" s="83"/>
      <c r="F1985" s="84" t="s">
        <v>4612</v>
      </c>
      <c r="G1985" s="84" t="s">
        <v>4598</v>
      </c>
      <c r="H1985" s="84" t="s">
        <v>4613</v>
      </c>
      <c r="I1985" s="84" t="s">
        <v>4614</v>
      </c>
      <c r="J1985" s="84" t="s">
        <v>4715</v>
      </c>
      <c r="K1985" s="84" t="s">
        <v>4554</v>
      </c>
      <c r="L1985" s="84"/>
      <c r="M1985" s="86">
        <v>1</v>
      </c>
      <c r="N1985" s="84"/>
      <c r="O1985" s="84"/>
      <c r="P1985" s="84"/>
      <c r="Q1985" s="84"/>
      <c r="R1985" s="84"/>
      <c r="S1985" s="84"/>
      <c r="T1985" s="84"/>
      <c r="U1985" s="84"/>
      <c r="V1985" s="84"/>
      <c r="W1985" s="84"/>
      <c r="X1985" s="84"/>
      <c r="Y1985" s="84"/>
      <c r="Z1985" s="84" t="s">
        <v>9087</v>
      </c>
      <c r="AA1985" s="87">
        <v>948.41307310000002</v>
      </c>
      <c r="AB1985" s="87">
        <v>210758</v>
      </c>
      <c r="AC1985" s="87">
        <v>164.3</v>
      </c>
      <c r="AD1985" s="87"/>
      <c r="AE1985" s="87">
        <v>210758</v>
      </c>
      <c r="AF1985" s="88" t="s">
        <v>9088</v>
      </c>
    </row>
    <row r="1986" spans="1:32">
      <c r="A1986" s="82">
        <v>2537</v>
      </c>
      <c r="B1986" s="84" t="s">
        <v>9089</v>
      </c>
      <c r="C1986" s="84" t="s">
        <v>4677</v>
      </c>
      <c r="D1986" s="85">
        <v>2023</v>
      </c>
      <c r="E1986" s="83"/>
      <c r="F1986" s="84" t="s">
        <v>4663</v>
      </c>
      <c r="G1986" s="84" t="s">
        <v>4633</v>
      </c>
      <c r="H1986" s="84"/>
      <c r="I1986" s="84" t="s">
        <v>4614</v>
      </c>
      <c r="J1986" s="84" t="s">
        <v>4715</v>
      </c>
      <c r="K1986" s="84" t="s">
        <v>4616</v>
      </c>
      <c r="L1986" s="84"/>
      <c r="M1986" s="84"/>
      <c r="N1986" s="84"/>
      <c r="O1986" s="84"/>
      <c r="P1986" s="84"/>
      <c r="Q1986" s="84"/>
      <c r="R1986" s="84"/>
      <c r="S1986" s="84"/>
      <c r="T1986" s="84"/>
      <c r="U1986" s="84"/>
      <c r="V1986" s="84"/>
      <c r="W1986" s="84"/>
      <c r="X1986" s="84"/>
      <c r="Y1986" s="84"/>
      <c r="Z1986" s="84" t="s">
        <v>8614</v>
      </c>
      <c r="AA1986" s="87">
        <v>0.25</v>
      </c>
      <c r="AB1986" s="87">
        <v>66</v>
      </c>
      <c r="AC1986" s="87">
        <v>0.1</v>
      </c>
      <c r="AD1986" s="87"/>
      <c r="AE1986" s="87">
        <v>66</v>
      </c>
      <c r="AF1986" s="88" t="s">
        <v>9090</v>
      </c>
    </row>
    <row r="1987" spans="1:32">
      <c r="A1987" s="82">
        <v>2538</v>
      </c>
      <c r="B1987" s="84" t="s">
        <v>9091</v>
      </c>
      <c r="C1987" s="84" t="s">
        <v>4611</v>
      </c>
      <c r="D1987" s="85">
        <v>2027</v>
      </c>
      <c r="E1987" s="83"/>
      <c r="F1987" s="84" t="s">
        <v>4626</v>
      </c>
      <c r="G1987" s="84" t="s">
        <v>4598</v>
      </c>
      <c r="H1987" s="84" t="s">
        <v>4613</v>
      </c>
      <c r="I1987" s="84" t="s">
        <v>4614</v>
      </c>
      <c r="J1987" s="84" t="s">
        <v>4649</v>
      </c>
      <c r="K1987" s="84" t="s">
        <v>4616</v>
      </c>
      <c r="L1987" s="84"/>
      <c r="M1987" s="84"/>
      <c r="N1987" s="84"/>
      <c r="O1987" s="84"/>
      <c r="P1987" s="84"/>
      <c r="Q1987" s="84"/>
      <c r="R1987" s="84"/>
      <c r="S1987" s="84"/>
      <c r="T1987" s="84"/>
      <c r="U1987" s="84"/>
      <c r="V1987" s="84"/>
      <c r="W1987" s="84"/>
      <c r="X1987" s="84"/>
      <c r="Y1987" s="84"/>
      <c r="Z1987" s="84" t="s">
        <v>5661</v>
      </c>
      <c r="AA1987" s="87">
        <v>500</v>
      </c>
      <c r="AB1987" s="87">
        <v>111111</v>
      </c>
      <c r="AC1987" s="87">
        <v>86.6</v>
      </c>
      <c r="AD1987" s="87"/>
      <c r="AE1987" s="87">
        <v>111111</v>
      </c>
      <c r="AF1987" s="88" t="s">
        <v>9092</v>
      </c>
    </row>
    <row r="1988" spans="1:32">
      <c r="A1988" s="82">
        <v>2539</v>
      </c>
      <c r="B1988" s="84" t="s">
        <v>9093</v>
      </c>
      <c r="C1988" s="84" t="s">
        <v>4985</v>
      </c>
      <c r="D1988" s="85">
        <v>2030</v>
      </c>
      <c r="E1988" s="83"/>
      <c r="F1988" s="84" t="s">
        <v>4626</v>
      </c>
      <c r="G1988" s="84" t="s">
        <v>4524</v>
      </c>
      <c r="H1988" s="84" t="s">
        <v>5819</v>
      </c>
      <c r="I1988" s="84"/>
      <c r="J1988" s="84"/>
      <c r="K1988" s="84" t="s">
        <v>4616</v>
      </c>
      <c r="L1988" s="86">
        <v>1</v>
      </c>
      <c r="M1988" s="84"/>
      <c r="N1988" s="84"/>
      <c r="O1988" s="84"/>
      <c r="P1988" s="84"/>
      <c r="Q1988" s="84"/>
      <c r="R1988" s="84"/>
      <c r="S1988" s="84"/>
      <c r="T1988" s="84"/>
      <c r="U1988" s="84"/>
      <c r="V1988" s="84"/>
      <c r="W1988" s="84"/>
      <c r="X1988" s="84"/>
      <c r="Y1988" s="84"/>
      <c r="Z1988" s="84" t="s">
        <v>9094</v>
      </c>
      <c r="AA1988" s="87"/>
      <c r="AB1988" s="87">
        <v>499</v>
      </c>
      <c r="AC1988" s="87">
        <v>0.39</v>
      </c>
      <c r="AD1988" s="87"/>
      <c r="AE1988" s="87">
        <v>499</v>
      </c>
      <c r="AF1988" s="88" t="s">
        <v>9095</v>
      </c>
    </row>
    <row r="1989" spans="1:32">
      <c r="A1989" s="82">
        <v>2540</v>
      </c>
      <c r="B1989" s="84" t="s">
        <v>9096</v>
      </c>
      <c r="C1989" s="84" t="s">
        <v>4985</v>
      </c>
      <c r="D1989" s="85">
        <v>2027</v>
      </c>
      <c r="E1989" s="83"/>
      <c r="F1989" s="84" t="s">
        <v>4626</v>
      </c>
      <c r="G1989" s="84" t="s">
        <v>4598</v>
      </c>
      <c r="H1989" s="84" t="s">
        <v>4613</v>
      </c>
      <c r="I1989" s="84" t="s">
        <v>4614</v>
      </c>
      <c r="J1989" s="84" t="s">
        <v>4715</v>
      </c>
      <c r="K1989" s="84" t="s">
        <v>4616</v>
      </c>
      <c r="L1989" s="86">
        <v>1</v>
      </c>
      <c r="M1989" s="84"/>
      <c r="N1989" s="84"/>
      <c r="O1989" s="84"/>
      <c r="P1989" s="84"/>
      <c r="Q1989" s="84"/>
      <c r="R1989" s="84"/>
      <c r="S1989" s="84"/>
      <c r="T1989" s="84"/>
      <c r="U1989" s="84"/>
      <c r="V1989" s="84"/>
      <c r="W1989" s="84"/>
      <c r="X1989" s="84"/>
      <c r="Y1989" s="84"/>
      <c r="Z1989" s="84" t="s">
        <v>9097</v>
      </c>
      <c r="AA1989" s="87">
        <v>0</v>
      </c>
      <c r="AB1989" s="87">
        <v>3</v>
      </c>
      <c r="AC1989" s="87">
        <v>0</v>
      </c>
      <c r="AD1989" s="87"/>
      <c r="AE1989" s="87">
        <v>3</v>
      </c>
      <c r="AF1989" s="88" t="s">
        <v>9095</v>
      </c>
    </row>
    <row r="1990" spans="1:32">
      <c r="A1990" s="82">
        <v>2541</v>
      </c>
      <c r="B1990" s="84" t="s">
        <v>9098</v>
      </c>
      <c r="C1990" s="84" t="s">
        <v>4985</v>
      </c>
      <c r="D1990" s="85">
        <v>2030</v>
      </c>
      <c r="E1990" s="83"/>
      <c r="F1990" s="84" t="s">
        <v>4626</v>
      </c>
      <c r="G1990" s="84" t="s">
        <v>4598</v>
      </c>
      <c r="H1990" s="84" t="s">
        <v>4613</v>
      </c>
      <c r="I1990" s="84" t="s">
        <v>4614</v>
      </c>
      <c r="J1990" s="84" t="s">
        <v>4715</v>
      </c>
      <c r="K1990" s="84" t="s">
        <v>4616</v>
      </c>
      <c r="L1990" s="86">
        <v>1</v>
      </c>
      <c r="M1990" s="84"/>
      <c r="N1990" s="84"/>
      <c r="O1990" s="84"/>
      <c r="P1990" s="84"/>
      <c r="Q1990" s="84"/>
      <c r="R1990" s="84"/>
      <c r="S1990" s="84"/>
      <c r="T1990" s="84"/>
      <c r="U1990" s="84"/>
      <c r="V1990" s="84"/>
      <c r="W1990" s="84"/>
      <c r="X1990" s="84"/>
      <c r="Y1990" s="84"/>
      <c r="Z1990" s="84" t="s">
        <v>8920</v>
      </c>
      <c r="AA1990" s="87">
        <v>0</v>
      </c>
      <c r="AB1990" s="87">
        <v>10</v>
      </c>
      <c r="AC1990" s="87">
        <v>0.01</v>
      </c>
      <c r="AD1990" s="87"/>
      <c r="AE1990" s="87">
        <v>10</v>
      </c>
      <c r="AF1990" s="88" t="s">
        <v>9095</v>
      </c>
    </row>
    <row r="1991" spans="1:32">
      <c r="A1991" s="82">
        <v>2542</v>
      </c>
      <c r="B1991" s="84" t="s">
        <v>9099</v>
      </c>
      <c r="C1991" s="84" t="s">
        <v>4985</v>
      </c>
      <c r="D1991" s="85">
        <v>2025</v>
      </c>
      <c r="E1991" s="83"/>
      <c r="F1991" s="84" t="s">
        <v>4626</v>
      </c>
      <c r="G1991" s="84" t="s">
        <v>4598</v>
      </c>
      <c r="H1991" s="84" t="s">
        <v>4613</v>
      </c>
      <c r="I1991" s="84" t="s">
        <v>4614</v>
      </c>
      <c r="J1991" s="84" t="s">
        <v>4715</v>
      </c>
      <c r="K1991" s="84" t="s">
        <v>4616</v>
      </c>
      <c r="L1991" s="86">
        <v>1</v>
      </c>
      <c r="M1991" s="84"/>
      <c r="N1991" s="84"/>
      <c r="O1991" s="84"/>
      <c r="P1991" s="84"/>
      <c r="Q1991" s="84"/>
      <c r="R1991" s="84"/>
      <c r="S1991" s="84"/>
      <c r="T1991" s="84"/>
      <c r="U1991" s="84"/>
      <c r="V1991" s="84"/>
      <c r="W1991" s="84"/>
      <c r="X1991" s="84"/>
      <c r="Y1991" s="84"/>
      <c r="Z1991" s="84" t="s">
        <v>9100</v>
      </c>
      <c r="AA1991" s="87">
        <v>0</v>
      </c>
      <c r="AB1991" s="87">
        <v>1</v>
      </c>
      <c r="AC1991" s="87">
        <v>0</v>
      </c>
      <c r="AD1991" s="87"/>
      <c r="AE1991" s="87">
        <v>1</v>
      </c>
      <c r="AF1991" s="88" t="s">
        <v>9095</v>
      </c>
    </row>
    <row r="1992" spans="1:32">
      <c r="A1992" s="82">
        <v>2543</v>
      </c>
      <c r="B1992" s="84" t="s">
        <v>9101</v>
      </c>
      <c r="C1992" s="84" t="s">
        <v>4985</v>
      </c>
      <c r="D1992" s="85">
        <v>2030</v>
      </c>
      <c r="E1992" s="83"/>
      <c r="F1992" s="84" t="s">
        <v>4626</v>
      </c>
      <c r="G1992" s="84" t="s">
        <v>4598</v>
      </c>
      <c r="H1992" s="84" t="s">
        <v>4613</v>
      </c>
      <c r="I1992" s="84" t="s">
        <v>4614</v>
      </c>
      <c r="J1992" s="84" t="s">
        <v>4715</v>
      </c>
      <c r="K1992" s="84" t="s">
        <v>4616</v>
      </c>
      <c r="L1992" s="86">
        <v>1</v>
      </c>
      <c r="M1992" s="84"/>
      <c r="N1992" s="84"/>
      <c r="O1992" s="84"/>
      <c r="P1992" s="84"/>
      <c r="Q1992" s="84"/>
      <c r="R1992" s="84"/>
      <c r="S1992" s="84"/>
      <c r="T1992" s="84"/>
      <c r="U1992" s="84"/>
      <c r="V1992" s="84"/>
      <c r="W1992" s="84"/>
      <c r="X1992" s="84"/>
      <c r="Y1992" s="84"/>
      <c r="Z1992" s="84" t="s">
        <v>8920</v>
      </c>
      <c r="AA1992" s="87">
        <v>0</v>
      </c>
      <c r="AB1992" s="87">
        <v>10</v>
      </c>
      <c r="AC1992" s="87">
        <v>0.01</v>
      </c>
      <c r="AD1992" s="87"/>
      <c r="AE1992" s="87">
        <v>10</v>
      </c>
      <c r="AF1992" s="88" t="s">
        <v>9095</v>
      </c>
    </row>
    <row r="1993" spans="1:32">
      <c r="A1993" s="82">
        <v>2544</v>
      </c>
      <c r="B1993" s="84" t="s">
        <v>9102</v>
      </c>
      <c r="C1993" s="84" t="s">
        <v>4662</v>
      </c>
      <c r="D1993" s="85">
        <v>2027</v>
      </c>
      <c r="E1993" s="83"/>
      <c r="F1993" s="84" t="s">
        <v>4626</v>
      </c>
      <c r="G1993" s="84" t="s">
        <v>4598</v>
      </c>
      <c r="H1993" s="84" t="s">
        <v>4613</v>
      </c>
      <c r="I1993" s="84" t="s">
        <v>4614</v>
      </c>
      <c r="J1993" s="84" t="s">
        <v>4673</v>
      </c>
      <c r="K1993" s="84" t="s">
        <v>4616</v>
      </c>
      <c r="L1993" s="84"/>
      <c r="M1993" s="84"/>
      <c r="N1993" s="84"/>
      <c r="O1993" s="84"/>
      <c r="P1993" s="84"/>
      <c r="Q1993" s="86">
        <v>1</v>
      </c>
      <c r="R1993" s="84"/>
      <c r="S1993" s="84"/>
      <c r="T1993" s="84"/>
      <c r="U1993" s="84"/>
      <c r="V1993" s="84"/>
      <c r="W1993" s="84"/>
      <c r="X1993" s="84"/>
      <c r="Y1993" s="84"/>
      <c r="Z1993" s="84" t="s">
        <v>9103</v>
      </c>
      <c r="AA1993" s="87">
        <v>92.16994382</v>
      </c>
      <c r="AB1993" s="87">
        <v>20482</v>
      </c>
      <c r="AC1993" s="87">
        <v>15.968999999999999</v>
      </c>
      <c r="AD1993" s="87"/>
      <c r="AE1993" s="87">
        <v>20482</v>
      </c>
      <c r="AF1993" s="88" t="s">
        <v>9104</v>
      </c>
    </row>
    <row r="1994" spans="1:32">
      <c r="A1994" s="82">
        <v>2545</v>
      </c>
      <c r="B1994" s="84" t="s">
        <v>9105</v>
      </c>
      <c r="C1994" s="84" t="s">
        <v>6132</v>
      </c>
      <c r="D1994" s="85">
        <v>2026</v>
      </c>
      <c r="E1994" s="83"/>
      <c r="F1994" s="84" t="s">
        <v>4612</v>
      </c>
      <c r="G1994" s="84" t="s">
        <v>4598</v>
      </c>
      <c r="H1994" s="84" t="s">
        <v>4613</v>
      </c>
      <c r="I1994" s="84" t="s">
        <v>4614</v>
      </c>
      <c r="J1994" s="84" t="s">
        <v>4715</v>
      </c>
      <c r="K1994" s="84" t="s">
        <v>4616</v>
      </c>
      <c r="L1994" s="84"/>
      <c r="M1994" s="84"/>
      <c r="N1994" s="84"/>
      <c r="O1994" s="84"/>
      <c r="P1994" s="86">
        <v>1</v>
      </c>
      <c r="Q1994" s="84"/>
      <c r="R1994" s="84"/>
      <c r="S1994" s="84"/>
      <c r="T1994" s="84"/>
      <c r="U1994" s="84"/>
      <c r="V1994" s="84"/>
      <c r="W1994" s="84"/>
      <c r="X1994" s="84"/>
      <c r="Y1994" s="84"/>
      <c r="Z1994" s="84" t="s">
        <v>9106</v>
      </c>
      <c r="AA1994" s="87">
        <v>202</v>
      </c>
      <c r="AB1994" s="87">
        <v>44893</v>
      </c>
      <c r="AC1994" s="87">
        <v>35</v>
      </c>
      <c r="AD1994" s="87"/>
      <c r="AE1994" s="87">
        <v>44893</v>
      </c>
      <c r="AF1994" s="88" t="s">
        <v>9107</v>
      </c>
    </row>
    <row r="1995" spans="1:32">
      <c r="A1995" s="82">
        <v>2546</v>
      </c>
      <c r="B1995" s="84" t="s">
        <v>9108</v>
      </c>
      <c r="C1995" s="84" t="s">
        <v>4736</v>
      </c>
      <c r="D1995" s="85">
        <v>2026</v>
      </c>
      <c r="E1995" s="83"/>
      <c r="F1995" s="84" t="s">
        <v>4626</v>
      </c>
      <c r="G1995" s="84" t="s">
        <v>4598</v>
      </c>
      <c r="H1995" s="84" t="s">
        <v>4613</v>
      </c>
      <c r="I1995" s="84" t="s">
        <v>5320</v>
      </c>
      <c r="J1995" s="84" t="s">
        <v>4715</v>
      </c>
      <c r="K1995" s="84" t="s">
        <v>4616</v>
      </c>
      <c r="L1995" s="86">
        <v>1</v>
      </c>
      <c r="M1995" s="84"/>
      <c r="N1995" s="84"/>
      <c r="O1995" s="84"/>
      <c r="P1995" s="84"/>
      <c r="Q1995" s="84"/>
      <c r="R1995" s="84"/>
      <c r="S1995" s="84"/>
      <c r="T1995" s="84"/>
      <c r="U1995" s="84"/>
      <c r="V1995" s="84"/>
      <c r="W1995" s="84"/>
      <c r="X1995" s="84"/>
      <c r="Y1995" s="84"/>
      <c r="Z1995" s="84" t="s">
        <v>5698</v>
      </c>
      <c r="AA1995" s="87">
        <v>200</v>
      </c>
      <c r="AB1995" s="87">
        <v>44444</v>
      </c>
      <c r="AC1995" s="87">
        <v>35</v>
      </c>
      <c r="AD1995" s="87"/>
      <c r="AE1995" s="87">
        <v>44444</v>
      </c>
      <c r="AF1995" s="88" t="s">
        <v>9109</v>
      </c>
    </row>
    <row r="1996" spans="1:32">
      <c r="A1996" s="82">
        <v>2547</v>
      </c>
      <c r="B1996" s="84" t="s">
        <v>9110</v>
      </c>
      <c r="C1996" s="84" t="s">
        <v>4761</v>
      </c>
      <c r="D1996" s="83"/>
      <c r="E1996" s="83"/>
      <c r="F1996" s="84" t="s">
        <v>4612</v>
      </c>
      <c r="G1996" s="84" t="s">
        <v>4598</v>
      </c>
      <c r="H1996" s="84" t="s">
        <v>4613</v>
      </c>
      <c r="I1996" s="84" t="s">
        <v>4614</v>
      </c>
      <c r="J1996" s="84" t="s">
        <v>4715</v>
      </c>
      <c r="K1996" s="84" t="s">
        <v>4554</v>
      </c>
      <c r="L1996" s="84"/>
      <c r="M1996" s="86">
        <v>1</v>
      </c>
      <c r="N1996" s="84"/>
      <c r="O1996" s="84"/>
      <c r="P1996" s="84"/>
      <c r="Q1996" s="84"/>
      <c r="R1996" s="84"/>
      <c r="S1996" s="84"/>
      <c r="T1996" s="84"/>
      <c r="U1996" s="84"/>
      <c r="V1996" s="84"/>
      <c r="W1996" s="84"/>
      <c r="X1996" s="84"/>
      <c r="Y1996" s="84"/>
      <c r="Z1996" s="84" t="s">
        <v>4617</v>
      </c>
      <c r="AA1996" s="87">
        <v>1000</v>
      </c>
      <c r="AB1996" s="87">
        <v>222222</v>
      </c>
      <c r="AC1996" s="87">
        <v>173.3</v>
      </c>
      <c r="AD1996" s="87"/>
      <c r="AE1996" s="87">
        <v>222222</v>
      </c>
      <c r="AF1996" s="88" t="s">
        <v>9111</v>
      </c>
    </row>
    <row r="1997" spans="1:32">
      <c r="A1997" s="82">
        <v>2548</v>
      </c>
      <c r="B1997" s="84" t="s">
        <v>9112</v>
      </c>
      <c r="C1997" s="84" t="s">
        <v>4687</v>
      </c>
      <c r="D1997" s="85">
        <v>2025</v>
      </c>
      <c r="E1997" s="83"/>
      <c r="F1997" s="84" t="s">
        <v>4612</v>
      </c>
      <c r="G1997" s="84" t="s">
        <v>4598</v>
      </c>
      <c r="H1997" s="84" t="s">
        <v>4613</v>
      </c>
      <c r="I1997" s="84" t="s">
        <v>4614</v>
      </c>
      <c r="J1997" s="84" t="s">
        <v>4715</v>
      </c>
      <c r="K1997" s="84" t="s">
        <v>4616</v>
      </c>
      <c r="L1997" s="84"/>
      <c r="M1997" s="84"/>
      <c r="N1997" s="84"/>
      <c r="O1997" s="84"/>
      <c r="P1997" s="84"/>
      <c r="Q1997" s="84"/>
      <c r="R1997" s="84"/>
      <c r="S1997" s="84"/>
      <c r="T1997" s="84"/>
      <c r="U1997" s="84"/>
      <c r="V1997" s="84"/>
      <c r="W1997" s="84"/>
      <c r="X1997" s="84"/>
      <c r="Y1997" s="84"/>
      <c r="Z1997" s="84" t="s">
        <v>4623</v>
      </c>
      <c r="AA1997" s="87">
        <v>2.5</v>
      </c>
      <c r="AB1997" s="87">
        <v>556</v>
      </c>
      <c r="AC1997" s="87">
        <v>0.4</v>
      </c>
      <c r="AD1997" s="87"/>
      <c r="AE1997" s="87">
        <v>556</v>
      </c>
      <c r="AF1997" s="88" t="s">
        <v>9113</v>
      </c>
    </row>
    <row r="1998" spans="1:32">
      <c r="A1998" s="82">
        <v>2549</v>
      </c>
      <c r="B1998" s="84" t="s">
        <v>9114</v>
      </c>
      <c r="C1998" s="84" t="s">
        <v>4677</v>
      </c>
      <c r="D1998" s="85">
        <v>2026</v>
      </c>
      <c r="E1998" s="83"/>
      <c r="F1998" s="84" t="s">
        <v>4626</v>
      </c>
      <c r="G1998" s="84" t="s">
        <v>4598</v>
      </c>
      <c r="H1998" s="84" t="s">
        <v>4613</v>
      </c>
      <c r="I1998" s="84" t="s">
        <v>4769</v>
      </c>
      <c r="J1998" s="84" t="s">
        <v>4715</v>
      </c>
      <c r="K1998" s="84" t="s">
        <v>4616</v>
      </c>
      <c r="L1998" s="84"/>
      <c r="M1998" s="84"/>
      <c r="N1998" s="84"/>
      <c r="O1998" s="84"/>
      <c r="P1998" s="86">
        <v>1</v>
      </c>
      <c r="Q1998" s="86">
        <v>1</v>
      </c>
      <c r="R1998" s="84"/>
      <c r="S1998" s="84"/>
      <c r="T1998" s="84"/>
      <c r="U1998" s="84"/>
      <c r="V1998" s="84"/>
      <c r="W1998" s="84"/>
      <c r="X1998" s="84"/>
      <c r="Y1998" s="84"/>
      <c r="Z1998" s="84" t="s">
        <v>7283</v>
      </c>
      <c r="AA1998" s="87">
        <v>320</v>
      </c>
      <c r="AB1998" s="87">
        <v>71111</v>
      </c>
      <c r="AC1998" s="87">
        <v>55.4</v>
      </c>
      <c r="AD1998" s="87"/>
      <c r="AE1998" s="87">
        <v>71111</v>
      </c>
      <c r="AF1998" s="88" t="s">
        <v>9115</v>
      </c>
    </row>
    <row r="1999" spans="1:32">
      <c r="A1999" s="82">
        <v>2550</v>
      </c>
      <c r="B1999" s="84" t="s">
        <v>9116</v>
      </c>
      <c r="C1999" s="84" t="s">
        <v>4632</v>
      </c>
      <c r="D1999" s="85">
        <v>2023</v>
      </c>
      <c r="E1999" s="83"/>
      <c r="F1999" s="84" t="s">
        <v>4621</v>
      </c>
      <c r="G1999" s="84" t="s">
        <v>4602</v>
      </c>
      <c r="H1999" s="84"/>
      <c r="I1999" s="84" t="s">
        <v>4614</v>
      </c>
      <c r="J1999" s="84" t="s">
        <v>4615</v>
      </c>
      <c r="K1999" s="84" t="s">
        <v>4554</v>
      </c>
      <c r="L1999" s="84"/>
      <c r="M1999" s="86">
        <v>1</v>
      </c>
      <c r="N1999" s="84"/>
      <c r="O1999" s="84"/>
      <c r="P1999" s="84"/>
      <c r="Q1999" s="84"/>
      <c r="R1999" s="84"/>
      <c r="S1999" s="84"/>
      <c r="T1999" s="84"/>
      <c r="U1999" s="84"/>
      <c r="V1999" s="84"/>
      <c r="W1999" s="84"/>
      <c r="X1999" s="84"/>
      <c r="Y1999" s="84"/>
      <c r="Z1999" s="84" t="s">
        <v>5330</v>
      </c>
      <c r="AA1999" s="87">
        <v>1</v>
      </c>
      <c r="AB1999" s="87">
        <v>192</v>
      </c>
      <c r="AC1999" s="87">
        <v>0.1</v>
      </c>
      <c r="AD1999" s="87"/>
      <c r="AE1999" s="87">
        <v>192</v>
      </c>
      <c r="AF1999" s="88" t="s">
        <v>9117</v>
      </c>
    </row>
    <row r="2000" spans="1:32">
      <c r="A2000" s="82">
        <v>2551</v>
      </c>
      <c r="B2000" s="84" t="s">
        <v>9118</v>
      </c>
      <c r="C2000" s="84" t="s">
        <v>5146</v>
      </c>
      <c r="D2000" s="85">
        <v>2035</v>
      </c>
      <c r="E2000" s="83"/>
      <c r="F2000" s="84" t="s">
        <v>4612</v>
      </c>
      <c r="G2000" s="84" t="s">
        <v>4598</v>
      </c>
      <c r="H2000" s="84" t="s">
        <v>4613</v>
      </c>
      <c r="I2000" s="84" t="s">
        <v>4614</v>
      </c>
      <c r="J2000" s="84" t="s">
        <v>4622</v>
      </c>
      <c r="K2000" s="84" t="s">
        <v>4554</v>
      </c>
      <c r="L2000" s="84"/>
      <c r="M2000" s="86">
        <v>1</v>
      </c>
      <c r="N2000" s="84"/>
      <c r="O2000" s="84"/>
      <c r="P2000" s="84"/>
      <c r="Q2000" s="84"/>
      <c r="R2000" s="84"/>
      <c r="S2000" s="84"/>
      <c r="T2000" s="84"/>
      <c r="U2000" s="84"/>
      <c r="V2000" s="84"/>
      <c r="W2000" s="84"/>
      <c r="X2000" s="84"/>
      <c r="Y2000" s="84"/>
      <c r="Z2000" s="84" t="s">
        <v>9084</v>
      </c>
      <c r="AA2000" s="87">
        <v>20787</v>
      </c>
      <c r="AB2000" s="87">
        <v>4619363</v>
      </c>
      <c r="AC2000" s="87">
        <v>3601.4</v>
      </c>
      <c r="AD2000" s="87"/>
      <c r="AE2000" s="87">
        <v>4619363</v>
      </c>
      <c r="AF2000" s="88" t="s">
        <v>5147</v>
      </c>
    </row>
    <row r="2001" spans="1:32">
      <c r="A2001" s="82">
        <v>2552</v>
      </c>
      <c r="B2001" s="84" t="s">
        <v>9119</v>
      </c>
      <c r="C2001" s="84" t="s">
        <v>4662</v>
      </c>
      <c r="D2001" s="85">
        <v>2027</v>
      </c>
      <c r="E2001" s="83"/>
      <c r="F2001" s="84" t="s">
        <v>4612</v>
      </c>
      <c r="G2001" s="84" t="s">
        <v>4594</v>
      </c>
      <c r="H2001" s="84" t="s">
        <v>4863</v>
      </c>
      <c r="I2001" s="84" t="s">
        <v>5914</v>
      </c>
      <c r="J2001" s="84" t="s">
        <v>5914</v>
      </c>
      <c r="K2001" s="84" t="s">
        <v>4554</v>
      </c>
      <c r="L2001" s="84"/>
      <c r="M2001" s="86">
        <v>1</v>
      </c>
      <c r="N2001" s="84"/>
      <c r="O2001" s="84"/>
      <c r="P2001" s="84"/>
      <c r="Q2001" s="84"/>
      <c r="R2001" s="86">
        <v>1</v>
      </c>
      <c r="S2001" s="84"/>
      <c r="T2001" s="84"/>
      <c r="U2001" s="84"/>
      <c r="V2001" s="84"/>
      <c r="W2001" s="84"/>
      <c r="X2001" s="84"/>
      <c r="Y2001" s="84"/>
      <c r="Z2001" s="84" t="s">
        <v>7644</v>
      </c>
      <c r="AA2001" s="87"/>
      <c r="AB2001" s="87">
        <v>230968</v>
      </c>
      <c r="AC2001" s="87">
        <v>180</v>
      </c>
      <c r="AD2001" s="87"/>
      <c r="AE2001" s="87">
        <v>0</v>
      </c>
      <c r="AF2001" s="88" t="s">
        <v>9120</v>
      </c>
    </row>
  </sheetData>
  <mergeCells count="34">
    <mergeCell ref="H1419:I1419"/>
    <mergeCell ref="H1444:I1444"/>
    <mergeCell ref="H1476:I1476"/>
    <mergeCell ref="H1477:I1477"/>
    <mergeCell ref="Z1505:AA1505"/>
    <mergeCell ref="H1535:I1535"/>
    <mergeCell ref="H906:I906"/>
    <mergeCell ref="Z908:AA908"/>
    <mergeCell ref="H956:I956"/>
    <mergeCell ref="H1330:I1330"/>
    <mergeCell ref="H1331:I1331"/>
    <mergeCell ref="H1412:I1412"/>
    <mergeCell ref="H466:I466"/>
    <mergeCell ref="H480:I480"/>
    <mergeCell ref="H482:I482"/>
    <mergeCell ref="H484:I484"/>
    <mergeCell ref="H848:I848"/>
    <mergeCell ref="Z898:AA898"/>
    <mergeCell ref="H383:I383"/>
    <mergeCell ref="Z385:AA385"/>
    <mergeCell ref="H413:I413"/>
    <mergeCell ref="Z434:AA434"/>
    <mergeCell ref="H444:I444"/>
    <mergeCell ref="H459:I459"/>
    <mergeCell ref="A1:AF1"/>
    <mergeCell ref="A2:A3"/>
    <mergeCell ref="B2:B3"/>
    <mergeCell ref="C2:C3"/>
    <mergeCell ref="D2:D3"/>
    <mergeCell ref="E2:E3"/>
    <mergeCell ref="F2:F3"/>
    <mergeCell ref="L2:N2"/>
    <mergeCell ref="AA2:AD2"/>
    <mergeCell ref="AE2:AE3"/>
  </mergeCells>
  <hyperlinks>
    <hyperlink ref="B1178" r:id="rId1" xr:uid="{4221FC6A-D2C2-1C40-A4EC-A750EC1EDF32}"/>
    <hyperlink ref="B1779" r:id="rId2" xr:uid="{8A83D096-3C07-3F48-87D3-EE61E599BB45}"/>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F984"/>
  <sheetViews>
    <sheetView workbookViewId="0">
      <pane ySplit="1" topLeftCell="A2" activePane="bottomLeft" state="frozen"/>
      <selection pane="bottomLeft" activeCell="E31" sqref="E31"/>
    </sheetView>
  </sheetViews>
  <sheetFormatPr baseColWidth="10" defaultColWidth="11.1640625" defaultRowHeight="15" customHeight="1"/>
  <cols>
    <col min="1" max="1" width="33.6640625" customWidth="1"/>
    <col min="2" max="2" width="14.6640625" customWidth="1"/>
    <col min="3" max="3" width="11.1640625" customWidth="1"/>
    <col min="4" max="4" width="15.1640625" customWidth="1"/>
    <col min="5" max="8" width="11.1640625" customWidth="1"/>
    <col min="9" max="9" width="11.5" customWidth="1"/>
    <col min="10" max="11" width="11.1640625" customWidth="1"/>
    <col min="12" max="12" width="23.1640625" customWidth="1"/>
    <col min="13" max="13" width="18.6640625" customWidth="1"/>
    <col min="14" max="14" width="17.1640625" customWidth="1"/>
    <col min="15" max="15" width="20.83203125" customWidth="1"/>
    <col min="16" max="32" width="11.1640625" customWidth="1"/>
  </cols>
  <sheetData>
    <row r="1" spans="1:32" ht="34">
      <c r="A1" s="13" t="s">
        <v>81</v>
      </c>
      <c r="B1" s="13" t="s">
        <v>82</v>
      </c>
      <c r="C1" s="13" t="s">
        <v>83</v>
      </c>
      <c r="D1" s="13" t="s">
        <v>84</v>
      </c>
      <c r="E1" s="13" t="s">
        <v>85</v>
      </c>
      <c r="F1" s="13" t="s">
        <v>86</v>
      </c>
      <c r="G1" s="13" t="s">
        <v>87</v>
      </c>
      <c r="H1" s="13" t="s">
        <v>88</v>
      </c>
      <c r="I1" s="13" t="s">
        <v>89</v>
      </c>
      <c r="J1" s="13" t="s">
        <v>90</v>
      </c>
      <c r="K1" s="13" t="s">
        <v>91</v>
      </c>
      <c r="L1" s="13" t="s">
        <v>92</v>
      </c>
      <c r="M1" s="13" t="s">
        <v>93</v>
      </c>
      <c r="N1" s="13" t="s">
        <v>94</v>
      </c>
      <c r="O1" s="13" t="s">
        <v>95</v>
      </c>
      <c r="P1" s="14"/>
      <c r="Q1" s="14"/>
      <c r="R1" s="14"/>
      <c r="S1" s="14"/>
      <c r="T1" s="14"/>
      <c r="U1" s="14"/>
      <c r="V1" s="14"/>
      <c r="W1" s="14"/>
      <c r="X1" s="14"/>
      <c r="Y1" s="14"/>
      <c r="Z1" s="14"/>
      <c r="AA1" s="14"/>
      <c r="AB1" s="14"/>
      <c r="AC1" s="14"/>
      <c r="AD1" s="14"/>
      <c r="AE1" s="14"/>
      <c r="AF1" s="14"/>
    </row>
    <row r="2" spans="1:32" ht="16">
      <c r="A2" s="15" t="s">
        <v>28</v>
      </c>
      <c r="B2" s="15" t="s">
        <v>96</v>
      </c>
      <c r="C2" s="15">
        <v>1</v>
      </c>
      <c r="D2" s="15"/>
      <c r="E2" s="15">
        <v>1</v>
      </c>
      <c r="F2" s="16" t="s">
        <v>97</v>
      </c>
      <c r="G2" s="15">
        <v>0</v>
      </c>
      <c r="I2" s="15">
        <v>1</v>
      </c>
      <c r="J2" s="16" t="s">
        <v>98</v>
      </c>
      <c r="K2" s="15" t="s">
        <v>99</v>
      </c>
      <c r="L2" s="15" t="e" vm="1">
        <v>#VALUE!</v>
      </c>
      <c r="M2" s="17" t="e" vm="2">
        <f t="array" ref="M2">_FV( L2,"Country/region",TRUE)</f>
        <v>#VALUE!</v>
      </c>
      <c r="N2" s="17" vm="3">
        <f t="array" ref="N2">_FV( L2,"Latitude")</f>
        <v>37.285833333333002</v>
      </c>
      <c r="O2" s="17" vm="4">
        <f t="array" ref="O2">_FV( L2,"Longitude")</f>
        <v>127.01</v>
      </c>
    </row>
    <row r="3" spans="1:32" ht="16">
      <c r="A3" s="15" t="s">
        <v>36</v>
      </c>
      <c r="B3" s="15" t="s">
        <v>96</v>
      </c>
      <c r="C3" s="15">
        <v>1</v>
      </c>
      <c r="E3" s="15">
        <v>0</v>
      </c>
      <c r="G3" s="15">
        <v>0</v>
      </c>
      <c r="I3" s="15">
        <v>1</v>
      </c>
      <c r="J3" s="16" t="s">
        <v>100</v>
      </c>
      <c r="K3" s="15" t="s">
        <v>101</v>
      </c>
      <c r="L3" s="15" t="e" vm="5">
        <v>#VALUE!</v>
      </c>
      <c r="M3" s="17" t="e" vm="6">
        <f t="array" ref="M3">_FV( L3,"Country/region",TRUE)</f>
        <v>#VALUE!</v>
      </c>
      <c r="N3" s="17" vm="7">
        <f t="array" ref="N3">_FV( L3,"Latitude")</f>
        <v>34.693750000000001</v>
      </c>
      <c r="O3" s="17" vm="8">
        <f t="array" ref="O3">_FV( L3,"Longitude")</f>
        <v>135.50211111111099</v>
      </c>
    </row>
    <row r="4" spans="1:32" ht="16">
      <c r="A4" s="15" t="s">
        <v>102</v>
      </c>
      <c r="B4" s="15" t="s">
        <v>96</v>
      </c>
      <c r="C4" s="15">
        <v>1</v>
      </c>
      <c r="E4" s="15">
        <v>0</v>
      </c>
      <c r="G4" s="15">
        <v>0</v>
      </c>
      <c r="I4" s="15">
        <v>0</v>
      </c>
      <c r="K4" s="15" t="s">
        <v>103</v>
      </c>
      <c r="L4" s="15" t="e" vm="9">
        <v>#VALUE!</v>
      </c>
      <c r="M4" s="17" t="e" vm="10">
        <f t="array" ref="M4">_FV( L4,"Country/region",TRUE)</f>
        <v>#VALUE!</v>
      </c>
      <c r="N4" s="17" vm="11">
        <f t="array" ref="N4">_FV( L4,"Latitude")</f>
        <v>22.535</v>
      </c>
      <c r="O4" s="17" vm="12">
        <f t="array" ref="O4">_FV( L4,"Longitude")</f>
        <v>114.054</v>
      </c>
    </row>
    <row r="5" spans="1:32" ht="16">
      <c r="A5" s="15" t="s">
        <v>104</v>
      </c>
      <c r="B5" s="15" t="s">
        <v>96</v>
      </c>
      <c r="C5" s="15">
        <v>1</v>
      </c>
      <c r="E5" s="15">
        <v>0</v>
      </c>
      <c r="G5" s="15">
        <v>0</v>
      </c>
      <c r="I5" s="15">
        <v>0</v>
      </c>
      <c r="K5" s="15" t="s">
        <v>105</v>
      </c>
      <c r="L5" s="15" t="e" vm="13">
        <v>#VALUE!</v>
      </c>
      <c r="M5" s="17" t="e" vm="2">
        <f t="array" ref="M5">_FV( L5,"Country/region",TRUE)</f>
        <v>#VALUE!</v>
      </c>
      <c r="N5" s="17">
        <v>37.548772165737297</v>
      </c>
      <c r="O5" s="17">
        <v>126.9940363</v>
      </c>
      <c r="Q5" s="15"/>
    </row>
    <row r="6" spans="1:32" ht="16">
      <c r="A6" s="15" t="s">
        <v>106</v>
      </c>
      <c r="B6" s="15" t="s">
        <v>96</v>
      </c>
      <c r="C6" s="15">
        <v>1</v>
      </c>
      <c r="E6" s="15">
        <v>0</v>
      </c>
      <c r="G6" s="15">
        <v>0</v>
      </c>
      <c r="I6" s="15">
        <v>0</v>
      </c>
      <c r="K6" s="15" t="s">
        <v>107</v>
      </c>
      <c r="L6" s="15" t="e" vm="14">
        <v>#VALUE!</v>
      </c>
      <c r="M6" s="17" t="e" vm="15">
        <f t="array" ref="M6">_FV( L6,"Country/region",TRUE)</f>
        <v>#VALUE!</v>
      </c>
      <c r="N6" s="17" vm="16">
        <f t="array" ref="N6">_FV( L6,"Latitude")</f>
        <v>30.3</v>
      </c>
      <c r="O6" s="17" vm="17">
        <f t="array" ref="O6">_FV( L6,"Longitude")</f>
        <v>-97.733333333332993</v>
      </c>
    </row>
    <row r="7" spans="1:32" ht="16">
      <c r="A7" s="15" t="s">
        <v>108</v>
      </c>
      <c r="B7" s="15" t="s">
        <v>96</v>
      </c>
      <c r="C7" s="15">
        <v>1</v>
      </c>
      <c r="E7" s="15">
        <v>0</v>
      </c>
      <c r="G7" s="15">
        <v>0</v>
      </c>
      <c r="I7" s="15">
        <v>0</v>
      </c>
      <c r="K7" s="15" t="s">
        <v>109</v>
      </c>
      <c r="L7" s="15" t="e" vm="18">
        <v>#VALUE!</v>
      </c>
      <c r="M7" s="17" t="e" vm="10">
        <f t="array" ref="M7">_FV( L7,"Country/region",TRUE)</f>
        <v>#VALUE!</v>
      </c>
      <c r="N7" s="17" vm="19">
        <f t="array" ref="N7">_FV( L7,"Latitude")</f>
        <v>26.661666666666999</v>
      </c>
      <c r="O7" s="17" vm="20">
        <f t="array" ref="O7">_FV( L7,"Longitude")</f>
        <v>119.52277777777999</v>
      </c>
    </row>
    <row r="8" spans="1:32" ht="16">
      <c r="A8" s="15" t="s">
        <v>110</v>
      </c>
      <c r="B8" s="15" t="s">
        <v>96</v>
      </c>
      <c r="C8" s="15">
        <v>1</v>
      </c>
      <c r="E8" s="15">
        <v>0</v>
      </c>
      <c r="G8" s="15">
        <v>0</v>
      </c>
      <c r="I8" s="15">
        <v>0</v>
      </c>
      <c r="K8" s="15" t="s">
        <v>111</v>
      </c>
      <c r="L8" s="15" t="e" vm="21">
        <v>#VALUE!</v>
      </c>
      <c r="M8" s="17" t="e" vm="22">
        <f t="array" ref="M8">_FV( L8,"Country/region",TRUE)</f>
        <v>#VALUE!</v>
      </c>
      <c r="N8" s="17" vm="23">
        <f t="array" ref="N8">_FV( L8,"Latitude")</f>
        <v>52.806600000000003</v>
      </c>
      <c r="O8" s="17" vm="24">
        <f t="array" ref="O8">_FV( L8,"Longitude")</f>
        <v>-2.1171000000000002</v>
      </c>
    </row>
    <row r="9" spans="1:32" ht="16">
      <c r="A9" s="15" t="s">
        <v>112</v>
      </c>
      <c r="B9" s="15" t="s">
        <v>96</v>
      </c>
      <c r="C9" s="15">
        <v>1</v>
      </c>
      <c r="E9" s="15">
        <v>0</v>
      </c>
      <c r="G9" s="15">
        <v>0</v>
      </c>
      <c r="I9" s="15">
        <v>1</v>
      </c>
      <c r="J9" s="16" t="s">
        <v>113</v>
      </c>
      <c r="K9" s="15" t="s">
        <v>114</v>
      </c>
      <c r="L9" s="15" t="e" vm="25">
        <v>#VALUE!</v>
      </c>
      <c r="M9" s="17" t="e" vm="15">
        <f t="array" ref="M9">_FV( L9,"Country/region",TRUE)</f>
        <v>#VALUE!</v>
      </c>
      <c r="N9" s="17" vm="26">
        <f t="array" ref="N9">_FV( L9,"Latitude")</f>
        <v>40.341666666667003</v>
      </c>
      <c r="O9" s="17" vm="27">
        <f t="array" ref="O9">_FV( L9,"Longitude")</f>
        <v>-75.926111111110998</v>
      </c>
    </row>
    <row r="10" spans="1:32" ht="16">
      <c r="A10" s="15" t="s">
        <v>115</v>
      </c>
      <c r="B10" s="15" t="s">
        <v>96</v>
      </c>
      <c r="C10" s="15">
        <v>1</v>
      </c>
      <c r="E10" s="15">
        <v>0</v>
      </c>
      <c r="G10" s="15">
        <v>0</v>
      </c>
      <c r="I10" s="15">
        <v>0</v>
      </c>
      <c r="K10" s="15" t="s">
        <v>116</v>
      </c>
      <c r="L10" s="15" t="e" vm="28">
        <v>#VALUE!</v>
      </c>
      <c r="M10" s="17" t="e" vm="15">
        <f t="array" ref="M10">_FV( L10,"Country/region",TRUE)</f>
        <v>#VALUE!</v>
      </c>
      <c r="N10" s="17" vm="29">
        <f t="array" ref="N10">_FV( L10,"Latitude")</f>
        <v>37.392777777778001</v>
      </c>
      <c r="O10" s="17" vm="30">
        <f t="array" ref="O10">_FV( L10,"Longitude")</f>
        <v>-122.04194444444001</v>
      </c>
    </row>
    <row r="11" spans="1:32" ht="16">
      <c r="A11" s="15" t="s">
        <v>117</v>
      </c>
      <c r="B11" s="15" t="s">
        <v>96</v>
      </c>
      <c r="C11" s="15">
        <v>1</v>
      </c>
      <c r="E11" s="15">
        <v>0</v>
      </c>
      <c r="G11" s="15">
        <v>0</v>
      </c>
      <c r="I11" s="15">
        <v>0</v>
      </c>
      <c r="K11" s="15" t="s">
        <v>118</v>
      </c>
      <c r="L11" s="15" t="e" vm="31">
        <v>#VALUE!</v>
      </c>
      <c r="M11" s="17" t="e" vm="15">
        <f t="array" ref="M11">_FV( L11,"Country/region",TRUE)</f>
        <v>#VALUE!</v>
      </c>
      <c r="N11" s="17" vm="32">
        <f t="array" ref="N11">_FV( L11,"Latitude")</f>
        <v>43.13</v>
      </c>
      <c r="O11" s="17" vm="33">
        <f t="array" ref="O11">_FV( L11,"Longitude")</f>
        <v>-87.927777777778005</v>
      </c>
    </row>
    <row r="12" spans="1:32" ht="16">
      <c r="A12" s="15" t="s">
        <v>119</v>
      </c>
      <c r="B12" s="15" t="s">
        <v>96</v>
      </c>
      <c r="C12" s="15">
        <v>1</v>
      </c>
      <c r="E12" s="15">
        <v>0</v>
      </c>
      <c r="G12" s="15">
        <v>0</v>
      </c>
      <c r="I12" s="15">
        <v>0</v>
      </c>
      <c r="K12" s="15" t="s">
        <v>120</v>
      </c>
      <c r="L12" s="15" t="e" vm="34">
        <v>#VALUE!</v>
      </c>
      <c r="M12" s="17" t="e" vm="10">
        <f t="array" ref="M12">_FV( L12,"Country/region",TRUE)</f>
        <v>#VALUE!</v>
      </c>
      <c r="N12" s="17" vm="35">
        <f t="array" ref="N12">_FV( L12,"Latitude")</f>
        <v>30.25</v>
      </c>
      <c r="O12" s="17" vm="36">
        <f t="array" ref="O12">_FV( L12,"Longitude")</f>
        <v>120.1675</v>
      </c>
    </row>
    <row r="13" spans="1:32" ht="16">
      <c r="A13" s="15" t="s">
        <v>121</v>
      </c>
      <c r="B13" s="15" t="s">
        <v>96</v>
      </c>
      <c r="C13" s="15">
        <v>1</v>
      </c>
      <c r="E13" s="15">
        <v>0</v>
      </c>
      <c r="G13" s="15">
        <v>0</v>
      </c>
      <c r="I13" s="15">
        <v>0</v>
      </c>
      <c r="K13" s="15" t="s">
        <v>105</v>
      </c>
      <c r="L13" s="15" t="e" vm="13">
        <v>#VALUE!</v>
      </c>
      <c r="M13" s="17" t="e" vm="2">
        <f t="array" ref="M13">_FV( L13,"Country/region",TRUE)</f>
        <v>#VALUE!</v>
      </c>
      <c r="N13" s="17">
        <v>37.548772165737297</v>
      </c>
      <c r="O13" s="17">
        <v>126.9940363</v>
      </c>
    </row>
    <row r="14" spans="1:32" ht="16">
      <c r="A14" s="15" t="s">
        <v>122</v>
      </c>
      <c r="B14" s="15" t="s">
        <v>96</v>
      </c>
      <c r="C14" s="15">
        <v>1</v>
      </c>
      <c r="E14" s="15">
        <v>0</v>
      </c>
      <c r="G14" s="15">
        <v>0</v>
      </c>
      <c r="I14" s="15">
        <v>1</v>
      </c>
      <c r="J14" s="16" t="s">
        <v>123</v>
      </c>
      <c r="K14" s="15" t="s">
        <v>124</v>
      </c>
      <c r="L14" s="15" t="e" vm="37">
        <v>#VALUE!</v>
      </c>
      <c r="M14" s="17" t="e" vm="15">
        <f t="array" ref="M14">_FV( L14,"Country/region",TRUE)</f>
        <v>#VALUE!</v>
      </c>
      <c r="N14" s="17">
        <v>37.7722458</v>
      </c>
      <c r="O14" s="17">
        <v>-122.2559005</v>
      </c>
    </row>
    <row r="15" spans="1:32" ht="16">
      <c r="A15" s="15" t="s">
        <v>125</v>
      </c>
      <c r="B15" s="15" t="s">
        <v>96</v>
      </c>
      <c r="C15" s="15">
        <v>0</v>
      </c>
      <c r="E15" s="15">
        <v>0</v>
      </c>
      <c r="G15" s="15">
        <v>0</v>
      </c>
      <c r="H15" s="15"/>
      <c r="I15" s="15">
        <v>1</v>
      </c>
      <c r="K15" s="15" t="s">
        <v>126</v>
      </c>
      <c r="L15" s="15" t="e" vm="38">
        <v>#VALUE!</v>
      </c>
      <c r="M15" s="17" t="e" vm="15">
        <f t="array" ref="M15">_FV( L15,"Country/region",TRUE)</f>
        <v>#VALUE!</v>
      </c>
      <c r="N15" s="17" vm="39">
        <f t="array" ref="N15">_FV( L15,"Latitude")</f>
        <v>37.725000000000001</v>
      </c>
      <c r="O15" s="17" vm="40">
        <f t="array" ref="O15">_FV( L15,"Longitude")</f>
        <v>-122.15611111110999</v>
      </c>
    </row>
    <row r="16" spans="1:32" ht="16">
      <c r="A16" s="15" t="s">
        <v>127</v>
      </c>
      <c r="B16" s="15" t="s">
        <v>96</v>
      </c>
      <c r="C16" s="15">
        <v>0</v>
      </c>
      <c r="E16" s="15">
        <v>0</v>
      </c>
      <c r="F16" s="15"/>
      <c r="G16" s="15">
        <v>1</v>
      </c>
      <c r="I16" s="15">
        <v>0</v>
      </c>
      <c r="K16" s="15" t="s">
        <v>128</v>
      </c>
      <c r="L16" s="15" t="e" vm="41">
        <v>#VALUE!</v>
      </c>
      <c r="M16" s="17" t="e" vm="15">
        <f t="array" ref="M16">_FV( L16,"Country/region",TRUE)</f>
        <v>#VALUE!</v>
      </c>
      <c r="N16" s="17" vm="42">
        <f t="array" ref="N16">_FV( L16,"Latitude")</f>
        <v>37.304166666667001</v>
      </c>
      <c r="O16" s="17" vm="43">
        <f t="array" ref="O16">_FV( L16,"Longitude")</f>
        <v>-121.87277777778</v>
      </c>
      <c r="P16" s="15"/>
    </row>
    <row r="17" spans="1:17" ht="16">
      <c r="A17" s="15" t="s">
        <v>129</v>
      </c>
      <c r="B17" s="15" t="s">
        <v>96</v>
      </c>
      <c r="C17" s="15">
        <v>1</v>
      </c>
      <c r="D17" s="16" t="s">
        <v>130</v>
      </c>
      <c r="E17" s="15">
        <v>0</v>
      </c>
      <c r="G17" s="15">
        <v>0</v>
      </c>
      <c r="I17" s="15">
        <v>0</v>
      </c>
      <c r="K17" s="15" t="s">
        <v>131</v>
      </c>
      <c r="L17" s="15" t="e" vm="44">
        <v>#VALUE!</v>
      </c>
      <c r="M17" s="17" t="e" vm="15">
        <f t="array" ref="M17">_FV( L17,"Country/region",TRUE)</f>
        <v>#VALUE!</v>
      </c>
      <c r="N17" s="17" vm="45">
        <f t="array" ref="N17">_FV( L17,"Latitude")</f>
        <v>42.784480000000002</v>
      </c>
      <c r="O17" s="17" vm="46">
        <f t="array" ref="O17">_FV( L17,"Longitude")</f>
        <v>-83.239660000000001</v>
      </c>
    </row>
    <row r="18" spans="1:17" ht="16">
      <c r="A18" s="15" t="s">
        <v>132</v>
      </c>
      <c r="B18" s="15" t="s">
        <v>96</v>
      </c>
      <c r="C18" s="15">
        <v>1</v>
      </c>
      <c r="D18" s="16" t="s">
        <v>133</v>
      </c>
      <c r="E18" s="15">
        <v>0</v>
      </c>
      <c r="G18" s="15">
        <v>0</v>
      </c>
      <c r="I18" s="15">
        <v>1</v>
      </c>
      <c r="J18" s="16" t="s">
        <v>134</v>
      </c>
      <c r="K18" s="15" t="s">
        <v>135</v>
      </c>
      <c r="L18" s="15" t="e" vm="47">
        <v>#VALUE!</v>
      </c>
      <c r="M18" s="17" t="e" vm="15">
        <f t="array" ref="M18">_FV( L18,"Country/region",TRUE)</f>
        <v>#VALUE!</v>
      </c>
      <c r="N18" s="17" vm="48">
        <f t="array" ref="N18">_FV( L18,"Latitude")</f>
        <v>33.818333333333001</v>
      </c>
      <c r="O18" s="17" vm="49">
        <f t="array" ref="O18">_FV( L18,"Longitude")</f>
        <v>-118.03916666667</v>
      </c>
    </row>
    <row r="19" spans="1:17" ht="16">
      <c r="A19" s="15" t="s">
        <v>136</v>
      </c>
      <c r="B19" s="15" t="s">
        <v>96</v>
      </c>
      <c r="C19" s="15">
        <v>1</v>
      </c>
      <c r="D19" s="16" t="s">
        <v>137</v>
      </c>
      <c r="E19" s="15">
        <v>0</v>
      </c>
      <c r="G19" s="15">
        <v>0</v>
      </c>
      <c r="I19" s="15">
        <v>0</v>
      </c>
      <c r="K19" s="15" t="s">
        <v>138</v>
      </c>
      <c r="L19" s="15" t="e" vm="50">
        <v>#VALUE!</v>
      </c>
      <c r="M19" s="17" t="e" vm="51">
        <f t="array" ref="M19">_FV( L19,"Country/region",TRUE)</f>
        <v>#VALUE!</v>
      </c>
      <c r="N19" s="17" vm="52">
        <f t="array" ref="N19">_FV( L19,"Latitude")</f>
        <v>43.6</v>
      </c>
      <c r="O19" s="17" vm="53">
        <f t="array" ref="O19">_FV( L19,"Longitude")</f>
        <v>-79.650000000000006</v>
      </c>
    </row>
    <row r="20" spans="1:17" ht="16">
      <c r="A20" s="15" t="s">
        <v>139</v>
      </c>
      <c r="B20" s="15" t="s">
        <v>96</v>
      </c>
      <c r="C20" s="15">
        <v>1</v>
      </c>
      <c r="D20" s="16" t="s">
        <v>140</v>
      </c>
      <c r="E20" s="15">
        <v>1</v>
      </c>
      <c r="F20" s="16" t="s">
        <v>141</v>
      </c>
      <c r="G20" s="15">
        <v>0</v>
      </c>
      <c r="I20" s="15">
        <v>1</v>
      </c>
      <c r="K20" s="15" t="s">
        <v>142</v>
      </c>
      <c r="L20" s="15" t="e" vm="54">
        <v>#VALUE!</v>
      </c>
      <c r="M20" s="17" t="e" vm="15">
        <f t="array" ref="M20">_FV( L20,"Country/region",TRUE)</f>
        <v>#VALUE!</v>
      </c>
      <c r="N20" s="17" vm="55">
        <f t="array" ref="N20">_FV( L20,"Latitude")</f>
        <v>43.165555555555997</v>
      </c>
      <c r="O20" s="17" vm="56">
        <f t="array" ref="O20">_FV( L20,"Longitude")</f>
        <v>-77.611388888888996</v>
      </c>
    </row>
    <row r="21" spans="1:17" ht="16">
      <c r="A21" s="15" t="s">
        <v>143</v>
      </c>
      <c r="B21" s="15" t="s">
        <v>96</v>
      </c>
      <c r="C21" s="15">
        <v>1</v>
      </c>
      <c r="D21" s="16" t="s">
        <v>144</v>
      </c>
      <c r="E21" s="15">
        <v>0</v>
      </c>
      <c r="G21" s="15">
        <v>0</v>
      </c>
      <c r="I21" s="15">
        <v>0</v>
      </c>
      <c r="K21" s="15" t="s">
        <v>145</v>
      </c>
      <c r="L21" s="15" t="e" vm="57">
        <v>#VALUE!</v>
      </c>
      <c r="M21" s="17" t="e" vm="10">
        <f t="array" ref="M21">_FV( L21,"Country/region",TRUE)</f>
        <v>#VALUE!</v>
      </c>
      <c r="N21" s="17" vm="58">
        <f t="array" ref="N21">_FV( L21,"Latitude")</f>
        <v>34.658670000000001</v>
      </c>
      <c r="O21" s="17" vm="59">
        <f t="array" ref="O21">_FV( L21,"Longitude")</f>
        <v>112.42447</v>
      </c>
    </row>
    <row r="22" spans="1:17" ht="16">
      <c r="A22" s="15" t="s">
        <v>146</v>
      </c>
      <c r="B22" s="15" t="s">
        <v>96</v>
      </c>
      <c r="C22" s="15">
        <v>1</v>
      </c>
      <c r="D22" s="16" t="s">
        <v>147</v>
      </c>
      <c r="E22" s="15">
        <v>0</v>
      </c>
      <c r="G22" s="15">
        <v>0</v>
      </c>
      <c r="I22" s="15">
        <v>0</v>
      </c>
      <c r="K22" s="15" t="s">
        <v>148</v>
      </c>
      <c r="L22" s="15" t="e" vm="60">
        <v>#VALUE!</v>
      </c>
      <c r="M22" s="17" t="e" vm="10">
        <f t="array" ref="M22">_FV( L22,"Country/region",TRUE)</f>
        <v>#VALUE!</v>
      </c>
      <c r="N22" s="17" vm="61">
        <f t="array" ref="N22">_FV( L22,"Latitude")</f>
        <v>31.863890000000001</v>
      </c>
      <c r="O22" s="17" vm="62">
        <f t="array" ref="O22">_FV( L22,"Longitude")</f>
        <v>117.28082999999999</v>
      </c>
    </row>
    <row r="23" spans="1:17" ht="16">
      <c r="A23" s="15" t="s">
        <v>149</v>
      </c>
      <c r="B23" s="15" t="s">
        <v>96</v>
      </c>
      <c r="C23" s="15">
        <v>1</v>
      </c>
      <c r="D23" s="16" t="s">
        <v>150</v>
      </c>
      <c r="E23" s="15">
        <v>0</v>
      </c>
      <c r="G23" s="15">
        <v>0</v>
      </c>
      <c r="I23" s="15">
        <v>1</v>
      </c>
      <c r="J23" s="16" t="s">
        <v>151</v>
      </c>
      <c r="K23" s="15" t="s">
        <v>152</v>
      </c>
      <c r="L23" s="15" t="e" vm="63">
        <v>#VALUE!</v>
      </c>
      <c r="M23" s="17" t="e" vm="64">
        <f t="array" ref="M23">_FV( L23,"Country/region",TRUE)</f>
        <v>#VALUE!</v>
      </c>
      <c r="N23" s="17" vm="65">
        <f t="array" ref="N23">_FV( L23,"Latitude")</f>
        <v>48.592777777777997</v>
      </c>
      <c r="O23" s="17" vm="66">
        <f t="array" ref="O23">_FV( L23,"Longitude")</f>
        <v>9.3611111111111001</v>
      </c>
    </row>
    <row r="24" spans="1:17" ht="16">
      <c r="A24" s="15" t="s">
        <v>153</v>
      </c>
      <c r="B24" s="15" t="s">
        <v>96</v>
      </c>
      <c r="C24" s="15">
        <v>1</v>
      </c>
      <c r="D24" s="16" t="s">
        <v>154</v>
      </c>
      <c r="E24" s="15">
        <v>1</v>
      </c>
      <c r="F24" s="16" t="s">
        <v>155</v>
      </c>
      <c r="G24" s="15">
        <v>0</v>
      </c>
      <c r="I24" s="15">
        <v>0</v>
      </c>
      <c r="K24" s="18" t="s">
        <v>103</v>
      </c>
      <c r="L24" s="18" t="e" vm="9">
        <v>#VALUE!</v>
      </c>
      <c r="M24" s="17" t="e" vm="10">
        <f t="array" ref="M24">_FV( L24,"Country/region",TRUE)</f>
        <v>#VALUE!</v>
      </c>
      <c r="N24" s="17" vm="11">
        <f t="array" ref="N24">_FV( L24,"Latitude")</f>
        <v>22.535</v>
      </c>
      <c r="O24" s="17" vm="12">
        <f t="array" ref="O24">_FV( L24,"Longitude")</f>
        <v>114.054</v>
      </c>
    </row>
    <row r="25" spans="1:17" ht="16">
      <c r="A25" s="15" t="s">
        <v>156</v>
      </c>
      <c r="B25" s="15" t="s">
        <v>96</v>
      </c>
      <c r="C25" s="15">
        <v>1</v>
      </c>
      <c r="D25" s="16" t="s">
        <v>157</v>
      </c>
      <c r="E25" s="15">
        <v>0</v>
      </c>
      <c r="G25" s="15">
        <v>0</v>
      </c>
      <c r="I25" s="15">
        <v>0</v>
      </c>
      <c r="K25" s="18" t="s">
        <v>158</v>
      </c>
      <c r="L25" s="18" t="e" vm="67">
        <v>#VALUE!</v>
      </c>
      <c r="M25" s="17" t="e" vm="10">
        <f t="array" ref="M25">_FV( L25,"Country/region",TRUE)</f>
        <v>#VALUE!</v>
      </c>
      <c r="N25" s="17">
        <v>32.885055526000002</v>
      </c>
      <c r="O25" s="17">
        <v>120.064575</v>
      </c>
      <c r="Q25" s="15"/>
    </row>
    <row r="26" spans="1:17" ht="16">
      <c r="A26" s="15" t="s">
        <v>159</v>
      </c>
      <c r="B26" s="15" t="s">
        <v>96</v>
      </c>
      <c r="C26" s="15">
        <v>1</v>
      </c>
      <c r="D26" s="16" t="s">
        <v>160</v>
      </c>
      <c r="E26" s="15">
        <v>0</v>
      </c>
      <c r="G26" s="15">
        <v>0</v>
      </c>
      <c r="I26" s="15">
        <v>0</v>
      </c>
      <c r="K26" s="15" t="s">
        <v>161</v>
      </c>
      <c r="L26" s="15" t="e" vm="68">
        <v>#VALUE!</v>
      </c>
      <c r="M26" s="17" t="e" vm="15">
        <f t="array" ref="M26">_FV( L26,"Country/region",TRUE)</f>
        <v>#VALUE!</v>
      </c>
      <c r="N26" s="17" vm="69">
        <f t="array" ref="N26">_FV( L26,"Latitude")</f>
        <v>37.540833333333303</v>
      </c>
      <c r="O26" s="17" vm="70">
        <f t="array" ref="O26">_FV( L26,"Longitude")</f>
        <v>-77.436666666666696</v>
      </c>
    </row>
    <row r="27" spans="1:17" ht="16">
      <c r="A27" s="15" t="s">
        <v>162</v>
      </c>
      <c r="B27" s="15" t="s">
        <v>96</v>
      </c>
      <c r="C27" s="15">
        <v>0</v>
      </c>
      <c r="D27" s="15"/>
      <c r="E27" s="15">
        <v>1</v>
      </c>
      <c r="G27" s="15">
        <v>0</v>
      </c>
      <c r="I27" s="15">
        <v>0</v>
      </c>
      <c r="K27" s="15" t="s">
        <v>163</v>
      </c>
      <c r="L27" s="15" t="e" vm="71">
        <v>#VALUE!</v>
      </c>
      <c r="M27" s="17" t="e" vm="15">
        <f t="array" ref="M27">_FV( L27,"Country/region",TRUE)</f>
        <v>#VALUE!</v>
      </c>
      <c r="N27" s="17" vm="72">
        <f t="array" ref="N27">_FV( L27,"Latitude")</f>
        <v>37.668888888889001</v>
      </c>
      <c r="O27" s="17" vm="73">
        <f t="array" ref="O27">_FV( L27,"Longitude")</f>
        <v>-122.08083333333001</v>
      </c>
    </row>
    <row r="28" spans="1:17" ht="16">
      <c r="A28" s="15" t="s">
        <v>164</v>
      </c>
      <c r="B28" s="15" t="s">
        <v>96</v>
      </c>
      <c r="C28" s="15">
        <v>0</v>
      </c>
      <c r="D28" s="15"/>
      <c r="E28" s="15">
        <v>1</v>
      </c>
      <c r="G28" s="15">
        <v>1</v>
      </c>
      <c r="H28" s="16" t="s">
        <v>165</v>
      </c>
      <c r="I28" s="15">
        <v>0</v>
      </c>
      <c r="K28" s="15" t="s">
        <v>166</v>
      </c>
      <c r="L28" s="15" t="e" vm="74">
        <v>#VALUE!</v>
      </c>
      <c r="M28" s="17" t="e" vm="15">
        <f t="array" ref="M28">_FV( L28,"Country/region",TRUE)</f>
        <v>#VALUE!</v>
      </c>
      <c r="N28" s="17" vm="75">
        <f t="array" ref="N28">_FV( L28,"Latitude")</f>
        <v>32.221666666666998</v>
      </c>
      <c r="O28" s="17" vm="76">
        <f t="array" ref="O28">_FV( L28,"Longitude")</f>
        <v>-110.92638888889</v>
      </c>
    </row>
    <row r="29" spans="1:17" ht="16">
      <c r="A29" s="15" t="s">
        <v>167</v>
      </c>
      <c r="B29" s="15" t="s">
        <v>96</v>
      </c>
      <c r="C29" s="15">
        <v>1</v>
      </c>
      <c r="D29" s="16" t="s">
        <v>168</v>
      </c>
      <c r="E29" s="15">
        <v>1</v>
      </c>
      <c r="G29" s="15">
        <v>0</v>
      </c>
      <c r="H29" s="15"/>
      <c r="I29" s="15">
        <v>1</v>
      </c>
      <c r="J29" s="16" t="s">
        <v>169</v>
      </c>
      <c r="K29" s="15" t="s">
        <v>170</v>
      </c>
      <c r="L29" s="15" t="e" vm="77">
        <v>#VALUE!</v>
      </c>
      <c r="M29" s="15" t="s">
        <v>171</v>
      </c>
      <c r="N29" s="17">
        <v>59.906493376199997</v>
      </c>
      <c r="O29" s="17">
        <v>10.772062406650001</v>
      </c>
      <c r="P29" s="15"/>
    </row>
    <row r="30" spans="1:17" ht="16">
      <c r="A30" s="15" t="s">
        <v>172</v>
      </c>
      <c r="B30" s="15" t="s">
        <v>96</v>
      </c>
      <c r="C30" s="15">
        <v>1</v>
      </c>
      <c r="D30" s="16" t="s">
        <v>173</v>
      </c>
      <c r="E30" s="15">
        <v>1</v>
      </c>
      <c r="G30" s="15">
        <v>0</v>
      </c>
      <c r="I30" s="15">
        <v>0</v>
      </c>
      <c r="K30" s="15" t="s">
        <v>174</v>
      </c>
      <c r="L30" s="15" t="e" vm="78">
        <v>#VALUE!</v>
      </c>
      <c r="M30" s="15" t="e" vm="6">
        <f t="array" ref="M30">_FV( L30,"Country/region",TRUE)</f>
        <v>#VALUE!</v>
      </c>
      <c r="N30" s="17" vm="79">
        <f t="array" ref="N30">_FV( L30,"Latitude")</f>
        <v>35.658027777777797</v>
      </c>
      <c r="O30" s="17" vm="80">
        <f t="array" ref="O30">_FV( L30,"Longitude")</f>
        <v>139.75152777777799</v>
      </c>
    </row>
    <row r="31" spans="1:17" ht="16">
      <c r="A31" s="15" t="s">
        <v>175</v>
      </c>
      <c r="B31" s="15" t="s">
        <v>96</v>
      </c>
      <c r="C31" s="15">
        <v>0</v>
      </c>
      <c r="D31" s="15"/>
      <c r="E31" s="15">
        <v>1</v>
      </c>
      <c r="G31" s="15">
        <v>0</v>
      </c>
      <c r="I31" s="15">
        <v>0</v>
      </c>
      <c r="K31" s="15" t="s">
        <v>176</v>
      </c>
      <c r="L31" s="15" t="e" vm="81">
        <v>#VALUE!</v>
      </c>
      <c r="M31" s="15" t="e" vm="15">
        <f t="array" ref="M31">_FV( L31,"Country/region",TRUE)</f>
        <v>#VALUE!</v>
      </c>
      <c r="N31" s="17" vm="82">
        <f t="array" ref="N31">_FV( L31,"Latitude")</f>
        <v>29.762777777777998</v>
      </c>
      <c r="O31" s="17" vm="83">
        <f t="array" ref="O31">_FV( L31,"Longitude")</f>
        <v>-95.383055555555998</v>
      </c>
    </row>
    <row r="32" spans="1:17" ht="16">
      <c r="A32" s="15" t="s">
        <v>177</v>
      </c>
      <c r="B32" s="15" t="s">
        <v>96</v>
      </c>
      <c r="C32" s="15">
        <v>0</v>
      </c>
      <c r="D32" s="15"/>
      <c r="E32" s="15">
        <v>1</v>
      </c>
      <c r="G32" s="15">
        <v>0</v>
      </c>
      <c r="I32" s="15">
        <v>0</v>
      </c>
      <c r="K32" s="15" t="s">
        <v>178</v>
      </c>
      <c r="L32" s="15" t="e" vm="84">
        <v>#VALUE!</v>
      </c>
      <c r="M32" s="15" t="e" vm="15">
        <f t="array" ref="M32">_FV( L32,"Country/region",TRUE)</f>
        <v>#VALUE!</v>
      </c>
      <c r="N32" s="17" vm="85">
        <f t="array" ref="N32">_FV( L32,"Latitude")</f>
        <v>39.160833333333002</v>
      </c>
      <c r="O32" s="17" vm="86">
        <f t="array" ref="O32">_FV( L32,"Longitude")</f>
        <v>-119.75388888889</v>
      </c>
    </row>
    <row r="33" spans="1:15" ht="16">
      <c r="A33" s="15" t="s">
        <v>179</v>
      </c>
      <c r="B33" s="15" t="s">
        <v>96</v>
      </c>
      <c r="C33" s="15">
        <v>0</v>
      </c>
      <c r="D33" s="15"/>
      <c r="E33" s="15">
        <v>1</v>
      </c>
      <c r="G33" s="15">
        <v>0</v>
      </c>
      <c r="I33" s="15">
        <v>0</v>
      </c>
      <c r="K33" s="15" t="s">
        <v>128</v>
      </c>
      <c r="L33" s="15" t="e" vm="41">
        <v>#VALUE!</v>
      </c>
      <c r="M33" s="15" t="e" vm="15">
        <f t="array" ref="M33">_FV( L33,"Country/region",TRUE)</f>
        <v>#VALUE!</v>
      </c>
      <c r="N33" s="17" vm="42">
        <f t="array" ref="N33">_FV( L33,"Latitude")</f>
        <v>37.304166666667001</v>
      </c>
      <c r="O33" s="17" vm="43">
        <f t="array" ref="O33">_FV( L33,"Longitude")</f>
        <v>-121.87277777778</v>
      </c>
    </row>
    <row r="34" spans="1:15" ht="16">
      <c r="A34" s="15" t="s">
        <v>180</v>
      </c>
      <c r="B34" s="15" t="s">
        <v>96</v>
      </c>
      <c r="C34" s="15">
        <v>0</v>
      </c>
      <c r="D34" s="15"/>
      <c r="E34" s="15">
        <v>1</v>
      </c>
      <c r="G34" s="15">
        <v>0</v>
      </c>
      <c r="I34" s="15">
        <v>0</v>
      </c>
      <c r="K34" s="15" t="s">
        <v>181</v>
      </c>
      <c r="L34" s="15" t="e" vm="87">
        <v>#VALUE!</v>
      </c>
      <c r="M34" s="15" t="e" vm="88">
        <f t="array" ref="M34">_FV( L34,"Country/region",TRUE)</f>
        <v>#VALUE!</v>
      </c>
      <c r="N34" s="17" vm="89">
        <f t="array" ref="N34">_FV( L34,"Latitude")</f>
        <v>-27.467777777778</v>
      </c>
      <c r="O34" s="17" vm="90">
        <f t="array" ref="O34">_FV( L34,"Longitude")</f>
        <v>153.02777777777999</v>
      </c>
    </row>
    <row r="35" spans="1:15" ht="16">
      <c r="A35" s="15" t="s">
        <v>182</v>
      </c>
      <c r="B35" s="15" t="s">
        <v>96</v>
      </c>
      <c r="C35" s="15">
        <v>0</v>
      </c>
      <c r="E35" s="15">
        <v>0</v>
      </c>
      <c r="F35" s="15"/>
      <c r="G35" s="15">
        <v>1</v>
      </c>
      <c r="I35" s="15">
        <v>0</v>
      </c>
      <c r="K35" s="15" t="s">
        <v>183</v>
      </c>
      <c r="L35" s="15" t="e" vm="91">
        <v>#VALUE!</v>
      </c>
      <c r="M35" s="15" t="e" vm="92">
        <f t="array" ref="M35">_FV( L35,"Country/region",TRUE)</f>
        <v>#VALUE!</v>
      </c>
      <c r="N35" s="17" vm="93">
        <f t="array" ref="N35">_FV( L35,"Latitude")</f>
        <v>32.08</v>
      </c>
      <c r="O35" s="17" vm="94">
        <f t="array" ref="O35">_FV( L35,"Longitude")</f>
        <v>34.78</v>
      </c>
    </row>
    <row r="36" spans="1:15" ht="16">
      <c r="A36" s="15" t="s">
        <v>184</v>
      </c>
      <c r="B36" s="15" t="s">
        <v>96</v>
      </c>
      <c r="C36" s="15">
        <v>0</v>
      </c>
      <c r="E36" s="15">
        <v>0</v>
      </c>
      <c r="F36" s="15"/>
      <c r="G36" s="15">
        <v>1</v>
      </c>
      <c r="I36" s="15">
        <v>0</v>
      </c>
      <c r="K36" s="15" t="s">
        <v>185</v>
      </c>
      <c r="L36" s="15" t="e" vm="95">
        <v>#VALUE!</v>
      </c>
      <c r="M36" s="15" t="e" vm="6">
        <f t="array" ref="M36">_FV( L36,"Country/region",TRUE)</f>
        <v>#VALUE!</v>
      </c>
      <c r="N36" s="17" vm="96">
        <f t="array" ref="N36">_FV( L36,"Latitude")</f>
        <v>34.830138888888897</v>
      </c>
      <c r="O36" s="17" vm="97">
        <f t="array" ref="O36">_FV( L36,"Longitude")</f>
        <v>135.417277777778</v>
      </c>
    </row>
    <row r="37" spans="1:15" ht="16">
      <c r="A37" s="15" t="s">
        <v>186</v>
      </c>
      <c r="B37" s="15" t="s">
        <v>96</v>
      </c>
      <c r="C37" s="15">
        <v>0</v>
      </c>
      <c r="E37" s="15">
        <v>0</v>
      </c>
      <c r="F37" s="15"/>
      <c r="G37" s="15">
        <v>1</v>
      </c>
      <c r="I37" s="15">
        <v>0</v>
      </c>
      <c r="K37" s="15" t="s">
        <v>187</v>
      </c>
      <c r="L37" s="15" t="e" vm="98">
        <v>#VALUE!</v>
      </c>
      <c r="M37" s="15" t="e" vm="99">
        <f t="array" ref="M37">_FV( L37,"Country/region",TRUE)</f>
        <v>#VALUE!</v>
      </c>
      <c r="N37" s="17" vm="100">
        <f t="array" ref="N37">_FV( L37,"Latitude")</f>
        <v>45.466944444444003</v>
      </c>
      <c r="O37" s="17" vm="101">
        <f t="array" ref="O37">_FV( L37,"Longitude")</f>
        <v>9.19</v>
      </c>
    </row>
    <row r="38" spans="1:15" ht="16">
      <c r="A38" s="15" t="s">
        <v>188</v>
      </c>
      <c r="B38" s="15" t="s">
        <v>96</v>
      </c>
      <c r="C38" s="15">
        <v>0</v>
      </c>
      <c r="E38" s="15">
        <v>1</v>
      </c>
      <c r="F38" s="16" t="s">
        <v>189</v>
      </c>
      <c r="G38" s="15">
        <v>1</v>
      </c>
      <c r="I38" s="15">
        <v>0</v>
      </c>
      <c r="K38" s="15" t="s">
        <v>190</v>
      </c>
      <c r="L38" s="15" t="e" vm="102">
        <v>#VALUE!</v>
      </c>
      <c r="M38" s="15" t="e" vm="15">
        <f t="array" ref="M38">_FV( L38,"Country/region",TRUE)</f>
        <v>#VALUE!</v>
      </c>
      <c r="N38" s="17" vm="103">
        <f t="array" ref="N38">_FV( L38,"Latitude")</f>
        <v>37.870277777778</v>
      </c>
      <c r="O38" s="17" vm="104">
        <f t="array" ref="O38">_FV( L38,"Longitude")</f>
        <v>-122.26805555556</v>
      </c>
    </row>
    <row r="39" spans="1:15" ht="16">
      <c r="A39" s="15" t="s">
        <v>191</v>
      </c>
      <c r="B39" s="15" t="s">
        <v>96</v>
      </c>
      <c r="C39" s="15">
        <v>1</v>
      </c>
      <c r="D39" s="16" t="s">
        <v>192</v>
      </c>
      <c r="E39" s="15">
        <v>0</v>
      </c>
      <c r="G39" s="15">
        <v>0</v>
      </c>
      <c r="H39" s="15"/>
      <c r="I39" s="15">
        <v>1</v>
      </c>
      <c r="K39" s="15" t="s">
        <v>193</v>
      </c>
      <c r="L39" s="15" t="e" vm="105">
        <v>#VALUE!</v>
      </c>
      <c r="M39" s="15" t="e" vm="15">
        <f t="array" ref="M39">_FV( L39,"Country/region",TRUE)</f>
        <v>#VALUE!</v>
      </c>
      <c r="N39" s="17" vm="106">
        <f t="array" ref="N39">_FV( L39,"Latitude")</f>
        <v>37.543055555556002</v>
      </c>
      <c r="O39" s="17" vm="107">
        <f t="array" ref="O39">_FV( L39,"Longitude")</f>
        <v>-121.98277777778</v>
      </c>
    </row>
    <row r="40" spans="1:15" ht="16">
      <c r="A40" s="15" t="s">
        <v>194</v>
      </c>
      <c r="B40" s="15" t="s">
        <v>96</v>
      </c>
      <c r="C40" s="15">
        <v>0</v>
      </c>
      <c r="E40" s="15">
        <v>0</v>
      </c>
      <c r="G40" s="15">
        <v>1</v>
      </c>
      <c r="H40" s="16" t="s">
        <v>195</v>
      </c>
      <c r="I40" s="15">
        <v>0</v>
      </c>
      <c r="K40" s="15" t="s">
        <v>196</v>
      </c>
      <c r="L40" s="15" t="e" vm="108">
        <v>#VALUE!</v>
      </c>
      <c r="M40" s="15" t="e" vm="15">
        <f t="array" ref="M40">_FV( L40,"Country/region",TRUE)</f>
        <v>#VALUE!</v>
      </c>
      <c r="N40" s="17" vm="109">
        <f t="array" ref="N40">_FV( L40,"Latitude")</f>
        <v>42.479166666666998</v>
      </c>
      <c r="O40" s="17" vm="110">
        <f t="array" ref="O40">_FV( L40,"Longitude")</f>
        <v>-71.152777777777999</v>
      </c>
    </row>
    <row r="41" spans="1:15" ht="16">
      <c r="A41" s="15" t="s">
        <v>197</v>
      </c>
      <c r="B41" s="15" t="s">
        <v>96</v>
      </c>
      <c r="C41" s="15">
        <v>0</v>
      </c>
      <c r="E41" s="15">
        <v>1</v>
      </c>
      <c r="F41" s="16" t="s">
        <v>198</v>
      </c>
      <c r="G41" s="15">
        <v>0</v>
      </c>
      <c r="I41" s="15">
        <v>1</v>
      </c>
      <c r="J41" s="16" t="s">
        <v>199</v>
      </c>
      <c r="K41" s="15" t="s">
        <v>200</v>
      </c>
      <c r="L41" s="15" t="e" vm="111">
        <v>#VALUE!</v>
      </c>
      <c r="M41" s="15" t="e" vm="15">
        <f t="array" ref="M41">_FV( L41,"Country/region",TRUE)</f>
        <v>#VALUE!</v>
      </c>
      <c r="N41" s="17" vm="112">
        <f t="array" ref="N41">_FV( L41,"Latitude")</f>
        <v>38.256111111111103</v>
      </c>
      <c r="O41" s="17" vm="113">
        <f t="array" ref="O41">_FV( L41,"Longitude")</f>
        <v>-85.751388888888897</v>
      </c>
    </row>
    <row r="42" spans="1:15" ht="16">
      <c r="A42" s="15" t="s">
        <v>201</v>
      </c>
      <c r="B42" s="15" t="s">
        <v>96</v>
      </c>
      <c r="C42" s="15">
        <v>0</v>
      </c>
      <c r="E42" s="15">
        <v>0</v>
      </c>
      <c r="G42" s="15">
        <v>1</v>
      </c>
      <c r="H42" s="16" t="s">
        <v>202</v>
      </c>
      <c r="I42" s="15">
        <v>1</v>
      </c>
      <c r="K42" s="15" t="s">
        <v>196</v>
      </c>
      <c r="L42" s="15" t="e" vm="108">
        <v>#VALUE!</v>
      </c>
      <c r="M42" s="15" t="e" vm="15">
        <f t="array" ref="M42">_FV( L42,"Country/region",TRUE)</f>
        <v>#VALUE!</v>
      </c>
      <c r="N42" s="17" vm="109">
        <f t="array" ref="N42">_FV( L42,"Latitude")</f>
        <v>42.479166666666998</v>
      </c>
      <c r="O42" s="17" vm="110">
        <f t="array" ref="O42">_FV( L42,"Longitude")</f>
        <v>-71.152777777777999</v>
      </c>
    </row>
    <row r="43" spans="1:15" ht="16">
      <c r="A43" s="15" t="s">
        <v>203</v>
      </c>
      <c r="B43" s="15" t="s">
        <v>96</v>
      </c>
      <c r="C43" s="15">
        <v>0</v>
      </c>
      <c r="E43" s="15">
        <v>0</v>
      </c>
      <c r="G43" s="15">
        <v>0</v>
      </c>
      <c r="I43" s="15">
        <v>0</v>
      </c>
      <c r="K43" s="15" t="s">
        <v>204</v>
      </c>
      <c r="L43" s="15" t="e" vm="114">
        <v>#VALUE!</v>
      </c>
      <c r="M43" s="15" t="e" vm="15">
        <f t="array" ref="M43">_FV( L43,"Country/region",TRUE)</f>
        <v>#VALUE!</v>
      </c>
      <c r="N43" s="17" vm="115">
        <f t="array" ref="N43">_FV( L43,"Latitude")</f>
        <v>37.429166666667001</v>
      </c>
      <c r="O43" s="17" vm="116">
        <f t="array" ref="O43">_FV( L43,"Longitude")</f>
        <v>-122.13805555556</v>
      </c>
    </row>
    <row r="44" spans="1:15" ht="16">
      <c r="A44" s="15" t="s">
        <v>205</v>
      </c>
      <c r="B44" s="15" t="s">
        <v>96</v>
      </c>
      <c r="C44" s="15">
        <v>0</v>
      </c>
      <c r="E44" s="15">
        <v>0</v>
      </c>
      <c r="G44" s="15">
        <v>0</v>
      </c>
      <c r="H44" s="15"/>
      <c r="I44" s="15">
        <v>1</v>
      </c>
      <c r="K44" s="15" t="s">
        <v>193</v>
      </c>
      <c r="L44" s="15" t="e" vm="105">
        <v>#VALUE!</v>
      </c>
      <c r="M44" s="15" t="e" vm="15">
        <f t="array" ref="M44">_FV( L44,"Country/region",TRUE)</f>
        <v>#VALUE!</v>
      </c>
      <c r="N44" s="17" vm="106">
        <f t="array" ref="N44">_FV( L44,"Latitude")</f>
        <v>37.543055555556002</v>
      </c>
      <c r="O44" s="17" vm="107">
        <f t="array" ref="O44">_FV( L44,"Longitude")</f>
        <v>-121.98277777778</v>
      </c>
    </row>
    <row r="45" spans="1:15" ht="16">
      <c r="A45" s="15" t="s">
        <v>206</v>
      </c>
      <c r="B45" s="15" t="s">
        <v>96</v>
      </c>
      <c r="C45" s="15">
        <v>1</v>
      </c>
      <c r="D45" s="16" t="s">
        <v>207</v>
      </c>
      <c r="E45" s="15">
        <v>0</v>
      </c>
      <c r="G45" s="15">
        <v>0</v>
      </c>
      <c r="H45" s="15"/>
      <c r="I45" s="15">
        <v>1</v>
      </c>
      <c r="K45" s="15" t="s">
        <v>208</v>
      </c>
      <c r="L45" s="15" t="e" vm="117">
        <v>#VALUE!</v>
      </c>
      <c r="M45" s="15" t="e" vm="15">
        <f t="array" ref="M45">_FV( L45,"Country/region",TRUE)</f>
        <v>#VALUE!</v>
      </c>
      <c r="N45" s="17" vm="118">
        <f t="array" ref="N45">_FV( L45,"Latitude")</f>
        <v>33.684166666666997</v>
      </c>
      <c r="O45" s="17" vm="119">
        <f t="array" ref="O45">_FV( L45,"Longitude")</f>
        <v>-117.7925</v>
      </c>
    </row>
    <row r="46" spans="1:15" ht="16">
      <c r="A46" s="15" t="s">
        <v>209</v>
      </c>
      <c r="B46" s="15" t="s">
        <v>96</v>
      </c>
      <c r="C46" s="15">
        <v>1</v>
      </c>
      <c r="E46" s="15">
        <v>0</v>
      </c>
      <c r="G46" s="15">
        <v>0</v>
      </c>
      <c r="H46" s="15"/>
      <c r="I46" s="15">
        <v>1</v>
      </c>
      <c r="K46" s="15" t="s">
        <v>210</v>
      </c>
      <c r="L46" s="15" t="e" vm="120">
        <v>#VALUE!</v>
      </c>
      <c r="M46" s="15" t="e" vm="15">
        <f t="array" ref="M46">_FV( L46,"Country/region",TRUE)</f>
        <v>#VALUE!</v>
      </c>
      <c r="N46" s="17" vm="121">
        <f t="array" ref="N46">_FV( L46,"Latitude")</f>
        <v>38.437222220000002</v>
      </c>
      <c r="O46" s="17" vm="122">
        <f t="array" ref="O46">_FV( L46,"Longitude")</f>
        <v>-120.83638888999999</v>
      </c>
    </row>
    <row r="47" spans="1:15" ht="16">
      <c r="A47" s="15" t="s">
        <v>211</v>
      </c>
      <c r="B47" s="15" t="s">
        <v>96</v>
      </c>
      <c r="C47" s="15">
        <v>0</v>
      </c>
      <c r="E47" s="15">
        <v>0</v>
      </c>
      <c r="G47" s="15">
        <v>0</v>
      </c>
      <c r="H47" s="15"/>
      <c r="I47" s="15">
        <v>1</v>
      </c>
      <c r="K47" s="15" t="s">
        <v>212</v>
      </c>
      <c r="L47" s="15" t="e" vm="123">
        <v>#VALUE!</v>
      </c>
      <c r="M47" s="15" t="e" vm="15">
        <f t="array" ref="M47">_FV( L47,"Country/region",TRUE)</f>
        <v>#VALUE!</v>
      </c>
      <c r="N47" s="17" vm="124">
        <f t="array" ref="N47">_FV( L47,"Latitude")</f>
        <v>47.752499999999998</v>
      </c>
      <c r="O47" s="17" vm="125">
        <f t="array" ref="O47">_FV( L47,"Longitude")</f>
        <v>-122.15600000000001</v>
      </c>
    </row>
    <row r="48" spans="1:15" ht="16">
      <c r="A48" s="15" t="s">
        <v>213</v>
      </c>
      <c r="B48" s="15" t="s">
        <v>96</v>
      </c>
      <c r="C48" s="15">
        <v>0</v>
      </c>
      <c r="E48" s="15">
        <v>0</v>
      </c>
      <c r="G48" s="15">
        <v>0</v>
      </c>
      <c r="H48" s="15"/>
      <c r="I48" s="15">
        <v>1</v>
      </c>
      <c r="K48" s="15" t="s">
        <v>214</v>
      </c>
      <c r="L48" s="15" t="e" vm="126">
        <v>#VALUE!</v>
      </c>
      <c r="M48" s="15" t="e" vm="22">
        <f t="array" ref="M48">_FV( L48,"Country/region",TRUE)</f>
        <v>#VALUE!</v>
      </c>
      <c r="N48" s="17" vm="127">
        <f t="array" ref="N48">_FV( L48,"Latitude")</f>
        <v>51.671666666666702</v>
      </c>
      <c r="O48" s="17" vm="128">
        <f t="array" ref="O48">_FV( L48,"Longitude")</f>
        <v>-1.27833333333333</v>
      </c>
    </row>
    <row r="49" spans="1:15" ht="16">
      <c r="A49" s="15" t="s">
        <v>215</v>
      </c>
      <c r="B49" s="15" t="s">
        <v>216</v>
      </c>
      <c r="C49" s="15">
        <v>1</v>
      </c>
      <c r="D49" s="15"/>
      <c r="E49" s="15">
        <v>1</v>
      </c>
      <c r="G49" s="15">
        <v>1</v>
      </c>
      <c r="H49" s="16" t="s">
        <v>217</v>
      </c>
      <c r="I49" s="15">
        <v>1</v>
      </c>
      <c r="J49" s="16" t="s">
        <v>218</v>
      </c>
      <c r="K49" s="15" t="s">
        <v>219</v>
      </c>
      <c r="L49" s="15" t="e" vm="129">
        <v>#VALUE!</v>
      </c>
      <c r="M49" s="15" t="e" vm="15">
        <f t="array" ref="M49">_FV( L49,"Country/region",TRUE)</f>
        <v>#VALUE!</v>
      </c>
      <c r="N49" s="17" vm="130">
        <f t="array" ref="N49">_FV( L49,"Latitude")</f>
        <v>37.424109000000001</v>
      </c>
      <c r="O49" s="17" vm="131">
        <f t="array" ref="O49">_FV( L49,"Longitude")</f>
        <v>-122.166079</v>
      </c>
    </row>
    <row r="50" spans="1:15" ht="16">
      <c r="A50" s="15" t="s">
        <v>220</v>
      </c>
      <c r="B50" s="15" t="s">
        <v>216</v>
      </c>
      <c r="C50" s="15">
        <v>1</v>
      </c>
      <c r="D50" s="15"/>
      <c r="E50" s="15">
        <v>1</v>
      </c>
      <c r="G50" s="15">
        <v>1</v>
      </c>
      <c r="H50" s="16" t="s">
        <v>221</v>
      </c>
      <c r="I50" s="15">
        <v>0</v>
      </c>
      <c r="K50" s="15" t="s">
        <v>222</v>
      </c>
      <c r="L50" s="15" t="e" vm="132">
        <v>#VALUE!</v>
      </c>
      <c r="M50" s="15" t="e" vm="15">
        <f t="array" ref="M50">_FV( L50,"Country/region",TRUE)</f>
        <v>#VALUE!</v>
      </c>
      <c r="N50" s="17" vm="133">
        <f t="array" ref="N50">_FV( L50,"Latitude")</f>
        <v>42.375</v>
      </c>
      <c r="O50" s="17" vm="134">
        <f t="array" ref="O50">_FV( L50,"Longitude")</f>
        <v>-71.106111111111005</v>
      </c>
    </row>
    <row r="51" spans="1:15" ht="16">
      <c r="A51" s="15" t="s">
        <v>223</v>
      </c>
      <c r="B51" s="15" t="s">
        <v>216</v>
      </c>
      <c r="C51" s="15">
        <v>1</v>
      </c>
      <c r="D51" s="15"/>
      <c r="E51" s="15">
        <v>1</v>
      </c>
      <c r="G51" s="15">
        <v>1</v>
      </c>
      <c r="H51" s="16" t="s">
        <v>224</v>
      </c>
      <c r="I51" s="15">
        <v>0</v>
      </c>
      <c r="K51" s="15" t="s">
        <v>107</v>
      </c>
      <c r="L51" s="15" t="e" vm="14">
        <v>#VALUE!</v>
      </c>
      <c r="M51" s="15" t="e" vm="15">
        <f t="array" ref="M51">_FV( L51,"Country/region",TRUE)</f>
        <v>#VALUE!</v>
      </c>
      <c r="N51" s="17" vm="16">
        <f t="array" ref="N51">_FV( L51,"Latitude")</f>
        <v>30.3</v>
      </c>
      <c r="O51" s="17" vm="17">
        <f t="array" ref="O51">_FV( L51,"Longitude")</f>
        <v>-97.733333333332993</v>
      </c>
    </row>
    <row r="52" spans="1:15" ht="16">
      <c r="A52" s="15" t="s">
        <v>225</v>
      </c>
      <c r="B52" s="15" t="s">
        <v>216</v>
      </c>
      <c r="C52" s="15">
        <v>1</v>
      </c>
      <c r="E52" s="15">
        <v>0</v>
      </c>
      <c r="G52" s="15">
        <v>1</v>
      </c>
      <c r="H52" s="16" t="s">
        <v>226</v>
      </c>
      <c r="I52" s="15">
        <v>1</v>
      </c>
      <c r="J52" s="16" t="s">
        <v>227</v>
      </c>
      <c r="K52" s="15" t="s">
        <v>228</v>
      </c>
      <c r="L52" s="15" t="e" vm="135">
        <v>#VALUE!</v>
      </c>
      <c r="M52" s="15" t="e" vm="15">
        <f t="array" ref="M52">_FV( L52,"Country/region",TRUE)</f>
        <v>#VALUE!</v>
      </c>
      <c r="N52" s="17" vm="136">
        <f t="array" ref="N52">_FV( L52,"Latitude")</f>
        <v>38.996699999999997</v>
      </c>
      <c r="O52" s="17" vm="137">
        <f t="array" ref="O52">_FV( L52,"Longitude")</f>
        <v>-76.927499999999995</v>
      </c>
    </row>
    <row r="53" spans="1:15" ht="16">
      <c r="A53" s="15" t="s">
        <v>229</v>
      </c>
      <c r="B53" s="15" t="s">
        <v>216</v>
      </c>
      <c r="C53" s="15">
        <v>1</v>
      </c>
      <c r="E53" s="15">
        <v>1</v>
      </c>
      <c r="F53" s="16" t="s">
        <v>230</v>
      </c>
      <c r="G53" s="15">
        <v>0</v>
      </c>
      <c r="I53" s="15">
        <v>1</v>
      </c>
      <c r="J53" s="16" t="s">
        <v>231</v>
      </c>
      <c r="K53" s="15" t="s">
        <v>232</v>
      </c>
      <c r="L53" s="15" t="e" vm="138">
        <v>#VALUE!</v>
      </c>
      <c r="M53" s="15" t="e" vm="15">
        <f t="array" ref="M53">_FV( L53,"Country/region",TRUE)</f>
        <v>#VALUE!</v>
      </c>
      <c r="N53" s="17" vm="139">
        <f t="array" ref="N53">_FV( L53,"Latitude")</f>
        <v>40.796111111111003</v>
      </c>
      <c r="O53" s="17" vm="140">
        <f t="array" ref="O53">_FV( L53,"Longitude")</f>
        <v>-77.862777777778007</v>
      </c>
    </row>
    <row r="54" spans="1:15" ht="16">
      <c r="A54" s="15" t="s">
        <v>233</v>
      </c>
      <c r="B54" s="15" t="s">
        <v>216</v>
      </c>
      <c r="C54" s="15">
        <v>1</v>
      </c>
      <c r="E54" s="15">
        <v>1</v>
      </c>
      <c r="F54" s="16" t="s">
        <v>234</v>
      </c>
      <c r="G54" s="15">
        <v>1</v>
      </c>
      <c r="H54" s="16" t="s">
        <v>235</v>
      </c>
      <c r="I54" s="15">
        <v>0</v>
      </c>
      <c r="K54" s="15" t="s">
        <v>236</v>
      </c>
      <c r="L54" s="15" t="e" vm="141">
        <v>#VALUE!</v>
      </c>
      <c r="M54" s="15" t="e" vm="15">
        <f t="array" ref="M54">_FV( L54,"Country/region",TRUE)</f>
        <v>#VALUE!</v>
      </c>
      <c r="N54" s="17" vm="142">
        <f t="array" ref="N54">_FV( L54,"Latitude")</f>
        <v>41.700277777777998</v>
      </c>
      <c r="O54" s="17" vm="143">
        <f t="array" ref="O54">_FV( L54,"Longitude")</f>
        <v>-86.238611111110998</v>
      </c>
    </row>
    <row r="55" spans="1:15" ht="16">
      <c r="A55" s="15" t="s">
        <v>237</v>
      </c>
      <c r="B55" s="15" t="s">
        <v>216</v>
      </c>
      <c r="C55" s="15">
        <v>1</v>
      </c>
      <c r="E55" s="15">
        <v>1</v>
      </c>
      <c r="F55" s="16" t="s">
        <v>238</v>
      </c>
      <c r="G55" s="15">
        <v>1</v>
      </c>
      <c r="H55" s="16" t="s">
        <v>239</v>
      </c>
      <c r="I55" s="15">
        <v>0</v>
      </c>
      <c r="K55" s="15" t="s">
        <v>240</v>
      </c>
      <c r="L55" s="15" t="e" vm="144">
        <v>#VALUE!</v>
      </c>
      <c r="M55" s="15" t="e" vm="22">
        <f t="array" ref="M55">_FV( L55,"Country/region",TRUE)</f>
        <v>#VALUE!</v>
      </c>
      <c r="N55" s="17" vm="145">
        <f t="array" ref="N55">_FV( L55,"Latitude")</f>
        <v>51.751944444444</v>
      </c>
      <c r="O55" s="17" vm="146">
        <f t="array" ref="O55">_FV( L55,"Longitude")</f>
        <v>-1.2577777777778001</v>
      </c>
    </row>
    <row r="56" spans="1:15" ht="16">
      <c r="A56" s="15" t="s">
        <v>241</v>
      </c>
      <c r="B56" s="15" t="s">
        <v>216</v>
      </c>
      <c r="C56" s="15">
        <v>1</v>
      </c>
      <c r="E56" s="15">
        <v>1</v>
      </c>
      <c r="F56" s="16" t="s">
        <v>242</v>
      </c>
      <c r="G56" s="15">
        <v>0</v>
      </c>
      <c r="I56" s="15">
        <v>0</v>
      </c>
      <c r="K56" s="15" t="s">
        <v>243</v>
      </c>
      <c r="L56" s="15" t="e" vm="147">
        <v>#VALUE!</v>
      </c>
      <c r="M56" s="15" t="e" vm="15">
        <f t="array" ref="M56">_FV( L56,"Country/region",TRUE)</f>
        <v>#VALUE!</v>
      </c>
      <c r="N56" s="17" vm="148">
        <f t="array" ref="N56">_FV( L56,"Latitude")</f>
        <v>40.019444444443998</v>
      </c>
      <c r="O56" s="17" vm="149">
        <f t="array" ref="O56">_FV( L56,"Longitude")</f>
        <v>-105.29277777778</v>
      </c>
    </row>
    <row r="57" spans="1:15" ht="16">
      <c r="A57" s="15" t="s">
        <v>244</v>
      </c>
      <c r="B57" s="15" t="s">
        <v>216</v>
      </c>
      <c r="C57" s="15">
        <v>1</v>
      </c>
      <c r="E57" s="15">
        <v>1</v>
      </c>
      <c r="F57" s="16" t="s">
        <v>245</v>
      </c>
      <c r="G57" s="15">
        <v>1</v>
      </c>
      <c r="H57" s="16" t="s">
        <v>246</v>
      </c>
      <c r="I57" s="15">
        <v>0</v>
      </c>
      <c r="K57" s="15" t="s">
        <v>247</v>
      </c>
      <c r="L57" s="15" t="e" vm="150">
        <v>#VALUE!</v>
      </c>
      <c r="M57" s="15" t="e" vm="15">
        <f t="array" ref="M57">_FV( L57,"Country/region",TRUE)</f>
        <v>#VALUE!</v>
      </c>
      <c r="N57" s="17" vm="151">
        <f t="array" ref="N57">_FV( L57,"Latitude")</f>
        <v>42.281388890000002</v>
      </c>
      <c r="O57" s="17" vm="152">
        <f t="array" ref="O57">_FV( L57,"Longitude")</f>
        <v>-83.748333329999994</v>
      </c>
    </row>
    <row r="58" spans="1:15" ht="16">
      <c r="A58" s="15" t="s">
        <v>248</v>
      </c>
      <c r="B58" s="15" t="s">
        <v>216</v>
      </c>
      <c r="C58" s="15">
        <v>1</v>
      </c>
      <c r="E58" s="15">
        <v>1</v>
      </c>
      <c r="F58" s="16" t="s">
        <v>249</v>
      </c>
      <c r="G58" s="15">
        <v>0</v>
      </c>
      <c r="I58" s="15">
        <v>0</v>
      </c>
      <c r="K58" s="15" t="s">
        <v>250</v>
      </c>
      <c r="L58" s="15" t="e" vm="153">
        <v>#VALUE!</v>
      </c>
      <c r="M58" s="15" t="e" vm="15">
        <f t="array" ref="M58">_FV( L58,"Country/region",TRUE)</f>
        <v>#VALUE!</v>
      </c>
      <c r="N58" s="17" vm="154">
        <f t="array" ref="N58">_FV( L58,"Latitude")</f>
        <v>40.441944444443997</v>
      </c>
      <c r="O58" s="17" vm="155">
        <f t="array" ref="O58">_FV( L58,"Longitude")</f>
        <v>-86.912499999999994</v>
      </c>
    </row>
    <row r="59" spans="1:15" ht="16">
      <c r="A59" s="15" t="s">
        <v>251</v>
      </c>
      <c r="B59" s="15" t="s">
        <v>216</v>
      </c>
      <c r="C59" s="15">
        <v>1</v>
      </c>
      <c r="E59" s="15">
        <v>0</v>
      </c>
      <c r="G59" s="15">
        <v>0</v>
      </c>
      <c r="I59" s="15">
        <v>0</v>
      </c>
      <c r="K59" s="15" t="s">
        <v>252</v>
      </c>
      <c r="L59" s="15" t="e" vm="156">
        <v>#VALUE!</v>
      </c>
      <c r="M59" s="15" t="e" vm="15">
        <f t="array" ref="M59">_FV( L59,"Country/region",TRUE)</f>
        <v>#VALUE!</v>
      </c>
      <c r="N59" s="17" vm="157">
        <f t="array" ref="N59">_FV( L59,"Latitude")</f>
        <v>41.823990000000002</v>
      </c>
      <c r="O59" s="17" vm="158">
        <f t="array" ref="O59">_FV( L59,"Longitude")</f>
        <v>-71.41283</v>
      </c>
    </row>
    <row r="60" spans="1:15" ht="16">
      <c r="A60" s="15" t="s">
        <v>253</v>
      </c>
      <c r="B60" s="15" t="s">
        <v>216</v>
      </c>
      <c r="C60" s="15">
        <v>1</v>
      </c>
      <c r="E60" s="15">
        <v>1</v>
      </c>
      <c r="F60" s="16" t="s">
        <v>254</v>
      </c>
      <c r="G60" s="15">
        <v>0</v>
      </c>
      <c r="H60" s="15"/>
      <c r="I60" s="15">
        <v>0</v>
      </c>
      <c r="K60" s="15" t="s">
        <v>190</v>
      </c>
      <c r="L60" s="15" t="e" vm="102">
        <v>#VALUE!</v>
      </c>
      <c r="M60" s="15" t="e" vm="15">
        <f t="array" ref="M60">_FV( L60,"Country/region",TRUE)</f>
        <v>#VALUE!</v>
      </c>
      <c r="N60" s="17" vm="103">
        <f t="array" ref="N60">_FV( L60,"Latitude")</f>
        <v>37.870277777778</v>
      </c>
      <c r="O60" s="17" vm="104">
        <f t="array" ref="O60">_FV( L60,"Longitude")</f>
        <v>-122.26805555556</v>
      </c>
    </row>
    <row r="61" spans="1:15" ht="16">
      <c r="A61" s="15" t="s">
        <v>255</v>
      </c>
      <c r="B61" s="15" t="s">
        <v>216</v>
      </c>
      <c r="C61" s="15">
        <v>1</v>
      </c>
      <c r="E61" s="15">
        <v>1</v>
      </c>
      <c r="F61" s="16" t="s">
        <v>256</v>
      </c>
      <c r="G61" s="15">
        <v>1</v>
      </c>
      <c r="H61" s="16" t="s">
        <v>257</v>
      </c>
      <c r="I61" s="15">
        <v>1</v>
      </c>
      <c r="J61" s="16" t="s">
        <v>258</v>
      </c>
      <c r="K61" s="15" t="s">
        <v>259</v>
      </c>
      <c r="L61" s="15" t="e" vm="159">
        <v>#VALUE!</v>
      </c>
      <c r="M61" s="15" t="e" vm="15">
        <f t="array" ref="M61">_FV( L61,"Country/region",TRUE)</f>
        <v>#VALUE!</v>
      </c>
      <c r="N61" s="17" vm="160">
        <f t="array" ref="N61">_FV( L61,"Latitude")</f>
        <v>40.109722222221997</v>
      </c>
      <c r="O61" s="17" vm="161">
        <f t="array" ref="O61">_FV( L61,"Longitude")</f>
        <v>-88.204166666667007</v>
      </c>
    </row>
    <row r="62" spans="1:15" ht="16">
      <c r="A62" s="15" t="s">
        <v>260</v>
      </c>
      <c r="B62" s="15" t="s">
        <v>216</v>
      </c>
      <c r="C62" s="15">
        <v>1</v>
      </c>
      <c r="E62" s="15">
        <v>1</v>
      </c>
      <c r="F62" s="16" t="s">
        <v>261</v>
      </c>
      <c r="G62" s="15">
        <v>1</v>
      </c>
      <c r="H62" s="16" t="s">
        <v>262</v>
      </c>
      <c r="I62" s="15">
        <v>1</v>
      </c>
      <c r="J62" s="16" t="s">
        <v>263</v>
      </c>
      <c r="K62" s="15" t="s">
        <v>264</v>
      </c>
      <c r="L62" s="15" t="e" vm="162">
        <v>#VALUE!</v>
      </c>
      <c r="M62" s="15" t="e" vm="15">
        <f t="array" ref="M62">_FV( L62,"Country/region",TRUE)</f>
        <v>#VALUE!</v>
      </c>
      <c r="N62" s="17" vm="163">
        <f t="array" ref="N62">_FV( L62,"Latitude")</f>
        <v>42.443333333333001</v>
      </c>
      <c r="O62" s="17" vm="164">
        <f t="array" ref="O62">_FV( L62,"Longitude")</f>
        <v>-76.5</v>
      </c>
    </row>
    <row r="63" spans="1:15" ht="16">
      <c r="A63" s="15" t="s">
        <v>265</v>
      </c>
      <c r="B63" s="15" t="s">
        <v>266</v>
      </c>
      <c r="C63" s="15">
        <v>1</v>
      </c>
      <c r="E63" s="15">
        <v>0</v>
      </c>
      <c r="G63" s="15">
        <v>1</v>
      </c>
      <c r="H63" s="16" t="s">
        <v>267</v>
      </c>
      <c r="I63" s="15">
        <v>0</v>
      </c>
      <c r="K63" s="15" t="s">
        <v>268</v>
      </c>
      <c r="L63" s="15" t="e" vm="165">
        <v>#VALUE!</v>
      </c>
      <c r="M63" s="15" t="e" vm="15">
        <f t="array" ref="M63">_FV( L63,"Country/region",TRUE)</f>
        <v>#VALUE!</v>
      </c>
      <c r="N63" s="17" vm="166">
        <f t="array" ref="N63">_FV( L63,"Latitude")</f>
        <v>39.003055555555598</v>
      </c>
      <c r="O63" s="17" vm="167">
        <f t="array" ref="O63">_FV( L63,"Longitude")</f>
        <v>-76.971944444444404</v>
      </c>
    </row>
    <row r="64" spans="1:15" ht="16">
      <c r="A64" s="15" t="s">
        <v>269</v>
      </c>
      <c r="B64" s="15" t="s">
        <v>266</v>
      </c>
      <c r="C64" s="15">
        <v>1</v>
      </c>
      <c r="E64" s="15">
        <v>1</v>
      </c>
      <c r="F64" s="16" t="s">
        <v>270</v>
      </c>
      <c r="G64" s="15">
        <v>1</v>
      </c>
      <c r="H64" s="16" t="s">
        <v>271</v>
      </c>
      <c r="I64" s="15">
        <v>1</v>
      </c>
      <c r="J64" s="16" t="s">
        <v>272</v>
      </c>
      <c r="K64" s="15" t="s">
        <v>273</v>
      </c>
      <c r="L64" s="15" t="e" vm="168">
        <v>#VALUE!</v>
      </c>
      <c r="M64" s="15" t="e" vm="15">
        <f t="array" ref="M64">_FV( L64,"Country/region",TRUE)</f>
        <v>#VALUE!</v>
      </c>
      <c r="N64" s="17" vm="169">
        <f t="array" ref="N64">_FV( L64,"Latitude")</f>
        <v>41.674999999999997</v>
      </c>
      <c r="O64" s="17" vm="170">
        <f t="array" ref="O64">_FV( L64,"Longitude")</f>
        <v>-87.997500000000002</v>
      </c>
    </row>
    <row r="65" spans="1:17" ht="16">
      <c r="A65" s="15" t="s">
        <v>274</v>
      </c>
      <c r="B65" s="15" t="s">
        <v>266</v>
      </c>
      <c r="C65" s="15">
        <v>1</v>
      </c>
      <c r="E65" s="15">
        <v>1</v>
      </c>
      <c r="F65" s="16" t="s">
        <v>275</v>
      </c>
      <c r="G65" s="15">
        <v>1</v>
      </c>
      <c r="H65" s="16" t="s">
        <v>276</v>
      </c>
      <c r="I65" s="15">
        <v>0</v>
      </c>
      <c r="K65" s="15" t="s">
        <v>277</v>
      </c>
      <c r="L65" s="15" t="e" vm="171">
        <v>#VALUE!</v>
      </c>
      <c r="M65" s="15" t="e" vm="15">
        <f t="array" ref="M65">_FV( L65,"Country/region",TRUE)</f>
        <v>#VALUE!</v>
      </c>
      <c r="N65" s="17" vm="172">
        <f t="array" ref="N65">_FV( L65,"Latitude")</f>
        <v>35.116666666667001</v>
      </c>
      <c r="O65" s="17" vm="173">
        <f t="array" ref="O65">_FV( L65,"Longitude")</f>
        <v>-106.61666666667</v>
      </c>
    </row>
    <row r="66" spans="1:17" ht="16">
      <c r="A66" s="15" t="s">
        <v>278</v>
      </c>
      <c r="B66" s="15" t="s">
        <v>266</v>
      </c>
      <c r="C66" s="15">
        <v>1</v>
      </c>
      <c r="E66" s="15">
        <v>1</v>
      </c>
      <c r="F66" s="16" t="s">
        <v>279</v>
      </c>
      <c r="G66" s="15">
        <v>1</v>
      </c>
      <c r="H66" s="16" t="s">
        <v>280</v>
      </c>
      <c r="I66" s="15">
        <v>1</v>
      </c>
      <c r="J66" s="16" t="s">
        <v>281</v>
      </c>
      <c r="K66" s="15" t="s">
        <v>282</v>
      </c>
      <c r="L66" s="15" t="e" vm="174">
        <v>#VALUE!</v>
      </c>
      <c r="M66" s="15" t="e" vm="15">
        <f t="array" ref="M66">_FV( L66,"Country/region",TRUE)</f>
        <v>#VALUE!</v>
      </c>
      <c r="N66" s="17" vm="175">
        <f t="array" ref="N66">_FV( L66,"Latitude")</f>
        <v>39.397500000000001</v>
      </c>
      <c r="O66" s="17" vm="176">
        <f t="array" ref="O66">_FV( L66,"Longitude")</f>
        <v>-121.64611111000001</v>
      </c>
    </row>
    <row r="67" spans="1:17" ht="16">
      <c r="A67" s="15" t="s">
        <v>283</v>
      </c>
      <c r="B67" s="15" t="s">
        <v>266</v>
      </c>
      <c r="C67" s="15">
        <v>1</v>
      </c>
      <c r="E67" s="15">
        <v>1</v>
      </c>
      <c r="F67" s="16" t="s">
        <v>284</v>
      </c>
      <c r="G67" s="15">
        <v>0</v>
      </c>
      <c r="I67" s="15">
        <v>0</v>
      </c>
      <c r="K67" s="15" t="s">
        <v>285</v>
      </c>
      <c r="L67" s="15" t="e" vm="177">
        <v>#VALUE!</v>
      </c>
      <c r="M67" s="15" t="e" vm="15">
        <f t="array" ref="M67">_FV( L67,"Country/region",TRUE)</f>
        <v>#VALUE!</v>
      </c>
      <c r="N67" s="17" vm="178">
        <f t="array" ref="N67">_FV( L67,"Latitude")</f>
        <v>37.454166666667</v>
      </c>
      <c r="O67" s="17" vm="179">
        <f t="array" ref="O67">_FV( L67,"Longitude")</f>
        <v>-122.17861111111</v>
      </c>
    </row>
    <row r="68" spans="1:17" ht="16">
      <c r="A68" s="15" t="s">
        <v>286</v>
      </c>
      <c r="B68" s="15" t="s">
        <v>216</v>
      </c>
      <c r="C68" s="15">
        <v>1</v>
      </c>
      <c r="E68" s="15">
        <v>0</v>
      </c>
      <c r="G68" s="15">
        <v>0</v>
      </c>
      <c r="I68" s="15">
        <v>0</v>
      </c>
      <c r="K68" s="15" t="s">
        <v>210</v>
      </c>
      <c r="L68" s="15" t="e" vm="120">
        <v>#VALUE!</v>
      </c>
      <c r="M68" s="15" t="e" vm="15">
        <f t="array" ref="M68">_FV( L68,"Country/region",TRUE)</f>
        <v>#VALUE!</v>
      </c>
      <c r="N68" s="17" vm="121">
        <f t="array" ref="N68">_FV( L68,"Latitude")</f>
        <v>38.437222220000002</v>
      </c>
      <c r="O68" s="17" vm="122">
        <f t="array" ref="O68">_FV( L68,"Longitude")</f>
        <v>-120.83638888999999</v>
      </c>
    </row>
    <row r="69" spans="1:17" ht="16">
      <c r="A69" s="15" t="s">
        <v>287</v>
      </c>
      <c r="B69" s="15" t="s">
        <v>216</v>
      </c>
      <c r="C69" s="15">
        <v>1</v>
      </c>
      <c r="E69" s="15">
        <v>0</v>
      </c>
      <c r="G69" s="15">
        <v>1</v>
      </c>
      <c r="H69" s="16" t="s">
        <v>288</v>
      </c>
      <c r="I69" s="15">
        <v>0</v>
      </c>
      <c r="K69" s="15" t="s">
        <v>210</v>
      </c>
      <c r="L69" s="15" t="e" vm="120">
        <v>#VALUE!</v>
      </c>
      <c r="M69" s="15" t="e" vm="15">
        <f t="array" ref="M69">_FV( L69,"Country/region",TRUE)</f>
        <v>#VALUE!</v>
      </c>
      <c r="N69" s="17" vm="121">
        <f t="array" ref="N69">_FV( L69,"Latitude")</f>
        <v>38.437222220000002</v>
      </c>
      <c r="O69" s="17" vm="122">
        <f t="array" ref="O69">_FV( L69,"Longitude")</f>
        <v>-120.83638888999999</v>
      </c>
    </row>
    <row r="70" spans="1:17" ht="16">
      <c r="A70" s="15" t="s">
        <v>289</v>
      </c>
      <c r="B70" s="15" t="s">
        <v>216</v>
      </c>
      <c r="C70" s="15">
        <v>1</v>
      </c>
      <c r="E70" s="15">
        <v>0</v>
      </c>
      <c r="G70" s="15">
        <v>0</v>
      </c>
      <c r="I70" s="15">
        <v>1</v>
      </c>
      <c r="J70" s="16" t="s">
        <v>290</v>
      </c>
      <c r="K70" s="15" t="s">
        <v>291</v>
      </c>
      <c r="L70" s="15" t="e" vm="180">
        <v>#VALUE!</v>
      </c>
      <c r="M70" s="15" t="e" vm="15">
        <f t="array" ref="M70">_FV( L70,"Country/region",TRUE)</f>
        <v>#VALUE!</v>
      </c>
      <c r="N70" s="17" vm="181">
        <f t="array" ref="N70">_FV( L70,"Latitude")</f>
        <v>38.029722222221999</v>
      </c>
      <c r="O70" s="17" vm="182">
        <f t="array" ref="O70">_FV( L70,"Longitude")</f>
        <v>-84.494722222221995</v>
      </c>
    </row>
    <row r="71" spans="1:17" ht="16">
      <c r="A71" s="15" t="s">
        <v>292</v>
      </c>
      <c r="B71" s="15" t="s">
        <v>216</v>
      </c>
      <c r="C71" s="15">
        <v>1</v>
      </c>
      <c r="E71" s="15">
        <v>1</v>
      </c>
      <c r="G71" s="15">
        <v>0</v>
      </c>
      <c r="I71" s="15">
        <v>0</v>
      </c>
      <c r="K71" s="15" t="s">
        <v>293</v>
      </c>
      <c r="L71" s="15" t="e" vm="183">
        <v>#VALUE!</v>
      </c>
      <c r="M71" s="15" t="e" vm="15">
        <f t="array" ref="M71">_FV( L71,"Country/region",TRUE)</f>
        <v>#VALUE!</v>
      </c>
      <c r="N71" s="17" vm="184">
        <f t="array" ref="N71">_FV( L71,"Latitude")</f>
        <v>40.75</v>
      </c>
      <c r="O71" s="17" vm="185">
        <f t="array" ref="O71">_FV( L71,"Longitude")</f>
        <v>-111.88333333333</v>
      </c>
    </row>
    <row r="72" spans="1:17" ht="16">
      <c r="A72" s="15" t="s">
        <v>294</v>
      </c>
      <c r="B72" s="15" t="s">
        <v>216</v>
      </c>
      <c r="C72" s="15">
        <v>1</v>
      </c>
      <c r="D72" s="15"/>
      <c r="E72" s="15">
        <v>1</v>
      </c>
      <c r="G72" s="15">
        <v>1</v>
      </c>
      <c r="H72" s="16" t="s">
        <v>295</v>
      </c>
      <c r="I72" s="15">
        <v>1</v>
      </c>
      <c r="J72" s="16" t="s">
        <v>296</v>
      </c>
      <c r="K72" s="15" t="s">
        <v>297</v>
      </c>
      <c r="L72" s="15" t="e" vm="186">
        <v>#VALUE!</v>
      </c>
      <c r="M72" s="15" t="e" vm="15">
        <f t="array" ref="M72">_FV( L72,"Country/region",TRUE)</f>
        <v>#VALUE!</v>
      </c>
      <c r="N72" s="17" vm="187">
        <f t="array" ref="N72">_FV( L72,"Latitude")</f>
        <v>37.595799999999997</v>
      </c>
      <c r="O72" s="17" vm="188">
        <f t="array" ref="O72">_FV( L72,"Longitude")</f>
        <v>-77.1678</v>
      </c>
    </row>
    <row r="73" spans="1:17" ht="16">
      <c r="A73" s="15" t="s">
        <v>298</v>
      </c>
      <c r="B73" s="15" t="s">
        <v>216</v>
      </c>
      <c r="C73" s="15">
        <v>1</v>
      </c>
      <c r="E73" s="15">
        <v>1</v>
      </c>
      <c r="F73" s="16" t="s">
        <v>299</v>
      </c>
      <c r="G73" s="15">
        <v>1</v>
      </c>
      <c r="H73" s="16" t="s">
        <v>300</v>
      </c>
      <c r="I73" s="15">
        <v>0</v>
      </c>
      <c r="J73" s="15"/>
      <c r="K73" s="15" t="s">
        <v>301</v>
      </c>
      <c r="L73" s="15" t="e" vm="189">
        <v>#VALUE!</v>
      </c>
      <c r="M73" s="15" t="e" vm="10">
        <f t="array" ref="M73">_FV( L73,"Country/region",TRUE)</f>
        <v>#VALUE!</v>
      </c>
      <c r="N73" s="17">
        <v>39.936311117999999</v>
      </c>
      <c r="O73" s="17">
        <v>116.400156</v>
      </c>
    </row>
    <row r="74" spans="1:17" ht="16">
      <c r="A74" s="15" t="s">
        <v>302</v>
      </c>
      <c r="B74" s="15" t="s">
        <v>216</v>
      </c>
      <c r="C74" s="15">
        <v>1</v>
      </c>
      <c r="E74" s="15">
        <v>0</v>
      </c>
      <c r="G74" s="15">
        <v>0</v>
      </c>
      <c r="I74" s="15">
        <v>0</v>
      </c>
      <c r="J74" s="15"/>
      <c r="K74" s="15" t="s">
        <v>303</v>
      </c>
      <c r="L74" s="15" t="e" vm="190">
        <v>#VALUE!</v>
      </c>
      <c r="M74" s="15" t="e" vm="10">
        <f t="array" ref="M74">_FV( L74,"Country/region",TRUE)</f>
        <v>#VALUE!</v>
      </c>
      <c r="N74" s="17" vm="191">
        <f t="array" ref="N74">_FV( L74,"Latitude")</f>
        <v>30.587222222222199</v>
      </c>
      <c r="O74" s="17" vm="192">
        <f t="array" ref="O74">_FV( L74,"Longitude")</f>
        <v>114.288055555556</v>
      </c>
    </row>
    <row r="75" spans="1:17" ht="16">
      <c r="A75" s="15" t="s">
        <v>304</v>
      </c>
      <c r="B75" s="15" t="s">
        <v>216</v>
      </c>
      <c r="C75" s="15">
        <v>1</v>
      </c>
      <c r="E75" s="15">
        <v>1</v>
      </c>
      <c r="F75" s="16" t="s">
        <v>305</v>
      </c>
      <c r="G75" s="15">
        <v>0</v>
      </c>
      <c r="I75" s="15">
        <v>0</v>
      </c>
      <c r="J75" s="15"/>
      <c r="K75" s="15" t="s">
        <v>301</v>
      </c>
      <c r="L75" s="15" t="e" vm="189">
        <v>#VALUE!</v>
      </c>
      <c r="M75" s="15" t="e" vm="10">
        <f t="array" ref="M75">_FV( L75,"Country/region",TRUE)</f>
        <v>#VALUE!</v>
      </c>
      <c r="N75" s="17">
        <v>39.936311117999999</v>
      </c>
      <c r="O75" s="17">
        <v>116.400156</v>
      </c>
    </row>
    <row r="76" spans="1:17" ht="16">
      <c r="A76" s="15" t="s">
        <v>306</v>
      </c>
      <c r="B76" s="15" t="s">
        <v>216</v>
      </c>
      <c r="C76" s="15">
        <v>1</v>
      </c>
      <c r="E76" s="15">
        <v>1</v>
      </c>
      <c r="F76" s="16" t="s">
        <v>307</v>
      </c>
      <c r="G76" s="15">
        <v>1</v>
      </c>
      <c r="H76" s="16" t="s">
        <v>308</v>
      </c>
      <c r="I76" s="15">
        <v>1</v>
      </c>
      <c r="J76" s="19" t="s">
        <v>309</v>
      </c>
      <c r="K76" s="15" t="s">
        <v>310</v>
      </c>
      <c r="L76" s="15" t="e" vm="193">
        <v>#VALUE!</v>
      </c>
      <c r="M76" s="15" t="e" vm="10">
        <f t="array" ref="M76">_FV( L76,"Country/region",TRUE)</f>
        <v>#VALUE!</v>
      </c>
      <c r="N76" s="17" vm="194">
        <f t="array" ref="N76">_FV( L76,"Latitude")</f>
        <v>34.261111111111099</v>
      </c>
      <c r="O76" s="17" vm="195">
        <f t="array" ref="O76">_FV( L76,"Longitude")</f>
        <v>108.942222222222</v>
      </c>
      <c r="Q76" s="15"/>
    </row>
    <row r="77" spans="1:17" ht="16">
      <c r="A77" s="15" t="s">
        <v>311</v>
      </c>
      <c r="B77" s="15" t="s">
        <v>216</v>
      </c>
      <c r="C77" s="15">
        <v>1</v>
      </c>
      <c r="E77" s="15">
        <v>1</v>
      </c>
      <c r="F77" s="16" t="s">
        <v>312</v>
      </c>
      <c r="G77" s="15">
        <v>0</v>
      </c>
      <c r="I77" s="15">
        <v>0</v>
      </c>
      <c r="J77" s="15"/>
      <c r="K77" s="15" t="s">
        <v>313</v>
      </c>
      <c r="L77" s="15" t="e" vm="196">
        <v>#VALUE!</v>
      </c>
      <c r="M77" s="15" t="e" vm="10">
        <f t="array" ref="M77">_FV( L77,"Country/region",TRUE)</f>
        <v>#VALUE!</v>
      </c>
      <c r="N77" s="17">
        <v>31.203965823767401</v>
      </c>
      <c r="O77" s="17">
        <v>121.545036</v>
      </c>
      <c r="P77" s="15"/>
    </row>
    <row r="78" spans="1:17" ht="16">
      <c r="A78" s="15" t="s">
        <v>314</v>
      </c>
      <c r="B78" s="15" t="s">
        <v>216</v>
      </c>
      <c r="C78" s="15">
        <v>1</v>
      </c>
      <c r="E78" s="15">
        <v>0</v>
      </c>
      <c r="G78" s="15">
        <v>0</v>
      </c>
      <c r="I78" s="15">
        <v>0</v>
      </c>
      <c r="J78" s="15"/>
      <c r="K78" s="15" t="s">
        <v>315</v>
      </c>
      <c r="L78" s="15" t="e" vm="197">
        <v>#VALUE!</v>
      </c>
      <c r="M78" s="15" t="e" vm="10">
        <f t="array" ref="M78">_FV( L78,"Country/region",TRUE)</f>
        <v>#VALUE!</v>
      </c>
      <c r="N78" s="17" vm="198">
        <f t="array" ref="N78">_FV( L78,"Latitude")</f>
        <v>28.198740000000001</v>
      </c>
      <c r="O78" s="17" vm="199">
        <f t="array" ref="O78">_FV( L78,"Longitude")</f>
        <v>112.97087000000001</v>
      </c>
    </row>
    <row r="79" spans="1:17" ht="16">
      <c r="A79" s="15" t="s">
        <v>316</v>
      </c>
      <c r="B79" s="15" t="s">
        <v>216</v>
      </c>
      <c r="C79" s="15">
        <v>1</v>
      </c>
      <c r="E79" s="15">
        <v>0</v>
      </c>
      <c r="G79" s="15">
        <v>0</v>
      </c>
      <c r="I79" s="15">
        <v>0</v>
      </c>
      <c r="J79" s="15"/>
      <c r="K79" s="15" t="s">
        <v>303</v>
      </c>
      <c r="L79" s="15" t="e" vm="190">
        <v>#VALUE!</v>
      </c>
      <c r="M79" s="15" t="e" vm="10">
        <f t="array" ref="M79">_FV( L79,"Country/region",TRUE)</f>
        <v>#VALUE!</v>
      </c>
      <c r="N79" s="17" vm="191">
        <f t="array" ref="N79">_FV( L79,"Latitude")</f>
        <v>30.587222222222199</v>
      </c>
      <c r="O79" s="17" vm="192">
        <f t="array" ref="O79">_FV( L79,"Longitude")</f>
        <v>114.288055555556</v>
      </c>
    </row>
    <row r="80" spans="1:17" ht="16">
      <c r="A80" s="15" t="s">
        <v>317</v>
      </c>
      <c r="B80" s="15" t="s">
        <v>216</v>
      </c>
      <c r="C80" s="15">
        <v>1</v>
      </c>
      <c r="E80" s="15">
        <v>0</v>
      </c>
      <c r="G80" s="15">
        <v>0</v>
      </c>
      <c r="I80" s="15">
        <v>0</v>
      </c>
      <c r="J80" s="15"/>
      <c r="K80" s="15" t="s">
        <v>318</v>
      </c>
      <c r="L80" s="15" t="e" vm="200">
        <v>#VALUE!</v>
      </c>
      <c r="M80" s="15" t="e" vm="10">
        <f t="array" ref="M80">_FV( L80,"Country/region",TRUE)</f>
        <v>#VALUE!</v>
      </c>
      <c r="N80" s="17" vm="201">
        <f t="array" ref="N80">_FV( L80,"Latitude")</f>
        <v>23.13</v>
      </c>
      <c r="O80" s="17" vm="202">
        <f t="array" ref="O80">_FV( L80,"Longitude")</f>
        <v>113.26</v>
      </c>
    </row>
    <row r="81" spans="1:16" ht="16">
      <c r="A81" s="15" t="s">
        <v>319</v>
      </c>
      <c r="B81" s="15" t="s">
        <v>216</v>
      </c>
      <c r="C81" s="15">
        <v>1</v>
      </c>
      <c r="E81" s="15">
        <v>0</v>
      </c>
      <c r="G81" s="15">
        <v>1</v>
      </c>
      <c r="H81" s="19" t="s">
        <v>320</v>
      </c>
      <c r="I81" s="15">
        <v>0</v>
      </c>
      <c r="K81" s="15" t="s">
        <v>321</v>
      </c>
      <c r="L81" s="15" t="e" vm="203">
        <v>#VALUE!</v>
      </c>
      <c r="M81" s="15" t="e" vm="204">
        <f t="array" ref="M81">_FV( L81,"Country/region",TRUE)</f>
        <v>#VALUE!</v>
      </c>
      <c r="N81" s="17" vm="205">
        <f t="array" ref="N81">_FV( L81,"Latitude")</f>
        <v>46.533333333332997</v>
      </c>
      <c r="O81" s="17" vm="206">
        <f t="array" ref="O81">_FV( L81,"Longitude")</f>
        <v>6.6333333333333</v>
      </c>
    </row>
    <row r="82" spans="1:16" ht="16">
      <c r="A82" s="15" t="s">
        <v>322</v>
      </c>
      <c r="B82" s="15" t="s">
        <v>216</v>
      </c>
      <c r="C82" s="15">
        <v>1</v>
      </c>
      <c r="E82" s="15">
        <v>1</v>
      </c>
      <c r="F82" s="16" t="s">
        <v>323</v>
      </c>
      <c r="G82" s="15">
        <v>0</v>
      </c>
      <c r="I82" s="15">
        <v>0</v>
      </c>
      <c r="K82" s="15" t="s">
        <v>324</v>
      </c>
      <c r="L82" s="15" t="e" vm="207">
        <v>#VALUE!</v>
      </c>
      <c r="M82" s="15" t="e" vm="22">
        <f t="array" ref="M82">_FV( L82,"Country/region",TRUE)</f>
        <v>#VALUE!</v>
      </c>
      <c r="N82" s="17" vm="208">
        <f t="array" ref="N82">_FV( L82,"Latitude")</f>
        <v>51.507222222221998</v>
      </c>
      <c r="O82" s="17" vm="209">
        <f t="array" ref="O82">_FV( L82,"Longitude")</f>
        <v>-0.1275</v>
      </c>
    </row>
    <row r="83" spans="1:16" ht="16">
      <c r="A83" s="15" t="s">
        <v>325</v>
      </c>
      <c r="B83" s="15" t="s">
        <v>216</v>
      </c>
      <c r="C83" s="15">
        <v>1</v>
      </c>
      <c r="E83" s="15">
        <v>1</v>
      </c>
      <c r="F83" s="16" t="s">
        <v>326</v>
      </c>
      <c r="G83" s="15">
        <v>1</v>
      </c>
      <c r="H83" s="16" t="s">
        <v>327</v>
      </c>
      <c r="I83" s="15">
        <v>1</v>
      </c>
      <c r="J83" s="16" t="s">
        <v>328</v>
      </c>
      <c r="K83" s="15" t="s">
        <v>329</v>
      </c>
      <c r="L83" s="15" t="e" vm="210">
        <v>#VALUE!</v>
      </c>
      <c r="M83" s="15" t="e" vm="22">
        <f t="array" ref="M83">_FV( L83,"Country/region",TRUE)</f>
        <v>#VALUE!</v>
      </c>
      <c r="N83" s="17" vm="211">
        <f t="array" ref="N83">_FV( L83,"Latitude")</f>
        <v>52.208055555556001</v>
      </c>
      <c r="O83" s="17" vm="212">
        <f t="array" ref="O83">_FV( L83,"Longitude")</f>
        <v>0.1225</v>
      </c>
    </row>
    <row r="84" spans="1:16" ht="16">
      <c r="A84" s="15" t="s">
        <v>330</v>
      </c>
      <c r="B84" s="15" t="s">
        <v>216</v>
      </c>
      <c r="C84" s="15">
        <v>1</v>
      </c>
      <c r="E84" s="15">
        <v>1</v>
      </c>
      <c r="F84" s="16" t="s">
        <v>331</v>
      </c>
      <c r="G84" s="15">
        <v>1</v>
      </c>
      <c r="H84" s="16" t="s">
        <v>332</v>
      </c>
      <c r="I84" s="15">
        <v>0</v>
      </c>
      <c r="K84" s="15" t="s">
        <v>333</v>
      </c>
      <c r="L84" s="15" t="e" vm="213">
        <v>#VALUE!</v>
      </c>
      <c r="M84" s="15" t="e" vm="214">
        <f t="array" ref="M84">_FV( L84,"Country/region",TRUE)</f>
        <v>#VALUE!</v>
      </c>
      <c r="N84" s="17" vm="215">
        <f t="array" ref="N84">_FV( L84,"Latitude")</f>
        <v>55.783333333332997</v>
      </c>
      <c r="O84" s="17" vm="216">
        <f t="array" ref="O84">_FV( L84,"Longitude")</f>
        <v>12.5</v>
      </c>
    </row>
    <row r="85" spans="1:16" ht="16">
      <c r="A85" s="15" t="s">
        <v>334</v>
      </c>
      <c r="B85" s="15" t="s">
        <v>216</v>
      </c>
      <c r="C85" s="15">
        <v>1</v>
      </c>
      <c r="E85" s="15">
        <v>1</v>
      </c>
      <c r="F85" s="16" t="s">
        <v>335</v>
      </c>
      <c r="G85" s="15">
        <v>0</v>
      </c>
      <c r="I85" s="15">
        <v>0</v>
      </c>
      <c r="K85" s="15" t="s">
        <v>336</v>
      </c>
      <c r="L85" s="15" t="e" vm="217">
        <v>#VALUE!</v>
      </c>
      <c r="M85" s="15" t="e" vm="204">
        <f t="array" ref="M85">_FV( L85,"Country/region",TRUE)</f>
        <v>#VALUE!</v>
      </c>
      <c r="N85" s="17" vm="218">
        <f t="array" ref="N85">_FV( L85,"Latitude")</f>
        <v>47.3744444444444</v>
      </c>
      <c r="O85" s="17" vm="219">
        <f t="array" ref="O85">_FV( L85,"Longitude")</f>
        <v>8.5411111111111104</v>
      </c>
    </row>
    <row r="86" spans="1:16" ht="16">
      <c r="A86" s="15" t="s">
        <v>337</v>
      </c>
      <c r="B86" s="15" t="s">
        <v>216</v>
      </c>
      <c r="C86" s="15">
        <v>1</v>
      </c>
      <c r="E86" s="15">
        <v>0</v>
      </c>
      <c r="G86" s="15">
        <v>1</v>
      </c>
      <c r="H86" s="16" t="s">
        <v>338</v>
      </c>
      <c r="I86" s="15">
        <v>0</v>
      </c>
      <c r="K86" s="15" t="s">
        <v>339</v>
      </c>
      <c r="L86" s="15" t="e" vm="220">
        <v>#VALUE!</v>
      </c>
      <c r="M86" s="15" t="e" vm="221">
        <f t="array" ref="M86">_FV( L86,"Country/region",TRUE)</f>
        <v>#VALUE!</v>
      </c>
      <c r="N86" s="17" vm="222">
        <f t="array" ref="N86">_FV( L86,"Latitude")</f>
        <v>-23.550394444443999</v>
      </c>
      <c r="O86" s="17" vm="223">
        <f t="array" ref="O86">_FV( L86,"Longitude")</f>
        <v>-46.633947222221998</v>
      </c>
    </row>
    <row r="87" spans="1:16" ht="16">
      <c r="A87" s="15" t="s">
        <v>340</v>
      </c>
      <c r="B87" s="15" t="s">
        <v>216</v>
      </c>
      <c r="C87" s="15">
        <v>1</v>
      </c>
      <c r="E87" s="15">
        <v>0</v>
      </c>
      <c r="G87" s="15">
        <v>1</v>
      </c>
      <c r="H87" s="15" t="s">
        <v>340</v>
      </c>
      <c r="I87" s="15">
        <v>0</v>
      </c>
      <c r="K87" s="15" t="s">
        <v>341</v>
      </c>
      <c r="L87" s="15" t="e" vm="224">
        <v>#VALUE!</v>
      </c>
      <c r="M87" s="15" t="e" vm="88">
        <f t="array" ref="M87">_FV( L87,"Country/region",TRUE)</f>
        <v>#VALUE!</v>
      </c>
      <c r="N87" s="17" vm="225">
        <f t="array" ref="N87">_FV( L87,"Latitude")</f>
        <v>-33.867777777777803</v>
      </c>
      <c r="O87" s="17" vm="226">
        <f t="array" ref="O87">_FV( L87,"Longitude")</f>
        <v>151.21</v>
      </c>
    </row>
    <row r="88" spans="1:16" ht="16">
      <c r="A88" s="15" t="s">
        <v>342</v>
      </c>
      <c r="B88" s="15" t="s">
        <v>216</v>
      </c>
      <c r="C88" s="15">
        <v>1</v>
      </c>
      <c r="E88" s="15">
        <v>1</v>
      </c>
      <c r="F88" s="16" t="s">
        <v>343</v>
      </c>
      <c r="G88" s="15">
        <v>1</v>
      </c>
      <c r="H88" s="16" t="s">
        <v>344</v>
      </c>
      <c r="I88" s="15">
        <v>0</v>
      </c>
      <c r="K88" s="15" t="s">
        <v>345</v>
      </c>
      <c r="L88" s="15" t="e" vm="227">
        <v>#VALUE!</v>
      </c>
      <c r="M88" s="15" t="e" vm="88">
        <f t="array" ref="M88">_FV( L88,"Country/region",TRUE)</f>
        <v>#VALUE!</v>
      </c>
      <c r="N88" s="17" vm="228">
        <f t="array" ref="N88">_FV( L88,"Latitude")</f>
        <v>-34.433055555556003</v>
      </c>
      <c r="O88" s="17" vm="229">
        <f t="array" ref="O88">_FV( L88,"Longitude")</f>
        <v>150.88305555555999</v>
      </c>
    </row>
    <row r="89" spans="1:16" ht="16">
      <c r="A89" s="15" t="s">
        <v>346</v>
      </c>
      <c r="B89" s="15" t="s">
        <v>216</v>
      </c>
      <c r="C89" s="15">
        <v>1</v>
      </c>
      <c r="E89" s="15">
        <v>0</v>
      </c>
      <c r="G89" s="15">
        <v>1</v>
      </c>
      <c r="H89" s="16" t="s">
        <v>347</v>
      </c>
      <c r="I89" s="15">
        <v>0</v>
      </c>
      <c r="J89" s="15"/>
      <c r="K89" s="15" t="s">
        <v>341</v>
      </c>
      <c r="L89" s="15" t="e" vm="224">
        <v>#VALUE!</v>
      </c>
      <c r="M89" s="15" t="e" vm="88">
        <f t="array" ref="M89">_FV( L89,"Country/region",TRUE)</f>
        <v>#VALUE!</v>
      </c>
      <c r="N89" s="17" vm="225">
        <f t="array" ref="N89">_FV( L89,"Latitude")</f>
        <v>-33.867777777777803</v>
      </c>
      <c r="O89" s="17" vm="226">
        <f t="array" ref="O89">_FV( L89,"Longitude")</f>
        <v>151.21</v>
      </c>
    </row>
    <row r="90" spans="1:16" ht="16">
      <c r="A90" s="15" t="s">
        <v>348</v>
      </c>
      <c r="B90" s="15" t="s">
        <v>216</v>
      </c>
      <c r="C90" s="15">
        <v>1</v>
      </c>
      <c r="E90" s="15">
        <v>1</v>
      </c>
      <c r="F90" s="16" t="s">
        <v>349</v>
      </c>
      <c r="G90" s="15">
        <v>1</v>
      </c>
      <c r="H90" s="16" t="s">
        <v>350</v>
      </c>
      <c r="I90" s="15">
        <v>0</v>
      </c>
      <c r="K90" s="15" t="s">
        <v>181</v>
      </c>
      <c r="L90" s="15" t="e" vm="87">
        <v>#VALUE!</v>
      </c>
      <c r="M90" s="15" t="e" vm="88">
        <f t="array" ref="M90">_FV( L90,"Country/region",TRUE)</f>
        <v>#VALUE!</v>
      </c>
      <c r="N90" s="17" vm="89">
        <f t="array" ref="N90">_FV( L90,"Latitude")</f>
        <v>-27.467777777778</v>
      </c>
      <c r="O90" s="17" vm="90">
        <f t="array" ref="O90">_FV( L90,"Longitude")</f>
        <v>153.02777777777999</v>
      </c>
    </row>
    <row r="91" spans="1:16" ht="16">
      <c r="A91" s="15" t="s">
        <v>351</v>
      </c>
      <c r="B91" s="15" t="s">
        <v>216</v>
      </c>
      <c r="C91" s="15">
        <v>1</v>
      </c>
      <c r="E91" s="15">
        <v>1</v>
      </c>
      <c r="F91" s="16" t="s">
        <v>352</v>
      </c>
      <c r="G91" s="15">
        <v>1</v>
      </c>
      <c r="H91" s="20"/>
      <c r="I91" s="15">
        <v>0</v>
      </c>
      <c r="K91" s="15" t="s">
        <v>353</v>
      </c>
      <c r="L91" s="15" t="e" vm="230">
        <v>#VALUE!</v>
      </c>
      <c r="M91" s="15" t="e" vm="230">
        <v>#VALUE!</v>
      </c>
      <c r="N91" s="17">
        <v>1.3119407974999999</v>
      </c>
      <c r="O91" s="17">
        <v>103.828957</v>
      </c>
      <c r="P91" s="15"/>
    </row>
    <row r="92" spans="1:16" ht="16">
      <c r="A92" s="15" t="s">
        <v>354</v>
      </c>
      <c r="B92" s="15" t="s">
        <v>216</v>
      </c>
      <c r="C92" s="15">
        <v>1</v>
      </c>
      <c r="E92" s="15">
        <v>1</v>
      </c>
      <c r="F92" s="16" t="s">
        <v>355</v>
      </c>
      <c r="G92" s="15">
        <v>1</v>
      </c>
      <c r="H92" s="16" t="s">
        <v>356</v>
      </c>
      <c r="I92" s="15">
        <v>0</v>
      </c>
      <c r="K92" s="15" t="s">
        <v>357</v>
      </c>
      <c r="L92" s="15" t="e" vm="231">
        <v>#VALUE!</v>
      </c>
      <c r="M92" s="15" t="e" vm="15">
        <f t="array" ref="M92">_FV( L92,"Country/region",TRUE)</f>
        <v>#VALUE!</v>
      </c>
      <c r="N92" s="17" vm="232">
        <f t="array" ref="N92">_FV( L92,"Latitude")</f>
        <v>33.756944444444002</v>
      </c>
      <c r="O92" s="17" vm="233">
        <f t="array" ref="O92">_FV( L92,"Longitude")</f>
        <v>-84.390277777777996</v>
      </c>
    </row>
    <row r="93" spans="1:16" ht="16">
      <c r="A93" s="15" t="s">
        <v>358</v>
      </c>
      <c r="B93" s="15" t="s">
        <v>216</v>
      </c>
      <c r="C93" s="15">
        <v>1</v>
      </c>
      <c r="E93" s="15">
        <v>0</v>
      </c>
      <c r="G93" s="15">
        <v>1</v>
      </c>
      <c r="H93" s="20"/>
      <c r="I93" s="15">
        <v>0</v>
      </c>
      <c r="K93" s="15" t="s">
        <v>341</v>
      </c>
      <c r="L93" s="15" t="e" vm="224">
        <v>#VALUE!</v>
      </c>
      <c r="M93" s="15" t="e" vm="88">
        <f t="array" ref="M93">_FV( L93,"Country/region",TRUE)</f>
        <v>#VALUE!</v>
      </c>
      <c r="N93" s="17" vm="225">
        <f t="array" ref="N93">_FV( L93,"Latitude")</f>
        <v>-33.867777777777803</v>
      </c>
      <c r="O93" s="17" vm="226">
        <f t="array" ref="O93">_FV( L93,"Longitude")</f>
        <v>151.21</v>
      </c>
    </row>
    <row r="94" spans="1:16" ht="16">
      <c r="A94" s="15" t="s">
        <v>359</v>
      </c>
      <c r="B94" s="15" t="s">
        <v>216</v>
      </c>
      <c r="C94" s="15">
        <v>1</v>
      </c>
      <c r="E94" s="15">
        <v>0</v>
      </c>
      <c r="G94" s="15">
        <v>1</v>
      </c>
      <c r="H94" s="16" t="s">
        <v>360</v>
      </c>
      <c r="I94" s="15">
        <v>0</v>
      </c>
      <c r="K94" s="15" t="s">
        <v>361</v>
      </c>
      <c r="L94" s="15" t="e" vm="234">
        <v>#VALUE!</v>
      </c>
      <c r="M94" s="15" t="e" vm="15">
        <f t="array" ref="M94">_FV( L94,"Country/region",TRUE)</f>
        <v>#VALUE!</v>
      </c>
      <c r="N94" s="17" vm="235">
        <f t="array" ref="N94">_FV( L94,"Latitude")</f>
        <v>47.606209999999997</v>
      </c>
      <c r="O94" s="17" vm="236">
        <f t="array" ref="O94">_FV( L94,"Longitude")</f>
        <v>-122.33207</v>
      </c>
    </row>
    <row r="95" spans="1:16" ht="16">
      <c r="A95" s="15" t="s">
        <v>362</v>
      </c>
      <c r="B95" s="15" t="s">
        <v>216</v>
      </c>
      <c r="C95" s="15">
        <v>1</v>
      </c>
      <c r="D95" s="15"/>
      <c r="E95" s="15">
        <v>1</v>
      </c>
      <c r="F95" s="15"/>
      <c r="G95" s="15">
        <v>1</v>
      </c>
      <c r="I95" s="15">
        <v>0</v>
      </c>
      <c r="J95" s="15"/>
      <c r="K95" s="15" t="s">
        <v>363</v>
      </c>
      <c r="L95" s="15" t="e" vm="237">
        <v>#VALUE!</v>
      </c>
      <c r="M95" s="15" t="e" vm="15">
        <f t="array" ref="M95">_FV( L95,"Country/region",TRUE)</f>
        <v>#VALUE!</v>
      </c>
      <c r="N95" s="17" vm="238">
        <f t="array" ref="N95">_FV( L95,"Latitude")</f>
        <v>25.783333333333001</v>
      </c>
      <c r="O95" s="17" vm="239">
        <f t="array" ref="O95">_FV( L95,"Longitude")</f>
        <v>-80.216666666666995</v>
      </c>
    </row>
    <row r="96" spans="1:16" ht="16">
      <c r="A96" s="15" t="s">
        <v>364</v>
      </c>
      <c r="B96" s="15" t="s">
        <v>216</v>
      </c>
      <c r="C96" s="15">
        <v>1</v>
      </c>
      <c r="E96" s="15">
        <v>1</v>
      </c>
      <c r="F96" s="16" t="s">
        <v>365</v>
      </c>
      <c r="G96" s="15">
        <v>0</v>
      </c>
      <c r="I96" s="15">
        <v>1</v>
      </c>
      <c r="J96" s="16" t="s">
        <v>366</v>
      </c>
      <c r="K96" s="15" t="s">
        <v>367</v>
      </c>
      <c r="L96" s="15" t="e" vm="240">
        <v>#VALUE!</v>
      </c>
      <c r="M96" s="15" t="e" vm="15">
        <f t="array" ref="M96">_FV( L96,"Country/region",TRUE)</f>
        <v>#VALUE!</v>
      </c>
      <c r="N96" s="17" vm="241">
        <f t="array" ref="N96">_FV( L96,"Latitude")</f>
        <v>32.715000000000003</v>
      </c>
      <c r="O96" s="17" vm="242">
        <f t="array" ref="O96">_FV( L96,"Longitude")</f>
        <v>-117.16249999999999</v>
      </c>
    </row>
    <row r="97" spans="1:15" ht="16">
      <c r="A97" s="15" t="s">
        <v>368</v>
      </c>
      <c r="B97" s="15" t="s">
        <v>216</v>
      </c>
      <c r="C97" s="15">
        <v>1</v>
      </c>
      <c r="E97" s="15">
        <v>0</v>
      </c>
      <c r="G97" s="15">
        <v>0</v>
      </c>
      <c r="I97" s="15">
        <v>0</v>
      </c>
      <c r="K97" s="15" t="s">
        <v>369</v>
      </c>
      <c r="L97" s="15" t="e" vm="243">
        <v>#VALUE!</v>
      </c>
      <c r="M97" s="15" t="e" vm="51">
        <f t="array" ref="M97">_FV( L97,"Country/region",TRUE)</f>
        <v>#VALUE!</v>
      </c>
      <c r="N97" s="17" vm="244">
        <f t="array" ref="N97">_FV( L97,"Latitude")</f>
        <v>44.647777777778003</v>
      </c>
      <c r="O97" s="17" vm="245">
        <f t="array" ref="O97">_FV( L97,"Longitude")</f>
        <v>-63.571388888888997</v>
      </c>
    </row>
    <row r="98" spans="1:15" ht="16">
      <c r="A98" s="15" t="s">
        <v>370</v>
      </c>
      <c r="B98" s="15" t="s">
        <v>216</v>
      </c>
      <c r="C98" s="15">
        <v>1</v>
      </c>
      <c r="E98" s="15">
        <v>1</v>
      </c>
      <c r="F98" s="16" t="s">
        <v>371</v>
      </c>
      <c r="G98" s="15">
        <v>1</v>
      </c>
      <c r="H98" s="16" t="s">
        <v>372</v>
      </c>
      <c r="I98" s="15">
        <v>0</v>
      </c>
      <c r="K98" s="15" t="s">
        <v>373</v>
      </c>
      <c r="L98" s="15" t="e" vm="246">
        <v>#VALUE!</v>
      </c>
      <c r="M98" s="15" t="e" vm="64">
        <f t="array" ref="M98">_FV( L98,"Country/region",TRUE)</f>
        <v>#VALUE!</v>
      </c>
      <c r="N98" s="17" vm="247">
        <f t="array" ref="N98">_FV( L98,"Latitude")</f>
        <v>49.016666666667</v>
      </c>
      <c r="O98" s="17" vm="248">
        <f t="array" ref="O98">_FV( L98,"Longitude")</f>
        <v>8.4</v>
      </c>
    </row>
    <row r="99" spans="1:15" ht="16">
      <c r="A99" s="15" t="s">
        <v>374</v>
      </c>
      <c r="B99" s="15" t="s">
        <v>216</v>
      </c>
      <c r="C99" s="15">
        <v>1</v>
      </c>
      <c r="E99" s="15">
        <v>1</v>
      </c>
      <c r="F99" s="16" t="s">
        <v>375</v>
      </c>
      <c r="G99" s="15">
        <v>1</v>
      </c>
      <c r="H99" s="16" t="s">
        <v>376</v>
      </c>
      <c r="I99" s="15">
        <v>1</v>
      </c>
      <c r="J99" s="16" t="s">
        <v>377</v>
      </c>
      <c r="K99" s="15" t="s">
        <v>105</v>
      </c>
      <c r="L99" s="15" t="e" vm="13">
        <v>#VALUE!</v>
      </c>
      <c r="M99" s="15" t="e" vm="2">
        <f t="array" ref="M99">_FV( L99,"Country/region",TRUE)</f>
        <v>#VALUE!</v>
      </c>
      <c r="N99" s="17">
        <v>37.548772165737297</v>
      </c>
      <c r="O99" s="17">
        <v>126.9940363</v>
      </c>
    </row>
    <row r="100" spans="1:15" ht="16">
      <c r="A100" s="15" t="s">
        <v>378</v>
      </c>
      <c r="B100" s="15" t="s">
        <v>216</v>
      </c>
      <c r="C100" s="15">
        <v>1</v>
      </c>
      <c r="E100" s="15">
        <v>1</v>
      </c>
      <c r="F100" s="16" t="s">
        <v>379</v>
      </c>
      <c r="G100" s="15">
        <v>1</v>
      </c>
      <c r="H100" s="16" t="s">
        <v>380</v>
      </c>
      <c r="I100" s="15">
        <v>0</v>
      </c>
      <c r="K100" s="15" t="s">
        <v>301</v>
      </c>
      <c r="L100" s="15" t="e" vm="189">
        <v>#VALUE!</v>
      </c>
      <c r="M100" s="15" t="e" vm="10">
        <f t="array" ref="M100">_FV( L100,"Country/region",TRUE)</f>
        <v>#VALUE!</v>
      </c>
      <c r="N100" s="17">
        <v>39.936311117999999</v>
      </c>
      <c r="O100" s="17">
        <v>116.400156</v>
      </c>
    </row>
    <row r="101" spans="1:15" ht="16">
      <c r="A101" s="15" t="s">
        <v>381</v>
      </c>
      <c r="B101" s="15" t="s">
        <v>216</v>
      </c>
      <c r="C101" s="15">
        <v>1</v>
      </c>
      <c r="E101" s="15">
        <v>1</v>
      </c>
      <c r="F101" s="16" t="s">
        <v>382</v>
      </c>
      <c r="G101" s="15">
        <v>1</v>
      </c>
      <c r="H101" s="20" t="s">
        <v>383</v>
      </c>
      <c r="I101" s="15">
        <v>0</v>
      </c>
      <c r="J101" s="15"/>
      <c r="K101" s="15" t="s">
        <v>301</v>
      </c>
      <c r="L101" s="15" t="e" vm="189">
        <v>#VALUE!</v>
      </c>
      <c r="M101" s="15" t="e" vm="10">
        <f t="array" ref="M101">_FV( L101,"Country/region",TRUE)</f>
        <v>#VALUE!</v>
      </c>
      <c r="N101" s="17">
        <v>39.936311117999999</v>
      </c>
      <c r="O101" s="17">
        <v>116.400156</v>
      </c>
    </row>
    <row r="102" spans="1:15" ht="16">
      <c r="A102" s="15" t="s">
        <v>384</v>
      </c>
      <c r="B102" s="15" t="s">
        <v>216</v>
      </c>
      <c r="C102" s="15">
        <v>1</v>
      </c>
      <c r="E102" s="15">
        <v>1</v>
      </c>
      <c r="F102" s="16" t="s">
        <v>385</v>
      </c>
      <c r="G102" s="15">
        <v>0</v>
      </c>
      <c r="I102" s="15">
        <v>1</v>
      </c>
      <c r="J102" s="16" t="s">
        <v>386</v>
      </c>
      <c r="K102" s="15" t="s">
        <v>387</v>
      </c>
      <c r="L102" s="15" t="e" vm="249">
        <v>#VALUE!</v>
      </c>
      <c r="M102" s="15" t="e" vm="64">
        <f t="array" ref="M102">_FV( L102,"Country/region",TRUE)</f>
        <v>#VALUE!</v>
      </c>
      <c r="N102" s="17" vm="250">
        <f t="array" ref="N102">_FV( L102,"Latitude")</f>
        <v>50.776206999999999</v>
      </c>
      <c r="O102" s="17" vm="251">
        <f t="array" ref="O102">_FV( L102,"Longitude")</f>
        <v>6.0837880000000002</v>
      </c>
    </row>
    <row r="103" spans="1:15" ht="16">
      <c r="A103" s="15" t="s">
        <v>388</v>
      </c>
      <c r="B103" s="15" t="s">
        <v>216</v>
      </c>
      <c r="C103" s="15">
        <v>1</v>
      </c>
      <c r="D103" s="16" t="s">
        <v>389</v>
      </c>
      <c r="E103" s="15">
        <v>0</v>
      </c>
      <c r="G103" s="15">
        <v>1</v>
      </c>
      <c r="H103" s="16" t="s">
        <v>390</v>
      </c>
      <c r="I103" s="15">
        <v>1</v>
      </c>
      <c r="J103" s="16" t="s">
        <v>391</v>
      </c>
      <c r="K103" s="15" t="s">
        <v>392</v>
      </c>
      <c r="L103" s="15" t="e" vm="252">
        <v>#VALUE!</v>
      </c>
      <c r="M103" s="15" t="e" vm="6">
        <f t="array" ref="M103">_FV( L103,"Country/region",TRUE)</f>
        <v>#VALUE!</v>
      </c>
      <c r="N103" s="17" vm="253">
        <f t="array" ref="N103">_FV( L103,"Latitude")</f>
        <v>36.083472222222198</v>
      </c>
      <c r="O103" s="17" vm="254">
        <f t="array" ref="O103">_FV( L103,"Longitude")</f>
        <v>140.07644444444401</v>
      </c>
    </row>
    <row r="104" spans="1:15" ht="16">
      <c r="A104" s="15" t="s">
        <v>393</v>
      </c>
      <c r="B104" s="15" t="s">
        <v>216</v>
      </c>
      <c r="C104" s="15">
        <v>0</v>
      </c>
      <c r="E104" s="15">
        <v>0</v>
      </c>
      <c r="G104" s="15">
        <v>1</v>
      </c>
      <c r="H104" s="16" t="s">
        <v>394</v>
      </c>
      <c r="I104" s="15">
        <v>0</v>
      </c>
      <c r="K104" s="15" t="s">
        <v>395</v>
      </c>
      <c r="L104" s="15" t="e" vm="255">
        <v>#VALUE!</v>
      </c>
      <c r="M104" s="15" t="e" vm="15">
        <f t="array" ref="M104">_FV( L104,"Country/region",TRUE)</f>
        <v>#VALUE!</v>
      </c>
      <c r="N104" s="17" vm="256">
        <f t="array" ref="N104">_FV( L104,"Latitude")</f>
        <v>39.962222222222202</v>
      </c>
      <c r="O104" s="17" vm="257">
        <f t="array" ref="O104">_FV( L104,"Longitude")</f>
        <v>-83.000555555555593</v>
      </c>
    </row>
    <row r="105" spans="1:15" ht="15" customHeight="1">
      <c r="A105" s="15" t="s">
        <v>396</v>
      </c>
      <c r="B105" s="15" t="s">
        <v>216</v>
      </c>
      <c r="C105" s="15">
        <v>0</v>
      </c>
      <c r="E105" s="15">
        <v>0</v>
      </c>
      <c r="G105" s="15">
        <v>1</v>
      </c>
      <c r="H105" s="16" t="s">
        <v>397</v>
      </c>
      <c r="I105" s="15">
        <v>0</v>
      </c>
      <c r="K105" s="15" t="s">
        <v>398</v>
      </c>
      <c r="L105" s="15" t="e" vm="258">
        <v>#VALUE!</v>
      </c>
      <c r="M105" s="15" t="e" vm="15">
        <f t="array" ref="M105">_FV( L105,"Country/region",TRUE)</f>
        <v>#VALUE!</v>
      </c>
      <c r="N105" s="17" vm="259">
        <f t="array" ref="N105">_FV( L105,"Latitude")</f>
        <v>36.113444444444397</v>
      </c>
      <c r="O105" s="17" vm="260">
        <f t="array" ref="O105">_FV( L105,"Longitude")</f>
        <v>-97.058638888888893</v>
      </c>
    </row>
    <row r="106" spans="1:15" ht="15" customHeight="1">
      <c r="A106" s="15" t="s">
        <v>399</v>
      </c>
      <c r="B106" s="15" t="s">
        <v>216</v>
      </c>
      <c r="C106" s="15">
        <v>1</v>
      </c>
      <c r="D106" s="16" t="s">
        <v>400</v>
      </c>
      <c r="E106" s="15">
        <v>1</v>
      </c>
      <c r="F106" s="16" t="s">
        <v>401</v>
      </c>
      <c r="G106" s="15">
        <v>1</v>
      </c>
      <c r="H106" s="16" t="s">
        <v>402</v>
      </c>
      <c r="I106" s="15">
        <v>1</v>
      </c>
      <c r="J106" s="16" t="s">
        <v>403</v>
      </c>
      <c r="K106" s="15" t="s">
        <v>404</v>
      </c>
      <c r="L106" s="15" t="e" vm="261">
        <v>#VALUE!</v>
      </c>
      <c r="M106" s="15" t="e" vm="15">
        <f t="array" ref="M106">_FV( L106,"Country/region",TRUE)</f>
        <v>#VALUE!</v>
      </c>
      <c r="N106" s="17" vm="262">
        <f t="array" ref="N106">_FV( L106,"Latitude")</f>
        <v>33.425555555555597</v>
      </c>
      <c r="O106" s="17" vm="263">
        <f t="array" ref="O106">_FV( L106,"Longitude")</f>
        <v>-111.94</v>
      </c>
    </row>
    <row r="107" spans="1:15" ht="15" customHeight="1">
      <c r="A107" s="15" t="s">
        <v>405</v>
      </c>
      <c r="B107" s="15" t="s">
        <v>216</v>
      </c>
      <c r="C107" s="15">
        <v>0</v>
      </c>
      <c r="E107" s="15">
        <v>0</v>
      </c>
      <c r="G107" s="15">
        <v>1</v>
      </c>
      <c r="H107" s="16" t="s">
        <v>406</v>
      </c>
      <c r="I107" s="15">
        <v>0</v>
      </c>
      <c r="K107" s="15" t="s">
        <v>407</v>
      </c>
      <c r="L107" s="15" t="e" vm="264">
        <v>#VALUE!</v>
      </c>
      <c r="M107" s="15" t="e" vm="15">
        <f t="array" ref="M107">_FV( L107,"Country/region",TRUE)</f>
        <v>#VALUE!</v>
      </c>
      <c r="N107" s="17">
        <v>38.648336998842801</v>
      </c>
      <c r="O107" s="17">
        <v>-90.310796203077999</v>
      </c>
    </row>
    <row r="108" spans="1:15" ht="15" customHeight="1">
      <c r="A108" s="15" t="s">
        <v>408</v>
      </c>
      <c r="B108" s="15" t="s">
        <v>216</v>
      </c>
      <c r="C108" s="15">
        <v>0</v>
      </c>
      <c r="E108" s="15">
        <v>1</v>
      </c>
      <c r="F108" s="16" t="s">
        <v>409</v>
      </c>
      <c r="G108" s="15">
        <v>0</v>
      </c>
      <c r="I108" s="15">
        <v>0</v>
      </c>
      <c r="K108" s="15" t="s">
        <v>410</v>
      </c>
      <c r="L108" s="15" t="e" vm="265">
        <v>#VALUE!</v>
      </c>
      <c r="M108" s="15" t="e" vm="15">
        <f t="array" ref="M108">_FV( L108,"Country/region",TRUE)</f>
        <v>#VALUE!</v>
      </c>
      <c r="N108" s="17" vm="266">
        <f t="array" ref="N108">_FV( L108,"Latitude")</f>
        <v>34.685000000000002</v>
      </c>
      <c r="O108" s="17" vm="267">
        <f t="array" ref="O108">_FV( L108,"Longitude")</f>
        <v>-82.814722222222002</v>
      </c>
    </row>
    <row r="109" spans="1:15" ht="15" customHeight="1">
      <c r="A109" s="15" t="s">
        <v>411</v>
      </c>
      <c r="B109" s="15" t="s">
        <v>216</v>
      </c>
      <c r="C109" s="15">
        <v>0</v>
      </c>
      <c r="D109" s="15"/>
      <c r="E109" s="15">
        <v>0</v>
      </c>
      <c r="F109" s="15"/>
      <c r="G109" s="15">
        <v>1</v>
      </c>
      <c r="H109" s="21" t="s">
        <v>412</v>
      </c>
      <c r="I109" s="15">
        <v>0</v>
      </c>
      <c r="J109" s="15"/>
      <c r="K109" s="15" t="s">
        <v>413</v>
      </c>
      <c r="L109" s="15" t="e" vm="268">
        <v>#VALUE!</v>
      </c>
      <c r="M109" s="15" t="e" vm="15">
        <f t="array" ref="M109">_FV( L109,"Country/region",TRUE)</f>
        <v>#VALUE!</v>
      </c>
      <c r="N109" s="17" vm="269">
        <f t="array" ref="N109">_FV( L109,"Latitude")</f>
        <v>30.601388888889002</v>
      </c>
      <c r="O109" s="17" vm="270">
        <f t="array" ref="O109">_FV( L109,"Longitude")</f>
        <v>-96.314444444444007</v>
      </c>
    </row>
    <row r="110" spans="1:15" ht="15" customHeight="1">
      <c r="A110" s="15" t="s">
        <v>414</v>
      </c>
      <c r="B110" s="15" t="s">
        <v>216</v>
      </c>
      <c r="C110" s="15">
        <v>0</v>
      </c>
      <c r="D110" s="15"/>
      <c r="E110" s="15">
        <v>1</v>
      </c>
      <c r="F110" s="15"/>
      <c r="G110" s="15">
        <v>1</v>
      </c>
      <c r="H110" s="21" t="s">
        <v>415</v>
      </c>
      <c r="I110" s="15">
        <v>0</v>
      </c>
      <c r="J110" s="15"/>
      <c r="K110" s="15" t="s">
        <v>416</v>
      </c>
      <c r="L110" s="15" t="e" vm="271">
        <v>#VALUE!</v>
      </c>
      <c r="M110" s="15" t="e" vm="88">
        <f t="array" ref="M110">_FV( L110,"Country/region",TRUE)</f>
        <v>#VALUE!</v>
      </c>
      <c r="N110" s="17" vm="272">
        <f t="array" ref="N110">_FV( L110,"Latitude")</f>
        <v>-37.814166666666701</v>
      </c>
      <c r="O110" s="17" vm="273">
        <f t="array" ref="O110">_FV( L110,"Longitude")</f>
        <v>144.963055555556</v>
      </c>
    </row>
    <row r="111" spans="1:15" ht="15" customHeight="1">
      <c r="A111" s="15" t="s">
        <v>417</v>
      </c>
      <c r="B111" s="15" t="s">
        <v>216</v>
      </c>
      <c r="C111" s="15">
        <v>0</v>
      </c>
      <c r="D111" s="15"/>
      <c r="E111" s="15">
        <v>1</v>
      </c>
      <c r="F111" s="21" t="s">
        <v>418</v>
      </c>
      <c r="G111" s="15">
        <v>0</v>
      </c>
      <c r="H111" s="15"/>
      <c r="I111" s="15">
        <v>1</v>
      </c>
      <c r="J111" s="21" t="s">
        <v>419</v>
      </c>
      <c r="K111" s="15" t="s">
        <v>420</v>
      </c>
      <c r="L111" s="15" t="e" vm="274">
        <v>#VALUE!</v>
      </c>
      <c r="M111" s="15" t="e" vm="15">
        <f t="array" ref="M111">_FV( L111,"Country/region",TRUE)</f>
        <v>#VALUE!</v>
      </c>
      <c r="N111" s="17" vm="275">
        <f t="array" ref="N111">_FV( L111,"Latitude")</f>
        <v>39.952777777778003</v>
      </c>
      <c r="O111" s="17" vm="276">
        <f t="array" ref="O111">_FV( L111,"Longitude")</f>
        <v>-75.163611111110995</v>
      </c>
    </row>
    <row r="112" spans="1:15" ht="15" customHeight="1">
      <c r="A112" s="15" t="s">
        <v>421</v>
      </c>
      <c r="B112" s="15" t="s">
        <v>216</v>
      </c>
      <c r="C112" s="15">
        <v>0</v>
      </c>
      <c r="D112" s="15"/>
      <c r="E112" s="15">
        <v>1</v>
      </c>
      <c r="F112" s="19" t="s">
        <v>422</v>
      </c>
      <c r="G112" s="15">
        <v>0</v>
      </c>
      <c r="H112" s="15"/>
      <c r="I112" s="15">
        <v>0</v>
      </c>
      <c r="J112" s="15"/>
      <c r="K112" s="15" t="s">
        <v>423</v>
      </c>
      <c r="L112" s="15" t="e" vm="277">
        <v>#VALUE!</v>
      </c>
      <c r="M112" s="15" t="e" vm="15">
        <f t="array" ref="M112">_FV( L112,"Country/region",TRUE)</f>
        <v>#VALUE!</v>
      </c>
      <c r="N112" s="17" vm="278">
        <f t="array" ref="N112">_FV( L112,"Latitude")</f>
        <v>33.216666666667003</v>
      </c>
      <c r="O112" s="17" vm="279">
        <f t="array" ref="O112">_FV( L112,"Longitude")</f>
        <v>-97.133333333332999</v>
      </c>
    </row>
    <row r="113" spans="1:15" ht="15" customHeight="1">
      <c r="A113" s="15" t="s">
        <v>424</v>
      </c>
      <c r="B113" s="15" t="s">
        <v>216</v>
      </c>
      <c r="C113" s="15">
        <v>1</v>
      </c>
      <c r="D113" s="19" t="s">
        <v>425</v>
      </c>
      <c r="E113" s="15">
        <v>0</v>
      </c>
      <c r="F113" s="15"/>
      <c r="G113" s="15">
        <v>1</v>
      </c>
      <c r="H113" s="19" t="s">
        <v>426</v>
      </c>
      <c r="I113" s="15">
        <v>0</v>
      </c>
      <c r="J113" s="15"/>
      <c r="K113" s="15" t="s">
        <v>427</v>
      </c>
      <c r="L113" s="15" t="e" vm="280">
        <v>#VALUE!</v>
      </c>
      <c r="M113" s="15" t="e" vm="15">
        <f t="array" ref="M113">_FV( L113,"Country/region",TRUE)</f>
        <v>#VALUE!</v>
      </c>
      <c r="N113" s="17" vm="281">
        <f t="array" ref="N113">_FV( L113,"Latitude")</f>
        <v>37.948888888889002</v>
      </c>
      <c r="O113" s="17" vm="282">
        <f t="array" ref="O113">_FV( L113,"Longitude")</f>
        <v>-91.763055555555994</v>
      </c>
    </row>
    <row r="114" spans="1:15" ht="15" customHeight="1">
      <c r="A114" s="15" t="s">
        <v>428</v>
      </c>
      <c r="B114" s="15" t="s">
        <v>216</v>
      </c>
      <c r="C114" s="15">
        <v>0</v>
      </c>
      <c r="D114" s="15"/>
      <c r="E114" s="15">
        <v>0</v>
      </c>
      <c r="F114" s="15"/>
      <c r="G114" s="15">
        <v>1</v>
      </c>
      <c r="H114" s="19" t="s">
        <v>429</v>
      </c>
      <c r="I114" s="15">
        <v>0</v>
      </c>
      <c r="J114" s="15"/>
      <c r="K114" s="15" t="s">
        <v>430</v>
      </c>
      <c r="L114" s="15" t="e" vm="283">
        <v>#VALUE!</v>
      </c>
      <c r="M114" s="15" t="e" vm="10">
        <f t="array" ref="M114">_FV( L114,"Country/region",TRUE)</f>
        <v>#VALUE!</v>
      </c>
      <c r="N114" s="17" vm="284">
        <f t="array" ref="N114">_FV( L114,"Latitude")</f>
        <v>30.752199999999998</v>
      </c>
      <c r="O114" s="17" vm="285">
        <f t="array" ref="O114">_FV( L114,"Longitude")</f>
        <v>120.75</v>
      </c>
    </row>
    <row r="115" spans="1:15" ht="15" customHeight="1">
      <c r="A115" s="15" t="s">
        <v>431</v>
      </c>
      <c r="B115" s="15" t="s">
        <v>216</v>
      </c>
      <c r="C115" s="15">
        <v>0</v>
      </c>
      <c r="D115" s="15"/>
      <c r="E115" s="15">
        <v>1</v>
      </c>
      <c r="F115" s="19" t="s">
        <v>432</v>
      </c>
      <c r="G115" s="15">
        <v>1</v>
      </c>
      <c r="H115" s="19" t="s">
        <v>433</v>
      </c>
      <c r="I115" s="15">
        <v>1</v>
      </c>
      <c r="J115" s="19" t="s">
        <v>434</v>
      </c>
      <c r="K115" s="15" t="s">
        <v>435</v>
      </c>
      <c r="L115" s="15" t="e" vm="286">
        <v>#VALUE!</v>
      </c>
      <c r="M115" s="15" t="e" vm="64">
        <f t="array" ref="M115">_FV( L115,"Country/region",TRUE)</f>
        <v>#VALUE!</v>
      </c>
      <c r="N115" s="17" vm="287">
        <f t="array" ref="N115">_FV( L115,"Latitude")</f>
        <v>51.962499999999999</v>
      </c>
      <c r="O115" s="17" vm="288">
        <f t="array" ref="O115">_FV( L115,"Longitude")</f>
        <v>7.6255555555556001</v>
      </c>
    </row>
    <row r="116" spans="1:15" ht="15" customHeight="1">
      <c r="A116" s="15" t="s">
        <v>436</v>
      </c>
      <c r="B116" s="15" t="s">
        <v>216</v>
      </c>
      <c r="C116" s="15">
        <v>1</v>
      </c>
      <c r="D116" s="19" t="s">
        <v>437</v>
      </c>
      <c r="E116" s="15">
        <v>0</v>
      </c>
      <c r="F116" s="15"/>
      <c r="G116" s="15">
        <v>0</v>
      </c>
      <c r="H116" s="15"/>
      <c r="I116" s="15">
        <v>0</v>
      </c>
      <c r="J116" s="15"/>
      <c r="K116" s="15" t="s">
        <v>438</v>
      </c>
      <c r="L116" s="15" t="e" vm="289">
        <v>#VALUE!</v>
      </c>
      <c r="M116" s="15" t="e" vm="290">
        <f t="array" ref="M116">_FV( L116,"Country/region",TRUE)</f>
        <v>#VALUE!</v>
      </c>
      <c r="N116" s="17" vm="291">
        <f t="array" ref="N116">_FV( L116,"Latitude")</f>
        <v>-33.925277777777801</v>
      </c>
      <c r="O116" s="17" vm="292">
        <f t="array" ref="O116">_FV( L116,"Longitude")</f>
        <v>18.4238888888889</v>
      </c>
    </row>
    <row r="117" spans="1:15" ht="15" customHeight="1">
      <c r="A117" s="15" t="s">
        <v>439</v>
      </c>
      <c r="B117" s="15" t="s">
        <v>96</v>
      </c>
      <c r="C117" s="15">
        <v>0</v>
      </c>
      <c r="D117" s="15"/>
      <c r="E117" s="15">
        <v>1</v>
      </c>
      <c r="F117" s="19" t="s">
        <v>440</v>
      </c>
      <c r="G117" s="15">
        <v>0</v>
      </c>
      <c r="H117" s="15"/>
      <c r="I117" s="15">
        <v>0</v>
      </c>
      <c r="J117" s="15"/>
      <c r="K117" s="15" t="s">
        <v>441</v>
      </c>
      <c r="L117" s="15" t="e" vm="293">
        <v>#VALUE!</v>
      </c>
      <c r="M117" s="15" t="e" vm="15">
        <f t="array" ref="M117">_FV( L117,"Country/region",TRUE)</f>
        <v>#VALUE!</v>
      </c>
      <c r="N117" s="17" vm="294">
        <f t="array" ref="N117">_FV( L117,"Latitude")</f>
        <v>33.923333333332998</v>
      </c>
      <c r="O117" s="17" vm="295">
        <f t="array" ref="O117">_FV( L117,"Longitude")</f>
        <v>-117.88888888888999</v>
      </c>
    </row>
    <row r="118" spans="1:15" ht="15" customHeight="1">
      <c r="A118" s="15" t="s">
        <v>442</v>
      </c>
      <c r="B118" s="15" t="s">
        <v>96</v>
      </c>
      <c r="C118" s="15">
        <v>0</v>
      </c>
      <c r="D118" s="15"/>
      <c r="E118" s="15">
        <v>0</v>
      </c>
      <c r="F118" s="15"/>
      <c r="G118" s="15">
        <v>1</v>
      </c>
      <c r="H118" s="21" t="s">
        <v>443</v>
      </c>
      <c r="I118" s="15">
        <v>0</v>
      </c>
      <c r="J118" s="15"/>
      <c r="K118" s="15" t="s">
        <v>116</v>
      </c>
      <c r="L118" s="15" t="e" vm="28">
        <v>#VALUE!</v>
      </c>
      <c r="M118" s="15" t="e" vm="15">
        <f t="array" ref="M118">_FV( L118,"Country/region",TRUE)</f>
        <v>#VALUE!</v>
      </c>
      <c r="N118" s="17" vm="29">
        <f t="array" ref="N118">_FV( L118,"Latitude")</f>
        <v>37.392777777778001</v>
      </c>
      <c r="O118" s="17" vm="30">
        <f t="array" ref="O118">_FV( L118,"Longitude")</f>
        <v>-122.04194444444001</v>
      </c>
    </row>
    <row r="119" spans="1:15" ht="15" customHeight="1">
      <c r="A119" s="15" t="s">
        <v>444</v>
      </c>
      <c r="B119" s="15" t="s">
        <v>96</v>
      </c>
      <c r="C119" s="15">
        <v>1</v>
      </c>
      <c r="D119" s="19" t="s">
        <v>445</v>
      </c>
      <c r="E119" s="15">
        <v>0</v>
      </c>
      <c r="F119" s="15"/>
      <c r="G119" s="15">
        <v>0</v>
      </c>
      <c r="H119" s="15"/>
      <c r="I119" s="15">
        <v>0</v>
      </c>
      <c r="J119" s="15"/>
      <c r="K119" s="15" t="s">
        <v>446</v>
      </c>
      <c r="L119" s="15" t="e" vm="296">
        <v>#VALUE!</v>
      </c>
      <c r="M119" s="15" t="e" vm="297">
        <f t="array" ref="M119">_FV( L119,"Country/region",TRUE)</f>
        <v>#VALUE!</v>
      </c>
      <c r="N119" s="17" vm="298">
        <f t="array" ref="N119">_FV( L119,"Latitude")</f>
        <v>19.0758333333333</v>
      </c>
      <c r="O119" s="17" vm="299">
        <f t="array" ref="O119">_FV( L119,"Longitude")</f>
        <v>72.877499999999998</v>
      </c>
    </row>
    <row r="120" spans="1:15" ht="15" customHeight="1">
      <c r="A120" s="15" t="s">
        <v>447</v>
      </c>
      <c r="B120" s="15" t="s">
        <v>96</v>
      </c>
      <c r="C120" s="15">
        <v>0</v>
      </c>
      <c r="D120" s="15"/>
      <c r="E120" s="15">
        <v>1</v>
      </c>
      <c r="F120" s="19" t="s">
        <v>448</v>
      </c>
      <c r="G120" s="15">
        <v>0</v>
      </c>
      <c r="H120" s="15"/>
      <c r="I120" s="15">
        <v>0</v>
      </c>
      <c r="J120" s="15"/>
      <c r="K120" s="15" t="s">
        <v>449</v>
      </c>
      <c r="L120" s="15" t="e" vm="300">
        <v>#VALUE!</v>
      </c>
      <c r="M120" s="15" t="e" vm="64">
        <f t="array" ref="M120">_FV( L120,"Country/region",TRUE)</f>
        <v>#VALUE!</v>
      </c>
      <c r="N120" s="17">
        <v>52.499738576043697</v>
      </c>
      <c r="O120" s="17">
        <v>13.426105040987601</v>
      </c>
    </row>
    <row r="121" spans="1:15" ht="15" customHeight="1">
      <c r="A121" s="15" t="s">
        <v>450</v>
      </c>
      <c r="B121" s="15" t="s">
        <v>96</v>
      </c>
      <c r="C121" s="15">
        <v>0</v>
      </c>
      <c r="D121" s="15"/>
      <c r="E121" s="15">
        <v>0</v>
      </c>
      <c r="F121" s="15"/>
      <c r="G121" s="15">
        <v>0</v>
      </c>
      <c r="H121" s="15"/>
      <c r="I121" s="15">
        <v>1</v>
      </c>
      <c r="J121" s="19" t="s">
        <v>451</v>
      </c>
      <c r="K121" s="15" t="s">
        <v>452</v>
      </c>
      <c r="L121" s="15" t="e" vm="301">
        <v>#VALUE!</v>
      </c>
      <c r="M121" s="15" t="e" vm="51">
        <f t="array" ref="M121">_FV( L121,"Country/region",TRUE)</f>
        <v>#VALUE!</v>
      </c>
      <c r="N121" s="17">
        <v>43.7033710256745</v>
      </c>
      <c r="O121" s="17">
        <v>-79.415700245132399</v>
      </c>
    </row>
    <row r="122" spans="1:15" ht="15" customHeight="1">
      <c r="A122" s="15" t="s">
        <v>453</v>
      </c>
      <c r="B122" s="15" t="s">
        <v>96</v>
      </c>
      <c r="C122" s="15">
        <v>0</v>
      </c>
      <c r="D122" s="15"/>
      <c r="E122" s="15">
        <v>0</v>
      </c>
      <c r="F122" s="15"/>
      <c r="G122" s="15">
        <v>0</v>
      </c>
      <c r="H122" s="15"/>
      <c r="I122" s="15">
        <v>1</v>
      </c>
      <c r="J122" s="19" t="s">
        <v>454</v>
      </c>
      <c r="K122" s="15" t="s">
        <v>455</v>
      </c>
      <c r="L122" s="15" t="e" vm="302">
        <v>#VALUE!</v>
      </c>
      <c r="M122" s="15" t="e" vm="15">
        <f t="array" ref="M122">_FV( L122,"Country/region",TRUE)</f>
        <v>#VALUE!</v>
      </c>
      <c r="N122" s="17" vm="303">
        <f t="array" ref="N122">_FV( L122,"Latitude")</f>
        <v>29.976111111111098</v>
      </c>
      <c r="O122" s="17" vm="304">
        <f t="array" ref="O122">_FV( L122,"Longitude")</f>
        <v>-90.078333333333305</v>
      </c>
    </row>
    <row r="123" spans="1:15" ht="15" customHeight="1">
      <c r="A123" s="15" t="s">
        <v>456</v>
      </c>
      <c r="B123" s="15" t="s">
        <v>216</v>
      </c>
      <c r="C123" s="15">
        <v>0</v>
      </c>
      <c r="D123" s="15"/>
      <c r="E123" s="15">
        <v>1</v>
      </c>
      <c r="F123" s="19" t="s">
        <v>457</v>
      </c>
      <c r="G123" s="15">
        <v>0</v>
      </c>
      <c r="H123" s="15"/>
      <c r="I123" s="15">
        <v>0</v>
      </c>
      <c r="J123" s="15"/>
      <c r="K123" s="15" t="s">
        <v>458</v>
      </c>
      <c r="L123" s="15" t="e" vm="305">
        <v>#VALUE!</v>
      </c>
      <c r="M123" s="15" t="e" vm="297">
        <f t="array" ref="M123">_FV( L123,"Country/region",TRUE)</f>
        <v>#VALUE!</v>
      </c>
      <c r="N123" s="17" vm="306">
        <f t="array" ref="N123">_FV( L123,"Latitude")</f>
        <v>28.496152777778001</v>
      </c>
      <c r="O123" s="17" vm="307">
        <f t="array" ref="O123">_FV( L123,"Longitude")</f>
        <v>77.536011111110994</v>
      </c>
    </row>
    <row r="124" spans="1:15" ht="15" customHeight="1">
      <c r="A124" s="15" t="s">
        <v>459</v>
      </c>
      <c r="B124" s="15" t="s">
        <v>216</v>
      </c>
      <c r="C124" s="15">
        <v>1</v>
      </c>
      <c r="D124" s="19" t="s">
        <v>460</v>
      </c>
      <c r="E124" s="15">
        <v>1</v>
      </c>
      <c r="F124" s="19" t="s">
        <v>460</v>
      </c>
      <c r="G124" s="15">
        <v>1</v>
      </c>
      <c r="H124" s="19" t="s">
        <v>461</v>
      </c>
      <c r="I124" s="15">
        <v>0</v>
      </c>
      <c r="J124" s="15"/>
      <c r="K124" s="15" t="s">
        <v>462</v>
      </c>
      <c r="L124" s="15" t="e" vm="296">
        <v>#VALUE!</v>
      </c>
      <c r="M124" s="15" t="e" vm="297">
        <f t="array" ref="M124">_FV( L124,"Country/region",TRUE)</f>
        <v>#VALUE!</v>
      </c>
      <c r="N124" s="17" vm="298">
        <f t="array" ref="N124">_FV( L124,"Latitude")</f>
        <v>19.0758333333333</v>
      </c>
      <c r="O124" s="17" vm="299">
        <f t="array" ref="O124">_FV( L124,"Longitude")</f>
        <v>72.877499999999998</v>
      </c>
    </row>
    <row r="125" spans="1:15" ht="15" customHeight="1">
      <c r="A125" s="15" t="s">
        <v>463</v>
      </c>
      <c r="B125" s="15" t="s">
        <v>96</v>
      </c>
      <c r="C125" s="15">
        <v>0</v>
      </c>
      <c r="D125" s="15"/>
      <c r="E125" s="15">
        <v>0</v>
      </c>
      <c r="F125" s="15"/>
      <c r="G125" s="15">
        <v>1</v>
      </c>
      <c r="H125" s="19" t="s">
        <v>464</v>
      </c>
      <c r="I125" s="15">
        <v>0</v>
      </c>
      <c r="J125" s="15"/>
      <c r="K125" s="15" t="s">
        <v>465</v>
      </c>
      <c r="L125" s="15" t="e" vm="308">
        <v>#VALUE!</v>
      </c>
      <c r="M125" s="15" t="e" vm="51">
        <f t="array" ref="M125">_FV( L125,"Country/region",TRUE)</f>
        <v>#VALUE!</v>
      </c>
      <c r="N125" s="17" vm="309">
        <f t="array" ref="N125">_FV( L125,"Latitude")</f>
        <v>49.260833333333302</v>
      </c>
      <c r="O125" s="17" vm="310">
        <f t="array" ref="O125">_FV( L125,"Longitude")</f>
        <v>-123.11388888888899</v>
      </c>
    </row>
    <row r="126" spans="1:15" ht="15" customHeight="1">
      <c r="A126" s="15" t="s">
        <v>466</v>
      </c>
      <c r="B126" s="15" t="s">
        <v>216</v>
      </c>
      <c r="C126" s="15">
        <v>1</v>
      </c>
      <c r="D126" s="19" t="s">
        <v>467</v>
      </c>
      <c r="E126" s="15">
        <v>0</v>
      </c>
      <c r="F126" s="15"/>
      <c r="G126" s="15">
        <v>0</v>
      </c>
      <c r="H126" s="15"/>
      <c r="I126" s="15">
        <v>0</v>
      </c>
      <c r="J126" s="15"/>
      <c r="K126" s="15" t="s">
        <v>468</v>
      </c>
      <c r="L126" s="15" t="e" vm="311">
        <v>#VALUE!</v>
      </c>
      <c r="M126" s="15" t="e" vm="15">
        <f t="array" ref="M126">_FV( L126,"Country/region",TRUE)</f>
        <v>#VALUE!</v>
      </c>
      <c r="N126" s="17" vm="312">
        <f t="array" ref="N126">_FV( L126,"Latitude")</f>
        <v>39.162222222221999</v>
      </c>
      <c r="O126" s="17" vm="313">
        <f t="array" ref="O126">_FV( L126,"Longitude")</f>
        <v>-86.529166666666995</v>
      </c>
    </row>
    <row r="127" spans="1:15" ht="15" customHeight="1">
      <c r="A127" s="15" t="s">
        <v>469</v>
      </c>
      <c r="B127" s="15" t="s">
        <v>96</v>
      </c>
      <c r="C127" s="15">
        <v>1</v>
      </c>
      <c r="D127" s="15"/>
      <c r="E127" s="15">
        <v>0</v>
      </c>
      <c r="F127" s="15"/>
      <c r="G127" s="15">
        <v>0</v>
      </c>
      <c r="H127" s="15"/>
      <c r="I127" s="15">
        <v>0</v>
      </c>
      <c r="J127" s="15"/>
      <c r="K127" s="15" t="s">
        <v>470</v>
      </c>
      <c r="L127" s="15" t="e" vm="314">
        <v>#VALUE!</v>
      </c>
      <c r="M127" s="15" t="e" vm="314">
        <v>#VALUE!</v>
      </c>
      <c r="N127" s="17" vm="315">
        <f t="array" ref="N127">_FV( L127,"Latitude")</f>
        <v>59.329444444444</v>
      </c>
      <c r="O127" s="17" vm="316">
        <f t="array" ref="O127">_FV( L127,"Longitude")</f>
        <v>18.068611111111</v>
      </c>
    </row>
    <row r="128" spans="1:15" ht="15" customHeight="1">
      <c r="A128" s="15" t="s">
        <v>471</v>
      </c>
      <c r="B128" s="15" t="s">
        <v>216</v>
      </c>
      <c r="C128" s="15">
        <v>0</v>
      </c>
      <c r="D128" s="15"/>
      <c r="E128" s="15">
        <v>1</v>
      </c>
      <c r="F128" s="19" t="s">
        <v>472</v>
      </c>
      <c r="G128" s="15">
        <v>1</v>
      </c>
      <c r="H128" s="19" t="s">
        <v>473</v>
      </c>
      <c r="I128" s="15">
        <v>0</v>
      </c>
      <c r="J128" s="15"/>
      <c r="K128" s="15" t="s">
        <v>474</v>
      </c>
      <c r="L128" s="15" t="e" vm="317">
        <v>#VALUE!</v>
      </c>
      <c r="M128" s="15" t="e" vm="51">
        <f t="array" ref="M128">_FV( L128,"Country/region",TRUE)</f>
        <v>#VALUE!</v>
      </c>
      <c r="N128" s="17" vm="318">
        <f t="array" ref="N128">_FV( L128,"Latitude")</f>
        <v>49.183300000000003</v>
      </c>
      <c r="O128" s="17" vm="319">
        <f t="array" ref="O128">_FV( L128,"Longitude")</f>
        <v>-122.85</v>
      </c>
    </row>
    <row r="129" spans="1:15" ht="15" customHeight="1">
      <c r="A129" s="15" t="s">
        <v>475</v>
      </c>
      <c r="B129" s="15" t="s">
        <v>216</v>
      </c>
      <c r="C129" s="15">
        <v>1</v>
      </c>
      <c r="D129" s="19" t="s">
        <v>476</v>
      </c>
      <c r="E129" s="15">
        <v>0</v>
      </c>
      <c r="F129" s="15"/>
      <c r="G129" s="15">
        <v>1</v>
      </c>
      <c r="H129" s="19" t="s">
        <v>477</v>
      </c>
      <c r="I129" s="15">
        <v>0</v>
      </c>
      <c r="J129" s="15"/>
      <c r="K129" s="15" t="s">
        <v>478</v>
      </c>
      <c r="L129" s="15" t="e" vm="320">
        <v>#VALUE!</v>
      </c>
      <c r="M129" s="15" t="e" vm="51">
        <f t="array" ref="M129">_FV( L129,"Country/region",TRUE)</f>
        <v>#VALUE!</v>
      </c>
      <c r="N129" s="17" vm="321">
        <f t="array" ref="N129">_FV( L129,"Latitude")</f>
        <v>43.256666666667002</v>
      </c>
      <c r="O129" s="17" vm="322">
        <f t="array" ref="O129">_FV( L129,"Longitude")</f>
        <v>-79.869166666666999</v>
      </c>
    </row>
    <row r="130" spans="1:15" ht="15" customHeight="1">
      <c r="A130" s="15" t="s">
        <v>479</v>
      </c>
      <c r="B130" s="15" t="s">
        <v>216</v>
      </c>
      <c r="C130" s="15">
        <v>0</v>
      </c>
      <c r="D130" s="15"/>
      <c r="E130" s="15">
        <v>1</v>
      </c>
      <c r="F130" s="19" t="s">
        <v>480</v>
      </c>
      <c r="G130" s="15">
        <v>1</v>
      </c>
      <c r="H130" s="19" t="s">
        <v>481</v>
      </c>
      <c r="I130" s="15">
        <v>0</v>
      </c>
      <c r="J130" s="15"/>
      <c r="K130" s="15" t="s">
        <v>482</v>
      </c>
      <c r="L130" s="15" t="e" vm="323">
        <v>#VALUE!</v>
      </c>
      <c r="M130" s="15" t="e" vm="51">
        <f t="array" ref="M130">_FV( L130,"Country/region",TRUE)</f>
        <v>#VALUE!</v>
      </c>
      <c r="N130" s="17" vm="324">
        <f t="array" ref="N130">_FV( L130,"Latitude")</f>
        <v>42.983699999999999</v>
      </c>
      <c r="O130" s="17" vm="325">
        <f t="array" ref="O130">_FV( L130,"Longitude")</f>
        <v>-81.249700000000004</v>
      </c>
    </row>
    <row r="131" spans="1:15" ht="15" customHeight="1">
      <c r="A131" s="15" t="s">
        <v>483</v>
      </c>
      <c r="B131" s="15" t="s">
        <v>216</v>
      </c>
      <c r="C131" s="15">
        <v>1</v>
      </c>
      <c r="D131" s="19" t="s">
        <v>484</v>
      </c>
      <c r="E131" s="15">
        <v>0</v>
      </c>
      <c r="F131" s="15"/>
      <c r="G131" s="15">
        <v>1</v>
      </c>
      <c r="H131" s="19" t="s">
        <v>485</v>
      </c>
      <c r="I131" s="15">
        <v>0</v>
      </c>
      <c r="J131" s="15"/>
      <c r="K131" s="15" t="s">
        <v>486</v>
      </c>
      <c r="L131" s="15" t="e" vm="326">
        <v>#VALUE!</v>
      </c>
      <c r="M131" s="15" t="e" vm="22">
        <f t="array" ref="M131">_FV( L131,"Country/region",TRUE)</f>
        <v>#VALUE!</v>
      </c>
      <c r="N131" s="17" vm="327">
        <f t="array" ref="N131">_FV( L131,"Latitude")</f>
        <v>53.407499999999999</v>
      </c>
      <c r="O131" s="17" vm="328">
        <f t="array" ref="O131">_FV( L131,"Longitude")</f>
        <v>-2.9919444444444401</v>
      </c>
    </row>
    <row r="132" spans="1:15" ht="15" customHeight="1">
      <c r="K132" s="15"/>
      <c r="L132" s="15"/>
    </row>
    <row r="133" spans="1:15" ht="15" customHeight="1">
      <c r="K133" s="15"/>
      <c r="L133" s="15"/>
    </row>
    <row r="134" spans="1:15" ht="15" customHeight="1">
      <c r="K134" s="15"/>
      <c r="L134" s="15"/>
    </row>
    <row r="135" spans="1:15" ht="15" customHeight="1">
      <c r="K135" s="15"/>
      <c r="L135" s="15"/>
    </row>
    <row r="136" spans="1:15" ht="15" customHeight="1">
      <c r="K136" s="15"/>
      <c r="L136" s="15"/>
    </row>
    <row r="137" spans="1:15" ht="15" customHeight="1">
      <c r="K137" s="15"/>
      <c r="L137" s="15"/>
    </row>
    <row r="138" spans="1:15" ht="15" customHeight="1">
      <c r="K138" s="15"/>
      <c r="L138" s="15"/>
    </row>
    <row r="139" spans="1:15" ht="15" customHeight="1">
      <c r="K139" s="15"/>
      <c r="L139" s="15"/>
    </row>
    <row r="140" spans="1:15" ht="15" customHeight="1">
      <c r="K140" s="15"/>
      <c r="L140" s="15"/>
    </row>
    <row r="141" spans="1:15" ht="15" customHeight="1">
      <c r="K141" s="15"/>
      <c r="L141" s="15"/>
    </row>
    <row r="142" spans="1:15" ht="15" customHeight="1">
      <c r="K142" s="15"/>
      <c r="L142" s="15"/>
    </row>
    <row r="143" spans="1:15" ht="15" customHeight="1">
      <c r="K143" s="15"/>
      <c r="L143" s="15"/>
    </row>
    <row r="144" spans="1:15" ht="15" customHeight="1">
      <c r="K144" s="15"/>
      <c r="L144" s="15"/>
    </row>
    <row r="145" spans="11:12" ht="15" customHeight="1">
      <c r="K145" s="15"/>
      <c r="L145" s="15"/>
    </row>
    <row r="146" spans="11:12" ht="15" customHeight="1">
      <c r="K146" s="15"/>
      <c r="L146" s="15"/>
    </row>
    <row r="147" spans="11:12" ht="15" customHeight="1">
      <c r="K147" s="15"/>
      <c r="L147" s="15"/>
    </row>
    <row r="148" spans="11:12" ht="15" customHeight="1">
      <c r="K148" s="15"/>
      <c r="L148" s="15"/>
    </row>
    <row r="149" spans="11:12" ht="15" customHeight="1">
      <c r="K149" s="15"/>
      <c r="L149" s="15"/>
    </row>
    <row r="150" spans="11:12" ht="15" customHeight="1">
      <c r="K150" s="15"/>
      <c r="L150" s="15"/>
    </row>
    <row r="151" spans="11:12" ht="15" customHeight="1">
      <c r="K151" s="15"/>
      <c r="L151" s="15"/>
    </row>
    <row r="152" spans="11:12" ht="15" customHeight="1">
      <c r="K152" s="15"/>
      <c r="L152" s="15"/>
    </row>
    <row r="153" spans="11:12" ht="15" customHeight="1">
      <c r="K153" s="15"/>
      <c r="L153" s="15"/>
    </row>
    <row r="154" spans="11:12" ht="15" customHeight="1">
      <c r="K154" s="15"/>
      <c r="L154" s="15"/>
    </row>
    <row r="155" spans="11:12" ht="15" customHeight="1">
      <c r="K155" s="15"/>
      <c r="L155" s="15"/>
    </row>
    <row r="156" spans="11:12" ht="15" customHeight="1">
      <c r="K156" s="15"/>
      <c r="L156" s="15"/>
    </row>
    <row r="157" spans="11:12" ht="15" customHeight="1">
      <c r="K157" s="15"/>
      <c r="L157" s="15"/>
    </row>
    <row r="158" spans="11:12" ht="15" customHeight="1">
      <c r="K158" s="15"/>
      <c r="L158" s="15"/>
    </row>
    <row r="159" spans="11:12" ht="15" customHeight="1">
      <c r="K159" s="15"/>
      <c r="L159" s="15"/>
    </row>
    <row r="160" spans="11:12" ht="15" customHeight="1">
      <c r="K160" s="15"/>
      <c r="L160" s="15"/>
    </row>
    <row r="161" spans="11:12" ht="15" customHeight="1">
      <c r="K161" s="15"/>
      <c r="L161" s="15"/>
    </row>
    <row r="162" spans="11:12" ht="15" customHeight="1">
      <c r="K162" s="15"/>
      <c r="L162" s="15"/>
    </row>
    <row r="163" spans="11:12" ht="15" customHeight="1">
      <c r="K163" s="15"/>
      <c r="L163" s="15"/>
    </row>
    <row r="164" spans="11:12" ht="15" customHeight="1">
      <c r="K164" s="15"/>
      <c r="L164" s="15"/>
    </row>
    <row r="165" spans="11:12" ht="15" customHeight="1">
      <c r="K165" s="15"/>
      <c r="L165" s="15"/>
    </row>
    <row r="166" spans="11:12" ht="15" customHeight="1">
      <c r="K166" s="15"/>
      <c r="L166" s="15"/>
    </row>
    <row r="167" spans="11:12" ht="15" customHeight="1">
      <c r="K167" s="15"/>
      <c r="L167" s="15"/>
    </row>
    <row r="168" spans="11:12" ht="15" customHeight="1">
      <c r="K168" s="15"/>
      <c r="L168" s="15"/>
    </row>
    <row r="169" spans="11:12" ht="15" customHeight="1">
      <c r="K169" s="15"/>
      <c r="L169" s="15"/>
    </row>
    <row r="170" spans="11:12" ht="15" customHeight="1">
      <c r="K170" s="15"/>
      <c r="L170" s="15"/>
    </row>
    <row r="171" spans="11:12" ht="15" customHeight="1">
      <c r="K171" s="15"/>
      <c r="L171" s="15"/>
    </row>
    <row r="172" spans="11:12" ht="15" customHeight="1">
      <c r="K172" s="15"/>
      <c r="L172" s="15"/>
    </row>
    <row r="173" spans="11:12" ht="15" customHeight="1">
      <c r="K173" s="15"/>
      <c r="L173" s="15"/>
    </row>
    <row r="174" spans="11:12" ht="15" customHeight="1">
      <c r="K174" s="15"/>
      <c r="L174" s="15"/>
    </row>
    <row r="175" spans="11:12" ht="15" customHeight="1">
      <c r="K175" s="15"/>
      <c r="L175" s="15"/>
    </row>
    <row r="176" spans="11:12" ht="15" customHeight="1">
      <c r="K176" s="15"/>
      <c r="L176" s="15"/>
    </row>
    <row r="177" spans="11:12" ht="15" customHeight="1">
      <c r="K177" s="15"/>
      <c r="L177" s="15"/>
    </row>
    <row r="178" spans="11:12" ht="15" customHeight="1">
      <c r="K178" s="15"/>
      <c r="L178" s="15"/>
    </row>
    <row r="179" spans="11:12" ht="15" customHeight="1">
      <c r="K179" s="15"/>
      <c r="L179" s="15"/>
    </row>
    <row r="180" spans="11:12" ht="15" customHeight="1">
      <c r="K180" s="15"/>
      <c r="L180" s="15"/>
    </row>
    <row r="181" spans="11:12" ht="15" customHeight="1">
      <c r="K181" s="15"/>
      <c r="L181" s="15"/>
    </row>
    <row r="182" spans="11:12" ht="15" customHeight="1">
      <c r="K182" s="15"/>
      <c r="L182" s="15"/>
    </row>
    <row r="183" spans="11:12" ht="15" customHeight="1">
      <c r="K183" s="15"/>
      <c r="L183" s="15"/>
    </row>
    <row r="184" spans="11:12" ht="15" customHeight="1">
      <c r="K184" s="15"/>
      <c r="L184" s="15"/>
    </row>
    <row r="185" spans="11:12" ht="15" customHeight="1">
      <c r="K185" s="15"/>
      <c r="L185" s="15"/>
    </row>
    <row r="186" spans="11:12" ht="15" customHeight="1">
      <c r="K186" s="15"/>
      <c r="L186" s="15"/>
    </row>
    <row r="187" spans="11:12" ht="15" customHeight="1">
      <c r="K187" s="15"/>
      <c r="L187" s="15"/>
    </row>
    <row r="188" spans="11:12" ht="15" customHeight="1">
      <c r="K188" s="15"/>
      <c r="L188" s="15"/>
    </row>
    <row r="189" spans="11:12" ht="15" customHeight="1">
      <c r="K189" s="15"/>
      <c r="L189" s="15"/>
    </row>
    <row r="190" spans="11:12" ht="15" customHeight="1">
      <c r="K190" s="15"/>
      <c r="L190" s="15"/>
    </row>
    <row r="191" spans="11:12" ht="15" customHeight="1">
      <c r="K191" s="15"/>
      <c r="L191" s="15"/>
    </row>
    <row r="192" spans="11:12" ht="15" customHeight="1">
      <c r="K192" s="15"/>
      <c r="L192" s="15"/>
    </row>
    <row r="193" spans="11:12" ht="15" customHeight="1">
      <c r="K193" s="15"/>
      <c r="L193" s="15"/>
    </row>
    <row r="194" spans="11:12" ht="15" customHeight="1">
      <c r="K194" s="15"/>
      <c r="L194" s="15"/>
    </row>
    <row r="195" spans="11:12" ht="15" customHeight="1">
      <c r="K195" s="15"/>
      <c r="L195" s="15"/>
    </row>
    <row r="196" spans="11:12" ht="15" customHeight="1">
      <c r="K196" s="15"/>
      <c r="L196" s="15"/>
    </row>
    <row r="197" spans="11:12" ht="15" customHeight="1">
      <c r="K197" s="15"/>
      <c r="L197" s="15"/>
    </row>
    <row r="198" spans="11:12" ht="15" customHeight="1">
      <c r="K198" s="15"/>
      <c r="L198" s="15"/>
    </row>
    <row r="199" spans="11:12" ht="15" customHeight="1">
      <c r="K199" s="15"/>
      <c r="L199" s="15"/>
    </row>
    <row r="200" spans="11:12" ht="15" customHeight="1">
      <c r="K200" s="15"/>
      <c r="L200" s="15"/>
    </row>
    <row r="201" spans="11:12" ht="15" customHeight="1">
      <c r="K201" s="15"/>
      <c r="L201" s="15"/>
    </row>
    <row r="202" spans="11:12" ht="15" customHeight="1">
      <c r="K202" s="15"/>
      <c r="L202" s="15"/>
    </row>
    <row r="203" spans="11:12" ht="15" customHeight="1">
      <c r="K203" s="15"/>
      <c r="L203" s="15"/>
    </row>
    <row r="204" spans="11:12" ht="15" customHeight="1">
      <c r="K204" s="15"/>
      <c r="L204" s="15"/>
    </row>
    <row r="205" spans="11:12" ht="15" customHeight="1">
      <c r="K205" s="15"/>
      <c r="L205" s="15"/>
    </row>
    <row r="206" spans="11:12" ht="15" customHeight="1">
      <c r="K206" s="15"/>
      <c r="L206" s="15"/>
    </row>
    <row r="207" spans="11:12" ht="15" customHeight="1">
      <c r="K207" s="15"/>
      <c r="L207" s="15"/>
    </row>
    <row r="208" spans="11:12" ht="15" customHeight="1">
      <c r="K208" s="15"/>
      <c r="L208" s="15"/>
    </row>
    <row r="209" spans="11:12" ht="15" customHeight="1">
      <c r="K209" s="15"/>
      <c r="L209" s="15"/>
    </row>
    <row r="210" spans="11:12" ht="15" customHeight="1">
      <c r="K210" s="15"/>
      <c r="L210" s="15"/>
    </row>
    <row r="211" spans="11:12" ht="15" customHeight="1">
      <c r="K211" s="15"/>
      <c r="L211" s="15"/>
    </row>
    <row r="212" spans="11:12" ht="15" customHeight="1">
      <c r="K212" s="15"/>
      <c r="L212" s="15"/>
    </row>
    <row r="213" spans="11:12" ht="15" customHeight="1">
      <c r="K213" s="15"/>
      <c r="L213" s="15"/>
    </row>
    <row r="214" spans="11:12" ht="15" customHeight="1">
      <c r="K214" s="15"/>
      <c r="L214" s="15"/>
    </row>
    <row r="215" spans="11:12" ht="15" customHeight="1">
      <c r="K215" s="15"/>
      <c r="L215" s="15"/>
    </row>
    <row r="216" spans="11:12" ht="15" customHeight="1">
      <c r="K216" s="15"/>
      <c r="L216" s="15"/>
    </row>
    <row r="217" spans="11:12" ht="15" customHeight="1">
      <c r="K217" s="15"/>
      <c r="L217" s="15"/>
    </row>
    <row r="218" spans="11:12" ht="15" customHeight="1">
      <c r="K218" s="15"/>
      <c r="L218" s="15"/>
    </row>
    <row r="219" spans="11:12" ht="15" customHeight="1">
      <c r="K219" s="15"/>
      <c r="L219" s="15"/>
    </row>
    <row r="220" spans="11:12" ht="15" customHeight="1">
      <c r="K220" s="15"/>
      <c r="L220" s="15"/>
    </row>
    <row r="221" spans="11:12" ht="15" customHeight="1">
      <c r="K221" s="15"/>
      <c r="L221" s="15"/>
    </row>
    <row r="222" spans="11:12" ht="15" customHeight="1">
      <c r="K222" s="15"/>
      <c r="L222" s="15"/>
    </row>
    <row r="223" spans="11:12" ht="15" customHeight="1">
      <c r="K223" s="15"/>
      <c r="L223" s="15"/>
    </row>
    <row r="224" spans="11:12" ht="15" customHeight="1">
      <c r="K224" s="15"/>
      <c r="L224" s="15"/>
    </row>
    <row r="225" spans="11:12" ht="15" customHeight="1">
      <c r="K225" s="15"/>
      <c r="L225" s="15"/>
    </row>
    <row r="226" spans="11:12" ht="15" customHeight="1">
      <c r="K226" s="15"/>
      <c r="L226" s="15"/>
    </row>
    <row r="227" spans="11:12" ht="15" customHeight="1">
      <c r="K227" s="15"/>
      <c r="L227" s="15"/>
    </row>
    <row r="228" spans="11:12" ht="15" customHeight="1">
      <c r="K228" s="15"/>
      <c r="L228" s="15"/>
    </row>
    <row r="229" spans="11:12" ht="15" customHeight="1">
      <c r="K229" s="15"/>
      <c r="L229" s="15"/>
    </row>
    <row r="230" spans="11:12" ht="15" customHeight="1">
      <c r="K230" s="15"/>
      <c r="L230" s="15"/>
    </row>
    <row r="231" spans="11:12" ht="15" customHeight="1">
      <c r="K231" s="15"/>
      <c r="L231" s="15"/>
    </row>
    <row r="232" spans="11:12" ht="15" customHeight="1">
      <c r="K232" s="15"/>
      <c r="L232" s="15"/>
    </row>
    <row r="233" spans="11:12" ht="15" customHeight="1">
      <c r="K233" s="15"/>
      <c r="L233" s="15"/>
    </row>
    <row r="234" spans="11:12" ht="15" customHeight="1">
      <c r="K234" s="15"/>
      <c r="L234" s="15"/>
    </row>
    <row r="235" spans="11:12" ht="15" customHeight="1">
      <c r="K235" s="15"/>
      <c r="L235" s="15"/>
    </row>
    <row r="236" spans="11:12" ht="15" customHeight="1">
      <c r="K236" s="15"/>
      <c r="L236" s="15"/>
    </row>
    <row r="237" spans="11:12" ht="15" customHeight="1">
      <c r="K237" s="15"/>
      <c r="L237" s="15"/>
    </row>
    <row r="238" spans="11:12" ht="15" customHeight="1">
      <c r="K238" s="15"/>
      <c r="L238" s="15"/>
    </row>
    <row r="239" spans="11:12" ht="15" customHeight="1">
      <c r="K239" s="15"/>
      <c r="L239" s="15"/>
    </row>
    <row r="240" spans="11:12" ht="15" customHeight="1">
      <c r="K240" s="15"/>
      <c r="L240" s="15"/>
    </row>
    <row r="241" spans="11:12" ht="15" customHeight="1">
      <c r="K241" s="15"/>
      <c r="L241" s="15"/>
    </row>
    <row r="242" spans="11:12" ht="15" customHeight="1">
      <c r="K242" s="15"/>
      <c r="L242" s="15"/>
    </row>
    <row r="243" spans="11:12" ht="15" customHeight="1">
      <c r="K243" s="15"/>
      <c r="L243" s="15"/>
    </row>
    <row r="244" spans="11:12" ht="15" customHeight="1">
      <c r="K244" s="15"/>
      <c r="L244" s="15"/>
    </row>
    <row r="245" spans="11:12" ht="15" customHeight="1">
      <c r="K245" s="15"/>
      <c r="L245" s="15"/>
    </row>
    <row r="246" spans="11:12" ht="15" customHeight="1">
      <c r="K246" s="15"/>
      <c r="L246" s="15"/>
    </row>
    <row r="247" spans="11:12" ht="15" customHeight="1">
      <c r="K247" s="15"/>
      <c r="L247" s="15"/>
    </row>
    <row r="248" spans="11:12" ht="15" customHeight="1">
      <c r="K248" s="15"/>
      <c r="L248" s="15"/>
    </row>
    <row r="249" spans="11:12" ht="15" customHeight="1">
      <c r="K249" s="15"/>
      <c r="L249" s="15"/>
    </row>
    <row r="250" spans="11:12" ht="15" customHeight="1">
      <c r="K250" s="15"/>
      <c r="L250" s="15"/>
    </row>
    <row r="251" spans="11:12" ht="15" customHeight="1">
      <c r="K251" s="15"/>
      <c r="L251" s="15"/>
    </row>
    <row r="252" spans="11:12" ht="15" customHeight="1">
      <c r="K252" s="15"/>
      <c r="L252" s="15"/>
    </row>
    <row r="253" spans="11:12" ht="15" customHeight="1">
      <c r="K253" s="15"/>
      <c r="L253" s="15"/>
    </row>
    <row r="254" spans="11:12" ht="15" customHeight="1">
      <c r="K254" s="15"/>
      <c r="L254" s="15"/>
    </row>
    <row r="255" spans="11:12" ht="15" customHeight="1">
      <c r="K255" s="15"/>
      <c r="L255" s="15"/>
    </row>
    <row r="256" spans="11:12" ht="15" customHeight="1">
      <c r="K256" s="15"/>
      <c r="L256" s="15"/>
    </row>
    <row r="257" spans="11:12" ht="15" customHeight="1">
      <c r="K257" s="15"/>
      <c r="L257" s="15"/>
    </row>
    <row r="258" spans="11:12" ht="15" customHeight="1">
      <c r="K258" s="15"/>
      <c r="L258" s="15"/>
    </row>
    <row r="259" spans="11:12" ht="15" customHeight="1">
      <c r="K259" s="15"/>
      <c r="L259" s="15"/>
    </row>
    <row r="260" spans="11:12" ht="15" customHeight="1">
      <c r="K260" s="15"/>
      <c r="L260" s="15"/>
    </row>
    <row r="261" spans="11:12" ht="15" customHeight="1">
      <c r="K261" s="15"/>
      <c r="L261" s="15"/>
    </row>
    <row r="262" spans="11:12" ht="15" customHeight="1">
      <c r="K262" s="15"/>
      <c r="L262" s="15"/>
    </row>
    <row r="263" spans="11:12" ht="15" customHeight="1">
      <c r="K263" s="15"/>
      <c r="L263" s="15"/>
    </row>
    <row r="264" spans="11:12" ht="15" customHeight="1">
      <c r="K264" s="15"/>
      <c r="L264" s="15"/>
    </row>
    <row r="265" spans="11:12" ht="15" customHeight="1">
      <c r="K265" s="15"/>
      <c r="L265" s="15"/>
    </row>
    <row r="266" spans="11:12" ht="15" customHeight="1">
      <c r="K266" s="15"/>
      <c r="L266" s="15"/>
    </row>
    <row r="267" spans="11:12" ht="15" customHeight="1">
      <c r="K267" s="15"/>
      <c r="L267" s="15"/>
    </row>
    <row r="268" spans="11:12" ht="15" customHeight="1">
      <c r="K268" s="15"/>
      <c r="L268" s="15"/>
    </row>
    <row r="269" spans="11:12" ht="15" customHeight="1">
      <c r="K269" s="15"/>
      <c r="L269" s="15"/>
    </row>
    <row r="270" spans="11:12" ht="15" customHeight="1">
      <c r="K270" s="15"/>
      <c r="L270" s="15"/>
    </row>
    <row r="271" spans="11:12" ht="15" customHeight="1">
      <c r="K271" s="15"/>
      <c r="L271" s="15"/>
    </row>
    <row r="272" spans="11:12" ht="15" customHeight="1">
      <c r="K272" s="15"/>
      <c r="L272" s="15"/>
    </row>
    <row r="273" spans="11:12" ht="15" customHeight="1">
      <c r="K273" s="15"/>
      <c r="L273" s="15"/>
    </row>
    <row r="274" spans="11:12" ht="15" customHeight="1">
      <c r="K274" s="15"/>
      <c r="L274" s="15"/>
    </row>
    <row r="275" spans="11:12" ht="15" customHeight="1">
      <c r="K275" s="15"/>
      <c r="L275" s="15"/>
    </row>
    <row r="276" spans="11:12" ht="15" customHeight="1">
      <c r="K276" s="15"/>
      <c r="L276" s="15"/>
    </row>
    <row r="277" spans="11:12" ht="15" customHeight="1">
      <c r="K277" s="15"/>
      <c r="L277" s="15"/>
    </row>
    <row r="278" spans="11:12" ht="15" customHeight="1">
      <c r="K278" s="15"/>
      <c r="L278" s="15"/>
    </row>
    <row r="279" spans="11:12" ht="15" customHeight="1">
      <c r="K279" s="15"/>
      <c r="L279" s="15"/>
    </row>
    <row r="280" spans="11:12" ht="15" customHeight="1">
      <c r="K280" s="15"/>
      <c r="L280" s="15"/>
    </row>
    <row r="281" spans="11:12" ht="15" customHeight="1">
      <c r="K281" s="15"/>
      <c r="L281" s="15"/>
    </row>
    <row r="282" spans="11:12" ht="15" customHeight="1">
      <c r="K282" s="15"/>
      <c r="L282" s="15"/>
    </row>
    <row r="283" spans="11:12" ht="15" customHeight="1">
      <c r="K283" s="15"/>
      <c r="L283" s="15"/>
    </row>
    <row r="284" spans="11:12" ht="15" customHeight="1">
      <c r="K284" s="15"/>
      <c r="L284" s="15"/>
    </row>
    <row r="285" spans="11:12" ht="15" customHeight="1">
      <c r="K285" s="15"/>
      <c r="L285" s="15"/>
    </row>
    <row r="286" spans="11:12" ht="15" customHeight="1">
      <c r="K286" s="15"/>
      <c r="L286" s="15"/>
    </row>
    <row r="287" spans="11:12" ht="15" customHeight="1">
      <c r="K287" s="15"/>
      <c r="L287" s="15"/>
    </row>
    <row r="288" spans="11:12" ht="15" customHeight="1">
      <c r="K288" s="15"/>
      <c r="L288" s="15"/>
    </row>
    <row r="289" spans="11:12" ht="15" customHeight="1">
      <c r="K289" s="15"/>
      <c r="L289" s="15"/>
    </row>
    <row r="290" spans="11:12" ht="15" customHeight="1">
      <c r="K290" s="15"/>
      <c r="L290" s="15"/>
    </row>
    <row r="291" spans="11:12" ht="15" customHeight="1">
      <c r="K291" s="15"/>
      <c r="L291" s="15"/>
    </row>
    <row r="292" spans="11:12" ht="15" customHeight="1">
      <c r="K292" s="15"/>
      <c r="L292" s="15"/>
    </row>
    <row r="293" spans="11:12" ht="15" customHeight="1">
      <c r="K293" s="15"/>
      <c r="L293" s="15"/>
    </row>
    <row r="294" spans="11:12" ht="15" customHeight="1">
      <c r="K294" s="15"/>
      <c r="L294" s="15"/>
    </row>
    <row r="295" spans="11:12" ht="15" customHeight="1">
      <c r="K295" s="15"/>
      <c r="L295" s="15"/>
    </row>
    <row r="296" spans="11:12" ht="15" customHeight="1">
      <c r="K296" s="15"/>
      <c r="L296" s="15"/>
    </row>
    <row r="297" spans="11:12" ht="15" customHeight="1">
      <c r="K297" s="15"/>
      <c r="L297" s="15"/>
    </row>
    <row r="298" spans="11:12" ht="15" customHeight="1">
      <c r="K298" s="15"/>
      <c r="L298" s="15"/>
    </row>
    <row r="299" spans="11:12" ht="15" customHeight="1">
      <c r="K299" s="15"/>
      <c r="L299" s="15"/>
    </row>
    <row r="300" spans="11:12" ht="15" customHeight="1">
      <c r="K300" s="15"/>
      <c r="L300" s="15"/>
    </row>
    <row r="301" spans="11:12" ht="15" customHeight="1">
      <c r="K301" s="15"/>
      <c r="L301" s="15"/>
    </row>
    <row r="302" spans="11:12" ht="15" customHeight="1">
      <c r="K302" s="15"/>
      <c r="L302" s="15"/>
    </row>
    <row r="303" spans="11:12" ht="15" customHeight="1">
      <c r="K303" s="15"/>
      <c r="L303" s="15"/>
    </row>
    <row r="304" spans="11:12" ht="15" customHeight="1">
      <c r="K304" s="15"/>
      <c r="L304" s="15"/>
    </row>
    <row r="305" spans="11:12" ht="15" customHeight="1">
      <c r="K305" s="15"/>
      <c r="L305" s="15"/>
    </row>
    <row r="306" spans="11:12" ht="15" customHeight="1">
      <c r="K306" s="15"/>
      <c r="L306" s="15"/>
    </row>
    <row r="307" spans="11:12" ht="15" customHeight="1">
      <c r="K307" s="15"/>
      <c r="L307" s="15"/>
    </row>
    <row r="308" spans="11:12" ht="15" customHeight="1">
      <c r="K308" s="15"/>
      <c r="L308" s="15"/>
    </row>
    <row r="309" spans="11:12" ht="15" customHeight="1">
      <c r="K309" s="15"/>
      <c r="L309" s="15"/>
    </row>
    <row r="310" spans="11:12" ht="15" customHeight="1">
      <c r="K310" s="15"/>
      <c r="L310" s="15"/>
    </row>
    <row r="311" spans="11:12" ht="15" customHeight="1">
      <c r="K311" s="15"/>
      <c r="L311" s="15"/>
    </row>
    <row r="312" spans="11:12" ht="15" customHeight="1">
      <c r="K312" s="15"/>
      <c r="L312" s="15"/>
    </row>
    <row r="313" spans="11:12" ht="15" customHeight="1">
      <c r="K313" s="15"/>
      <c r="L313" s="15"/>
    </row>
    <row r="314" spans="11:12" ht="15" customHeight="1">
      <c r="K314" s="15"/>
      <c r="L314" s="15"/>
    </row>
    <row r="315" spans="11:12" ht="15" customHeight="1">
      <c r="K315" s="15"/>
      <c r="L315" s="15"/>
    </row>
    <row r="316" spans="11:12" ht="15" customHeight="1">
      <c r="K316" s="15"/>
      <c r="L316" s="15"/>
    </row>
    <row r="317" spans="11:12" ht="15" customHeight="1">
      <c r="K317" s="15"/>
      <c r="L317" s="15"/>
    </row>
    <row r="318" spans="11:12" ht="15" customHeight="1">
      <c r="K318" s="15"/>
      <c r="L318" s="15"/>
    </row>
    <row r="319" spans="11:12" ht="15" customHeight="1">
      <c r="K319" s="15"/>
      <c r="L319" s="15"/>
    </row>
    <row r="320" spans="11:12" ht="15" customHeight="1">
      <c r="K320" s="15"/>
      <c r="L320" s="15"/>
    </row>
    <row r="321" spans="11:12" ht="15" customHeight="1">
      <c r="K321" s="15"/>
      <c r="L321" s="15"/>
    </row>
    <row r="322" spans="11:12" ht="15" customHeight="1">
      <c r="K322" s="15"/>
      <c r="L322" s="15"/>
    </row>
    <row r="323" spans="11:12" ht="15" customHeight="1">
      <c r="K323" s="15"/>
      <c r="L323" s="15"/>
    </row>
    <row r="324" spans="11:12" ht="15" customHeight="1">
      <c r="K324" s="15"/>
      <c r="L324" s="15"/>
    </row>
    <row r="325" spans="11:12" ht="15" customHeight="1">
      <c r="K325" s="15"/>
      <c r="L325" s="15"/>
    </row>
    <row r="326" spans="11:12" ht="15" customHeight="1">
      <c r="K326" s="15"/>
      <c r="L326" s="15"/>
    </row>
    <row r="327" spans="11:12" ht="15" customHeight="1">
      <c r="K327" s="15"/>
      <c r="L327" s="15"/>
    </row>
    <row r="328" spans="11:12" ht="15" customHeight="1">
      <c r="K328" s="15"/>
      <c r="L328" s="15"/>
    </row>
    <row r="329" spans="11:12" ht="15" customHeight="1">
      <c r="K329" s="15"/>
      <c r="L329" s="15"/>
    </row>
    <row r="330" spans="11:12" ht="15" customHeight="1">
      <c r="K330" s="15"/>
      <c r="L330" s="15"/>
    </row>
    <row r="331" spans="11:12" ht="15" customHeight="1">
      <c r="K331" s="15"/>
      <c r="L331" s="15"/>
    </row>
    <row r="332" spans="11:12" ht="15" customHeight="1">
      <c r="K332" s="15"/>
      <c r="L332" s="15"/>
    </row>
    <row r="333" spans="11:12" ht="15" customHeight="1">
      <c r="K333" s="15"/>
      <c r="L333" s="15"/>
    </row>
    <row r="334" spans="11:12" ht="15" customHeight="1">
      <c r="K334" s="15"/>
      <c r="L334" s="15"/>
    </row>
    <row r="335" spans="11:12" ht="15" customHeight="1">
      <c r="K335" s="15"/>
      <c r="L335" s="15"/>
    </row>
    <row r="336" spans="11:12" ht="15" customHeight="1">
      <c r="K336" s="15"/>
      <c r="L336" s="15"/>
    </row>
    <row r="337" spans="11:12" ht="15" customHeight="1">
      <c r="K337" s="15"/>
      <c r="L337" s="15"/>
    </row>
    <row r="338" spans="11:12" ht="15" customHeight="1">
      <c r="K338" s="15"/>
      <c r="L338" s="15"/>
    </row>
    <row r="339" spans="11:12" ht="15" customHeight="1">
      <c r="K339" s="15"/>
      <c r="L339" s="15"/>
    </row>
    <row r="340" spans="11:12" ht="15" customHeight="1">
      <c r="K340" s="15"/>
      <c r="L340" s="15"/>
    </row>
    <row r="341" spans="11:12" ht="15" customHeight="1">
      <c r="K341" s="15"/>
      <c r="L341" s="15"/>
    </row>
    <row r="342" spans="11:12" ht="15" customHeight="1">
      <c r="K342" s="15"/>
      <c r="L342" s="15"/>
    </row>
    <row r="343" spans="11:12" ht="15" customHeight="1">
      <c r="K343" s="15"/>
      <c r="L343" s="15"/>
    </row>
    <row r="344" spans="11:12" ht="15" customHeight="1">
      <c r="K344" s="15"/>
      <c r="L344" s="15"/>
    </row>
    <row r="345" spans="11:12" ht="15" customHeight="1">
      <c r="K345" s="15"/>
      <c r="L345" s="15"/>
    </row>
    <row r="346" spans="11:12" ht="15" customHeight="1">
      <c r="K346" s="15"/>
      <c r="L346" s="15"/>
    </row>
    <row r="347" spans="11:12" ht="15" customHeight="1">
      <c r="K347" s="15"/>
      <c r="L347" s="15"/>
    </row>
    <row r="348" spans="11:12" ht="15" customHeight="1">
      <c r="K348" s="15"/>
      <c r="L348" s="15"/>
    </row>
    <row r="349" spans="11:12" ht="15" customHeight="1">
      <c r="K349" s="15"/>
      <c r="L349" s="15"/>
    </row>
    <row r="350" spans="11:12" ht="15" customHeight="1">
      <c r="K350" s="15"/>
      <c r="L350" s="15"/>
    </row>
    <row r="351" spans="11:12" ht="15" customHeight="1">
      <c r="K351" s="15"/>
      <c r="L351" s="15"/>
    </row>
    <row r="352" spans="11:12" ht="15" customHeight="1">
      <c r="K352" s="15"/>
      <c r="L352" s="15"/>
    </row>
    <row r="353" spans="11:12" ht="15" customHeight="1">
      <c r="K353" s="15"/>
      <c r="L353" s="15"/>
    </row>
    <row r="354" spans="11:12" ht="15" customHeight="1">
      <c r="K354" s="15"/>
      <c r="L354" s="15"/>
    </row>
    <row r="355" spans="11:12" ht="15" customHeight="1">
      <c r="K355" s="15"/>
      <c r="L355" s="15"/>
    </row>
    <row r="356" spans="11:12" ht="15" customHeight="1">
      <c r="K356" s="15"/>
      <c r="L356" s="15"/>
    </row>
    <row r="357" spans="11:12" ht="15" customHeight="1">
      <c r="K357" s="15"/>
      <c r="L357" s="15"/>
    </row>
    <row r="358" spans="11:12" ht="15" customHeight="1">
      <c r="K358" s="15"/>
      <c r="L358" s="15"/>
    </row>
    <row r="359" spans="11:12" ht="15" customHeight="1">
      <c r="K359" s="15"/>
      <c r="L359" s="15"/>
    </row>
    <row r="360" spans="11:12" ht="15" customHeight="1">
      <c r="K360" s="15"/>
      <c r="L360" s="15"/>
    </row>
    <row r="361" spans="11:12" ht="15" customHeight="1">
      <c r="K361" s="15"/>
      <c r="L361" s="15"/>
    </row>
    <row r="362" spans="11:12" ht="15" customHeight="1">
      <c r="K362" s="15"/>
      <c r="L362" s="15"/>
    </row>
    <row r="363" spans="11:12" ht="15" customHeight="1">
      <c r="K363" s="15"/>
      <c r="L363" s="15"/>
    </row>
    <row r="364" spans="11:12" ht="15" customHeight="1">
      <c r="K364" s="15"/>
      <c r="L364" s="15"/>
    </row>
    <row r="365" spans="11:12" ht="15" customHeight="1">
      <c r="K365" s="15"/>
      <c r="L365" s="15"/>
    </row>
    <row r="366" spans="11:12" ht="15" customHeight="1">
      <c r="K366" s="15"/>
      <c r="L366" s="15"/>
    </row>
    <row r="367" spans="11:12" ht="15" customHeight="1">
      <c r="K367" s="15"/>
      <c r="L367" s="15"/>
    </row>
    <row r="368" spans="11:12" ht="15" customHeight="1">
      <c r="K368" s="15"/>
      <c r="L368" s="15"/>
    </row>
    <row r="369" spans="11:12" ht="15" customHeight="1">
      <c r="K369" s="15"/>
      <c r="L369" s="15"/>
    </row>
    <row r="370" spans="11:12" ht="15" customHeight="1">
      <c r="K370" s="15"/>
      <c r="L370" s="15"/>
    </row>
    <row r="371" spans="11:12" ht="15" customHeight="1">
      <c r="K371" s="15"/>
      <c r="L371" s="15"/>
    </row>
    <row r="372" spans="11:12" ht="15" customHeight="1">
      <c r="K372" s="15"/>
      <c r="L372" s="15"/>
    </row>
    <row r="373" spans="11:12" ht="15" customHeight="1">
      <c r="K373" s="15"/>
      <c r="L373" s="15"/>
    </row>
    <row r="374" spans="11:12" ht="15" customHeight="1">
      <c r="K374" s="15"/>
      <c r="L374" s="15"/>
    </row>
    <row r="375" spans="11:12" ht="15" customHeight="1">
      <c r="K375" s="15"/>
      <c r="L375" s="15"/>
    </row>
    <row r="376" spans="11:12" ht="15" customHeight="1">
      <c r="K376" s="15"/>
      <c r="L376" s="15"/>
    </row>
    <row r="377" spans="11:12" ht="15" customHeight="1">
      <c r="K377" s="15"/>
      <c r="L377" s="15"/>
    </row>
    <row r="378" spans="11:12" ht="15" customHeight="1">
      <c r="K378" s="15"/>
      <c r="L378" s="15"/>
    </row>
    <row r="379" spans="11:12" ht="15" customHeight="1">
      <c r="K379" s="15"/>
      <c r="L379" s="15"/>
    </row>
    <row r="380" spans="11:12" ht="15" customHeight="1">
      <c r="K380" s="15"/>
      <c r="L380" s="15"/>
    </row>
    <row r="381" spans="11:12" ht="15" customHeight="1">
      <c r="K381" s="15"/>
      <c r="L381" s="15"/>
    </row>
    <row r="382" spans="11:12" ht="15" customHeight="1">
      <c r="K382" s="15"/>
      <c r="L382" s="15"/>
    </row>
    <row r="383" spans="11:12" ht="15" customHeight="1">
      <c r="K383" s="15"/>
      <c r="L383" s="15"/>
    </row>
    <row r="384" spans="11:12" ht="15" customHeight="1">
      <c r="K384" s="15"/>
      <c r="L384" s="15"/>
    </row>
    <row r="385" spans="11:12" ht="15" customHeight="1">
      <c r="K385" s="15"/>
      <c r="L385" s="15"/>
    </row>
    <row r="386" spans="11:12" ht="15" customHeight="1">
      <c r="K386" s="15"/>
      <c r="L386" s="15"/>
    </row>
    <row r="387" spans="11:12" ht="15" customHeight="1">
      <c r="K387" s="15"/>
      <c r="L387" s="15"/>
    </row>
    <row r="388" spans="11:12" ht="15" customHeight="1">
      <c r="K388" s="15"/>
      <c r="L388" s="15"/>
    </row>
    <row r="389" spans="11:12" ht="15" customHeight="1">
      <c r="K389" s="15"/>
      <c r="L389" s="15"/>
    </row>
    <row r="390" spans="11:12" ht="15" customHeight="1">
      <c r="K390" s="15"/>
      <c r="L390" s="15"/>
    </row>
    <row r="391" spans="11:12" ht="15" customHeight="1">
      <c r="K391" s="15"/>
      <c r="L391" s="15"/>
    </row>
    <row r="392" spans="11:12" ht="15" customHeight="1">
      <c r="K392" s="15"/>
      <c r="L392" s="15"/>
    </row>
    <row r="393" spans="11:12" ht="15" customHeight="1">
      <c r="K393" s="15"/>
      <c r="L393" s="15"/>
    </row>
    <row r="394" spans="11:12" ht="15" customHeight="1">
      <c r="K394" s="15"/>
      <c r="L394" s="15"/>
    </row>
    <row r="395" spans="11:12" ht="15" customHeight="1">
      <c r="K395" s="15"/>
      <c r="L395" s="15"/>
    </row>
    <row r="396" spans="11:12" ht="15" customHeight="1">
      <c r="K396" s="15"/>
      <c r="L396" s="15"/>
    </row>
    <row r="397" spans="11:12" ht="15" customHeight="1">
      <c r="K397" s="15"/>
      <c r="L397" s="15"/>
    </row>
    <row r="398" spans="11:12" ht="15" customHeight="1">
      <c r="K398" s="15"/>
      <c r="L398" s="15"/>
    </row>
    <row r="399" spans="11:12" ht="15" customHeight="1">
      <c r="K399" s="15"/>
      <c r="L399" s="15"/>
    </row>
    <row r="400" spans="11:12" ht="15" customHeight="1">
      <c r="K400" s="15"/>
      <c r="L400" s="15"/>
    </row>
    <row r="401" spans="11:12" ht="15" customHeight="1">
      <c r="K401" s="15"/>
      <c r="L401" s="15"/>
    </row>
    <row r="402" spans="11:12" ht="15" customHeight="1">
      <c r="K402" s="15"/>
      <c r="L402" s="15"/>
    </row>
    <row r="403" spans="11:12" ht="15" customHeight="1">
      <c r="K403" s="15"/>
      <c r="L403" s="15"/>
    </row>
    <row r="404" spans="11:12" ht="15" customHeight="1">
      <c r="K404" s="15"/>
      <c r="L404" s="15"/>
    </row>
    <row r="405" spans="11:12" ht="15" customHeight="1">
      <c r="K405" s="15"/>
      <c r="L405" s="15"/>
    </row>
    <row r="406" spans="11:12" ht="15" customHeight="1">
      <c r="K406" s="15"/>
      <c r="L406" s="15"/>
    </row>
    <row r="407" spans="11:12" ht="15" customHeight="1">
      <c r="K407" s="15"/>
      <c r="L407" s="15"/>
    </row>
    <row r="408" spans="11:12" ht="15" customHeight="1">
      <c r="K408" s="15"/>
      <c r="L408" s="15"/>
    </row>
    <row r="409" spans="11:12" ht="15" customHeight="1">
      <c r="K409" s="15"/>
      <c r="L409" s="15"/>
    </row>
    <row r="410" spans="11:12" ht="15" customHeight="1">
      <c r="K410" s="15"/>
      <c r="L410" s="15"/>
    </row>
    <row r="411" spans="11:12" ht="15" customHeight="1">
      <c r="K411" s="15"/>
      <c r="L411" s="15"/>
    </row>
    <row r="412" spans="11:12" ht="15" customHeight="1">
      <c r="K412" s="15"/>
      <c r="L412" s="15"/>
    </row>
    <row r="413" spans="11:12" ht="15" customHeight="1">
      <c r="K413" s="15"/>
      <c r="L413" s="15"/>
    </row>
    <row r="414" spans="11:12" ht="15" customHeight="1">
      <c r="K414" s="15"/>
      <c r="L414" s="15"/>
    </row>
    <row r="415" spans="11:12" ht="15" customHeight="1">
      <c r="K415" s="15"/>
      <c r="L415" s="15"/>
    </row>
    <row r="416" spans="11:12" ht="15" customHeight="1">
      <c r="K416" s="15"/>
      <c r="L416" s="15"/>
    </row>
    <row r="417" spans="11:12" ht="15" customHeight="1">
      <c r="K417" s="15"/>
      <c r="L417" s="15"/>
    </row>
    <row r="418" spans="11:12" ht="15" customHeight="1">
      <c r="K418" s="15"/>
      <c r="L418" s="15"/>
    </row>
    <row r="419" spans="11:12" ht="15" customHeight="1">
      <c r="K419" s="15"/>
      <c r="L419" s="15"/>
    </row>
    <row r="420" spans="11:12" ht="15" customHeight="1">
      <c r="K420" s="15"/>
      <c r="L420" s="15"/>
    </row>
    <row r="421" spans="11:12" ht="15" customHeight="1">
      <c r="K421" s="15"/>
      <c r="L421" s="15"/>
    </row>
    <row r="422" spans="11:12" ht="15" customHeight="1">
      <c r="K422" s="15"/>
      <c r="L422" s="15"/>
    </row>
    <row r="423" spans="11:12" ht="15" customHeight="1">
      <c r="K423" s="15"/>
      <c r="L423" s="15"/>
    </row>
    <row r="424" spans="11:12" ht="15" customHeight="1">
      <c r="K424" s="15"/>
      <c r="L424" s="15"/>
    </row>
    <row r="425" spans="11:12" ht="15" customHeight="1">
      <c r="K425" s="15"/>
      <c r="L425" s="15"/>
    </row>
    <row r="426" spans="11:12" ht="15" customHeight="1">
      <c r="K426" s="15"/>
      <c r="L426" s="15"/>
    </row>
    <row r="427" spans="11:12" ht="15" customHeight="1">
      <c r="K427" s="15"/>
      <c r="L427" s="15"/>
    </row>
    <row r="428" spans="11:12" ht="15" customHeight="1">
      <c r="K428" s="15"/>
      <c r="L428" s="15"/>
    </row>
    <row r="429" spans="11:12" ht="15" customHeight="1">
      <c r="K429" s="15"/>
      <c r="L429" s="15"/>
    </row>
    <row r="430" spans="11:12" ht="15" customHeight="1">
      <c r="K430" s="15"/>
      <c r="L430" s="15"/>
    </row>
    <row r="431" spans="11:12" ht="15" customHeight="1">
      <c r="K431" s="15"/>
      <c r="L431" s="15"/>
    </row>
    <row r="432" spans="11:12" ht="15" customHeight="1">
      <c r="K432" s="15"/>
      <c r="L432" s="15"/>
    </row>
    <row r="433" spans="11:12" ht="15" customHeight="1">
      <c r="K433" s="15"/>
      <c r="L433" s="15"/>
    </row>
    <row r="434" spans="11:12" ht="15" customHeight="1">
      <c r="K434" s="15"/>
      <c r="L434" s="15"/>
    </row>
    <row r="435" spans="11:12" ht="15" customHeight="1">
      <c r="K435" s="15"/>
      <c r="L435" s="15"/>
    </row>
    <row r="436" spans="11:12" ht="15" customHeight="1">
      <c r="K436" s="15"/>
      <c r="L436" s="15"/>
    </row>
    <row r="437" spans="11:12" ht="15" customHeight="1">
      <c r="K437" s="15"/>
      <c r="L437" s="15"/>
    </row>
    <row r="438" spans="11:12" ht="15" customHeight="1">
      <c r="K438" s="15"/>
      <c r="L438" s="15"/>
    </row>
    <row r="439" spans="11:12" ht="15" customHeight="1">
      <c r="K439" s="15"/>
      <c r="L439" s="15"/>
    </row>
    <row r="440" spans="11:12" ht="15" customHeight="1">
      <c r="K440" s="15"/>
      <c r="L440" s="15"/>
    </row>
    <row r="441" spans="11:12" ht="15" customHeight="1">
      <c r="K441" s="15"/>
      <c r="L441" s="15"/>
    </row>
    <row r="442" spans="11:12" ht="15" customHeight="1">
      <c r="K442" s="15"/>
      <c r="L442" s="15"/>
    </row>
    <row r="443" spans="11:12" ht="15" customHeight="1">
      <c r="K443" s="15"/>
      <c r="L443" s="15"/>
    </row>
    <row r="444" spans="11:12" ht="15" customHeight="1">
      <c r="K444" s="15"/>
      <c r="L444" s="15"/>
    </row>
    <row r="445" spans="11:12" ht="15" customHeight="1">
      <c r="K445" s="15"/>
      <c r="L445" s="15"/>
    </row>
    <row r="446" spans="11:12" ht="15" customHeight="1">
      <c r="K446" s="15"/>
      <c r="L446" s="15"/>
    </row>
    <row r="447" spans="11:12" ht="15" customHeight="1">
      <c r="K447" s="15"/>
      <c r="L447" s="15"/>
    </row>
    <row r="448" spans="11:12" ht="15" customHeight="1">
      <c r="K448" s="15"/>
      <c r="L448" s="15"/>
    </row>
    <row r="449" spans="11:12" ht="15" customHeight="1">
      <c r="K449" s="15"/>
      <c r="L449" s="15"/>
    </row>
    <row r="450" spans="11:12" ht="15" customHeight="1">
      <c r="K450" s="15"/>
      <c r="L450" s="15"/>
    </row>
    <row r="451" spans="11:12" ht="15" customHeight="1">
      <c r="K451" s="15"/>
      <c r="L451" s="15"/>
    </row>
    <row r="452" spans="11:12" ht="15" customHeight="1">
      <c r="K452" s="15"/>
      <c r="L452" s="15"/>
    </row>
    <row r="453" spans="11:12" ht="15" customHeight="1">
      <c r="K453" s="15"/>
      <c r="L453" s="15"/>
    </row>
    <row r="454" spans="11:12" ht="15" customHeight="1">
      <c r="K454" s="15"/>
      <c r="L454" s="15"/>
    </row>
    <row r="455" spans="11:12" ht="15" customHeight="1">
      <c r="K455" s="15"/>
      <c r="L455" s="15"/>
    </row>
    <row r="456" spans="11:12" ht="15" customHeight="1">
      <c r="K456" s="15"/>
      <c r="L456" s="15"/>
    </row>
    <row r="457" spans="11:12" ht="15" customHeight="1">
      <c r="K457" s="15"/>
      <c r="L457" s="15"/>
    </row>
    <row r="458" spans="11:12" ht="15" customHeight="1">
      <c r="K458" s="15"/>
      <c r="L458" s="15"/>
    </row>
    <row r="459" spans="11:12" ht="15" customHeight="1">
      <c r="K459" s="15"/>
      <c r="L459" s="15"/>
    </row>
    <row r="460" spans="11:12" ht="15" customHeight="1">
      <c r="K460" s="15"/>
      <c r="L460" s="15"/>
    </row>
    <row r="461" spans="11:12" ht="15" customHeight="1">
      <c r="K461" s="15"/>
      <c r="L461" s="15"/>
    </row>
    <row r="462" spans="11:12" ht="15" customHeight="1">
      <c r="K462" s="15"/>
      <c r="L462" s="15"/>
    </row>
    <row r="463" spans="11:12" ht="15" customHeight="1">
      <c r="K463" s="15"/>
      <c r="L463" s="15"/>
    </row>
    <row r="464" spans="11:12" ht="15" customHeight="1">
      <c r="K464" s="15"/>
      <c r="L464" s="15"/>
    </row>
    <row r="465" spans="11:12" ht="15" customHeight="1">
      <c r="K465" s="15"/>
      <c r="L465" s="15"/>
    </row>
    <row r="466" spans="11:12" ht="15" customHeight="1">
      <c r="K466" s="15"/>
      <c r="L466" s="15"/>
    </row>
    <row r="467" spans="11:12" ht="15" customHeight="1">
      <c r="K467" s="15"/>
      <c r="L467" s="15"/>
    </row>
    <row r="468" spans="11:12" ht="15" customHeight="1">
      <c r="K468" s="15"/>
      <c r="L468" s="15"/>
    </row>
    <row r="469" spans="11:12" ht="15" customHeight="1">
      <c r="K469" s="15"/>
      <c r="L469" s="15"/>
    </row>
    <row r="470" spans="11:12" ht="15" customHeight="1">
      <c r="K470" s="15"/>
      <c r="L470" s="15"/>
    </row>
    <row r="471" spans="11:12" ht="15" customHeight="1">
      <c r="K471" s="15"/>
      <c r="L471" s="15"/>
    </row>
    <row r="472" spans="11:12" ht="15" customHeight="1">
      <c r="K472" s="15"/>
      <c r="L472" s="15"/>
    </row>
    <row r="473" spans="11:12" ht="15" customHeight="1">
      <c r="K473" s="15"/>
      <c r="L473" s="15"/>
    </row>
    <row r="474" spans="11:12" ht="15" customHeight="1">
      <c r="K474" s="15"/>
      <c r="L474" s="15"/>
    </row>
    <row r="475" spans="11:12" ht="15" customHeight="1">
      <c r="K475" s="15"/>
      <c r="L475" s="15"/>
    </row>
    <row r="476" spans="11:12" ht="15" customHeight="1">
      <c r="K476" s="15"/>
      <c r="L476" s="15"/>
    </row>
    <row r="477" spans="11:12" ht="15" customHeight="1">
      <c r="K477" s="15"/>
      <c r="L477" s="15"/>
    </row>
    <row r="478" spans="11:12" ht="15" customHeight="1">
      <c r="K478" s="15"/>
      <c r="L478" s="15"/>
    </row>
    <row r="479" spans="11:12" ht="15" customHeight="1">
      <c r="K479" s="15"/>
      <c r="L479" s="15"/>
    </row>
    <row r="480" spans="11:12" ht="15" customHeight="1">
      <c r="K480" s="15"/>
      <c r="L480" s="15"/>
    </row>
    <row r="481" spans="11:12" ht="15" customHeight="1">
      <c r="K481" s="15"/>
      <c r="L481" s="15"/>
    </row>
    <row r="482" spans="11:12" ht="15" customHeight="1">
      <c r="K482" s="15"/>
      <c r="L482" s="15"/>
    </row>
    <row r="483" spans="11:12" ht="15" customHeight="1">
      <c r="K483" s="15"/>
      <c r="L483" s="15"/>
    </row>
    <row r="484" spans="11:12" ht="15" customHeight="1">
      <c r="K484" s="15"/>
      <c r="L484" s="15"/>
    </row>
    <row r="485" spans="11:12" ht="15" customHeight="1">
      <c r="K485" s="15"/>
      <c r="L485" s="15"/>
    </row>
    <row r="486" spans="11:12" ht="15" customHeight="1">
      <c r="K486" s="15"/>
      <c r="L486" s="15"/>
    </row>
    <row r="487" spans="11:12" ht="15" customHeight="1">
      <c r="K487" s="15"/>
      <c r="L487" s="15"/>
    </row>
    <row r="488" spans="11:12" ht="15" customHeight="1">
      <c r="K488" s="15"/>
      <c r="L488" s="15"/>
    </row>
    <row r="489" spans="11:12" ht="15" customHeight="1">
      <c r="K489" s="15"/>
      <c r="L489" s="15"/>
    </row>
    <row r="490" spans="11:12" ht="15" customHeight="1">
      <c r="K490" s="15"/>
      <c r="L490" s="15"/>
    </row>
    <row r="491" spans="11:12" ht="15" customHeight="1">
      <c r="K491" s="15"/>
      <c r="L491" s="15"/>
    </row>
    <row r="492" spans="11:12" ht="15" customHeight="1">
      <c r="K492" s="15"/>
      <c r="L492" s="15"/>
    </row>
    <row r="493" spans="11:12" ht="15" customHeight="1">
      <c r="K493" s="15"/>
      <c r="L493" s="15"/>
    </row>
    <row r="494" spans="11:12" ht="15" customHeight="1">
      <c r="K494" s="15"/>
      <c r="L494" s="15"/>
    </row>
    <row r="495" spans="11:12" ht="15" customHeight="1">
      <c r="K495" s="15"/>
      <c r="L495" s="15"/>
    </row>
    <row r="496" spans="11:12" ht="15" customHeight="1">
      <c r="K496" s="15"/>
      <c r="L496" s="15"/>
    </row>
    <row r="497" spans="11:12" ht="15" customHeight="1">
      <c r="K497" s="15"/>
      <c r="L497" s="15"/>
    </row>
    <row r="498" spans="11:12" ht="15" customHeight="1">
      <c r="K498" s="15"/>
      <c r="L498" s="15"/>
    </row>
    <row r="499" spans="11:12" ht="15" customHeight="1">
      <c r="K499" s="15"/>
      <c r="L499" s="15"/>
    </row>
    <row r="500" spans="11:12" ht="15" customHeight="1">
      <c r="K500" s="15"/>
      <c r="L500" s="15"/>
    </row>
    <row r="501" spans="11:12" ht="15" customHeight="1">
      <c r="K501" s="15"/>
      <c r="L501" s="15"/>
    </row>
    <row r="502" spans="11:12" ht="15" customHeight="1">
      <c r="K502" s="15"/>
      <c r="L502" s="15"/>
    </row>
    <row r="503" spans="11:12" ht="15" customHeight="1">
      <c r="K503" s="15"/>
      <c r="L503" s="15"/>
    </row>
    <row r="504" spans="11:12" ht="15" customHeight="1">
      <c r="K504" s="15"/>
      <c r="L504" s="15"/>
    </row>
    <row r="505" spans="11:12" ht="15" customHeight="1">
      <c r="K505" s="15"/>
      <c r="L505" s="15"/>
    </row>
    <row r="506" spans="11:12" ht="15" customHeight="1">
      <c r="K506" s="15"/>
      <c r="L506" s="15"/>
    </row>
    <row r="507" spans="11:12" ht="15" customHeight="1">
      <c r="K507" s="15"/>
      <c r="L507" s="15"/>
    </row>
    <row r="508" spans="11:12" ht="15" customHeight="1">
      <c r="K508" s="15"/>
      <c r="L508" s="15"/>
    </row>
    <row r="509" spans="11:12" ht="15" customHeight="1">
      <c r="K509" s="15"/>
      <c r="L509" s="15"/>
    </row>
    <row r="510" spans="11:12" ht="15" customHeight="1">
      <c r="K510" s="15"/>
      <c r="L510" s="15"/>
    </row>
    <row r="511" spans="11:12" ht="15" customHeight="1">
      <c r="K511" s="15"/>
      <c r="L511" s="15"/>
    </row>
    <row r="512" spans="11:12" ht="15" customHeight="1">
      <c r="K512" s="15"/>
      <c r="L512" s="15"/>
    </row>
    <row r="513" spans="11:12" ht="15" customHeight="1">
      <c r="K513" s="15"/>
      <c r="L513" s="15"/>
    </row>
    <row r="514" spans="11:12" ht="15" customHeight="1">
      <c r="K514" s="15"/>
      <c r="L514" s="15"/>
    </row>
    <row r="515" spans="11:12" ht="15" customHeight="1">
      <c r="K515" s="15"/>
      <c r="L515" s="15"/>
    </row>
    <row r="516" spans="11:12" ht="15" customHeight="1">
      <c r="K516" s="15"/>
      <c r="L516" s="15"/>
    </row>
    <row r="517" spans="11:12" ht="15" customHeight="1">
      <c r="K517" s="15"/>
      <c r="L517" s="15"/>
    </row>
    <row r="518" spans="11:12" ht="15" customHeight="1">
      <c r="K518" s="15"/>
      <c r="L518" s="15"/>
    </row>
    <row r="519" spans="11:12" ht="15" customHeight="1">
      <c r="K519" s="15"/>
      <c r="L519" s="15"/>
    </row>
    <row r="520" spans="11:12" ht="15" customHeight="1">
      <c r="K520" s="15"/>
      <c r="L520" s="15"/>
    </row>
    <row r="521" spans="11:12" ht="15" customHeight="1">
      <c r="K521" s="15"/>
      <c r="L521" s="15"/>
    </row>
    <row r="522" spans="11:12" ht="15" customHeight="1">
      <c r="K522" s="15"/>
      <c r="L522" s="15"/>
    </row>
    <row r="523" spans="11:12" ht="15" customHeight="1">
      <c r="K523" s="15"/>
      <c r="L523" s="15"/>
    </row>
    <row r="524" spans="11:12" ht="15" customHeight="1">
      <c r="K524" s="15"/>
      <c r="L524" s="15"/>
    </row>
    <row r="525" spans="11:12" ht="15" customHeight="1">
      <c r="K525" s="15"/>
      <c r="L525" s="15"/>
    </row>
    <row r="526" spans="11:12" ht="15" customHeight="1">
      <c r="K526" s="15"/>
      <c r="L526" s="15"/>
    </row>
    <row r="527" spans="11:12" ht="15" customHeight="1">
      <c r="K527" s="15"/>
      <c r="L527" s="15"/>
    </row>
    <row r="528" spans="11:12" ht="15" customHeight="1">
      <c r="K528" s="15"/>
      <c r="L528" s="15"/>
    </row>
    <row r="529" spans="11:12" ht="15" customHeight="1">
      <c r="K529" s="15"/>
      <c r="L529" s="15"/>
    </row>
    <row r="530" spans="11:12" ht="15" customHeight="1">
      <c r="K530" s="15"/>
      <c r="L530" s="15"/>
    </row>
    <row r="531" spans="11:12" ht="15" customHeight="1">
      <c r="K531" s="15"/>
      <c r="L531" s="15"/>
    </row>
    <row r="532" spans="11:12" ht="15" customHeight="1">
      <c r="K532" s="15"/>
      <c r="L532" s="15"/>
    </row>
    <row r="533" spans="11:12" ht="15" customHeight="1">
      <c r="K533" s="15"/>
      <c r="L533" s="15"/>
    </row>
    <row r="534" spans="11:12" ht="15" customHeight="1">
      <c r="K534" s="15"/>
      <c r="L534" s="15"/>
    </row>
    <row r="535" spans="11:12" ht="15" customHeight="1">
      <c r="K535" s="15"/>
      <c r="L535" s="15"/>
    </row>
    <row r="536" spans="11:12" ht="15" customHeight="1">
      <c r="K536" s="15"/>
      <c r="L536" s="15"/>
    </row>
    <row r="537" spans="11:12" ht="15" customHeight="1">
      <c r="K537" s="15"/>
      <c r="L537" s="15"/>
    </row>
    <row r="538" spans="11:12" ht="15" customHeight="1">
      <c r="K538" s="15"/>
      <c r="L538" s="15"/>
    </row>
    <row r="539" spans="11:12" ht="15" customHeight="1">
      <c r="K539" s="15"/>
      <c r="L539" s="15"/>
    </row>
    <row r="540" spans="11:12" ht="15" customHeight="1">
      <c r="K540" s="15"/>
      <c r="L540" s="15"/>
    </row>
    <row r="541" spans="11:12" ht="15" customHeight="1">
      <c r="K541" s="15"/>
      <c r="L541" s="15"/>
    </row>
    <row r="542" spans="11:12" ht="15" customHeight="1">
      <c r="K542" s="15"/>
      <c r="L542" s="15"/>
    </row>
    <row r="543" spans="11:12" ht="15" customHeight="1">
      <c r="K543" s="15"/>
      <c r="L543" s="15"/>
    </row>
    <row r="544" spans="11:12" ht="15" customHeight="1">
      <c r="K544" s="15"/>
      <c r="L544" s="15"/>
    </row>
    <row r="545" spans="11:12" ht="15" customHeight="1">
      <c r="K545" s="15"/>
      <c r="L545" s="15"/>
    </row>
    <row r="546" spans="11:12" ht="15" customHeight="1">
      <c r="K546" s="15"/>
      <c r="L546" s="15"/>
    </row>
    <row r="547" spans="11:12" ht="15" customHeight="1">
      <c r="K547" s="15"/>
      <c r="L547" s="15"/>
    </row>
    <row r="548" spans="11:12" ht="15" customHeight="1">
      <c r="K548" s="15"/>
      <c r="L548" s="15"/>
    </row>
    <row r="549" spans="11:12" ht="15" customHeight="1">
      <c r="K549" s="15"/>
      <c r="L549" s="15"/>
    </row>
    <row r="550" spans="11:12" ht="15" customHeight="1">
      <c r="K550" s="15"/>
      <c r="L550" s="15"/>
    </row>
    <row r="551" spans="11:12" ht="15" customHeight="1">
      <c r="K551" s="15"/>
      <c r="L551" s="15"/>
    </row>
    <row r="552" spans="11:12" ht="15" customHeight="1">
      <c r="K552" s="15"/>
      <c r="L552" s="15"/>
    </row>
    <row r="553" spans="11:12" ht="15" customHeight="1">
      <c r="K553" s="15"/>
      <c r="L553" s="15"/>
    </row>
    <row r="554" spans="11:12" ht="15" customHeight="1">
      <c r="K554" s="15"/>
      <c r="L554" s="15"/>
    </row>
    <row r="555" spans="11:12" ht="15" customHeight="1">
      <c r="K555" s="15"/>
      <c r="L555" s="15"/>
    </row>
    <row r="556" spans="11:12" ht="15" customHeight="1">
      <c r="K556" s="15"/>
      <c r="L556" s="15"/>
    </row>
    <row r="557" spans="11:12" ht="15" customHeight="1">
      <c r="K557" s="15"/>
      <c r="L557" s="15"/>
    </row>
    <row r="558" spans="11:12" ht="15" customHeight="1">
      <c r="K558" s="15"/>
      <c r="L558" s="15"/>
    </row>
    <row r="559" spans="11:12" ht="15" customHeight="1">
      <c r="K559" s="15"/>
      <c r="L559" s="15"/>
    </row>
    <row r="560" spans="11:12" ht="15" customHeight="1">
      <c r="K560" s="15"/>
      <c r="L560" s="15"/>
    </row>
    <row r="561" spans="11:12" ht="15" customHeight="1">
      <c r="K561" s="15"/>
      <c r="L561" s="15"/>
    </row>
    <row r="562" spans="11:12" ht="15" customHeight="1">
      <c r="K562" s="15"/>
      <c r="L562" s="15"/>
    </row>
    <row r="563" spans="11:12" ht="15" customHeight="1">
      <c r="K563" s="15"/>
      <c r="L563" s="15"/>
    </row>
    <row r="564" spans="11:12" ht="15" customHeight="1">
      <c r="K564" s="15"/>
      <c r="L564" s="15"/>
    </row>
    <row r="565" spans="11:12" ht="15" customHeight="1">
      <c r="K565" s="15"/>
      <c r="L565" s="15"/>
    </row>
    <row r="566" spans="11:12" ht="15" customHeight="1">
      <c r="K566" s="15"/>
      <c r="L566" s="15"/>
    </row>
    <row r="567" spans="11:12" ht="15" customHeight="1">
      <c r="K567" s="15"/>
      <c r="L567" s="15"/>
    </row>
    <row r="568" spans="11:12" ht="15" customHeight="1">
      <c r="K568" s="15"/>
      <c r="L568" s="15"/>
    </row>
    <row r="569" spans="11:12" ht="15" customHeight="1">
      <c r="K569" s="15"/>
      <c r="L569" s="15"/>
    </row>
    <row r="570" spans="11:12" ht="15" customHeight="1">
      <c r="K570" s="15"/>
      <c r="L570" s="15"/>
    </row>
    <row r="571" spans="11:12" ht="15" customHeight="1">
      <c r="K571" s="15"/>
      <c r="L571" s="15"/>
    </row>
    <row r="572" spans="11:12" ht="15" customHeight="1">
      <c r="K572" s="15"/>
      <c r="L572" s="15"/>
    </row>
    <row r="573" spans="11:12" ht="15" customHeight="1">
      <c r="K573" s="15"/>
      <c r="L573" s="15"/>
    </row>
    <row r="574" spans="11:12" ht="15" customHeight="1">
      <c r="K574" s="15"/>
      <c r="L574" s="15"/>
    </row>
    <row r="575" spans="11:12" ht="15" customHeight="1">
      <c r="K575" s="15"/>
      <c r="L575" s="15"/>
    </row>
    <row r="576" spans="11:12" ht="15" customHeight="1">
      <c r="K576" s="15"/>
      <c r="L576" s="15"/>
    </row>
    <row r="577" spans="11:12" ht="15" customHeight="1">
      <c r="K577" s="15"/>
      <c r="L577" s="15"/>
    </row>
    <row r="578" spans="11:12" ht="15" customHeight="1">
      <c r="K578" s="15"/>
      <c r="L578" s="15"/>
    </row>
    <row r="579" spans="11:12" ht="15" customHeight="1">
      <c r="K579" s="15"/>
      <c r="L579" s="15"/>
    </row>
    <row r="580" spans="11:12" ht="15" customHeight="1">
      <c r="K580" s="15"/>
      <c r="L580" s="15"/>
    </row>
    <row r="581" spans="11:12" ht="15" customHeight="1">
      <c r="K581" s="15"/>
      <c r="L581" s="15"/>
    </row>
    <row r="582" spans="11:12" ht="15" customHeight="1">
      <c r="K582" s="15"/>
      <c r="L582" s="15"/>
    </row>
    <row r="583" spans="11:12" ht="15" customHeight="1">
      <c r="K583" s="15"/>
      <c r="L583" s="15"/>
    </row>
    <row r="584" spans="11:12" ht="15" customHeight="1">
      <c r="K584" s="15"/>
      <c r="L584" s="15"/>
    </row>
    <row r="585" spans="11:12" ht="15" customHeight="1">
      <c r="K585" s="15"/>
      <c r="L585" s="15"/>
    </row>
    <row r="586" spans="11:12" ht="15" customHeight="1">
      <c r="K586" s="15"/>
      <c r="L586" s="15"/>
    </row>
    <row r="587" spans="11:12" ht="15" customHeight="1">
      <c r="K587" s="15"/>
      <c r="L587" s="15"/>
    </row>
    <row r="588" spans="11:12" ht="15" customHeight="1">
      <c r="K588" s="15"/>
      <c r="L588" s="15"/>
    </row>
    <row r="589" spans="11:12" ht="15" customHeight="1">
      <c r="K589" s="15"/>
      <c r="L589" s="15"/>
    </row>
    <row r="590" spans="11:12" ht="15" customHeight="1">
      <c r="K590" s="15"/>
      <c r="L590" s="15"/>
    </row>
    <row r="591" spans="11:12" ht="15" customHeight="1">
      <c r="K591" s="15"/>
      <c r="L591" s="15"/>
    </row>
    <row r="592" spans="11:12" ht="15" customHeight="1">
      <c r="K592" s="15"/>
      <c r="L592" s="15"/>
    </row>
    <row r="593" spans="11:12" ht="15" customHeight="1">
      <c r="K593" s="15"/>
      <c r="L593" s="15"/>
    </row>
    <row r="594" spans="11:12" ht="15" customHeight="1">
      <c r="K594" s="15"/>
      <c r="L594" s="15"/>
    </row>
    <row r="595" spans="11:12" ht="15" customHeight="1">
      <c r="K595" s="15"/>
      <c r="L595" s="15"/>
    </row>
    <row r="596" spans="11:12" ht="15" customHeight="1">
      <c r="K596" s="15"/>
      <c r="L596" s="15"/>
    </row>
    <row r="597" spans="11:12" ht="15" customHeight="1">
      <c r="K597" s="15"/>
      <c r="L597" s="15"/>
    </row>
    <row r="598" spans="11:12" ht="15" customHeight="1">
      <c r="K598" s="15"/>
      <c r="L598" s="15"/>
    </row>
    <row r="599" spans="11:12" ht="15" customHeight="1">
      <c r="K599" s="15"/>
      <c r="L599" s="15"/>
    </row>
    <row r="600" spans="11:12" ht="15" customHeight="1">
      <c r="K600" s="15"/>
      <c r="L600" s="15"/>
    </row>
    <row r="601" spans="11:12" ht="15" customHeight="1">
      <c r="K601" s="15"/>
      <c r="L601" s="15"/>
    </row>
    <row r="602" spans="11:12" ht="15" customHeight="1">
      <c r="K602" s="15"/>
      <c r="L602" s="15"/>
    </row>
    <row r="603" spans="11:12" ht="15" customHeight="1">
      <c r="K603" s="15"/>
      <c r="L603" s="15"/>
    </row>
    <row r="604" spans="11:12" ht="15" customHeight="1">
      <c r="K604" s="15"/>
      <c r="L604" s="15"/>
    </row>
    <row r="605" spans="11:12" ht="15" customHeight="1">
      <c r="K605" s="15"/>
      <c r="L605" s="15"/>
    </row>
    <row r="606" spans="11:12" ht="15" customHeight="1">
      <c r="K606" s="15"/>
      <c r="L606" s="15"/>
    </row>
    <row r="607" spans="11:12" ht="15" customHeight="1">
      <c r="K607" s="15"/>
      <c r="L607" s="15"/>
    </row>
    <row r="608" spans="11:12" ht="15" customHeight="1">
      <c r="K608" s="15"/>
      <c r="L608" s="15"/>
    </row>
    <row r="609" spans="11:12" ht="15" customHeight="1">
      <c r="K609" s="15"/>
      <c r="L609" s="15"/>
    </row>
    <row r="610" spans="11:12" ht="15" customHeight="1">
      <c r="K610" s="15"/>
      <c r="L610" s="15"/>
    </row>
    <row r="611" spans="11:12" ht="15" customHeight="1">
      <c r="K611" s="15"/>
      <c r="L611" s="15"/>
    </row>
    <row r="612" spans="11:12" ht="15" customHeight="1">
      <c r="K612" s="15"/>
      <c r="L612" s="15"/>
    </row>
    <row r="613" spans="11:12" ht="15" customHeight="1">
      <c r="K613" s="15"/>
      <c r="L613" s="15"/>
    </row>
    <row r="614" spans="11:12" ht="15" customHeight="1">
      <c r="K614" s="15"/>
      <c r="L614" s="15"/>
    </row>
    <row r="615" spans="11:12" ht="15" customHeight="1">
      <c r="K615" s="15"/>
      <c r="L615" s="15"/>
    </row>
    <row r="616" spans="11:12" ht="15" customHeight="1">
      <c r="K616" s="15"/>
      <c r="L616" s="15"/>
    </row>
    <row r="617" spans="11:12" ht="15" customHeight="1">
      <c r="K617" s="15"/>
      <c r="L617" s="15"/>
    </row>
    <row r="618" spans="11:12" ht="15" customHeight="1">
      <c r="K618" s="15"/>
      <c r="L618" s="15"/>
    </row>
    <row r="619" spans="11:12" ht="15" customHeight="1">
      <c r="K619" s="15"/>
      <c r="L619" s="15"/>
    </row>
    <row r="620" spans="11:12" ht="15" customHeight="1">
      <c r="K620" s="15"/>
      <c r="L620" s="15"/>
    </row>
    <row r="621" spans="11:12" ht="15" customHeight="1">
      <c r="K621" s="15"/>
      <c r="L621" s="15"/>
    </row>
    <row r="622" spans="11:12" ht="15" customHeight="1">
      <c r="K622" s="15"/>
      <c r="L622" s="15"/>
    </row>
    <row r="623" spans="11:12" ht="15" customHeight="1">
      <c r="K623" s="15"/>
      <c r="L623" s="15"/>
    </row>
    <row r="624" spans="11:12" ht="15" customHeight="1">
      <c r="K624" s="15"/>
      <c r="L624" s="15"/>
    </row>
    <row r="625" spans="11:12" ht="15" customHeight="1">
      <c r="K625" s="15"/>
      <c r="L625" s="15"/>
    </row>
    <row r="626" spans="11:12" ht="15" customHeight="1">
      <c r="K626" s="15"/>
      <c r="L626" s="15"/>
    </row>
    <row r="627" spans="11:12" ht="15" customHeight="1">
      <c r="K627" s="15"/>
      <c r="L627" s="15"/>
    </row>
    <row r="628" spans="11:12" ht="15" customHeight="1">
      <c r="K628" s="15"/>
      <c r="L628" s="15"/>
    </row>
    <row r="629" spans="11:12" ht="15" customHeight="1">
      <c r="K629" s="15"/>
      <c r="L629" s="15"/>
    </row>
    <row r="630" spans="11:12" ht="15" customHeight="1">
      <c r="K630" s="15"/>
      <c r="L630" s="15"/>
    </row>
    <row r="631" spans="11:12" ht="15" customHeight="1">
      <c r="K631" s="15"/>
      <c r="L631" s="15"/>
    </row>
    <row r="632" spans="11:12" ht="15" customHeight="1">
      <c r="K632" s="15"/>
      <c r="L632" s="15"/>
    </row>
    <row r="633" spans="11:12" ht="15" customHeight="1">
      <c r="K633" s="15"/>
      <c r="L633" s="15"/>
    </row>
    <row r="634" spans="11:12" ht="15" customHeight="1">
      <c r="K634" s="15"/>
      <c r="L634" s="15"/>
    </row>
    <row r="635" spans="11:12" ht="15" customHeight="1">
      <c r="K635" s="15"/>
      <c r="L635" s="15"/>
    </row>
    <row r="636" spans="11:12" ht="15" customHeight="1">
      <c r="K636" s="15"/>
      <c r="L636" s="15"/>
    </row>
    <row r="637" spans="11:12" ht="15" customHeight="1">
      <c r="K637" s="15"/>
      <c r="L637" s="15"/>
    </row>
    <row r="638" spans="11:12" ht="15" customHeight="1">
      <c r="K638" s="15"/>
      <c r="L638" s="15"/>
    </row>
    <row r="639" spans="11:12" ht="15" customHeight="1">
      <c r="K639" s="15"/>
      <c r="L639" s="15"/>
    </row>
    <row r="640" spans="11:12" ht="15" customHeight="1">
      <c r="K640" s="15"/>
      <c r="L640" s="15"/>
    </row>
    <row r="641" spans="11:12" ht="15" customHeight="1">
      <c r="K641" s="15"/>
      <c r="L641" s="15"/>
    </row>
    <row r="642" spans="11:12" ht="15" customHeight="1">
      <c r="K642" s="15"/>
      <c r="L642" s="15"/>
    </row>
    <row r="643" spans="11:12" ht="15" customHeight="1">
      <c r="K643" s="15"/>
      <c r="L643" s="15"/>
    </row>
    <row r="644" spans="11:12" ht="15" customHeight="1">
      <c r="K644" s="15"/>
      <c r="L644" s="15"/>
    </row>
    <row r="645" spans="11:12" ht="15" customHeight="1">
      <c r="K645" s="15"/>
      <c r="L645" s="15"/>
    </row>
    <row r="646" spans="11:12" ht="15" customHeight="1">
      <c r="K646" s="15"/>
      <c r="L646" s="15"/>
    </row>
    <row r="647" spans="11:12" ht="15" customHeight="1">
      <c r="K647" s="15"/>
      <c r="L647" s="15"/>
    </row>
    <row r="648" spans="11:12" ht="15" customHeight="1">
      <c r="K648" s="15"/>
      <c r="L648" s="15"/>
    </row>
    <row r="649" spans="11:12" ht="15" customHeight="1">
      <c r="K649" s="15"/>
      <c r="L649" s="15"/>
    </row>
    <row r="650" spans="11:12" ht="15" customHeight="1">
      <c r="K650" s="15"/>
      <c r="L650" s="15"/>
    </row>
    <row r="651" spans="11:12" ht="15" customHeight="1">
      <c r="K651" s="15"/>
      <c r="L651" s="15"/>
    </row>
    <row r="652" spans="11:12" ht="15" customHeight="1">
      <c r="K652" s="15"/>
      <c r="L652" s="15"/>
    </row>
    <row r="653" spans="11:12" ht="15" customHeight="1">
      <c r="K653" s="15"/>
      <c r="L653" s="15"/>
    </row>
    <row r="654" spans="11:12" ht="15" customHeight="1">
      <c r="K654" s="15"/>
      <c r="L654" s="15"/>
    </row>
    <row r="655" spans="11:12" ht="15" customHeight="1">
      <c r="K655" s="15"/>
      <c r="L655" s="15"/>
    </row>
    <row r="656" spans="11:12" ht="15" customHeight="1">
      <c r="K656" s="15"/>
      <c r="L656" s="15"/>
    </row>
    <row r="657" spans="11:12" ht="15" customHeight="1">
      <c r="K657" s="15"/>
      <c r="L657" s="15"/>
    </row>
    <row r="658" spans="11:12" ht="15" customHeight="1">
      <c r="K658" s="15"/>
      <c r="L658" s="15"/>
    </row>
    <row r="659" spans="11:12" ht="15" customHeight="1">
      <c r="K659" s="15"/>
      <c r="L659" s="15"/>
    </row>
    <row r="660" spans="11:12" ht="15" customHeight="1">
      <c r="K660" s="15"/>
      <c r="L660" s="15"/>
    </row>
    <row r="661" spans="11:12" ht="15" customHeight="1">
      <c r="K661" s="15"/>
      <c r="L661" s="15"/>
    </row>
    <row r="662" spans="11:12" ht="15" customHeight="1">
      <c r="K662" s="15"/>
      <c r="L662" s="15"/>
    </row>
    <row r="663" spans="11:12" ht="15" customHeight="1">
      <c r="K663" s="15"/>
      <c r="L663" s="15"/>
    </row>
    <row r="664" spans="11:12" ht="15" customHeight="1">
      <c r="K664" s="15"/>
      <c r="L664" s="15"/>
    </row>
    <row r="665" spans="11:12" ht="15" customHeight="1">
      <c r="K665" s="15"/>
      <c r="L665" s="15"/>
    </row>
    <row r="666" spans="11:12" ht="15" customHeight="1">
      <c r="K666" s="15"/>
      <c r="L666" s="15"/>
    </row>
    <row r="667" spans="11:12" ht="15" customHeight="1">
      <c r="K667" s="15"/>
      <c r="L667" s="15"/>
    </row>
    <row r="668" spans="11:12" ht="15" customHeight="1">
      <c r="K668" s="15"/>
      <c r="L668" s="15"/>
    </row>
    <row r="669" spans="11:12" ht="15" customHeight="1">
      <c r="K669" s="15"/>
      <c r="L669" s="15"/>
    </row>
    <row r="670" spans="11:12" ht="15" customHeight="1">
      <c r="K670" s="15"/>
      <c r="L670" s="15"/>
    </row>
    <row r="671" spans="11:12" ht="15" customHeight="1">
      <c r="K671" s="15"/>
      <c r="L671" s="15"/>
    </row>
    <row r="672" spans="11:12" ht="15" customHeight="1">
      <c r="K672" s="15"/>
      <c r="L672" s="15"/>
    </row>
    <row r="673" spans="11:12" ht="15" customHeight="1">
      <c r="K673" s="15"/>
      <c r="L673" s="15"/>
    </row>
    <row r="674" spans="11:12" ht="15" customHeight="1">
      <c r="K674" s="15"/>
      <c r="L674" s="15"/>
    </row>
    <row r="675" spans="11:12" ht="15" customHeight="1">
      <c r="K675" s="15"/>
      <c r="L675" s="15"/>
    </row>
    <row r="676" spans="11:12" ht="15" customHeight="1">
      <c r="K676" s="15"/>
      <c r="L676" s="15"/>
    </row>
    <row r="677" spans="11:12" ht="15" customHeight="1">
      <c r="K677" s="15"/>
      <c r="L677" s="15"/>
    </row>
    <row r="678" spans="11:12" ht="15" customHeight="1">
      <c r="K678" s="15"/>
      <c r="L678" s="15"/>
    </row>
    <row r="679" spans="11:12" ht="15" customHeight="1">
      <c r="K679" s="15"/>
      <c r="L679" s="15"/>
    </row>
    <row r="680" spans="11:12" ht="15" customHeight="1">
      <c r="K680" s="15"/>
      <c r="L680" s="15"/>
    </row>
    <row r="681" spans="11:12" ht="15" customHeight="1">
      <c r="K681" s="15"/>
      <c r="L681" s="15"/>
    </row>
    <row r="682" spans="11:12" ht="15" customHeight="1">
      <c r="K682" s="15"/>
      <c r="L682" s="15"/>
    </row>
    <row r="683" spans="11:12" ht="15" customHeight="1">
      <c r="K683" s="15"/>
      <c r="L683" s="15"/>
    </row>
    <row r="684" spans="11:12" ht="15" customHeight="1">
      <c r="K684" s="15"/>
      <c r="L684" s="15"/>
    </row>
    <row r="685" spans="11:12" ht="15" customHeight="1">
      <c r="K685" s="15"/>
      <c r="L685" s="15"/>
    </row>
    <row r="686" spans="11:12" ht="15" customHeight="1">
      <c r="K686" s="15"/>
      <c r="L686" s="15"/>
    </row>
    <row r="687" spans="11:12" ht="15" customHeight="1">
      <c r="K687" s="15"/>
      <c r="L687" s="15"/>
    </row>
    <row r="688" spans="11:12" ht="15" customHeight="1">
      <c r="K688" s="15"/>
      <c r="L688" s="15"/>
    </row>
    <row r="689" spans="11:12" ht="15" customHeight="1">
      <c r="K689" s="15"/>
      <c r="L689" s="15"/>
    </row>
    <row r="690" spans="11:12" ht="15" customHeight="1">
      <c r="K690" s="15"/>
      <c r="L690" s="15"/>
    </row>
    <row r="691" spans="11:12" ht="15" customHeight="1">
      <c r="K691" s="15"/>
      <c r="L691" s="15"/>
    </row>
    <row r="692" spans="11:12" ht="15" customHeight="1">
      <c r="K692" s="15"/>
      <c r="L692" s="15"/>
    </row>
    <row r="693" spans="11:12" ht="15" customHeight="1">
      <c r="K693" s="15"/>
      <c r="L693" s="15"/>
    </row>
    <row r="694" spans="11:12" ht="15" customHeight="1">
      <c r="K694" s="15"/>
      <c r="L694" s="15"/>
    </row>
    <row r="695" spans="11:12" ht="15" customHeight="1">
      <c r="K695" s="15"/>
      <c r="L695" s="15"/>
    </row>
    <row r="696" spans="11:12" ht="15" customHeight="1">
      <c r="K696" s="15"/>
      <c r="L696" s="15"/>
    </row>
    <row r="697" spans="11:12" ht="15" customHeight="1">
      <c r="K697" s="15"/>
      <c r="L697" s="15"/>
    </row>
    <row r="698" spans="11:12" ht="15" customHeight="1">
      <c r="K698" s="15"/>
      <c r="L698" s="15"/>
    </row>
    <row r="699" spans="11:12" ht="15" customHeight="1">
      <c r="K699" s="15"/>
      <c r="L699" s="15"/>
    </row>
    <row r="700" spans="11:12" ht="15" customHeight="1">
      <c r="K700" s="15"/>
      <c r="L700" s="15"/>
    </row>
    <row r="701" spans="11:12" ht="15" customHeight="1">
      <c r="K701" s="15"/>
      <c r="L701" s="15"/>
    </row>
    <row r="702" spans="11:12" ht="15" customHeight="1">
      <c r="K702" s="15"/>
      <c r="L702" s="15"/>
    </row>
    <row r="703" spans="11:12" ht="15" customHeight="1">
      <c r="K703" s="15"/>
      <c r="L703" s="15"/>
    </row>
    <row r="704" spans="11:12" ht="15" customHeight="1">
      <c r="K704" s="15"/>
      <c r="L704" s="15"/>
    </row>
    <row r="705" spans="11:12" ht="15" customHeight="1">
      <c r="K705" s="15"/>
      <c r="L705" s="15"/>
    </row>
    <row r="706" spans="11:12" ht="15" customHeight="1">
      <c r="K706" s="15"/>
      <c r="L706" s="15"/>
    </row>
    <row r="707" spans="11:12" ht="15" customHeight="1">
      <c r="K707" s="15"/>
      <c r="L707" s="15"/>
    </row>
    <row r="708" spans="11:12" ht="15" customHeight="1">
      <c r="K708" s="15"/>
      <c r="L708" s="15"/>
    </row>
    <row r="709" spans="11:12" ht="15" customHeight="1">
      <c r="K709" s="15"/>
      <c r="L709" s="15"/>
    </row>
    <row r="710" spans="11:12" ht="15" customHeight="1">
      <c r="K710" s="15"/>
      <c r="L710" s="15"/>
    </row>
    <row r="711" spans="11:12" ht="15" customHeight="1">
      <c r="K711" s="15"/>
      <c r="L711" s="15"/>
    </row>
    <row r="712" spans="11:12" ht="15" customHeight="1">
      <c r="K712" s="15"/>
      <c r="L712" s="15"/>
    </row>
    <row r="713" spans="11:12" ht="15" customHeight="1">
      <c r="K713" s="15"/>
      <c r="L713" s="15"/>
    </row>
    <row r="714" spans="11:12" ht="15" customHeight="1">
      <c r="K714" s="15"/>
      <c r="L714" s="15"/>
    </row>
    <row r="715" spans="11:12" ht="15" customHeight="1">
      <c r="K715" s="15"/>
      <c r="L715" s="15"/>
    </row>
    <row r="716" spans="11:12" ht="15" customHeight="1">
      <c r="K716" s="15"/>
      <c r="L716" s="15"/>
    </row>
    <row r="717" spans="11:12" ht="15" customHeight="1">
      <c r="K717" s="15"/>
      <c r="L717" s="15"/>
    </row>
    <row r="718" spans="11:12" ht="15" customHeight="1">
      <c r="K718" s="15"/>
      <c r="L718" s="15"/>
    </row>
    <row r="719" spans="11:12" ht="15" customHeight="1">
      <c r="K719" s="15"/>
      <c r="L719" s="15"/>
    </row>
    <row r="720" spans="11:12" ht="15" customHeight="1">
      <c r="K720" s="15"/>
      <c r="L720" s="15"/>
    </row>
    <row r="721" spans="11:12" ht="15" customHeight="1">
      <c r="K721" s="15"/>
      <c r="L721" s="15"/>
    </row>
    <row r="722" spans="11:12" ht="15" customHeight="1">
      <c r="K722" s="15"/>
      <c r="L722" s="15"/>
    </row>
    <row r="723" spans="11:12" ht="15" customHeight="1">
      <c r="K723" s="15"/>
      <c r="L723" s="15"/>
    </row>
    <row r="724" spans="11:12" ht="15" customHeight="1">
      <c r="K724" s="15"/>
      <c r="L724" s="15"/>
    </row>
    <row r="725" spans="11:12" ht="15" customHeight="1">
      <c r="K725" s="15"/>
      <c r="L725" s="15"/>
    </row>
    <row r="726" spans="11:12" ht="15" customHeight="1">
      <c r="K726" s="15"/>
      <c r="L726" s="15"/>
    </row>
    <row r="727" spans="11:12" ht="15" customHeight="1">
      <c r="K727" s="15"/>
      <c r="L727" s="15"/>
    </row>
    <row r="728" spans="11:12" ht="15" customHeight="1">
      <c r="K728" s="15"/>
      <c r="L728" s="15"/>
    </row>
    <row r="729" spans="11:12" ht="15" customHeight="1">
      <c r="K729" s="15"/>
      <c r="L729" s="15"/>
    </row>
    <row r="730" spans="11:12" ht="15" customHeight="1">
      <c r="K730" s="15"/>
      <c r="L730" s="15"/>
    </row>
    <row r="731" spans="11:12" ht="15" customHeight="1">
      <c r="K731" s="15"/>
      <c r="L731" s="15"/>
    </row>
    <row r="732" spans="11:12" ht="15" customHeight="1">
      <c r="K732" s="15"/>
      <c r="L732" s="15"/>
    </row>
    <row r="733" spans="11:12" ht="15" customHeight="1">
      <c r="K733" s="15"/>
      <c r="L733" s="15"/>
    </row>
    <row r="734" spans="11:12" ht="15" customHeight="1">
      <c r="K734" s="15"/>
      <c r="L734" s="15"/>
    </row>
    <row r="735" spans="11:12" ht="15" customHeight="1">
      <c r="K735" s="15"/>
      <c r="L735" s="15"/>
    </row>
    <row r="736" spans="11:12" ht="15" customHeight="1">
      <c r="K736" s="15"/>
      <c r="L736" s="15"/>
    </row>
    <row r="737" spans="11:12" ht="15" customHeight="1">
      <c r="K737" s="15"/>
      <c r="L737" s="15"/>
    </row>
    <row r="738" spans="11:12" ht="15" customHeight="1">
      <c r="K738" s="15"/>
      <c r="L738" s="15"/>
    </row>
    <row r="739" spans="11:12" ht="15" customHeight="1">
      <c r="K739" s="15"/>
      <c r="L739" s="15"/>
    </row>
    <row r="740" spans="11:12" ht="15" customHeight="1">
      <c r="K740" s="15"/>
      <c r="L740" s="15"/>
    </row>
    <row r="741" spans="11:12" ht="15" customHeight="1">
      <c r="K741" s="15"/>
      <c r="L741" s="15"/>
    </row>
    <row r="742" spans="11:12" ht="15" customHeight="1">
      <c r="K742" s="15"/>
      <c r="L742" s="15"/>
    </row>
    <row r="743" spans="11:12" ht="15" customHeight="1">
      <c r="K743" s="15"/>
      <c r="L743" s="15"/>
    </row>
    <row r="744" spans="11:12" ht="15" customHeight="1">
      <c r="K744" s="15"/>
      <c r="L744" s="15"/>
    </row>
    <row r="745" spans="11:12" ht="15" customHeight="1">
      <c r="K745" s="15"/>
      <c r="L745" s="15"/>
    </row>
    <row r="746" spans="11:12" ht="15" customHeight="1">
      <c r="K746" s="15"/>
      <c r="L746" s="15"/>
    </row>
    <row r="747" spans="11:12" ht="15" customHeight="1">
      <c r="K747" s="15"/>
      <c r="L747" s="15"/>
    </row>
    <row r="748" spans="11:12" ht="15" customHeight="1">
      <c r="K748" s="15"/>
      <c r="L748" s="15"/>
    </row>
    <row r="749" spans="11:12" ht="15" customHeight="1">
      <c r="K749" s="15"/>
      <c r="L749" s="15"/>
    </row>
    <row r="750" spans="11:12" ht="15" customHeight="1">
      <c r="K750" s="15"/>
      <c r="L750" s="15"/>
    </row>
    <row r="751" spans="11:12" ht="15" customHeight="1">
      <c r="K751" s="15"/>
      <c r="L751" s="15"/>
    </row>
    <row r="752" spans="11:12" ht="15" customHeight="1">
      <c r="K752" s="15"/>
      <c r="L752" s="15"/>
    </row>
    <row r="753" spans="11:12" ht="15" customHeight="1">
      <c r="K753" s="15"/>
      <c r="L753" s="15"/>
    </row>
    <row r="754" spans="11:12" ht="15" customHeight="1">
      <c r="K754" s="15"/>
      <c r="L754" s="15"/>
    </row>
    <row r="755" spans="11:12" ht="15" customHeight="1">
      <c r="K755" s="15"/>
      <c r="L755" s="15"/>
    </row>
    <row r="756" spans="11:12" ht="15" customHeight="1">
      <c r="K756" s="15"/>
      <c r="L756" s="15"/>
    </row>
    <row r="757" spans="11:12" ht="15" customHeight="1">
      <c r="K757" s="15"/>
      <c r="L757" s="15"/>
    </row>
    <row r="758" spans="11:12" ht="15" customHeight="1">
      <c r="K758" s="15"/>
      <c r="L758" s="15"/>
    </row>
    <row r="759" spans="11:12" ht="15" customHeight="1">
      <c r="K759" s="15"/>
      <c r="L759" s="15"/>
    </row>
    <row r="760" spans="11:12" ht="15" customHeight="1">
      <c r="K760" s="15"/>
      <c r="L760" s="15"/>
    </row>
    <row r="761" spans="11:12" ht="15" customHeight="1">
      <c r="K761" s="15"/>
      <c r="L761" s="15"/>
    </row>
    <row r="762" spans="11:12" ht="15" customHeight="1">
      <c r="K762" s="15"/>
      <c r="L762" s="15"/>
    </row>
    <row r="763" spans="11:12" ht="15" customHeight="1">
      <c r="K763" s="15"/>
      <c r="L763" s="15"/>
    </row>
    <row r="764" spans="11:12" ht="15" customHeight="1">
      <c r="K764" s="15"/>
      <c r="L764" s="15"/>
    </row>
    <row r="765" spans="11:12" ht="15" customHeight="1">
      <c r="K765" s="15"/>
      <c r="L765" s="15"/>
    </row>
    <row r="766" spans="11:12" ht="15" customHeight="1">
      <c r="K766" s="15"/>
      <c r="L766" s="15"/>
    </row>
    <row r="767" spans="11:12" ht="15" customHeight="1">
      <c r="K767" s="15"/>
      <c r="L767" s="15"/>
    </row>
    <row r="768" spans="11:12" ht="15" customHeight="1">
      <c r="K768" s="15"/>
      <c r="L768" s="15"/>
    </row>
    <row r="769" spans="11:12" ht="15" customHeight="1">
      <c r="K769" s="15"/>
      <c r="L769" s="15"/>
    </row>
    <row r="770" spans="11:12" ht="15" customHeight="1">
      <c r="K770" s="15"/>
      <c r="L770" s="15"/>
    </row>
    <row r="771" spans="11:12" ht="15" customHeight="1">
      <c r="K771" s="15"/>
      <c r="L771" s="15"/>
    </row>
    <row r="772" spans="11:12" ht="15" customHeight="1">
      <c r="K772" s="15"/>
      <c r="L772" s="15"/>
    </row>
    <row r="773" spans="11:12" ht="15" customHeight="1">
      <c r="K773" s="15"/>
      <c r="L773" s="15"/>
    </row>
    <row r="774" spans="11:12" ht="15" customHeight="1">
      <c r="K774" s="15"/>
      <c r="L774" s="15"/>
    </row>
    <row r="775" spans="11:12" ht="15" customHeight="1">
      <c r="K775" s="15"/>
      <c r="L775" s="15"/>
    </row>
    <row r="776" spans="11:12" ht="15" customHeight="1">
      <c r="K776" s="15"/>
      <c r="L776" s="15"/>
    </row>
    <row r="777" spans="11:12" ht="15" customHeight="1">
      <c r="K777" s="15"/>
      <c r="L777" s="15"/>
    </row>
    <row r="778" spans="11:12" ht="15" customHeight="1">
      <c r="K778" s="15"/>
      <c r="L778" s="15"/>
    </row>
    <row r="779" spans="11:12" ht="15" customHeight="1">
      <c r="K779" s="15"/>
      <c r="L779" s="15"/>
    </row>
    <row r="780" spans="11:12" ht="15" customHeight="1">
      <c r="K780" s="15"/>
      <c r="L780" s="15"/>
    </row>
    <row r="781" spans="11:12" ht="15" customHeight="1">
      <c r="K781" s="15"/>
      <c r="L781" s="15"/>
    </row>
    <row r="782" spans="11:12" ht="15" customHeight="1">
      <c r="K782" s="15"/>
      <c r="L782" s="15"/>
    </row>
    <row r="783" spans="11:12" ht="15" customHeight="1">
      <c r="K783" s="15"/>
      <c r="L783" s="15"/>
    </row>
    <row r="784" spans="11:12" ht="15" customHeight="1">
      <c r="K784" s="15"/>
      <c r="L784" s="15"/>
    </row>
    <row r="785" spans="11:12" ht="15" customHeight="1">
      <c r="K785" s="15"/>
      <c r="L785" s="15"/>
    </row>
    <row r="786" spans="11:12" ht="15" customHeight="1">
      <c r="K786" s="15"/>
      <c r="L786" s="15"/>
    </row>
    <row r="787" spans="11:12" ht="15" customHeight="1">
      <c r="K787" s="15"/>
      <c r="L787" s="15"/>
    </row>
    <row r="788" spans="11:12" ht="15" customHeight="1">
      <c r="K788" s="15"/>
      <c r="L788" s="15"/>
    </row>
    <row r="789" spans="11:12" ht="15" customHeight="1">
      <c r="K789" s="15"/>
      <c r="L789" s="15"/>
    </row>
    <row r="790" spans="11:12" ht="15" customHeight="1">
      <c r="K790" s="15"/>
      <c r="L790" s="15"/>
    </row>
    <row r="791" spans="11:12" ht="15" customHeight="1">
      <c r="K791" s="15"/>
      <c r="L791" s="15"/>
    </row>
    <row r="792" spans="11:12" ht="15" customHeight="1">
      <c r="K792" s="15"/>
      <c r="L792" s="15"/>
    </row>
    <row r="793" spans="11:12" ht="15" customHeight="1">
      <c r="K793" s="15"/>
      <c r="L793" s="15"/>
    </row>
    <row r="794" spans="11:12" ht="15" customHeight="1">
      <c r="K794" s="15"/>
      <c r="L794" s="15"/>
    </row>
    <row r="795" spans="11:12" ht="15" customHeight="1">
      <c r="K795" s="15"/>
      <c r="L795" s="15"/>
    </row>
    <row r="796" spans="11:12" ht="15" customHeight="1">
      <c r="K796" s="15"/>
      <c r="L796" s="15"/>
    </row>
    <row r="797" spans="11:12" ht="15" customHeight="1">
      <c r="K797" s="15"/>
      <c r="L797" s="15"/>
    </row>
    <row r="798" spans="11:12" ht="15" customHeight="1">
      <c r="K798" s="15"/>
      <c r="L798" s="15"/>
    </row>
    <row r="799" spans="11:12" ht="15" customHeight="1">
      <c r="K799" s="15"/>
      <c r="L799" s="15"/>
    </row>
    <row r="800" spans="11:12" ht="15" customHeight="1">
      <c r="K800" s="15"/>
      <c r="L800" s="15"/>
    </row>
    <row r="801" spans="11:12" ht="15" customHeight="1">
      <c r="K801" s="15"/>
      <c r="L801" s="15"/>
    </row>
    <row r="802" spans="11:12" ht="15" customHeight="1">
      <c r="K802" s="15"/>
      <c r="L802" s="15"/>
    </row>
    <row r="803" spans="11:12" ht="15" customHeight="1">
      <c r="K803" s="15"/>
      <c r="L803" s="15"/>
    </row>
    <row r="804" spans="11:12" ht="15" customHeight="1">
      <c r="K804" s="15"/>
      <c r="L804" s="15"/>
    </row>
    <row r="805" spans="11:12" ht="15" customHeight="1">
      <c r="K805" s="15"/>
      <c r="L805" s="15"/>
    </row>
    <row r="806" spans="11:12" ht="15" customHeight="1">
      <c r="K806" s="15"/>
      <c r="L806" s="15"/>
    </row>
    <row r="807" spans="11:12" ht="15" customHeight="1">
      <c r="K807" s="15"/>
      <c r="L807" s="15"/>
    </row>
    <row r="808" spans="11:12" ht="15" customHeight="1">
      <c r="K808" s="15"/>
      <c r="L808" s="15"/>
    </row>
    <row r="809" spans="11:12" ht="15" customHeight="1">
      <c r="K809" s="15"/>
      <c r="L809" s="15"/>
    </row>
    <row r="810" spans="11:12" ht="15" customHeight="1">
      <c r="K810" s="15"/>
      <c r="L810" s="15"/>
    </row>
    <row r="811" spans="11:12" ht="15" customHeight="1">
      <c r="K811" s="15"/>
      <c r="L811" s="15"/>
    </row>
    <row r="812" spans="11:12" ht="15" customHeight="1">
      <c r="K812" s="15"/>
      <c r="L812" s="15"/>
    </row>
    <row r="813" spans="11:12" ht="15" customHeight="1">
      <c r="K813" s="15"/>
      <c r="L813" s="15"/>
    </row>
    <row r="814" spans="11:12" ht="15" customHeight="1">
      <c r="K814" s="15"/>
      <c r="L814" s="15"/>
    </row>
    <row r="815" spans="11:12" ht="15" customHeight="1">
      <c r="K815" s="15"/>
      <c r="L815" s="15"/>
    </row>
    <row r="816" spans="11:12" ht="15" customHeight="1">
      <c r="K816" s="15"/>
      <c r="L816" s="15"/>
    </row>
    <row r="817" spans="11:12" ht="15" customHeight="1">
      <c r="K817" s="15"/>
      <c r="L817" s="15"/>
    </row>
    <row r="818" spans="11:12" ht="15" customHeight="1">
      <c r="K818" s="15"/>
      <c r="L818" s="15"/>
    </row>
    <row r="819" spans="11:12" ht="15" customHeight="1">
      <c r="K819" s="15"/>
      <c r="L819" s="15"/>
    </row>
    <row r="820" spans="11:12" ht="15" customHeight="1">
      <c r="K820" s="15"/>
      <c r="L820" s="15"/>
    </row>
    <row r="821" spans="11:12" ht="15" customHeight="1">
      <c r="K821" s="15"/>
      <c r="L821" s="15"/>
    </row>
    <row r="822" spans="11:12" ht="15" customHeight="1">
      <c r="K822" s="15"/>
      <c r="L822" s="15"/>
    </row>
    <row r="823" spans="11:12" ht="15" customHeight="1">
      <c r="K823" s="15"/>
      <c r="L823" s="15"/>
    </row>
    <row r="824" spans="11:12" ht="15" customHeight="1">
      <c r="K824" s="15"/>
      <c r="L824" s="15"/>
    </row>
    <row r="825" spans="11:12" ht="15" customHeight="1">
      <c r="K825" s="15"/>
      <c r="L825" s="15"/>
    </row>
    <row r="826" spans="11:12" ht="15" customHeight="1">
      <c r="K826" s="15"/>
      <c r="L826" s="15"/>
    </row>
    <row r="827" spans="11:12" ht="15" customHeight="1">
      <c r="K827" s="15"/>
      <c r="L827" s="15"/>
    </row>
    <row r="828" spans="11:12" ht="15" customHeight="1">
      <c r="K828" s="15"/>
      <c r="L828" s="15"/>
    </row>
    <row r="829" spans="11:12" ht="15" customHeight="1">
      <c r="K829" s="15"/>
      <c r="L829" s="15"/>
    </row>
    <row r="830" spans="11:12" ht="15" customHeight="1">
      <c r="K830" s="15"/>
      <c r="L830" s="15"/>
    </row>
    <row r="831" spans="11:12" ht="15" customHeight="1">
      <c r="K831" s="15"/>
      <c r="L831" s="15"/>
    </row>
    <row r="832" spans="11:12" ht="15" customHeight="1">
      <c r="K832" s="15"/>
      <c r="L832" s="15"/>
    </row>
    <row r="833" spans="11:12" ht="15" customHeight="1">
      <c r="K833" s="15"/>
      <c r="L833" s="15"/>
    </row>
    <row r="834" spans="11:12" ht="15" customHeight="1">
      <c r="K834" s="15"/>
      <c r="L834" s="15"/>
    </row>
    <row r="835" spans="11:12" ht="15" customHeight="1">
      <c r="K835" s="15"/>
      <c r="L835" s="15"/>
    </row>
    <row r="836" spans="11:12" ht="15" customHeight="1">
      <c r="K836" s="15"/>
      <c r="L836" s="15"/>
    </row>
    <row r="837" spans="11:12" ht="15" customHeight="1">
      <c r="K837" s="15"/>
      <c r="L837" s="15"/>
    </row>
    <row r="838" spans="11:12" ht="15" customHeight="1">
      <c r="K838" s="15"/>
      <c r="L838" s="15"/>
    </row>
    <row r="839" spans="11:12" ht="15" customHeight="1">
      <c r="K839" s="15"/>
      <c r="L839" s="15"/>
    </row>
    <row r="840" spans="11:12" ht="15" customHeight="1">
      <c r="K840" s="15"/>
      <c r="L840" s="15"/>
    </row>
    <row r="841" spans="11:12" ht="15" customHeight="1">
      <c r="K841" s="15"/>
      <c r="L841" s="15"/>
    </row>
    <row r="842" spans="11:12" ht="15" customHeight="1">
      <c r="K842" s="15"/>
      <c r="L842" s="15"/>
    </row>
    <row r="843" spans="11:12" ht="15" customHeight="1">
      <c r="K843" s="15"/>
      <c r="L843" s="15"/>
    </row>
    <row r="844" spans="11:12" ht="15" customHeight="1">
      <c r="K844" s="15"/>
      <c r="L844" s="15"/>
    </row>
    <row r="845" spans="11:12" ht="15" customHeight="1">
      <c r="K845" s="15"/>
      <c r="L845" s="15"/>
    </row>
    <row r="846" spans="11:12" ht="15" customHeight="1">
      <c r="K846" s="15"/>
      <c r="L846" s="15"/>
    </row>
    <row r="847" spans="11:12" ht="15" customHeight="1">
      <c r="K847" s="15"/>
      <c r="L847" s="15"/>
    </row>
    <row r="848" spans="11:12" ht="15" customHeight="1">
      <c r="K848" s="15"/>
      <c r="L848" s="15"/>
    </row>
    <row r="849" spans="11:12" ht="15" customHeight="1">
      <c r="K849" s="15"/>
      <c r="L849" s="15"/>
    </row>
    <row r="850" spans="11:12" ht="15" customHeight="1">
      <c r="K850" s="15"/>
      <c r="L850" s="15"/>
    </row>
    <row r="851" spans="11:12" ht="15" customHeight="1">
      <c r="K851" s="15"/>
      <c r="L851" s="15"/>
    </row>
    <row r="852" spans="11:12" ht="15" customHeight="1">
      <c r="K852" s="15"/>
      <c r="L852" s="15"/>
    </row>
    <row r="853" spans="11:12" ht="15" customHeight="1">
      <c r="K853" s="15"/>
      <c r="L853" s="15"/>
    </row>
    <row r="854" spans="11:12" ht="15" customHeight="1">
      <c r="K854" s="15"/>
      <c r="L854" s="15"/>
    </row>
    <row r="855" spans="11:12" ht="15" customHeight="1">
      <c r="K855" s="15"/>
      <c r="L855" s="15"/>
    </row>
    <row r="856" spans="11:12" ht="15" customHeight="1">
      <c r="K856" s="15"/>
      <c r="L856" s="15"/>
    </row>
    <row r="857" spans="11:12" ht="15" customHeight="1">
      <c r="K857" s="15"/>
      <c r="L857" s="15"/>
    </row>
    <row r="858" spans="11:12" ht="15" customHeight="1">
      <c r="K858" s="15"/>
      <c r="L858" s="15"/>
    </row>
    <row r="859" spans="11:12" ht="15" customHeight="1">
      <c r="K859" s="15"/>
      <c r="L859" s="15"/>
    </row>
    <row r="860" spans="11:12" ht="15" customHeight="1">
      <c r="K860" s="15"/>
      <c r="L860" s="15"/>
    </row>
    <row r="861" spans="11:12" ht="15" customHeight="1">
      <c r="K861" s="15"/>
      <c r="L861" s="15"/>
    </row>
    <row r="862" spans="11:12" ht="15" customHeight="1">
      <c r="K862" s="15"/>
      <c r="L862" s="15"/>
    </row>
    <row r="863" spans="11:12" ht="15" customHeight="1">
      <c r="K863" s="15"/>
      <c r="L863" s="15"/>
    </row>
    <row r="864" spans="11:12" ht="15" customHeight="1">
      <c r="K864" s="15"/>
      <c r="L864" s="15"/>
    </row>
    <row r="865" spans="11:12" ht="15" customHeight="1">
      <c r="K865" s="15"/>
      <c r="L865" s="15"/>
    </row>
    <row r="866" spans="11:12" ht="15" customHeight="1">
      <c r="K866" s="15"/>
      <c r="L866" s="15"/>
    </row>
    <row r="867" spans="11:12" ht="15" customHeight="1">
      <c r="K867" s="15"/>
      <c r="L867" s="15"/>
    </row>
    <row r="868" spans="11:12" ht="15" customHeight="1">
      <c r="K868" s="15"/>
      <c r="L868" s="15"/>
    </row>
    <row r="869" spans="11:12" ht="15" customHeight="1">
      <c r="K869" s="15"/>
      <c r="L869" s="15"/>
    </row>
    <row r="870" spans="11:12" ht="15" customHeight="1">
      <c r="K870" s="15"/>
      <c r="L870" s="15"/>
    </row>
    <row r="871" spans="11:12" ht="15" customHeight="1">
      <c r="K871" s="15"/>
      <c r="L871" s="15"/>
    </row>
    <row r="872" spans="11:12" ht="15" customHeight="1">
      <c r="K872" s="15"/>
      <c r="L872" s="15"/>
    </row>
    <row r="873" spans="11:12" ht="15" customHeight="1">
      <c r="K873" s="15"/>
      <c r="L873" s="15"/>
    </row>
    <row r="874" spans="11:12" ht="15" customHeight="1">
      <c r="K874" s="15"/>
      <c r="L874" s="15"/>
    </row>
    <row r="875" spans="11:12" ht="15" customHeight="1">
      <c r="K875" s="15"/>
      <c r="L875" s="15"/>
    </row>
    <row r="876" spans="11:12" ht="15" customHeight="1">
      <c r="K876" s="15"/>
      <c r="L876" s="15"/>
    </row>
    <row r="877" spans="11:12" ht="15" customHeight="1">
      <c r="K877" s="15"/>
      <c r="L877" s="15"/>
    </row>
    <row r="878" spans="11:12" ht="15" customHeight="1">
      <c r="K878" s="15"/>
      <c r="L878" s="15"/>
    </row>
    <row r="879" spans="11:12" ht="15" customHeight="1">
      <c r="K879" s="15"/>
      <c r="L879" s="15"/>
    </row>
    <row r="880" spans="11:12" ht="15" customHeight="1">
      <c r="K880" s="15"/>
      <c r="L880" s="15"/>
    </row>
    <row r="881" spans="11:12" ht="15" customHeight="1">
      <c r="K881" s="15"/>
      <c r="L881" s="15"/>
    </row>
    <row r="882" spans="11:12" ht="15" customHeight="1">
      <c r="K882" s="15"/>
      <c r="L882" s="15"/>
    </row>
    <row r="883" spans="11:12" ht="15" customHeight="1">
      <c r="K883" s="15"/>
      <c r="L883" s="15"/>
    </row>
    <row r="884" spans="11:12" ht="15" customHeight="1">
      <c r="K884" s="15"/>
      <c r="L884" s="15"/>
    </row>
    <row r="885" spans="11:12" ht="15" customHeight="1">
      <c r="K885" s="15"/>
      <c r="L885" s="15"/>
    </row>
    <row r="886" spans="11:12" ht="15" customHeight="1">
      <c r="K886" s="15"/>
      <c r="L886" s="15"/>
    </row>
    <row r="887" spans="11:12" ht="15" customHeight="1">
      <c r="K887" s="15"/>
      <c r="L887" s="15"/>
    </row>
    <row r="888" spans="11:12" ht="15" customHeight="1">
      <c r="K888" s="15"/>
      <c r="L888" s="15"/>
    </row>
    <row r="889" spans="11:12" ht="15" customHeight="1">
      <c r="K889" s="15"/>
      <c r="L889" s="15"/>
    </row>
    <row r="890" spans="11:12" ht="15" customHeight="1">
      <c r="K890" s="15"/>
      <c r="L890" s="15"/>
    </row>
    <row r="891" spans="11:12" ht="15" customHeight="1">
      <c r="K891" s="15"/>
      <c r="L891" s="15"/>
    </row>
    <row r="892" spans="11:12" ht="15" customHeight="1">
      <c r="K892" s="15"/>
      <c r="L892" s="15"/>
    </row>
    <row r="893" spans="11:12" ht="15" customHeight="1">
      <c r="K893" s="15"/>
      <c r="L893" s="15"/>
    </row>
    <row r="894" spans="11:12" ht="15" customHeight="1">
      <c r="K894" s="15"/>
      <c r="L894" s="15"/>
    </row>
    <row r="895" spans="11:12" ht="15" customHeight="1">
      <c r="K895" s="15"/>
      <c r="L895" s="15"/>
    </row>
    <row r="896" spans="11:12" ht="15" customHeight="1">
      <c r="K896" s="15"/>
      <c r="L896" s="15"/>
    </row>
    <row r="897" spans="11:12" ht="15" customHeight="1">
      <c r="K897" s="15"/>
      <c r="L897" s="15"/>
    </row>
    <row r="898" spans="11:12" ht="15" customHeight="1">
      <c r="K898" s="15"/>
      <c r="L898" s="15"/>
    </row>
    <row r="899" spans="11:12" ht="15" customHeight="1">
      <c r="K899" s="15"/>
      <c r="L899" s="15"/>
    </row>
    <row r="900" spans="11:12" ht="15" customHeight="1">
      <c r="K900" s="15"/>
      <c r="L900" s="15"/>
    </row>
    <row r="901" spans="11:12" ht="15" customHeight="1">
      <c r="K901" s="15"/>
      <c r="L901" s="15"/>
    </row>
    <row r="902" spans="11:12" ht="15" customHeight="1">
      <c r="K902" s="15"/>
      <c r="L902" s="15"/>
    </row>
    <row r="903" spans="11:12" ht="15" customHeight="1">
      <c r="K903" s="15"/>
      <c r="L903" s="15"/>
    </row>
    <row r="904" spans="11:12" ht="15" customHeight="1">
      <c r="K904" s="15"/>
      <c r="L904" s="15"/>
    </row>
    <row r="905" spans="11:12" ht="15" customHeight="1">
      <c r="K905" s="15"/>
      <c r="L905" s="15"/>
    </row>
    <row r="906" spans="11:12" ht="15" customHeight="1">
      <c r="K906" s="15"/>
      <c r="L906" s="15"/>
    </row>
    <row r="907" spans="11:12" ht="15" customHeight="1">
      <c r="K907" s="15"/>
      <c r="L907" s="15"/>
    </row>
    <row r="908" spans="11:12" ht="15" customHeight="1">
      <c r="K908" s="15"/>
      <c r="L908" s="15"/>
    </row>
    <row r="909" spans="11:12" ht="15" customHeight="1">
      <c r="K909" s="15"/>
      <c r="L909" s="15"/>
    </row>
    <row r="910" spans="11:12" ht="15" customHeight="1">
      <c r="K910" s="15"/>
      <c r="L910" s="15"/>
    </row>
    <row r="911" spans="11:12" ht="15" customHeight="1">
      <c r="K911" s="15"/>
      <c r="L911" s="15"/>
    </row>
    <row r="912" spans="11:12" ht="15" customHeight="1">
      <c r="K912" s="15"/>
      <c r="L912" s="15"/>
    </row>
    <row r="913" spans="11:12" ht="15" customHeight="1">
      <c r="K913" s="15"/>
      <c r="L913" s="15"/>
    </row>
    <row r="914" spans="11:12" ht="15" customHeight="1">
      <c r="K914" s="15"/>
      <c r="L914" s="15"/>
    </row>
    <row r="915" spans="11:12" ht="15" customHeight="1">
      <c r="K915" s="15"/>
      <c r="L915" s="15"/>
    </row>
    <row r="916" spans="11:12" ht="15" customHeight="1">
      <c r="K916" s="15"/>
      <c r="L916" s="15"/>
    </row>
    <row r="917" spans="11:12" ht="15" customHeight="1">
      <c r="K917" s="15"/>
      <c r="L917" s="15"/>
    </row>
    <row r="918" spans="11:12" ht="15" customHeight="1">
      <c r="K918" s="15"/>
      <c r="L918" s="15"/>
    </row>
    <row r="919" spans="11:12" ht="15" customHeight="1">
      <c r="K919" s="15"/>
      <c r="L919" s="15"/>
    </row>
    <row r="920" spans="11:12" ht="15" customHeight="1">
      <c r="K920" s="15"/>
      <c r="L920" s="15"/>
    </row>
    <row r="921" spans="11:12" ht="15" customHeight="1">
      <c r="K921" s="15"/>
      <c r="L921" s="15"/>
    </row>
    <row r="922" spans="11:12" ht="15" customHeight="1">
      <c r="K922" s="15"/>
      <c r="L922" s="15"/>
    </row>
    <row r="923" spans="11:12" ht="15" customHeight="1">
      <c r="K923" s="15"/>
      <c r="L923" s="15"/>
    </row>
    <row r="924" spans="11:12" ht="15" customHeight="1">
      <c r="K924" s="15"/>
      <c r="L924" s="15"/>
    </row>
    <row r="925" spans="11:12" ht="15" customHeight="1">
      <c r="K925" s="15"/>
      <c r="L925" s="15"/>
    </row>
    <row r="926" spans="11:12" ht="15" customHeight="1">
      <c r="K926" s="15"/>
      <c r="L926" s="15"/>
    </row>
    <row r="927" spans="11:12" ht="15" customHeight="1">
      <c r="K927" s="15"/>
      <c r="L927" s="15"/>
    </row>
    <row r="928" spans="11:12" ht="15" customHeight="1">
      <c r="K928" s="15"/>
      <c r="L928" s="15"/>
    </row>
    <row r="929" spans="11:12" ht="15" customHeight="1">
      <c r="K929" s="15"/>
      <c r="L929" s="15"/>
    </row>
    <row r="930" spans="11:12" ht="15" customHeight="1">
      <c r="K930" s="15"/>
      <c r="L930" s="15"/>
    </row>
    <row r="931" spans="11:12" ht="15" customHeight="1">
      <c r="K931" s="15"/>
      <c r="L931" s="15"/>
    </row>
    <row r="932" spans="11:12" ht="15" customHeight="1">
      <c r="K932" s="15"/>
      <c r="L932" s="15"/>
    </row>
    <row r="933" spans="11:12" ht="15" customHeight="1">
      <c r="K933" s="15"/>
      <c r="L933" s="15"/>
    </row>
    <row r="934" spans="11:12" ht="15" customHeight="1">
      <c r="K934" s="15"/>
      <c r="L934" s="15"/>
    </row>
    <row r="935" spans="11:12" ht="15" customHeight="1">
      <c r="K935" s="15"/>
      <c r="L935" s="15"/>
    </row>
    <row r="936" spans="11:12" ht="15" customHeight="1">
      <c r="K936" s="15"/>
      <c r="L936" s="15"/>
    </row>
    <row r="937" spans="11:12" ht="15" customHeight="1">
      <c r="K937" s="15"/>
      <c r="L937" s="15"/>
    </row>
    <row r="938" spans="11:12" ht="15" customHeight="1">
      <c r="K938" s="15"/>
      <c r="L938" s="15"/>
    </row>
    <row r="939" spans="11:12" ht="15" customHeight="1">
      <c r="K939" s="15"/>
      <c r="L939" s="15"/>
    </row>
    <row r="940" spans="11:12" ht="15" customHeight="1">
      <c r="K940" s="15"/>
      <c r="L940" s="15"/>
    </row>
    <row r="941" spans="11:12" ht="15" customHeight="1">
      <c r="K941" s="15"/>
      <c r="L941" s="15"/>
    </row>
    <row r="942" spans="11:12" ht="15" customHeight="1">
      <c r="K942" s="15"/>
      <c r="L942" s="15"/>
    </row>
    <row r="943" spans="11:12" ht="15" customHeight="1">
      <c r="K943" s="15"/>
      <c r="L943" s="15"/>
    </row>
    <row r="944" spans="11:12" ht="15" customHeight="1">
      <c r="K944" s="15"/>
      <c r="L944" s="15"/>
    </row>
    <row r="945" spans="11:12" ht="15" customHeight="1">
      <c r="K945" s="15"/>
      <c r="L945" s="15"/>
    </row>
    <row r="946" spans="11:12" ht="15" customHeight="1">
      <c r="K946" s="15"/>
      <c r="L946" s="15"/>
    </row>
    <row r="947" spans="11:12" ht="15" customHeight="1">
      <c r="K947" s="15"/>
      <c r="L947" s="15"/>
    </row>
    <row r="948" spans="11:12" ht="15" customHeight="1">
      <c r="K948" s="15"/>
      <c r="L948" s="15"/>
    </row>
    <row r="949" spans="11:12" ht="15" customHeight="1">
      <c r="K949" s="15"/>
      <c r="L949" s="15"/>
    </row>
    <row r="950" spans="11:12" ht="15" customHeight="1">
      <c r="K950" s="15"/>
      <c r="L950" s="15"/>
    </row>
    <row r="951" spans="11:12" ht="15" customHeight="1">
      <c r="K951" s="15"/>
      <c r="L951" s="15"/>
    </row>
    <row r="952" spans="11:12" ht="15" customHeight="1">
      <c r="K952" s="15"/>
      <c r="L952" s="15"/>
    </row>
    <row r="953" spans="11:12" ht="15" customHeight="1">
      <c r="K953" s="15"/>
      <c r="L953" s="15"/>
    </row>
    <row r="954" spans="11:12" ht="15" customHeight="1">
      <c r="K954" s="15"/>
      <c r="L954" s="15"/>
    </row>
    <row r="955" spans="11:12" ht="15" customHeight="1">
      <c r="K955" s="15"/>
      <c r="L955" s="15"/>
    </row>
    <row r="956" spans="11:12" ht="15" customHeight="1">
      <c r="K956" s="15"/>
      <c r="L956" s="15"/>
    </row>
    <row r="957" spans="11:12" ht="15" customHeight="1">
      <c r="K957" s="15"/>
      <c r="L957" s="15"/>
    </row>
    <row r="958" spans="11:12" ht="15" customHeight="1">
      <c r="K958" s="15"/>
      <c r="L958" s="15"/>
    </row>
    <row r="959" spans="11:12" ht="15" customHeight="1">
      <c r="K959" s="15"/>
      <c r="L959" s="15"/>
    </row>
    <row r="960" spans="11:12" ht="15" customHeight="1">
      <c r="K960" s="15"/>
      <c r="L960" s="15"/>
    </row>
    <row r="961" spans="11:12" ht="15" customHeight="1">
      <c r="K961" s="15"/>
      <c r="L961" s="15"/>
    </row>
    <row r="962" spans="11:12" ht="15" customHeight="1">
      <c r="K962" s="15"/>
      <c r="L962" s="15"/>
    </row>
    <row r="963" spans="11:12" ht="15" customHeight="1">
      <c r="K963" s="15"/>
      <c r="L963" s="15"/>
    </row>
    <row r="964" spans="11:12" ht="15" customHeight="1">
      <c r="K964" s="15"/>
      <c r="L964" s="15"/>
    </row>
    <row r="965" spans="11:12" ht="15" customHeight="1">
      <c r="K965" s="15"/>
      <c r="L965" s="15"/>
    </row>
    <row r="966" spans="11:12" ht="15" customHeight="1">
      <c r="K966" s="15"/>
      <c r="L966" s="15"/>
    </row>
    <row r="967" spans="11:12" ht="15" customHeight="1">
      <c r="K967" s="15"/>
      <c r="L967" s="15"/>
    </row>
    <row r="968" spans="11:12" ht="15" customHeight="1">
      <c r="K968" s="15"/>
      <c r="L968" s="15"/>
    </row>
    <row r="969" spans="11:12" ht="15" customHeight="1">
      <c r="K969" s="15"/>
      <c r="L969" s="15"/>
    </row>
    <row r="970" spans="11:12" ht="15" customHeight="1">
      <c r="K970" s="15"/>
      <c r="L970" s="15"/>
    </row>
    <row r="971" spans="11:12" ht="15" customHeight="1">
      <c r="K971" s="15"/>
      <c r="L971" s="15"/>
    </row>
    <row r="972" spans="11:12" ht="15" customHeight="1">
      <c r="K972" s="15"/>
      <c r="L972" s="15"/>
    </row>
    <row r="973" spans="11:12" ht="15" customHeight="1">
      <c r="K973" s="15"/>
      <c r="L973" s="15"/>
    </row>
    <row r="974" spans="11:12" ht="15" customHeight="1">
      <c r="K974" s="15"/>
      <c r="L974" s="15"/>
    </row>
    <row r="975" spans="11:12" ht="15" customHeight="1">
      <c r="K975" s="15"/>
      <c r="L975" s="15"/>
    </row>
    <row r="976" spans="11:12" ht="15" customHeight="1">
      <c r="K976" s="15"/>
      <c r="L976" s="15"/>
    </row>
    <row r="977" spans="11:12" ht="15" customHeight="1">
      <c r="K977" s="15"/>
      <c r="L977" s="15"/>
    </row>
    <row r="978" spans="11:12" ht="15" customHeight="1">
      <c r="K978" s="15"/>
      <c r="L978" s="15"/>
    </row>
    <row r="979" spans="11:12" ht="15" customHeight="1">
      <c r="K979" s="15"/>
      <c r="L979" s="15"/>
    </row>
    <row r="980" spans="11:12" ht="15" customHeight="1">
      <c r="K980" s="15"/>
      <c r="L980" s="15"/>
    </row>
    <row r="981" spans="11:12" ht="15" customHeight="1">
      <c r="K981" s="15"/>
      <c r="L981" s="15"/>
    </row>
    <row r="982" spans="11:12" ht="15" customHeight="1">
      <c r="K982" s="15"/>
      <c r="L982" s="15"/>
    </row>
    <row r="983" spans="11:12" ht="15" customHeight="1">
      <c r="K983" s="15"/>
      <c r="L983" s="15"/>
    </row>
    <row r="984" spans="11:12" ht="15" customHeight="1">
      <c r="K984" s="15"/>
      <c r="L984" s="15"/>
    </row>
  </sheetData>
  <hyperlinks>
    <hyperlink ref="F2" r:id="rId1" xr:uid="{00000000-0004-0000-0100-000000000000}"/>
    <hyperlink ref="J2" r:id="rId2" xr:uid="{00000000-0004-0000-0100-000001000000}"/>
    <hyperlink ref="J3" r:id="rId3" xr:uid="{00000000-0004-0000-0100-000002000000}"/>
    <hyperlink ref="J9" r:id="rId4" xr:uid="{00000000-0004-0000-0100-000003000000}"/>
    <hyperlink ref="J14" r:id="rId5" xr:uid="{00000000-0004-0000-0100-000004000000}"/>
    <hyperlink ref="D17" r:id="rId6" xr:uid="{00000000-0004-0000-0100-000005000000}"/>
    <hyperlink ref="D18" r:id="rId7" xr:uid="{00000000-0004-0000-0100-000006000000}"/>
    <hyperlink ref="J18" r:id="rId8" xr:uid="{00000000-0004-0000-0100-000007000000}"/>
    <hyperlink ref="D19" r:id="rId9" xr:uid="{00000000-0004-0000-0100-000008000000}"/>
    <hyperlink ref="D20" r:id="rId10" xr:uid="{00000000-0004-0000-0100-000009000000}"/>
    <hyperlink ref="F20" r:id="rId11" xr:uid="{00000000-0004-0000-0100-00000A000000}"/>
    <hyperlink ref="D21" r:id="rId12" xr:uid="{00000000-0004-0000-0100-00000B000000}"/>
    <hyperlink ref="D22" r:id="rId13" xr:uid="{00000000-0004-0000-0100-00000C000000}"/>
    <hyperlink ref="D23" r:id="rId14" xr:uid="{00000000-0004-0000-0100-00000D000000}"/>
    <hyperlink ref="J23" r:id="rId15" xr:uid="{00000000-0004-0000-0100-00000E000000}"/>
    <hyperlink ref="D24" r:id="rId16" xr:uid="{00000000-0004-0000-0100-00000F000000}"/>
    <hyperlink ref="F24" r:id="rId17" xr:uid="{00000000-0004-0000-0100-000010000000}"/>
    <hyperlink ref="D25" r:id="rId18" xr:uid="{00000000-0004-0000-0100-000011000000}"/>
    <hyperlink ref="D26" r:id="rId19" xr:uid="{00000000-0004-0000-0100-000012000000}"/>
    <hyperlink ref="H28" r:id="rId20" xr:uid="{00000000-0004-0000-0100-000013000000}"/>
    <hyperlink ref="D29" r:id="rId21" xr:uid="{00000000-0004-0000-0100-000014000000}"/>
    <hyperlink ref="J29" r:id="rId22" xr:uid="{00000000-0004-0000-0100-000015000000}"/>
    <hyperlink ref="D30" r:id="rId23" location="section1" xr:uid="{00000000-0004-0000-0100-000016000000}"/>
    <hyperlink ref="F38" r:id="rId24" xr:uid="{00000000-0004-0000-0100-000017000000}"/>
    <hyperlink ref="D39" r:id="rId25" xr:uid="{00000000-0004-0000-0100-000018000000}"/>
    <hyperlink ref="H40" r:id="rId26" xr:uid="{00000000-0004-0000-0100-000019000000}"/>
    <hyperlink ref="F41" r:id="rId27" xr:uid="{00000000-0004-0000-0100-00001A000000}"/>
    <hyperlink ref="J41" r:id="rId28" xr:uid="{00000000-0004-0000-0100-00001B000000}"/>
    <hyperlink ref="H42" r:id="rId29" xr:uid="{00000000-0004-0000-0100-00001C000000}"/>
    <hyperlink ref="D45" r:id="rId30" xr:uid="{00000000-0004-0000-0100-00001D000000}"/>
    <hyperlink ref="H49" r:id="rId31" xr:uid="{00000000-0004-0000-0100-00001E000000}"/>
    <hyperlink ref="J49" r:id="rId32" xr:uid="{00000000-0004-0000-0100-00001F000000}"/>
    <hyperlink ref="H50" r:id="rId33" xr:uid="{00000000-0004-0000-0100-000020000000}"/>
    <hyperlink ref="H51" r:id="rId34" xr:uid="{00000000-0004-0000-0100-000021000000}"/>
    <hyperlink ref="H52" r:id="rId35" xr:uid="{00000000-0004-0000-0100-000022000000}"/>
    <hyperlink ref="J52" r:id="rId36" xr:uid="{00000000-0004-0000-0100-000023000000}"/>
    <hyperlink ref="F53" r:id="rId37" xr:uid="{00000000-0004-0000-0100-000024000000}"/>
    <hyperlink ref="J53" r:id="rId38" xr:uid="{00000000-0004-0000-0100-000025000000}"/>
    <hyperlink ref="F54" r:id="rId39" xr:uid="{00000000-0004-0000-0100-000026000000}"/>
    <hyperlink ref="H54" r:id="rId40" xr:uid="{00000000-0004-0000-0100-000027000000}"/>
    <hyperlink ref="F55" r:id="rId41" xr:uid="{00000000-0004-0000-0100-000028000000}"/>
    <hyperlink ref="H55" r:id="rId42" xr:uid="{00000000-0004-0000-0100-000029000000}"/>
    <hyperlink ref="F56" r:id="rId43" xr:uid="{00000000-0004-0000-0100-00002A000000}"/>
    <hyperlink ref="F57" r:id="rId44" xr:uid="{00000000-0004-0000-0100-00002B000000}"/>
    <hyperlink ref="H57" r:id="rId45" xr:uid="{00000000-0004-0000-0100-00002C000000}"/>
    <hyperlink ref="F58" r:id="rId46" xr:uid="{00000000-0004-0000-0100-00002D000000}"/>
    <hyperlink ref="F60" r:id="rId47" xr:uid="{00000000-0004-0000-0100-00002E000000}"/>
    <hyperlink ref="F61" r:id="rId48" xr:uid="{00000000-0004-0000-0100-00002F000000}"/>
    <hyperlink ref="H61" r:id="rId49" xr:uid="{00000000-0004-0000-0100-000030000000}"/>
    <hyperlink ref="J61" r:id="rId50" xr:uid="{00000000-0004-0000-0100-000031000000}"/>
    <hyperlink ref="F62" r:id="rId51" xr:uid="{00000000-0004-0000-0100-000032000000}"/>
    <hyperlink ref="H62" r:id="rId52" xr:uid="{00000000-0004-0000-0100-000033000000}"/>
    <hyperlink ref="J62" r:id="rId53" xr:uid="{00000000-0004-0000-0100-000034000000}"/>
    <hyperlink ref="H63" r:id="rId54" xr:uid="{00000000-0004-0000-0100-000035000000}"/>
    <hyperlink ref="F64" r:id="rId55" xr:uid="{00000000-0004-0000-0100-000036000000}"/>
    <hyperlink ref="H64" r:id="rId56" xr:uid="{00000000-0004-0000-0100-000037000000}"/>
    <hyperlink ref="J64" r:id="rId57" xr:uid="{00000000-0004-0000-0100-000038000000}"/>
    <hyperlink ref="F65" r:id="rId58" xr:uid="{00000000-0004-0000-0100-000039000000}"/>
    <hyperlink ref="H65" r:id="rId59" xr:uid="{00000000-0004-0000-0100-00003A000000}"/>
    <hyperlink ref="F66" r:id="rId60" xr:uid="{00000000-0004-0000-0100-00003B000000}"/>
    <hyperlink ref="H66" r:id="rId61" xr:uid="{00000000-0004-0000-0100-00003C000000}"/>
    <hyperlink ref="J66" r:id="rId62" xr:uid="{00000000-0004-0000-0100-00003D000000}"/>
    <hyperlink ref="F67" r:id="rId63" xr:uid="{00000000-0004-0000-0100-00003E000000}"/>
    <hyperlink ref="H69" r:id="rId64" xr:uid="{00000000-0004-0000-0100-00003F000000}"/>
    <hyperlink ref="J70" r:id="rId65" xr:uid="{00000000-0004-0000-0100-000040000000}"/>
    <hyperlink ref="H72" r:id="rId66" xr:uid="{00000000-0004-0000-0100-000041000000}"/>
    <hyperlink ref="J72" r:id="rId67" xr:uid="{00000000-0004-0000-0100-000042000000}"/>
    <hyperlink ref="F73" r:id="rId68" xr:uid="{00000000-0004-0000-0100-000043000000}"/>
    <hyperlink ref="H73" r:id="rId69" xr:uid="{00000000-0004-0000-0100-000044000000}"/>
    <hyperlink ref="F75" r:id="rId70" xr:uid="{00000000-0004-0000-0100-000045000000}"/>
    <hyperlink ref="F76" r:id="rId71" xr:uid="{00000000-0004-0000-0100-000046000000}"/>
    <hyperlink ref="H76" r:id="rId72" xr:uid="{00000000-0004-0000-0100-000047000000}"/>
    <hyperlink ref="J76" r:id="rId73" xr:uid="{00000000-0004-0000-0100-000048000000}"/>
    <hyperlink ref="F77" r:id="rId74" xr:uid="{00000000-0004-0000-0100-000049000000}"/>
    <hyperlink ref="H81" r:id="rId75" xr:uid="{00000000-0004-0000-0100-00004A000000}"/>
    <hyperlink ref="F82" r:id="rId76" xr:uid="{00000000-0004-0000-0100-00004B000000}"/>
    <hyperlink ref="F83" r:id="rId77" xr:uid="{00000000-0004-0000-0100-00004C000000}"/>
    <hyperlink ref="H83" r:id="rId78" xr:uid="{00000000-0004-0000-0100-00004D000000}"/>
    <hyperlink ref="J83" r:id="rId79" xr:uid="{00000000-0004-0000-0100-00004E000000}"/>
    <hyperlink ref="F84" r:id="rId80" xr:uid="{00000000-0004-0000-0100-00004F000000}"/>
    <hyperlink ref="H84" r:id="rId81" xr:uid="{00000000-0004-0000-0100-000050000000}"/>
    <hyperlink ref="F85" r:id="rId82" xr:uid="{00000000-0004-0000-0100-000051000000}"/>
    <hyperlink ref="H86" r:id="rId83" xr:uid="{00000000-0004-0000-0100-000052000000}"/>
    <hyperlink ref="F88" r:id="rId84" xr:uid="{00000000-0004-0000-0100-000053000000}"/>
    <hyperlink ref="H88" r:id="rId85" xr:uid="{00000000-0004-0000-0100-000054000000}"/>
    <hyperlink ref="H89" r:id="rId86" xr:uid="{00000000-0004-0000-0100-000055000000}"/>
    <hyperlink ref="F90" r:id="rId87" xr:uid="{00000000-0004-0000-0100-000056000000}"/>
    <hyperlink ref="H90" r:id="rId88" xr:uid="{00000000-0004-0000-0100-000057000000}"/>
    <hyperlink ref="F91" r:id="rId89" xr:uid="{00000000-0004-0000-0100-000058000000}"/>
    <hyperlink ref="F92" r:id="rId90" xr:uid="{00000000-0004-0000-0100-000059000000}"/>
    <hyperlink ref="H92" r:id="rId91" xr:uid="{00000000-0004-0000-0100-00005A000000}"/>
    <hyperlink ref="H94" r:id="rId92" xr:uid="{00000000-0004-0000-0100-00005B000000}"/>
    <hyperlink ref="F96" r:id="rId93" xr:uid="{00000000-0004-0000-0100-00005C000000}"/>
    <hyperlink ref="J96" r:id="rId94" xr:uid="{00000000-0004-0000-0100-00005D000000}"/>
    <hyperlink ref="F98" r:id="rId95" xr:uid="{00000000-0004-0000-0100-00005E000000}"/>
    <hyperlink ref="H98" r:id="rId96" xr:uid="{00000000-0004-0000-0100-00005F000000}"/>
    <hyperlink ref="F99" r:id="rId97" xr:uid="{00000000-0004-0000-0100-000060000000}"/>
    <hyperlink ref="H99" r:id="rId98" xr:uid="{00000000-0004-0000-0100-000061000000}"/>
    <hyperlink ref="J99" r:id="rId99" xr:uid="{00000000-0004-0000-0100-000062000000}"/>
    <hyperlink ref="F100" r:id="rId100" xr:uid="{00000000-0004-0000-0100-000063000000}"/>
    <hyperlink ref="H100" r:id="rId101" xr:uid="{00000000-0004-0000-0100-000064000000}"/>
    <hyperlink ref="F101" r:id="rId102" xr:uid="{00000000-0004-0000-0100-000065000000}"/>
    <hyperlink ref="F102" r:id="rId103" xr:uid="{00000000-0004-0000-0100-000066000000}"/>
    <hyperlink ref="J102" r:id="rId104" xr:uid="{00000000-0004-0000-0100-000067000000}"/>
    <hyperlink ref="D103" r:id="rId105" xr:uid="{00000000-0004-0000-0100-000068000000}"/>
    <hyperlink ref="H103" r:id="rId106" xr:uid="{00000000-0004-0000-0100-000069000000}"/>
    <hyperlink ref="J103" r:id="rId107" xr:uid="{00000000-0004-0000-0100-00006A000000}"/>
    <hyperlink ref="H104" r:id="rId108" xr:uid="{00000000-0004-0000-0100-00006B000000}"/>
    <hyperlink ref="H105" r:id="rId109" xr:uid="{00000000-0004-0000-0100-00006C000000}"/>
    <hyperlink ref="D106" r:id="rId110" xr:uid="{00000000-0004-0000-0100-00006D000000}"/>
    <hyperlink ref="F106" r:id="rId111" xr:uid="{00000000-0004-0000-0100-00006E000000}"/>
    <hyperlink ref="H106" r:id="rId112" xr:uid="{00000000-0004-0000-0100-00006F000000}"/>
    <hyperlink ref="J106" r:id="rId113" xr:uid="{00000000-0004-0000-0100-000070000000}"/>
    <hyperlink ref="H107" r:id="rId114" xr:uid="{00000000-0004-0000-0100-000071000000}"/>
    <hyperlink ref="F108" r:id="rId115" xr:uid="{00000000-0004-0000-0100-000072000000}"/>
    <hyperlink ref="H109" r:id="rId116" xr:uid="{00000000-0004-0000-0100-000073000000}"/>
    <hyperlink ref="H110" r:id="rId117" xr:uid="{00000000-0004-0000-0100-000074000000}"/>
    <hyperlink ref="F111" r:id="rId118" xr:uid="{00000000-0004-0000-0100-000075000000}"/>
    <hyperlink ref="J111" r:id="rId119" xr:uid="{00000000-0004-0000-0100-000076000000}"/>
    <hyperlink ref="H118" r:id="rId120" xr:uid="{00000000-0004-0000-0100-000077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W9063"/>
  <sheetViews>
    <sheetView topLeftCell="C1" workbookViewId="0">
      <pane ySplit="1" topLeftCell="A2" activePane="bottomLeft" state="frozen"/>
      <selection pane="bottomLeft" activeCell="G8" sqref="G8"/>
    </sheetView>
  </sheetViews>
  <sheetFormatPr baseColWidth="10" defaultColWidth="11.1640625" defaultRowHeight="15" customHeight="1"/>
  <cols>
    <col min="1" max="6" width="13.6640625" customWidth="1"/>
    <col min="7" max="7" width="28" customWidth="1"/>
    <col min="8" max="8" width="13.33203125" customWidth="1"/>
    <col min="9" max="9" width="13.6640625" customWidth="1"/>
    <col min="10" max="10" width="12.83203125" customWidth="1"/>
    <col min="11" max="11" width="11.1640625" customWidth="1"/>
    <col min="12" max="12" width="13.5" customWidth="1"/>
    <col min="13" max="13" width="10" customWidth="1"/>
    <col min="14" max="14" width="10.5" customWidth="1"/>
    <col min="15" max="15" width="15.5" customWidth="1"/>
    <col min="16" max="16" width="15.1640625" customWidth="1"/>
    <col min="17" max="17" width="14.83203125" customWidth="1"/>
    <col min="18" max="18" width="14.5" customWidth="1"/>
    <col min="19" max="19" width="16.33203125" customWidth="1"/>
    <col min="20" max="20" width="15.33203125" customWidth="1"/>
    <col min="21" max="31" width="17.33203125" customWidth="1"/>
    <col min="32" max="32" width="31.1640625" customWidth="1"/>
    <col min="33" max="49" width="10.5" customWidth="1"/>
  </cols>
  <sheetData>
    <row r="1" spans="1:49" ht="48" customHeight="1">
      <c r="A1" s="1" t="s">
        <v>0</v>
      </c>
      <c r="B1" s="1" t="s">
        <v>487</v>
      </c>
      <c r="C1" s="1" t="s">
        <v>488</v>
      </c>
      <c r="D1" s="33" t="s">
        <v>91</v>
      </c>
      <c r="E1" s="33" t="s">
        <v>94</v>
      </c>
      <c r="F1" s="33" t="s">
        <v>95</v>
      </c>
      <c r="G1" s="1" t="s">
        <v>489</v>
      </c>
      <c r="H1" s="1" t="s">
        <v>490</v>
      </c>
      <c r="I1" s="1" t="s">
        <v>491</v>
      </c>
      <c r="J1" s="1" t="s">
        <v>492</v>
      </c>
      <c r="K1" s="1" t="s">
        <v>493</v>
      </c>
      <c r="L1" s="22" t="s">
        <v>4477</v>
      </c>
      <c r="M1" s="22" t="s">
        <v>494</v>
      </c>
      <c r="N1" s="22" t="s">
        <v>495</v>
      </c>
      <c r="O1" s="22" t="s">
        <v>4478</v>
      </c>
      <c r="P1" s="1" t="s">
        <v>496</v>
      </c>
      <c r="Q1" s="1" t="s">
        <v>497</v>
      </c>
      <c r="R1" s="1" t="s">
        <v>498</v>
      </c>
      <c r="S1" s="1" t="s">
        <v>499</v>
      </c>
      <c r="T1" s="1" t="s">
        <v>500</v>
      </c>
      <c r="U1" s="2" t="s">
        <v>501</v>
      </c>
      <c r="V1" s="2" t="s">
        <v>502</v>
      </c>
      <c r="W1" s="2" t="s">
        <v>503</v>
      </c>
      <c r="X1" s="2" t="s">
        <v>504</v>
      </c>
      <c r="Y1" s="1" t="s">
        <v>505</v>
      </c>
      <c r="Z1" s="1" t="s">
        <v>506</v>
      </c>
      <c r="AA1" s="1" t="s">
        <v>507</v>
      </c>
      <c r="AB1" s="1" t="s">
        <v>508</v>
      </c>
      <c r="AC1" s="1" t="s">
        <v>509</v>
      </c>
      <c r="AD1" s="1" t="s">
        <v>510</v>
      </c>
      <c r="AE1" s="1" t="s">
        <v>4480</v>
      </c>
      <c r="AF1" s="2" t="s">
        <v>22</v>
      </c>
      <c r="AG1" s="1"/>
      <c r="AH1" s="1"/>
      <c r="AI1" s="1"/>
      <c r="AJ1" s="1"/>
      <c r="AK1" s="1"/>
      <c r="AL1" s="1"/>
      <c r="AM1" s="1"/>
      <c r="AN1" s="2"/>
      <c r="AO1" s="3"/>
      <c r="AP1" s="3"/>
      <c r="AQ1" s="3"/>
      <c r="AR1" s="3"/>
      <c r="AS1" s="3"/>
      <c r="AT1" s="3"/>
      <c r="AU1" s="3"/>
      <c r="AV1" s="3"/>
      <c r="AW1" s="3"/>
    </row>
    <row r="2" spans="1:49" ht="15.75" customHeight="1">
      <c r="A2" s="15" t="s">
        <v>4481</v>
      </c>
      <c r="B2" s="17" t="s">
        <v>513</v>
      </c>
      <c r="C2" s="17" t="s">
        <v>176</v>
      </c>
      <c r="D2" s="17" t="e" vm="81">
        <v>#VALUE!</v>
      </c>
      <c r="E2" s="17" cm="1" vm="82">
        <f t="array" ref="E2">_FV( D2,"Latitude")</f>
        <v>29.762777777777998</v>
      </c>
      <c r="F2" s="17" cm="1" vm="83">
        <f t="array" ref="F2">_FV( D2,"Longitude")</f>
        <v>-95.383055555555998</v>
      </c>
      <c r="G2" s="17" t="s">
        <v>514</v>
      </c>
      <c r="H2" s="17" t="s">
        <v>515</v>
      </c>
      <c r="I2" s="17" t="s">
        <v>516</v>
      </c>
      <c r="J2" s="17" t="s">
        <v>516</v>
      </c>
      <c r="K2" s="17">
        <v>100</v>
      </c>
      <c r="L2" s="17">
        <v>89</v>
      </c>
      <c r="M2" s="17">
        <v>0</v>
      </c>
      <c r="N2" s="17">
        <v>89</v>
      </c>
      <c r="O2" s="17">
        <f t="shared" ref="O2:O25" si="0">P2*Q2*R2*S2</f>
        <v>0</v>
      </c>
      <c r="P2" s="17">
        <v>0</v>
      </c>
      <c r="Q2" s="17">
        <v>0</v>
      </c>
      <c r="R2" s="17">
        <v>0</v>
      </c>
      <c r="S2" s="17">
        <v>0</v>
      </c>
      <c r="T2" s="17">
        <v>210</v>
      </c>
      <c r="U2" s="17">
        <v>-47</v>
      </c>
      <c r="V2" s="17">
        <v>176</v>
      </c>
      <c r="W2" s="17">
        <v>38</v>
      </c>
      <c r="X2" s="17">
        <v>-47</v>
      </c>
      <c r="Y2" s="17">
        <v>35.299999999999997</v>
      </c>
      <c r="Z2" s="17">
        <v>43.02</v>
      </c>
      <c r="AA2" s="17">
        <v>0.8</v>
      </c>
      <c r="AB2" s="23">
        <v>2</v>
      </c>
      <c r="AC2" s="17">
        <v>5</v>
      </c>
      <c r="AD2" s="17">
        <v>0.7</v>
      </c>
      <c r="AE2" s="17"/>
      <c r="AF2" s="24" t="s">
        <v>517</v>
      </c>
    </row>
    <row r="3" spans="1:49" ht="15.75" customHeight="1">
      <c r="A3" s="15" t="s">
        <v>518</v>
      </c>
      <c r="B3" s="17" t="s">
        <v>519</v>
      </c>
      <c r="C3" s="17" t="s">
        <v>520</v>
      </c>
      <c r="D3" s="17" t="e" vm="329">
        <v>#VALUE!</v>
      </c>
      <c r="E3" s="17" cm="1" vm="330">
        <f t="array" ref="E3">_FV( D3,"Latitude")</f>
        <v>51.92</v>
      </c>
      <c r="F3" s="17" cm="1" vm="331">
        <f t="array" ref="F3">_FV( D3,"Longitude")</f>
        <v>4.4800000000000004</v>
      </c>
      <c r="G3" s="46" t="s">
        <v>521</v>
      </c>
      <c r="H3" s="17" t="s">
        <v>4479</v>
      </c>
      <c r="I3" s="17" t="s">
        <v>523</v>
      </c>
      <c r="J3" s="17" t="s">
        <v>524</v>
      </c>
      <c r="K3" s="17">
        <v>50</v>
      </c>
      <c r="L3" s="23">
        <v>40.4</v>
      </c>
      <c r="M3" s="23">
        <v>24.5</v>
      </c>
      <c r="N3" s="23">
        <v>64.900000000000006</v>
      </c>
      <c r="O3" s="17">
        <f t="shared" si="0"/>
        <v>64.352969600000009</v>
      </c>
      <c r="P3" s="17">
        <v>54.14</v>
      </c>
      <c r="Q3" s="17">
        <v>27.2</v>
      </c>
      <c r="R3" s="17">
        <v>0.19</v>
      </c>
      <c r="S3" s="17">
        <v>0.23</v>
      </c>
      <c r="T3" s="17">
        <v>207</v>
      </c>
      <c r="U3" s="17">
        <v>-51</v>
      </c>
      <c r="V3" s="17">
        <v>288</v>
      </c>
      <c r="W3" s="17">
        <v>41</v>
      </c>
      <c r="X3" s="17">
        <v>-47</v>
      </c>
      <c r="Y3" s="23">
        <v>35.4</v>
      </c>
      <c r="Z3" s="23">
        <v>43.8</v>
      </c>
      <c r="AA3" s="17">
        <v>0.77159999999999995</v>
      </c>
      <c r="AB3" s="23">
        <v>2</v>
      </c>
      <c r="AC3" s="17">
        <v>6</v>
      </c>
      <c r="AD3" s="17">
        <v>0.6</v>
      </c>
      <c r="AE3" s="17"/>
      <c r="AF3" s="24" t="s">
        <v>525</v>
      </c>
      <c r="AG3" s="24" t="s">
        <v>526</v>
      </c>
    </row>
    <row r="4" spans="1:49" ht="15.75" customHeight="1">
      <c r="A4" s="15" t="s">
        <v>518</v>
      </c>
      <c r="B4" s="17" t="s">
        <v>519</v>
      </c>
      <c r="C4" s="17" t="s">
        <v>520</v>
      </c>
      <c r="D4" s="17" t="e" vm="329">
        <v>#VALUE!</v>
      </c>
      <c r="E4" s="17" cm="1" vm="330">
        <f t="array" ref="E4">_FV( D4,"Latitude")</f>
        <v>51.92</v>
      </c>
      <c r="F4" s="17" cm="1" vm="331">
        <f t="array" ref="F4">_FV( D4,"Longitude")</f>
        <v>4.4800000000000004</v>
      </c>
      <c r="G4" s="46" t="s">
        <v>521</v>
      </c>
      <c r="H4" s="17" t="s">
        <v>527</v>
      </c>
      <c r="I4" s="17" t="s">
        <v>523</v>
      </c>
      <c r="J4" s="17" t="s">
        <v>528</v>
      </c>
      <c r="K4" s="17">
        <v>50</v>
      </c>
      <c r="L4" s="23">
        <v>40.4</v>
      </c>
      <c r="M4" s="23">
        <v>24.5</v>
      </c>
      <c r="N4" s="23">
        <v>64.900000000000006</v>
      </c>
      <c r="O4" s="17">
        <f t="shared" si="0"/>
        <v>107.4675</v>
      </c>
      <c r="P4" s="17">
        <v>50</v>
      </c>
      <c r="Q4" s="17">
        <v>22.25</v>
      </c>
      <c r="R4" s="17">
        <v>0.42</v>
      </c>
      <c r="S4" s="17">
        <v>0.23</v>
      </c>
      <c r="T4" s="17">
        <v>207</v>
      </c>
      <c r="U4" s="17">
        <v>-51</v>
      </c>
      <c r="V4" s="17">
        <v>288</v>
      </c>
      <c r="W4" s="17">
        <v>41</v>
      </c>
      <c r="X4" s="17">
        <v>-47</v>
      </c>
      <c r="Y4" s="23">
        <v>35.4</v>
      </c>
      <c r="Z4" s="23">
        <v>43.8</v>
      </c>
      <c r="AA4" s="17">
        <v>0.77159999999999995</v>
      </c>
      <c r="AB4" s="23">
        <v>2</v>
      </c>
      <c r="AC4" s="17">
        <v>6</v>
      </c>
      <c r="AD4" s="17">
        <v>0.6</v>
      </c>
      <c r="AE4" s="17"/>
      <c r="AF4" s="24" t="s">
        <v>525</v>
      </c>
      <c r="AG4" s="24" t="s">
        <v>526</v>
      </c>
    </row>
    <row r="5" spans="1:49" ht="15.75" customHeight="1">
      <c r="A5" s="15" t="s">
        <v>518</v>
      </c>
      <c r="B5" s="17" t="s">
        <v>519</v>
      </c>
      <c r="C5" s="17" t="s">
        <v>520</v>
      </c>
      <c r="D5" s="17" t="e" vm="329">
        <v>#VALUE!</v>
      </c>
      <c r="E5" s="17" cm="1" vm="330">
        <f t="array" ref="E5">_FV( D5,"Latitude")</f>
        <v>51.92</v>
      </c>
      <c r="F5" s="17" cm="1" vm="331">
        <f t="array" ref="F5">_FV( D5,"Longitude")</f>
        <v>4.4800000000000004</v>
      </c>
      <c r="G5" s="46" t="s">
        <v>521</v>
      </c>
      <c r="H5" s="17" t="s">
        <v>529</v>
      </c>
      <c r="I5" s="17" t="s">
        <v>523</v>
      </c>
      <c r="J5" s="17" t="s">
        <v>530</v>
      </c>
      <c r="K5" s="17">
        <v>50</v>
      </c>
      <c r="L5" s="23">
        <v>40.4</v>
      </c>
      <c r="M5" s="23">
        <v>24.5</v>
      </c>
      <c r="N5" s="23">
        <v>64.900000000000006</v>
      </c>
      <c r="O5" s="17">
        <f t="shared" si="0"/>
        <v>86.169600000000003</v>
      </c>
      <c r="P5" s="17">
        <v>72</v>
      </c>
      <c r="Q5" s="17">
        <v>13.6</v>
      </c>
      <c r="R5" s="17">
        <v>0.4</v>
      </c>
      <c r="S5" s="17">
        <v>0.22</v>
      </c>
      <c r="T5" s="17">
        <v>207</v>
      </c>
      <c r="U5" s="17">
        <v>-51</v>
      </c>
      <c r="V5" s="17">
        <v>288</v>
      </c>
      <c r="W5" s="17">
        <v>41</v>
      </c>
      <c r="X5" s="17">
        <v>-47</v>
      </c>
      <c r="Y5" s="23">
        <v>35.4</v>
      </c>
      <c r="Z5" s="23">
        <v>43.8</v>
      </c>
      <c r="AA5" s="17">
        <v>0.77159999999999995</v>
      </c>
      <c r="AB5" s="23">
        <v>2</v>
      </c>
      <c r="AC5" s="17">
        <v>6</v>
      </c>
      <c r="AD5" s="17">
        <v>0.6</v>
      </c>
      <c r="AE5" s="17"/>
      <c r="AF5" s="24" t="s">
        <v>525</v>
      </c>
      <c r="AG5" s="24" t="s">
        <v>526</v>
      </c>
    </row>
    <row r="6" spans="1:49" ht="15.75" customHeight="1">
      <c r="A6" s="15" t="s">
        <v>518</v>
      </c>
      <c r="B6" s="17" t="s">
        <v>519</v>
      </c>
      <c r="C6" s="17" t="s">
        <v>520</v>
      </c>
      <c r="D6" s="17" t="e" vm="329">
        <v>#VALUE!</v>
      </c>
      <c r="E6" s="17" cm="1" vm="330">
        <f t="array" ref="E6">_FV( D6,"Latitude")</f>
        <v>51.92</v>
      </c>
      <c r="F6" s="17" cm="1" vm="331">
        <f t="array" ref="F6">_FV( D6,"Longitude")</f>
        <v>4.4800000000000004</v>
      </c>
      <c r="G6" s="46" t="s">
        <v>521</v>
      </c>
      <c r="H6" s="17" t="s">
        <v>4479</v>
      </c>
      <c r="I6" s="17" t="s">
        <v>531</v>
      </c>
      <c r="J6" s="17" t="s">
        <v>524</v>
      </c>
      <c r="K6" s="17">
        <v>50</v>
      </c>
      <c r="L6" s="17">
        <v>13.9</v>
      </c>
      <c r="M6" s="17">
        <v>0</v>
      </c>
      <c r="N6" s="17">
        <v>13.9</v>
      </c>
      <c r="O6" s="17">
        <f t="shared" si="0"/>
        <v>64.352969600000009</v>
      </c>
      <c r="P6" s="17">
        <v>54.14</v>
      </c>
      <c r="Q6" s="17">
        <v>27.2</v>
      </c>
      <c r="R6" s="17">
        <v>0.19</v>
      </c>
      <c r="S6" s="17">
        <v>0.23</v>
      </c>
      <c r="T6" s="17">
        <v>207</v>
      </c>
      <c r="U6" s="17">
        <v>-51</v>
      </c>
      <c r="V6" s="17">
        <v>288</v>
      </c>
      <c r="W6" s="17">
        <v>41</v>
      </c>
      <c r="X6" s="17">
        <v>-47</v>
      </c>
      <c r="Y6" s="23">
        <v>35.4</v>
      </c>
      <c r="Z6" s="23">
        <v>43.8</v>
      </c>
      <c r="AA6" s="17">
        <v>0.77159999999999995</v>
      </c>
      <c r="AB6" s="23">
        <v>2</v>
      </c>
      <c r="AC6" s="17">
        <v>6</v>
      </c>
      <c r="AD6" s="17">
        <v>0.6</v>
      </c>
      <c r="AE6" s="17"/>
      <c r="AF6" s="24" t="s">
        <v>525</v>
      </c>
      <c r="AG6" s="24" t="s">
        <v>526</v>
      </c>
    </row>
    <row r="7" spans="1:49" ht="15.75" customHeight="1">
      <c r="A7" s="15" t="s">
        <v>518</v>
      </c>
      <c r="B7" s="17" t="s">
        <v>519</v>
      </c>
      <c r="C7" s="17" t="s">
        <v>520</v>
      </c>
      <c r="D7" s="17" t="e" vm="329">
        <v>#VALUE!</v>
      </c>
      <c r="E7" s="17" cm="1" vm="330">
        <f t="array" ref="E7">_FV( D7,"Latitude")</f>
        <v>51.92</v>
      </c>
      <c r="F7" s="17" cm="1" vm="331">
        <f t="array" ref="F7">_FV( D7,"Longitude")</f>
        <v>4.4800000000000004</v>
      </c>
      <c r="G7" s="46" t="s">
        <v>521</v>
      </c>
      <c r="H7" s="17" t="s">
        <v>527</v>
      </c>
      <c r="I7" s="17" t="s">
        <v>531</v>
      </c>
      <c r="J7" s="17" t="s">
        <v>528</v>
      </c>
      <c r="K7" s="17">
        <v>50</v>
      </c>
      <c r="L7" s="17">
        <v>13.9</v>
      </c>
      <c r="M7" s="17">
        <v>0</v>
      </c>
      <c r="N7" s="17">
        <v>13.9</v>
      </c>
      <c r="O7" s="17">
        <f t="shared" si="0"/>
        <v>107.4675</v>
      </c>
      <c r="P7" s="17">
        <v>50</v>
      </c>
      <c r="Q7" s="17">
        <v>22.25</v>
      </c>
      <c r="R7" s="17">
        <v>0.42</v>
      </c>
      <c r="S7" s="17">
        <v>0.23</v>
      </c>
      <c r="T7" s="17">
        <v>207</v>
      </c>
      <c r="U7" s="17">
        <v>-51</v>
      </c>
      <c r="V7" s="17">
        <v>288</v>
      </c>
      <c r="W7" s="17">
        <v>41</v>
      </c>
      <c r="X7" s="17">
        <v>-47</v>
      </c>
      <c r="Y7" s="23">
        <v>35.4</v>
      </c>
      <c r="Z7" s="23">
        <v>43.8</v>
      </c>
      <c r="AA7" s="17">
        <v>0.77159999999999995</v>
      </c>
      <c r="AB7" s="23">
        <v>2</v>
      </c>
      <c r="AC7" s="17">
        <v>6</v>
      </c>
      <c r="AD7" s="17">
        <v>0.6</v>
      </c>
      <c r="AE7" s="17"/>
      <c r="AF7" s="24" t="s">
        <v>525</v>
      </c>
      <c r="AG7" s="24" t="s">
        <v>526</v>
      </c>
    </row>
    <row r="8" spans="1:49" ht="15.75" customHeight="1">
      <c r="A8" s="15" t="s">
        <v>518</v>
      </c>
      <c r="B8" s="17" t="s">
        <v>519</v>
      </c>
      <c r="C8" s="17" t="s">
        <v>520</v>
      </c>
      <c r="D8" s="17" t="e" vm="329">
        <v>#VALUE!</v>
      </c>
      <c r="E8" s="17" cm="1" vm="330">
        <f t="array" ref="E8">_FV( D8,"Latitude")</f>
        <v>51.92</v>
      </c>
      <c r="F8" s="17" cm="1" vm="331">
        <f t="array" ref="F8">_FV( D8,"Longitude")</f>
        <v>4.4800000000000004</v>
      </c>
      <c r="G8" s="46" t="s">
        <v>521</v>
      </c>
      <c r="H8" s="17" t="s">
        <v>529</v>
      </c>
      <c r="I8" s="17" t="s">
        <v>531</v>
      </c>
      <c r="J8" s="17" t="s">
        <v>530</v>
      </c>
      <c r="K8" s="17">
        <v>50</v>
      </c>
      <c r="L8" s="17">
        <v>13.9</v>
      </c>
      <c r="M8" s="17">
        <v>0</v>
      </c>
      <c r="N8" s="17">
        <v>13.9</v>
      </c>
      <c r="O8" s="17">
        <f t="shared" si="0"/>
        <v>86.169600000000003</v>
      </c>
      <c r="P8" s="17">
        <v>72</v>
      </c>
      <c r="Q8" s="17">
        <v>13.6</v>
      </c>
      <c r="R8" s="17">
        <v>0.4</v>
      </c>
      <c r="S8" s="17">
        <v>0.22</v>
      </c>
      <c r="T8" s="17">
        <v>207</v>
      </c>
      <c r="U8" s="17">
        <v>-51</v>
      </c>
      <c r="V8" s="17">
        <v>288</v>
      </c>
      <c r="W8" s="17">
        <v>41</v>
      </c>
      <c r="X8" s="17">
        <v>-47</v>
      </c>
      <c r="Y8" s="23">
        <v>35.4</v>
      </c>
      <c r="Z8" s="23">
        <v>43.8</v>
      </c>
      <c r="AA8" s="17">
        <v>0.77159999999999995</v>
      </c>
      <c r="AB8" s="23">
        <v>2</v>
      </c>
      <c r="AC8" s="17">
        <v>6</v>
      </c>
      <c r="AD8" s="17">
        <v>0.6</v>
      </c>
      <c r="AE8" s="17"/>
      <c r="AF8" s="24" t="s">
        <v>525</v>
      </c>
      <c r="AG8" s="24" t="s">
        <v>526</v>
      </c>
    </row>
    <row r="9" spans="1:49" ht="15.75" customHeight="1">
      <c r="A9" s="15" t="s">
        <v>532</v>
      </c>
      <c r="B9" s="17" t="s">
        <v>519</v>
      </c>
      <c r="C9" s="17" t="s">
        <v>533</v>
      </c>
      <c r="D9" s="17" t="e" vm="332">
        <v>#VALUE!</v>
      </c>
      <c r="E9" s="17" cm="1" vm="333">
        <f t="array" ref="E9">_FV( D9,"Latitude")</f>
        <v>33.9</v>
      </c>
      <c r="F9" s="17" cm="1" vm="334">
        <f t="array" ref="F9">_FV( D9,"Longitude")</f>
        <v>-118.16666666667</v>
      </c>
      <c r="G9" s="46" t="s">
        <v>521</v>
      </c>
      <c r="H9" s="17" t="s">
        <v>4479</v>
      </c>
      <c r="I9" s="17" t="s">
        <v>531</v>
      </c>
      <c r="J9" s="17" t="s">
        <v>524</v>
      </c>
      <c r="K9" s="17">
        <v>50</v>
      </c>
      <c r="L9" s="17">
        <v>13.9</v>
      </c>
      <c r="M9" s="17">
        <v>0</v>
      </c>
      <c r="N9" s="17">
        <v>13.9</v>
      </c>
      <c r="O9" s="17">
        <f t="shared" si="0"/>
        <v>64.352969600000009</v>
      </c>
      <c r="P9" s="17">
        <v>54.14</v>
      </c>
      <c r="Q9" s="17">
        <v>27.2</v>
      </c>
      <c r="R9" s="17">
        <v>0.19</v>
      </c>
      <c r="S9" s="17">
        <v>0.23</v>
      </c>
      <c r="T9" s="23">
        <v>210</v>
      </c>
      <c r="U9" s="25">
        <v>-47</v>
      </c>
      <c r="V9" s="25">
        <v>300</v>
      </c>
      <c r="W9" s="25">
        <v>68</v>
      </c>
      <c r="X9" s="23">
        <v>-47</v>
      </c>
      <c r="Y9" s="23">
        <v>35.299999999999997</v>
      </c>
      <c r="Z9" s="23">
        <v>43.02</v>
      </c>
      <c r="AA9" s="25">
        <v>0.8</v>
      </c>
      <c r="AB9" s="23">
        <v>2</v>
      </c>
      <c r="AC9" s="23">
        <v>5</v>
      </c>
      <c r="AD9" s="23">
        <v>0.7</v>
      </c>
      <c r="AE9" s="23"/>
      <c r="AF9" s="26" t="s">
        <v>534</v>
      </c>
      <c r="AG9" s="26" t="s">
        <v>535</v>
      </c>
      <c r="AH9" s="26" t="s">
        <v>536</v>
      </c>
      <c r="AI9" s="24" t="s">
        <v>537</v>
      </c>
    </row>
    <row r="10" spans="1:49" ht="15.75" customHeight="1">
      <c r="A10" s="15" t="s">
        <v>532</v>
      </c>
      <c r="B10" s="17" t="s">
        <v>519</v>
      </c>
      <c r="C10" s="17" t="s">
        <v>533</v>
      </c>
      <c r="D10" s="17" t="e" vm="332">
        <v>#VALUE!</v>
      </c>
      <c r="E10" s="17" cm="1" vm="333">
        <f t="array" ref="E10">_FV( D10,"Latitude")</f>
        <v>33.9</v>
      </c>
      <c r="F10" s="17" cm="1" vm="334">
        <f t="array" ref="F10">_FV( D10,"Longitude")</f>
        <v>-118.16666666667</v>
      </c>
      <c r="G10" s="46" t="s">
        <v>521</v>
      </c>
      <c r="H10" s="17" t="s">
        <v>527</v>
      </c>
      <c r="I10" s="17" t="s">
        <v>531</v>
      </c>
      <c r="J10" s="17" t="s">
        <v>528</v>
      </c>
      <c r="K10" s="17">
        <v>50</v>
      </c>
      <c r="L10" s="17">
        <v>13.9</v>
      </c>
      <c r="M10" s="17">
        <v>0</v>
      </c>
      <c r="N10" s="17">
        <v>13.9</v>
      </c>
      <c r="O10" s="17">
        <f t="shared" si="0"/>
        <v>107.4675</v>
      </c>
      <c r="P10" s="17">
        <v>50</v>
      </c>
      <c r="Q10" s="17">
        <v>22.25</v>
      </c>
      <c r="R10" s="17">
        <v>0.42</v>
      </c>
      <c r="S10" s="17">
        <v>0.23</v>
      </c>
      <c r="T10" s="23">
        <v>210</v>
      </c>
      <c r="U10" s="25">
        <v>-47</v>
      </c>
      <c r="V10" s="25">
        <v>300</v>
      </c>
      <c r="W10" s="25">
        <v>68</v>
      </c>
      <c r="X10" s="23">
        <v>-47</v>
      </c>
      <c r="Y10" s="23">
        <v>35.299999999999997</v>
      </c>
      <c r="Z10" s="23">
        <v>43.02</v>
      </c>
      <c r="AA10" s="25">
        <v>0.8</v>
      </c>
      <c r="AB10" s="23">
        <v>2</v>
      </c>
      <c r="AC10" s="23">
        <v>5</v>
      </c>
      <c r="AD10" s="23">
        <v>0.7</v>
      </c>
      <c r="AE10" s="23"/>
      <c r="AF10" s="26" t="s">
        <v>534</v>
      </c>
      <c r="AG10" s="26" t="s">
        <v>535</v>
      </c>
      <c r="AH10" s="26" t="s">
        <v>536</v>
      </c>
      <c r="AI10" s="24" t="s">
        <v>537</v>
      </c>
    </row>
    <row r="11" spans="1:49" ht="15.75" customHeight="1">
      <c r="A11" s="15" t="s">
        <v>532</v>
      </c>
      <c r="B11" s="17" t="s">
        <v>519</v>
      </c>
      <c r="C11" s="17" t="s">
        <v>533</v>
      </c>
      <c r="D11" s="17" t="e" vm="332">
        <v>#VALUE!</v>
      </c>
      <c r="E11" s="17" cm="1" vm="333">
        <f t="array" ref="E11">_FV( D11,"Latitude")</f>
        <v>33.9</v>
      </c>
      <c r="F11" s="17" cm="1" vm="334">
        <f t="array" ref="F11">_FV( D11,"Longitude")</f>
        <v>-118.16666666667</v>
      </c>
      <c r="G11" s="46" t="s">
        <v>521</v>
      </c>
      <c r="H11" s="17" t="s">
        <v>529</v>
      </c>
      <c r="I11" s="17" t="s">
        <v>531</v>
      </c>
      <c r="J11" s="17" t="s">
        <v>530</v>
      </c>
      <c r="K11" s="17">
        <v>50</v>
      </c>
      <c r="L11" s="17">
        <v>13.9</v>
      </c>
      <c r="M11" s="17">
        <v>0</v>
      </c>
      <c r="N11" s="17">
        <v>13.9</v>
      </c>
      <c r="O11" s="17">
        <f t="shared" si="0"/>
        <v>86.169600000000003</v>
      </c>
      <c r="P11" s="17">
        <v>72</v>
      </c>
      <c r="Q11" s="17">
        <v>13.6</v>
      </c>
      <c r="R11" s="17">
        <v>0.4</v>
      </c>
      <c r="S11" s="17">
        <v>0.22</v>
      </c>
      <c r="T11" s="23">
        <v>210</v>
      </c>
      <c r="U11" s="25">
        <v>-47</v>
      </c>
      <c r="V11" s="25">
        <v>300</v>
      </c>
      <c r="W11" s="25">
        <v>68</v>
      </c>
      <c r="X11" s="23">
        <v>-47</v>
      </c>
      <c r="Y11" s="23">
        <v>35.299999999999997</v>
      </c>
      <c r="Z11" s="23">
        <v>43.02</v>
      </c>
      <c r="AA11" s="25">
        <v>0.8</v>
      </c>
      <c r="AB11" s="23">
        <v>2</v>
      </c>
      <c r="AC11" s="23">
        <v>5</v>
      </c>
      <c r="AD11" s="23">
        <v>0.7</v>
      </c>
      <c r="AE11" s="23"/>
      <c r="AF11" s="26" t="s">
        <v>534</v>
      </c>
      <c r="AG11" s="26" t="s">
        <v>535</v>
      </c>
      <c r="AH11" s="26" t="s">
        <v>536</v>
      </c>
      <c r="AI11" s="24" t="s">
        <v>537</v>
      </c>
    </row>
    <row r="12" spans="1:49" ht="15.75" customHeight="1">
      <c r="A12" s="15" t="s">
        <v>538</v>
      </c>
      <c r="B12" s="17" t="s">
        <v>519</v>
      </c>
      <c r="C12" s="17" t="s">
        <v>539</v>
      </c>
      <c r="D12" s="17" t="e" vm="335">
        <v>#VALUE!</v>
      </c>
      <c r="E12" s="17" cm="1" vm="336">
        <f t="array" ref="E12">_FV( D12,"Latitude")</f>
        <v>41.893055555556003</v>
      </c>
      <c r="F12" s="17" cm="1" vm="337">
        <f t="array" ref="F12">_FV( D12,"Longitude")</f>
        <v>12.482777777778001</v>
      </c>
      <c r="G12" s="46" t="s">
        <v>521</v>
      </c>
      <c r="H12" s="17" t="s">
        <v>4479</v>
      </c>
      <c r="I12" s="17" t="s">
        <v>523</v>
      </c>
      <c r="J12" s="17" t="s">
        <v>524</v>
      </c>
      <c r="K12" s="17">
        <v>50</v>
      </c>
      <c r="L12" s="17">
        <v>40.4</v>
      </c>
      <c r="M12" s="17">
        <v>24.5</v>
      </c>
      <c r="N12" s="17">
        <v>64.900000000000006</v>
      </c>
      <c r="O12" s="17">
        <f t="shared" si="0"/>
        <v>64.352969600000009</v>
      </c>
      <c r="P12" s="17">
        <v>54.14</v>
      </c>
      <c r="Q12" s="17">
        <v>27.2</v>
      </c>
      <c r="R12" s="17">
        <v>0.19</v>
      </c>
      <c r="S12" s="17">
        <v>0.23</v>
      </c>
      <c r="T12" s="23">
        <v>210</v>
      </c>
      <c r="U12" s="25">
        <v>-47</v>
      </c>
      <c r="V12" s="25">
        <v>300</v>
      </c>
      <c r="W12" s="27">
        <v>70</v>
      </c>
      <c r="X12" s="23">
        <v>-47</v>
      </c>
      <c r="Y12" s="23">
        <v>35.299999999999997</v>
      </c>
      <c r="Z12" s="23">
        <v>43.02</v>
      </c>
      <c r="AA12" s="25">
        <v>0.8</v>
      </c>
      <c r="AB12" s="23">
        <v>2</v>
      </c>
      <c r="AC12" s="23">
        <v>5</v>
      </c>
      <c r="AD12" s="23">
        <v>0.7</v>
      </c>
      <c r="AE12" s="23"/>
      <c r="AF12" s="26" t="s">
        <v>534</v>
      </c>
      <c r="AG12" s="26" t="s">
        <v>535</v>
      </c>
      <c r="AH12" s="26" t="s">
        <v>536</v>
      </c>
      <c r="AI12" s="24" t="s">
        <v>537</v>
      </c>
    </row>
    <row r="13" spans="1:49" ht="15.75" customHeight="1">
      <c r="A13" s="15" t="s">
        <v>538</v>
      </c>
      <c r="B13" s="17" t="s">
        <v>519</v>
      </c>
      <c r="C13" s="17" t="s">
        <v>539</v>
      </c>
      <c r="D13" s="17" t="e" vm="335">
        <v>#VALUE!</v>
      </c>
      <c r="E13" s="17" cm="1" vm="336">
        <f t="array" ref="E13">_FV( D13,"Latitude")</f>
        <v>41.893055555556003</v>
      </c>
      <c r="F13" s="17" cm="1" vm="337">
        <f t="array" ref="F13">_FV( D13,"Longitude")</f>
        <v>12.482777777778001</v>
      </c>
      <c r="G13" s="46" t="s">
        <v>521</v>
      </c>
      <c r="H13" s="17" t="s">
        <v>527</v>
      </c>
      <c r="I13" s="17" t="s">
        <v>523</v>
      </c>
      <c r="J13" s="17" t="s">
        <v>528</v>
      </c>
      <c r="K13" s="17">
        <v>50</v>
      </c>
      <c r="L13" s="17">
        <v>40.4</v>
      </c>
      <c r="M13" s="17">
        <v>24.5</v>
      </c>
      <c r="N13" s="17">
        <v>64.900000000000006</v>
      </c>
      <c r="O13" s="17">
        <f t="shared" si="0"/>
        <v>107.4675</v>
      </c>
      <c r="P13" s="17">
        <v>50</v>
      </c>
      <c r="Q13" s="17">
        <v>22.25</v>
      </c>
      <c r="R13" s="17">
        <v>0.42</v>
      </c>
      <c r="S13" s="17">
        <v>0.23</v>
      </c>
      <c r="T13" s="23">
        <v>210</v>
      </c>
      <c r="U13" s="25">
        <v>-47</v>
      </c>
      <c r="V13" s="25">
        <v>300</v>
      </c>
      <c r="W13" s="27">
        <v>70</v>
      </c>
      <c r="X13" s="23">
        <v>-47</v>
      </c>
      <c r="Y13" s="23">
        <v>35.299999999999997</v>
      </c>
      <c r="Z13" s="23">
        <v>43.02</v>
      </c>
      <c r="AA13" s="25">
        <v>0.8</v>
      </c>
      <c r="AB13" s="23">
        <v>2</v>
      </c>
      <c r="AC13" s="23">
        <v>5</v>
      </c>
      <c r="AD13" s="23">
        <v>0.7</v>
      </c>
      <c r="AE13" s="23"/>
      <c r="AF13" s="26" t="s">
        <v>534</v>
      </c>
      <c r="AG13" s="26" t="s">
        <v>535</v>
      </c>
      <c r="AH13" s="26" t="s">
        <v>536</v>
      </c>
      <c r="AI13" s="24" t="s">
        <v>537</v>
      </c>
    </row>
    <row r="14" spans="1:49" ht="15.75" customHeight="1">
      <c r="A14" s="15" t="s">
        <v>538</v>
      </c>
      <c r="B14" s="17" t="s">
        <v>519</v>
      </c>
      <c r="C14" s="17" t="s">
        <v>539</v>
      </c>
      <c r="D14" s="17" t="e" vm="335">
        <v>#VALUE!</v>
      </c>
      <c r="E14" s="17" cm="1" vm="336">
        <f t="array" ref="E14">_FV( D14,"Latitude")</f>
        <v>41.893055555556003</v>
      </c>
      <c r="F14" s="17" cm="1" vm="337">
        <f t="array" ref="F14">_FV( D14,"Longitude")</f>
        <v>12.482777777778001</v>
      </c>
      <c r="G14" s="46" t="s">
        <v>521</v>
      </c>
      <c r="H14" s="17" t="s">
        <v>529</v>
      </c>
      <c r="I14" s="17" t="s">
        <v>523</v>
      </c>
      <c r="J14" s="17" t="s">
        <v>530</v>
      </c>
      <c r="K14" s="17">
        <v>50</v>
      </c>
      <c r="L14" s="17">
        <v>40.4</v>
      </c>
      <c r="M14" s="17">
        <v>24.5</v>
      </c>
      <c r="N14" s="17">
        <v>64.900000000000006</v>
      </c>
      <c r="O14" s="17">
        <f t="shared" si="0"/>
        <v>86.169600000000003</v>
      </c>
      <c r="P14" s="17">
        <v>72</v>
      </c>
      <c r="Q14" s="17">
        <v>13.6</v>
      </c>
      <c r="R14" s="17">
        <v>0.4</v>
      </c>
      <c r="S14" s="17">
        <v>0.22</v>
      </c>
      <c r="T14" s="23">
        <v>210</v>
      </c>
      <c r="U14" s="25">
        <v>-47</v>
      </c>
      <c r="V14" s="25">
        <v>300</v>
      </c>
      <c r="W14" s="27">
        <v>70</v>
      </c>
      <c r="X14" s="23">
        <v>-47</v>
      </c>
      <c r="Y14" s="23">
        <v>35.299999999999997</v>
      </c>
      <c r="Z14" s="23">
        <v>43.02</v>
      </c>
      <c r="AA14" s="25">
        <v>0.8</v>
      </c>
      <c r="AB14" s="23">
        <v>2</v>
      </c>
      <c r="AC14" s="23">
        <v>5</v>
      </c>
      <c r="AD14" s="23">
        <v>0.7</v>
      </c>
      <c r="AE14" s="23"/>
      <c r="AF14" s="26" t="s">
        <v>534</v>
      </c>
      <c r="AG14" s="26" t="s">
        <v>535</v>
      </c>
      <c r="AH14" s="26" t="s">
        <v>536</v>
      </c>
      <c r="AI14" s="24" t="s">
        <v>537</v>
      </c>
    </row>
    <row r="15" spans="1:49" ht="15.75" customHeight="1">
      <c r="A15" s="15" t="s">
        <v>540</v>
      </c>
      <c r="B15" s="17" t="s">
        <v>519</v>
      </c>
      <c r="C15" s="17" t="s">
        <v>541</v>
      </c>
      <c r="D15" s="17" t="e" vm="338">
        <v>#VALUE!</v>
      </c>
      <c r="E15" s="17" cm="1" vm="339">
        <f t="array" ref="E15">_FV( D15,"Latitude")</f>
        <v>33.927222222221999</v>
      </c>
      <c r="F15" s="17" cm="1" vm="340">
        <f t="array" ref="F15">_FV( D15,"Longitude")</f>
        <v>-117.56138888888999</v>
      </c>
      <c r="G15" s="46" t="s">
        <v>521</v>
      </c>
      <c r="H15" s="17" t="s">
        <v>4479</v>
      </c>
      <c r="I15" s="17" t="s">
        <v>523</v>
      </c>
      <c r="J15" s="17" t="s">
        <v>524</v>
      </c>
      <c r="K15" s="17">
        <v>50</v>
      </c>
      <c r="L15" s="17">
        <v>40.4</v>
      </c>
      <c r="M15" s="17">
        <v>24.5</v>
      </c>
      <c r="N15" s="17">
        <v>64.900000000000006</v>
      </c>
      <c r="O15" s="17">
        <f t="shared" si="0"/>
        <v>64.352969600000009</v>
      </c>
      <c r="P15" s="17">
        <v>54.14</v>
      </c>
      <c r="Q15" s="17">
        <v>27.2</v>
      </c>
      <c r="R15" s="17">
        <v>0.19</v>
      </c>
      <c r="S15" s="17">
        <v>0.23</v>
      </c>
      <c r="T15" s="17">
        <v>204.44</v>
      </c>
      <c r="U15" s="25">
        <v>-47</v>
      </c>
      <c r="V15" s="28">
        <v>110</v>
      </c>
      <c r="W15" s="17">
        <v>37.78</v>
      </c>
      <c r="X15" s="23">
        <v>-47</v>
      </c>
      <c r="Y15" s="23">
        <v>35.299999999999997</v>
      </c>
      <c r="Z15" s="23">
        <v>43.02</v>
      </c>
      <c r="AA15" s="25">
        <v>0.8</v>
      </c>
      <c r="AB15" s="17">
        <v>2.7</v>
      </c>
      <c r="AC15" s="28">
        <v>7</v>
      </c>
      <c r="AD15" s="28">
        <v>0.7</v>
      </c>
      <c r="AE15" s="28"/>
      <c r="AF15" s="24" t="s">
        <v>542</v>
      </c>
    </row>
    <row r="16" spans="1:49" ht="15.75" customHeight="1">
      <c r="A16" s="15" t="s">
        <v>540</v>
      </c>
      <c r="B16" s="17" t="s">
        <v>519</v>
      </c>
      <c r="C16" s="17" t="s">
        <v>541</v>
      </c>
      <c r="D16" s="17" t="e" vm="338">
        <v>#VALUE!</v>
      </c>
      <c r="E16" s="17" cm="1" vm="339">
        <f t="array" ref="E16">_FV( D16,"Latitude")</f>
        <v>33.927222222221999</v>
      </c>
      <c r="F16" s="17" cm="1" vm="340">
        <f t="array" ref="F16">_FV( D16,"Longitude")</f>
        <v>-117.56138888888999</v>
      </c>
      <c r="G16" s="46" t="s">
        <v>521</v>
      </c>
      <c r="H16" s="17" t="s">
        <v>527</v>
      </c>
      <c r="I16" s="17" t="s">
        <v>523</v>
      </c>
      <c r="J16" s="17" t="s">
        <v>528</v>
      </c>
      <c r="K16" s="17">
        <v>50</v>
      </c>
      <c r="L16" s="17">
        <v>40.4</v>
      </c>
      <c r="M16" s="17">
        <v>24.5</v>
      </c>
      <c r="N16" s="17">
        <v>64.900000000000006</v>
      </c>
      <c r="O16" s="17">
        <f t="shared" si="0"/>
        <v>107.4675</v>
      </c>
      <c r="P16" s="17">
        <v>50</v>
      </c>
      <c r="Q16" s="17">
        <v>22.25</v>
      </c>
      <c r="R16" s="17">
        <v>0.42</v>
      </c>
      <c r="S16" s="17">
        <v>0.23</v>
      </c>
      <c r="T16" s="17">
        <v>204.44</v>
      </c>
      <c r="U16" s="25">
        <v>-47</v>
      </c>
      <c r="V16" s="28">
        <v>110</v>
      </c>
      <c r="W16" s="17">
        <v>37.78</v>
      </c>
      <c r="X16" s="23">
        <v>-47</v>
      </c>
      <c r="Y16" s="23">
        <v>35.299999999999997</v>
      </c>
      <c r="Z16" s="23">
        <v>43.02</v>
      </c>
      <c r="AA16" s="25">
        <v>0.8</v>
      </c>
      <c r="AB16" s="17">
        <v>2.7</v>
      </c>
      <c r="AC16" s="28">
        <v>7</v>
      </c>
      <c r="AD16" s="28">
        <v>0.7</v>
      </c>
      <c r="AE16" s="28"/>
      <c r="AF16" s="24" t="s">
        <v>542</v>
      </c>
    </row>
    <row r="17" spans="1:35" ht="15.75" customHeight="1">
      <c r="A17" s="15" t="s">
        <v>540</v>
      </c>
      <c r="B17" s="17" t="s">
        <v>519</v>
      </c>
      <c r="C17" s="17" t="s">
        <v>541</v>
      </c>
      <c r="D17" s="17" t="e" vm="338">
        <v>#VALUE!</v>
      </c>
      <c r="E17" s="17" cm="1" vm="339">
        <f t="array" ref="E17">_FV( D17,"Latitude")</f>
        <v>33.927222222221999</v>
      </c>
      <c r="F17" s="17" cm="1" vm="340">
        <f t="array" ref="F17">_FV( D17,"Longitude")</f>
        <v>-117.56138888888999</v>
      </c>
      <c r="G17" s="46" t="s">
        <v>521</v>
      </c>
      <c r="H17" s="17" t="s">
        <v>529</v>
      </c>
      <c r="I17" s="17" t="s">
        <v>523</v>
      </c>
      <c r="J17" s="17" t="s">
        <v>530</v>
      </c>
      <c r="K17" s="17">
        <v>50</v>
      </c>
      <c r="L17" s="17">
        <v>40.4</v>
      </c>
      <c r="M17" s="17">
        <v>24.5</v>
      </c>
      <c r="N17" s="17">
        <v>64.900000000000006</v>
      </c>
      <c r="O17" s="17">
        <f t="shared" si="0"/>
        <v>86.169600000000003</v>
      </c>
      <c r="P17" s="17">
        <v>72</v>
      </c>
      <c r="Q17" s="17">
        <v>13.6</v>
      </c>
      <c r="R17" s="17">
        <v>0.4</v>
      </c>
      <c r="S17" s="17">
        <v>0.22</v>
      </c>
      <c r="T17" s="17">
        <v>204.44</v>
      </c>
      <c r="U17" s="25">
        <v>-47</v>
      </c>
      <c r="V17" s="28">
        <v>110</v>
      </c>
      <c r="W17" s="17">
        <v>37.78</v>
      </c>
      <c r="X17" s="23">
        <v>-47</v>
      </c>
      <c r="Y17" s="23">
        <v>35.299999999999997</v>
      </c>
      <c r="Z17" s="23">
        <v>43.02</v>
      </c>
      <c r="AA17" s="25">
        <v>0.8</v>
      </c>
      <c r="AB17" s="17">
        <v>2.7</v>
      </c>
      <c r="AC17" s="28">
        <v>7</v>
      </c>
      <c r="AD17" s="28">
        <v>0.7</v>
      </c>
      <c r="AE17" s="28"/>
      <c r="AF17" s="24" t="s">
        <v>542</v>
      </c>
    </row>
    <row r="18" spans="1:35" ht="15.75" customHeight="1">
      <c r="A18" s="15" t="s">
        <v>540</v>
      </c>
      <c r="B18" s="17" t="s">
        <v>519</v>
      </c>
      <c r="C18" s="17" t="s">
        <v>541</v>
      </c>
      <c r="D18" s="17" t="e" vm="338">
        <v>#VALUE!</v>
      </c>
      <c r="E18" s="17" cm="1" vm="339">
        <f t="array" ref="E18">_FV( D18,"Latitude")</f>
        <v>33.927222222221999</v>
      </c>
      <c r="F18" s="17" cm="1" vm="340">
        <f t="array" ref="F18">_FV( D18,"Longitude")</f>
        <v>-117.56138888888999</v>
      </c>
      <c r="G18" s="46" t="s">
        <v>521</v>
      </c>
      <c r="H18" s="17" t="s">
        <v>4479</v>
      </c>
      <c r="I18" s="17" t="s">
        <v>531</v>
      </c>
      <c r="J18" s="17" t="s">
        <v>524</v>
      </c>
      <c r="K18" s="17">
        <v>50</v>
      </c>
      <c r="L18" s="17">
        <v>13.9</v>
      </c>
      <c r="M18" s="17">
        <v>0</v>
      </c>
      <c r="N18" s="17">
        <v>13.9</v>
      </c>
      <c r="O18" s="17">
        <f t="shared" si="0"/>
        <v>64.352969600000009</v>
      </c>
      <c r="P18" s="17">
        <v>54.14</v>
      </c>
      <c r="Q18" s="17">
        <v>27.2</v>
      </c>
      <c r="R18" s="17">
        <v>0.19</v>
      </c>
      <c r="S18" s="17">
        <v>0.23</v>
      </c>
      <c r="T18" s="17">
        <v>204.44</v>
      </c>
      <c r="U18" s="25">
        <v>-47</v>
      </c>
      <c r="V18" s="28">
        <v>110</v>
      </c>
      <c r="W18" s="17">
        <v>37.78</v>
      </c>
      <c r="X18" s="23">
        <v>-47</v>
      </c>
      <c r="Y18" s="23">
        <v>35.299999999999997</v>
      </c>
      <c r="Z18" s="23">
        <v>43.02</v>
      </c>
      <c r="AA18" s="25">
        <v>0.8</v>
      </c>
      <c r="AB18" s="17">
        <v>2.7</v>
      </c>
      <c r="AC18" s="28">
        <v>7</v>
      </c>
      <c r="AD18" s="28">
        <v>0.7</v>
      </c>
      <c r="AE18" s="28"/>
      <c r="AF18" s="24" t="s">
        <v>542</v>
      </c>
    </row>
    <row r="19" spans="1:35" ht="15.75" customHeight="1">
      <c r="A19" s="15" t="s">
        <v>540</v>
      </c>
      <c r="B19" s="17" t="s">
        <v>519</v>
      </c>
      <c r="C19" s="17" t="s">
        <v>541</v>
      </c>
      <c r="D19" s="17" t="e" vm="338">
        <v>#VALUE!</v>
      </c>
      <c r="E19" s="17" cm="1" vm="339">
        <f t="array" ref="E19">_FV( D19,"Latitude")</f>
        <v>33.927222222221999</v>
      </c>
      <c r="F19" s="17" cm="1" vm="340">
        <f t="array" ref="F19">_FV( D19,"Longitude")</f>
        <v>-117.56138888888999</v>
      </c>
      <c r="G19" s="46" t="s">
        <v>521</v>
      </c>
      <c r="H19" s="17" t="s">
        <v>527</v>
      </c>
      <c r="I19" s="17" t="s">
        <v>531</v>
      </c>
      <c r="J19" s="17" t="s">
        <v>528</v>
      </c>
      <c r="K19" s="17">
        <v>50</v>
      </c>
      <c r="L19" s="17">
        <v>13.9</v>
      </c>
      <c r="M19" s="17">
        <v>0</v>
      </c>
      <c r="N19" s="17">
        <v>13.9</v>
      </c>
      <c r="O19" s="17">
        <f t="shared" si="0"/>
        <v>107.4675</v>
      </c>
      <c r="P19" s="17">
        <v>50</v>
      </c>
      <c r="Q19" s="17">
        <v>22.25</v>
      </c>
      <c r="R19" s="17">
        <v>0.42</v>
      </c>
      <c r="S19" s="17">
        <v>0.23</v>
      </c>
      <c r="T19" s="17">
        <v>204.44</v>
      </c>
      <c r="U19" s="25">
        <v>-47</v>
      </c>
      <c r="V19" s="28">
        <v>110</v>
      </c>
      <c r="W19" s="17">
        <v>37.78</v>
      </c>
      <c r="X19" s="23">
        <v>-47</v>
      </c>
      <c r="Y19" s="23">
        <v>35.299999999999997</v>
      </c>
      <c r="Z19" s="23">
        <v>43.02</v>
      </c>
      <c r="AA19" s="25">
        <v>0.8</v>
      </c>
      <c r="AB19" s="17">
        <v>2.7</v>
      </c>
      <c r="AC19" s="28">
        <v>7</v>
      </c>
      <c r="AD19" s="28">
        <v>0.7</v>
      </c>
      <c r="AE19" s="28"/>
      <c r="AF19" s="24" t="s">
        <v>542</v>
      </c>
    </row>
    <row r="20" spans="1:35" ht="15.75" customHeight="1">
      <c r="A20" s="15" t="s">
        <v>540</v>
      </c>
      <c r="B20" s="17" t="s">
        <v>519</v>
      </c>
      <c r="C20" s="17" t="s">
        <v>541</v>
      </c>
      <c r="D20" s="17" t="e" vm="338">
        <v>#VALUE!</v>
      </c>
      <c r="E20" s="17" cm="1" vm="339">
        <f t="array" ref="E20">_FV( D20,"Latitude")</f>
        <v>33.927222222221999</v>
      </c>
      <c r="F20" s="17" cm="1" vm="340">
        <f t="array" ref="F20">_FV( D20,"Longitude")</f>
        <v>-117.56138888888999</v>
      </c>
      <c r="G20" s="46" t="s">
        <v>521</v>
      </c>
      <c r="H20" s="17" t="s">
        <v>529</v>
      </c>
      <c r="I20" s="17" t="s">
        <v>531</v>
      </c>
      <c r="J20" s="17" t="s">
        <v>530</v>
      </c>
      <c r="K20" s="17">
        <v>50</v>
      </c>
      <c r="L20" s="17">
        <v>13.9</v>
      </c>
      <c r="M20" s="17">
        <v>0</v>
      </c>
      <c r="N20" s="17">
        <v>13.9</v>
      </c>
      <c r="O20" s="17">
        <f t="shared" si="0"/>
        <v>86.169600000000003</v>
      </c>
      <c r="P20" s="17">
        <v>72</v>
      </c>
      <c r="Q20" s="17">
        <v>13.6</v>
      </c>
      <c r="R20" s="17">
        <v>0.4</v>
      </c>
      <c r="S20" s="17">
        <v>0.22</v>
      </c>
      <c r="T20" s="17">
        <v>204.44</v>
      </c>
      <c r="U20" s="25">
        <v>-47</v>
      </c>
      <c r="V20" s="28">
        <v>110</v>
      </c>
      <c r="W20" s="17">
        <v>37.78</v>
      </c>
      <c r="X20" s="23">
        <v>-47</v>
      </c>
      <c r="Y20" s="23">
        <v>35.299999999999997</v>
      </c>
      <c r="Z20" s="23">
        <v>43.02</v>
      </c>
      <c r="AA20" s="25">
        <v>0.8</v>
      </c>
      <c r="AB20" s="17">
        <v>2.7</v>
      </c>
      <c r="AC20" s="28">
        <v>7</v>
      </c>
      <c r="AD20" s="28">
        <v>0.7</v>
      </c>
      <c r="AE20" s="28"/>
      <c r="AF20" s="24" t="s">
        <v>542</v>
      </c>
    </row>
    <row r="21" spans="1:35" ht="15.75" customHeight="1">
      <c r="A21" s="17" t="s">
        <v>543</v>
      </c>
      <c r="B21" s="17" t="s">
        <v>519</v>
      </c>
      <c r="C21" s="17" t="s">
        <v>544</v>
      </c>
      <c r="D21" s="17" t="e" vm="341">
        <v>#VALUE!</v>
      </c>
      <c r="E21" s="17" cm="1" vm="342">
        <f t="array" ref="E21">_FV( D21,"Latitude")</f>
        <v>40.893343000000002</v>
      </c>
      <c r="F21" s="17" cm="1" vm="343">
        <f t="array" ref="F21">_FV( D21,"Longitude")</f>
        <v>-73.975801000000004</v>
      </c>
      <c r="G21" s="17" t="s">
        <v>545</v>
      </c>
      <c r="H21" s="17" t="s">
        <v>546</v>
      </c>
      <c r="I21" s="17" t="s">
        <v>546</v>
      </c>
      <c r="J21" s="17" t="s">
        <v>547</v>
      </c>
      <c r="K21" s="17">
        <v>50</v>
      </c>
      <c r="L21" s="17">
        <v>55.8</v>
      </c>
      <c r="M21" s="17">
        <v>22.1</v>
      </c>
      <c r="N21" s="17">
        <v>77.900000000000006</v>
      </c>
      <c r="O21" s="17">
        <f t="shared" si="0"/>
        <v>379.61823999999996</v>
      </c>
      <c r="P21" s="17">
        <v>186.82</v>
      </c>
      <c r="Q21" s="17">
        <v>25.4</v>
      </c>
      <c r="R21" s="17">
        <v>1</v>
      </c>
      <c r="S21" s="17">
        <v>0.08</v>
      </c>
      <c r="T21" s="17">
        <v>415</v>
      </c>
      <c r="U21" s="17">
        <v>-78</v>
      </c>
      <c r="V21" s="17">
        <v>107.8</v>
      </c>
      <c r="W21" s="17">
        <v>50</v>
      </c>
      <c r="X21" s="17">
        <v>-107</v>
      </c>
      <c r="Y21" s="23">
        <v>35.299999999999997</v>
      </c>
      <c r="Z21" s="17">
        <v>44</v>
      </c>
      <c r="AA21" s="17">
        <v>0.76</v>
      </c>
      <c r="AB21" s="17">
        <v>0.8</v>
      </c>
      <c r="AC21" s="28">
        <v>10.6</v>
      </c>
      <c r="AD21" s="28">
        <v>1.7</v>
      </c>
      <c r="AE21" s="28"/>
      <c r="AF21" s="24" t="s">
        <v>548</v>
      </c>
      <c r="AG21" s="24" t="s">
        <v>549</v>
      </c>
    </row>
    <row r="22" spans="1:35" ht="15.75" customHeight="1">
      <c r="A22" s="17" t="s">
        <v>543</v>
      </c>
      <c r="B22" s="17" t="s">
        <v>519</v>
      </c>
      <c r="C22" s="17" t="s">
        <v>544</v>
      </c>
      <c r="D22" s="17" t="e" vm="341">
        <v>#VALUE!</v>
      </c>
      <c r="E22" s="17" cm="1" vm="342">
        <f t="array" ref="E22">_FV( D22,"Latitude")</f>
        <v>40.893343000000002</v>
      </c>
      <c r="F22" s="17" cm="1" vm="343">
        <f t="array" ref="F22">_FV( D22,"Longitude")</f>
        <v>-73.975801000000004</v>
      </c>
      <c r="G22" s="17" t="s">
        <v>545</v>
      </c>
      <c r="H22" s="17" t="s">
        <v>550</v>
      </c>
      <c r="I22" s="17" t="s">
        <v>550</v>
      </c>
      <c r="J22" s="17" t="s">
        <v>551</v>
      </c>
      <c r="K22" s="17">
        <v>50</v>
      </c>
      <c r="L22" s="17">
        <v>55.8</v>
      </c>
      <c r="M22" s="17">
        <v>22.1</v>
      </c>
      <c r="N22" s="17">
        <v>77.900000000000006</v>
      </c>
      <c r="O22" s="17">
        <f t="shared" si="0"/>
        <v>103.10976000000001</v>
      </c>
      <c r="P22" s="17">
        <v>48.6</v>
      </c>
      <c r="Q22" s="17">
        <v>27.2</v>
      </c>
      <c r="R22" s="17">
        <v>1.3</v>
      </c>
      <c r="S22" s="17">
        <v>0.06</v>
      </c>
      <c r="T22" s="17">
        <v>415</v>
      </c>
      <c r="U22" s="17">
        <v>-78</v>
      </c>
      <c r="V22" s="17">
        <v>107.8</v>
      </c>
      <c r="W22" s="17">
        <v>50</v>
      </c>
      <c r="X22" s="17">
        <v>-107</v>
      </c>
      <c r="Y22" s="23">
        <v>35.299999999999997</v>
      </c>
      <c r="Z22" s="17">
        <v>44</v>
      </c>
      <c r="AA22" s="17">
        <v>0.76</v>
      </c>
      <c r="AB22" s="17">
        <v>0.8</v>
      </c>
      <c r="AC22" s="28">
        <v>10.6</v>
      </c>
      <c r="AD22" s="28">
        <v>1.7</v>
      </c>
      <c r="AE22" s="28"/>
      <c r="AF22" s="24" t="s">
        <v>548</v>
      </c>
      <c r="AG22" s="24" t="s">
        <v>549</v>
      </c>
    </row>
    <row r="23" spans="1:35" ht="15.75" customHeight="1">
      <c r="A23" s="17" t="s">
        <v>543</v>
      </c>
      <c r="B23" s="17" t="s">
        <v>519</v>
      </c>
      <c r="C23" s="17" t="s">
        <v>544</v>
      </c>
      <c r="D23" s="17" t="e" vm="341">
        <v>#VALUE!</v>
      </c>
      <c r="E23" s="17" cm="1" vm="342">
        <f t="array" ref="E23">_FV( D23,"Latitude")</f>
        <v>40.893343000000002</v>
      </c>
      <c r="F23" s="17" cm="1" vm="343">
        <f t="array" ref="F23">_FV( D23,"Longitude")</f>
        <v>-73.975801000000004</v>
      </c>
      <c r="G23" s="17" t="s">
        <v>545</v>
      </c>
      <c r="H23" s="17" t="s">
        <v>552</v>
      </c>
      <c r="I23" s="17" t="s">
        <v>552</v>
      </c>
      <c r="J23" s="17" t="s">
        <v>553</v>
      </c>
      <c r="K23" s="17">
        <v>50</v>
      </c>
      <c r="L23" s="17">
        <v>55.8</v>
      </c>
      <c r="M23" s="17">
        <v>22.1</v>
      </c>
      <c r="N23" s="17">
        <v>77.900000000000006</v>
      </c>
      <c r="O23" s="17">
        <f t="shared" si="0"/>
        <v>44.704000000000008</v>
      </c>
      <c r="P23" s="17">
        <v>55</v>
      </c>
      <c r="Q23" s="17">
        <v>25.4</v>
      </c>
      <c r="R23" s="17">
        <v>0.4</v>
      </c>
      <c r="S23" s="17">
        <v>0.08</v>
      </c>
      <c r="T23" s="17">
        <v>415</v>
      </c>
      <c r="U23" s="17">
        <v>-78</v>
      </c>
      <c r="V23" s="17">
        <v>107.8</v>
      </c>
      <c r="W23" s="17">
        <v>50</v>
      </c>
      <c r="X23" s="17">
        <v>-107</v>
      </c>
      <c r="Y23" s="23">
        <v>35.299999999999997</v>
      </c>
      <c r="Z23" s="17">
        <v>44</v>
      </c>
      <c r="AA23" s="17">
        <v>0.76</v>
      </c>
      <c r="AB23" s="17">
        <v>0.8</v>
      </c>
      <c r="AC23" s="28">
        <v>10.6</v>
      </c>
      <c r="AD23" s="28">
        <v>1.7</v>
      </c>
      <c r="AE23" s="28"/>
      <c r="AF23" s="24" t="s">
        <v>548</v>
      </c>
      <c r="AG23" s="24" t="s">
        <v>549</v>
      </c>
    </row>
    <row r="24" spans="1:35" ht="15.75" customHeight="1">
      <c r="A24" s="17" t="s">
        <v>554</v>
      </c>
      <c r="B24" s="17" t="s">
        <v>519</v>
      </c>
      <c r="C24" s="17" t="s">
        <v>555</v>
      </c>
      <c r="D24" s="17" t="e" vm="344">
        <v>#VALUE!</v>
      </c>
      <c r="E24" s="17" cm="1" vm="345">
        <f t="array" ref="E24">_FV( D24,"Latitude")</f>
        <v>37.672499999999999</v>
      </c>
      <c r="F24" s="17" cm="1" vm="346">
        <f t="array" ref="F24">_FV( D24,"Longitude")</f>
        <v>-121.88249999999999</v>
      </c>
      <c r="G24" s="17" t="s">
        <v>556</v>
      </c>
      <c r="H24" s="17" t="s">
        <v>557</v>
      </c>
      <c r="I24" s="17" t="s">
        <v>557</v>
      </c>
      <c r="J24" s="17" t="s">
        <v>558</v>
      </c>
      <c r="K24" s="17">
        <v>50</v>
      </c>
      <c r="L24" s="17">
        <v>5.2</v>
      </c>
      <c r="M24" s="17">
        <v>0</v>
      </c>
      <c r="N24" s="17">
        <v>5.2</v>
      </c>
      <c r="O24" s="17">
        <f t="shared" si="0"/>
        <v>364230</v>
      </c>
      <c r="P24" s="17">
        <v>1</v>
      </c>
      <c r="Q24" s="17">
        <v>60705000</v>
      </c>
      <c r="R24" s="17">
        <v>0.2</v>
      </c>
      <c r="S24" s="17">
        <v>0.03</v>
      </c>
      <c r="T24" s="23">
        <v>210</v>
      </c>
      <c r="U24" s="25">
        <v>-47</v>
      </c>
      <c r="V24" s="25">
        <v>300</v>
      </c>
      <c r="W24" s="25">
        <v>68</v>
      </c>
      <c r="X24" s="23">
        <v>-47</v>
      </c>
      <c r="Y24" s="23">
        <v>35.299999999999997</v>
      </c>
      <c r="Z24" s="23">
        <v>43.02</v>
      </c>
      <c r="AA24" s="25">
        <v>0.8</v>
      </c>
      <c r="AB24" s="23">
        <v>2</v>
      </c>
      <c r="AC24" s="23">
        <v>5</v>
      </c>
      <c r="AD24" s="23">
        <v>0.7</v>
      </c>
      <c r="AE24" s="23"/>
      <c r="AF24" s="29" t="s">
        <v>534</v>
      </c>
      <c r="AG24" s="26" t="s">
        <v>535</v>
      </c>
      <c r="AH24" s="26" t="s">
        <v>536</v>
      </c>
      <c r="AI24" s="24" t="s">
        <v>537</v>
      </c>
    </row>
    <row r="25" spans="1:35" ht="15.75" customHeight="1">
      <c r="A25" s="17" t="s">
        <v>559</v>
      </c>
      <c r="B25" s="17" t="s">
        <v>519</v>
      </c>
      <c r="C25" s="17" t="s">
        <v>560</v>
      </c>
      <c r="D25" s="17" t="e" vm="347">
        <v>#VALUE!</v>
      </c>
      <c r="E25" s="17" cm="1" vm="348">
        <f t="array" ref="E25">_FV( D25,"Latitude")</f>
        <v>52.372777777777799</v>
      </c>
      <c r="F25" s="17" cm="1" vm="349">
        <f t="array" ref="F25">_FV( D25,"Longitude")</f>
        <v>4.8936111111111096</v>
      </c>
      <c r="G25" s="46" t="s">
        <v>521</v>
      </c>
      <c r="H25" s="17" t="s">
        <v>4479</v>
      </c>
      <c r="I25" s="17" t="s">
        <v>523</v>
      </c>
      <c r="J25" s="17" t="s">
        <v>524</v>
      </c>
      <c r="K25" s="17">
        <v>50</v>
      </c>
      <c r="L25" s="17">
        <v>40.4</v>
      </c>
      <c r="M25" s="17">
        <v>24.5</v>
      </c>
      <c r="N25" s="17">
        <v>64.900000000000006</v>
      </c>
      <c r="O25" s="17">
        <f t="shared" si="0"/>
        <v>64.352969600000009</v>
      </c>
      <c r="P25" s="17">
        <v>54.14</v>
      </c>
      <c r="Q25" s="17">
        <v>27.2</v>
      </c>
      <c r="R25" s="17">
        <v>0.19</v>
      </c>
      <c r="S25" s="17">
        <v>0.23</v>
      </c>
      <c r="T25" s="23">
        <v>210</v>
      </c>
      <c r="U25" s="25">
        <v>-47</v>
      </c>
      <c r="V25" s="25">
        <v>300</v>
      </c>
      <c r="W25" s="25">
        <v>68</v>
      </c>
      <c r="X25" s="23">
        <v>-47</v>
      </c>
      <c r="Y25" s="23">
        <v>35.299999999999997</v>
      </c>
      <c r="Z25" s="23">
        <v>43.02</v>
      </c>
      <c r="AA25" s="25">
        <v>0.8</v>
      </c>
      <c r="AB25" s="23">
        <v>2</v>
      </c>
      <c r="AC25" s="23">
        <v>5</v>
      </c>
      <c r="AD25" s="23">
        <v>0.7</v>
      </c>
      <c r="AE25" s="23"/>
      <c r="AF25" s="26" t="s">
        <v>534</v>
      </c>
      <c r="AG25" s="26" t="s">
        <v>535</v>
      </c>
      <c r="AH25" s="26" t="s">
        <v>536</v>
      </c>
      <c r="AI25" s="24" t="s">
        <v>537</v>
      </c>
    </row>
    <row r="26" spans="1:35" ht="15.75" customHeight="1">
      <c r="A26" s="17" t="s">
        <v>559</v>
      </c>
      <c r="B26" s="17" t="s">
        <v>519</v>
      </c>
      <c r="C26" s="17" t="s">
        <v>560</v>
      </c>
      <c r="D26" s="17" t="e" vm="347">
        <v>#VALUE!</v>
      </c>
      <c r="E26" s="17" cm="1" vm="348">
        <f t="array" ref="E26">_FV( D26,"Latitude")</f>
        <v>52.372777777777799</v>
      </c>
      <c r="F26" s="17" cm="1" vm="349">
        <f t="array" ref="F26">_FV( D26,"Longitude")</f>
        <v>4.8936111111111096</v>
      </c>
      <c r="G26" s="46" t="s">
        <v>521</v>
      </c>
      <c r="H26" s="17" t="s">
        <v>527</v>
      </c>
      <c r="I26" s="17" t="s">
        <v>523</v>
      </c>
      <c r="J26" s="17" t="s">
        <v>528</v>
      </c>
      <c r="K26" s="17">
        <v>50</v>
      </c>
      <c r="L26" s="17">
        <v>40.4</v>
      </c>
      <c r="M26" s="17">
        <v>24.5</v>
      </c>
      <c r="N26" s="17">
        <v>64.900000000000006</v>
      </c>
      <c r="O26" s="17">
        <v>107.4675</v>
      </c>
      <c r="P26" s="17">
        <v>50</v>
      </c>
      <c r="Q26" s="17">
        <v>22.25</v>
      </c>
      <c r="R26" s="17">
        <v>0.42</v>
      </c>
      <c r="S26" s="17">
        <v>0.23</v>
      </c>
      <c r="T26" s="23">
        <v>210</v>
      </c>
      <c r="U26" s="25">
        <v>-47</v>
      </c>
      <c r="V26" s="25">
        <v>300</v>
      </c>
      <c r="W26" s="25">
        <v>68</v>
      </c>
      <c r="X26" s="23">
        <v>-47</v>
      </c>
      <c r="Y26" s="23">
        <v>35.299999999999997</v>
      </c>
      <c r="Z26" s="23">
        <v>43.02</v>
      </c>
      <c r="AA26" s="25">
        <v>0.8</v>
      </c>
      <c r="AB26" s="23">
        <v>2</v>
      </c>
      <c r="AC26" s="23">
        <v>5</v>
      </c>
      <c r="AD26" s="23">
        <v>0.7</v>
      </c>
      <c r="AE26" s="23"/>
      <c r="AF26" s="26" t="s">
        <v>534</v>
      </c>
      <c r="AG26" s="26" t="s">
        <v>535</v>
      </c>
      <c r="AH26" s="26" t="s">
        <v>536</v>
      </c>
      <c r="AI26" s="24" t="s">
        <v>537</v>
      </c>
    </row>
    <row r="27" spans="1:35" ht="15.75" customHeight="1">
      <c r="A27" s="17" t="s">
        <v>559</v>
      </c>
      <c r="B27" s="17" t="s">
        <v>519</v>
      </c>
      <c r="C27" s="17" t="s">
        <v>560</v>
      </c>
      <c r="D27" s="17" t="e" vm="347">
        <v>#VALUE!</v>
      </c>
      <c r="E27" s="17" cm="1" vm="348">
        <f t="array" ref="E27">_FV( D27,"Latitude")</f>
        <v>52.372777777777799</v>
      </c>
      <c r="F27" s="17" cm="1" vm="349">
        <f t="array" ref="F27">_FV( D27,"Longitude")</f>
        <v>4.8936111111111096</v>
      </c>
      <c r="G27" s="46" t="s">
        <v>521</v>
      </c>
      <c r="H27" s="17" t="s">
        <v>529</v>
      </c>
      <c r="I27" s="17" t="s">
        <v>523</v>
      </c>
      <c r="J27" s="17" t="s">
        <v>530</v>
      </c>
      <c r="K27" s="17">
        <v>50</v>
      </c>
      <c r="L27" s="17">
        <v>40.4</v>
      </c>
      <c r="M27" s="17">
        <v>24.5</v>
      </c>
      <c r="N27" s="17">
        <v>64.900000000000006</v>
      </c>
      <c r="O27" s="17">
        <f>P27*Q27*R27*S27</f>
        <v>86.169600000000003</v>
      </c>
      <c r="P27" s="17">
        <v>72</v>
      </c>
      <c r="Q27" s="17">
        <v>13.6</v>
      </c>
      <c r="R27" s="17">
        <v>0.4</v>
      </c>
      <c r="S27" s="17">
        <v>0.22</v>
      </c>
      <c r="T27" s="23">
        <v>210</v>
      </c>
      <c r="U27" s="25">
        <v>-47</v>
      </c>
      <c r="V27" s="25">
        <v>300</v>
      </c>
      <c r="W27" s="25">
        <v>68</v>
      </c>
      <c r="X27" s="23">
        <v>-47</v>
      </c>
      <c r="Y27" s="23">
        <v>35.299999999999997</v>
      </c>
      <c r="Z27" s="23">
        <v>43.02</v>
      </c>
      <c r="AA27" s="25">
        <v>0.8</v>
      </c>
      <c r="AB27" s="23">
        <v>2</v>
      </c>
      <c r="AC27" s="23">
        <v>5</v>
      </c>
      <c r="AD27" s="23">
        <v>0.7</v>
      </c>
      <c r="AE27" s="23"/>
      <c r="AF27" s="26" t="s">
        <v>534</v>
      </c>
      <c r="AG27" s="26" t="s">
        <v>535</v>
      </c>
      <c r="AH27" s="26" t="s">
        <v>536</v>
      </c>
      <c r="AI27" s="24" t="s">
        <v>537</v>
      </c>
    </row>
    <row r="28" spans="1:35" ht="15.75" customHeight="1">
      <c r="A28" s="17" t="s">
        <v>559</v>
      </c>
      <c r="B28" s="17" t="s">
        <v>519</v>
      </c>
      <c r="C28" s="17" t="s">
        <v>560</v>
      </c>
      <c r="D28" s="17" t="e" vm="347">
        <v>#VALUE!</v>
      </c>
      <c r="E28" s="17" cm="1" vm="348">
        <f t="array" ref="E28">_FV( D28,"Latitude")</f>
        <v>52.372777777777799</v>
      </c>
      <c r="F28" s="17" cm="1" vm="349">
        <f t="array" ref="F28">_FV( D28,"Longitude")</f>
        <v>4.8936111111111096</v>
      </c>
      <c r="G28" s="46" t="s">
        <v>521</v>
      </c>
      <c r="H28" s="17" t="s">
        <v>4479</v>
      </c>
      <c r="I28" s="17" t="s">
        <v>531</v>
      </c>
      <c r="J28" s="17" t="s">
        <v>524</v>
      </c>
      <c r="K28" s="17">
        <v>50</v>
      </c>
      <c r="L28" s="17">
        <v>13.9</v>
      </c>
      <c r="M28" s="17">
        <v>0</v>
      </c>
      <c r="N28" s="17">
        <v>13.9</v>
      </c>
      <c r="O28" s="17">
        <v>64.352969600000009</v>
      </c>
      <c r="P28" s="17">
        <v>54.14</v>
      </c>
      <c r="Q28" s="17">
        <v>27.2</v>
      </c>
      <c r="R28" s="17">
        <v>0.19</v>
      </c>
      <c r="S28" s="17">
        <v>0.23</v>
      </c>
      <c r="T28" s="23">
        <v>210</v>
      </c>
      <c r="U28" s="25">
        <v>-47</v>
      </c>
      <c r="V28" s="25">
        <v>300</v>
      </c>
      <c r="W28" s="25">
        <v>68</v>
      </c>
      <c r="X28" s="23">
        <v>-47</v>
      </c>
      <c r="Y28" s="23">
        <v>35.299999999999997</v>
      </c>
      <c r="Z28" s="23">
        <v>43.02</v>
      </c>
      <c r="AA28" s="25">
        <v>0.8</v>
      </c>
      <c r="AB28" s="23">
        <v>2</v>
      </c>
      <c r="AC28" s="23">
        <v>5</v>
      </c>
      <c r="AD28" s="23">
        <v>0.7</v>
      </c>
      <c r="AE28" s="23"/>
      <c r="AF28" s="26" t="s">
        <v>534</v>
      </c>
      <c r="AG28" s="26" t="s">
        <v>535</v>
      </c>
      <c r="AH28" s="26" t="s">
        <v>536</v>
      </c>
      <c r="AI28" s="24" t="s">
        <v>537</v>
      </c>
    </row>
    <row r="29" spans="1:35" ht="15.75" customHeight="1">
      <c r="A29" s="17" t="s">
        <v>559</v>
      </c>
      <c r="B29" s="17" t="s">
        <v>519</v>
      </c>
      <c r="C29" s="17" t="s">
        <v>560</v>
      </c>
      <c r="D29" s="17" t="e" vm="347">
        <v>#VALUE!</v>
      </c>
      <c r="E29" s="17" cm="1" vm="348">
        <f t="array" ref="E29">_FV( D29,"Latitude")</f>
        <v>52.372777777777799</v>
      </c>
      <c r="F29" s="17" cm="1" vm="349">
        <f t="array" ref="F29">_FV( D29,"Longitude")</f>
        <v>4.8936111111111096</v>
      </c>
      <c r="G29" s="46" t="s">
        <v>521</v>
      </c>
      <c r="H29" s="17" t="s">
        <v>527</v>
      </c>
      <c r="I29" s="17" t="s">
        <v>531</v>
      </c>
      <c r="J29" s="17" t="s">
        <v>528</v>
      </c>
      <c r="K29" s="17">
        <v>50</v>
      </c>
      <c r="L29" s="17">
        <v>13.9</v>
      </c>
      <c r="M29" s="17">
        <v>0</v>
      </c>
      <c r="N29" s="17">
        <v>13.9</v>
      </c>
      <c r="O29" s="17">
        <v>107.4675</v>
      </c>
      <c r="P29" s="17">
        <v>50</v>
      </c>
      <c r="Q29" s="17">
        <v>22.25</v>
      </c>
      <c r="R29" s="17">
        <v>0.42</v>
      </c>
      <c r="S29" s="17">
        <v>0.23</v>
      </c>
      <c r="T29" s="23">
        <v>210</v>
      </c>
      <c r="U29" s="25">
        <v>-47</v>
      </c>
      <c r="V29" s="25">
        <v>300</v>
      </c>
      <c r="W29" s="25">
        <v>68</v>
      </c>
      <c r="X29" s="23">
        <v>-47</v>
      </c>
      <c r="Y29" s="23">
        <v>35.299999999999997</v>
      </c>
      <c r="Z29" s="23">
        <v>43.02</v>
      </c>
      <c r="AA29" s="25">
        <v>0.8</v>
      </c>
      <c r="AB29" s="23">
        <v>2</v>
      </c>
      <c r="AC29" s="23">
        <v>5</v>
      </c>
      <c r="AD29" s="23">
        <v>0.7</v>
      </c>
      <c r="AE29" s="23"/>
      <c r="AF29" s="26" t="s">
        <v>534</v>
      </c>
      <c r="AG29" s="26" t="s">
        <v>535</v>
      </c>
      <c r="AH29" s="26" t="s">
        <v>536</v>
      </c>
      <c r="AI29" s="24" t="s">
        <v>537</v>
      </c>
    </row>
    <row r="30" spans="1:35" ht="15.75" customHeight="1">
      <c r="A30" s="17" t="s">
        <v>559</v>
      </c>
      <c r="B30" s="17" t="s">
        <v>519</v>
      </c>
      <c r="C30" s="17" t="s">
        <v>560</v>
      </c>
      <c r="D30" s="17" t="e" vm="347">
        <v>#VALUE!</v>
      </c>
      <c r="E30" s="17" cm="1" vm="348">
        <f t="array" ref="E30">_FV( D30,"Latitude")</f>
        <v>52.372777777777799</v>
      </c>
      <c r="F30" s="17" cm="1" vm="349">
        <f t="array" ref="F30">_FV( D30,"Longitude")</f>
        <v>4.8936111111111096</v>
      </c>
      <c r="G30" s="46" t="s">
        <v>521</v>
      </c>
      <c r="H30" s="17" t="s">
        <v>529</v>
      </c>
      <c r="I30" s="17" t="s">
        <v>531</v>
      </c>
      <c r="J30" s="17" t="s">
        <v>530</v>
      </c>
      <c r="K30" s="17">
        <v>50</v>
      </c>
      <c r="L30" s="17">
        <v>13.9</v>
      </c>
      <c r="M30" s="17">
        <v>0</v>
      </c>
      <c r="N30" s="17">
        <v>13.9</v>
      </c>
      <c r="O30" s="17">
        <f>P30*Q30*R30*S30</f>
        <v>86.169600000000003</v>
      </c>
      <c r="P30" s="17">
        <v>72</v>
      </c>
      <c r="Q30" s="17">
        <v>13.6</v>
      </c>
      <c r="R30" s="17">
        <v>0.4</v>
      </c>
      <c r="S30" s="17">
        <v>0.22</v>
      </c>
      <c r="T30" s="23">
        <v>210</v>
      </c>
      <c r="U30" s="25">
        <v>-47</v>
      </c>
      <c r="V30" s="25">
        <v>300</v>
      </c>
      <c r="W30" s="25">
        <v>68</v>
      </c>
      <c r="X30" s="23">
        <v>-47</v>
      </c>
      <c r="Y30" s="23">
        <v>35.299999999999997</v>
      </c>
      <c r="Z30" s="23">
        <v>43.02</v>
      </c>
      <c r="AA30" s="25">
        <v>0.8</v>
      </c>
      <c r="AB30" s="23">
        <v>2</v>
      </c>
      <c r="AC30" s="23">
        <v>5</v>
      </c>
      <c r="AD30" s="23">
        <v>0.7</v>
      </c>
      <c r="AE30" s="23"/>
      <c r="AF30" s="26" t="s">
        <v>534</v>
      </c>
      <c r="AG30" s="26" t="s">
        <v>535</v>
      </c>
      <c r="AH30" s="26" t="s">
        <v>536</v>
      </c>
      <c r="AI30" s="24" t="s">
        <v>537</v>
      </c>
    </row>
    <row r="31" spans="1:35" ht="15.75" customHeight="1">
      <c r="A31" s="17" t="s">
        <v>561</v>
      </c>
      <c r="B31" s="17" t="s">
        <v>519</v>
      </c>
      <c r="C31" s="17" t="s">
        <v>562</v>
      </c>
      <c r="D31" s="17" t="e" vm="350">
        <v>#VALUE!</v>
      </c>
      <c r="E31" s="17" cm="1" vm="351">
        <f t="array" ref="E31">_FV( D31,"Latitude")</f>
        <v>46.2</v>
      </c>
      <c r="F31" s="17" cm="1" vm="352">
        <f t="array" ref="F31">_FV( D31,"Longitude")</f>
        <v>6.15</v>
      </c>
      <c r="G31" s="46" t="s">
        <v>521</v>
      </c>
      <c r="H31" s="17" t="s">
        <v>4479</v>
      </c>
      <c r="I31" s="17" t="s">
        <v>523</v>
      </c>
      <c r="J31" s="17" t="s">
        <v>524</v>
      </c>
      <c r="K31" s="17">
        <v>50</v>
      </c>
      <c r="L31" s="17">
        <v>40.4</v>
      </c>
      <c r="M31" s="17">
        <v>24.5</v>
      </c>
      <c r="N31" s="17">
        <v>64.900000000000006</v>
      </c>
      <c r="O31" s="17">
        <v>64.352969600000009</v>
      </c>
      <c r="P31" s="17">
        <v>54.14</v>
      </c>
      <c r="Q31" s="17">
        <v>27.2</v>
      </c>
      <c r="R31" s="17">
        <v>0.19</v>
      </c>
      <c r="S31" s="17">
        <v>0.23</v>
      </c>
      <c r="T31" s="23">
        <v>210</v>
      </c>
      <c r="U31" s="25">
        <v>-47</v>
      </c>
      <c r="V31" s="25">
        <v>300</v>
      </c>
      <c r="W31" s="25">
        <v>68</v>
      </c>
      <c r="X31" s="23">
        <v>-47</v>
      </c>
      <c r="Y31" s="23">
        <v>35.299999999999997</v>
      </c>
      <c r="Z31" s="23">
        <v>43.02</v>
      </c>
      <c r="AA31" s="25">
        <v>0.8</v>
      </c>
      <c r="AB31" s="23">
        <v>2</v>
      </c>
      <c r="AC31" s="23">
        <v>5</v>
      </c>
      <c r="AD31" s="23">
        <v>0.7</v>
      </c>
      <c r="AE31" s="23"/>
      <c r="AF31" s="26" t="s">
        <v>534</v>
      </c>
      <c r="AG31" s="26" t="s">
        <v>535</v>
      </c>
      <c r="AH31" s="26" t="s">
        <v>536</v>
      </c>
      <c r="AI31" s="24" t="s">
        <v>537</v>
      </c>
    </row>
    <row r="32" spans="1:35" ht="15.75" customHeight="1">
      <c r="A32" s="17" t="s">
        <v>561</v>
      </c>
      <c r="B32" s="17" t="s">
        <v>519</v>
      </c>
      <c r="C32" s="17" t="s">
        <v>562</v>
      </c>
      <c r="D32" s="17" t="e" vm="350">
        <v>#VALUE!</v>
      </c>
      <c r="E32" s="17" cm="1" vm="351">
        <f t="array" ref="E32">_FV( D32,"Latitude")</f>
        <v>46.2</v>
      </c>
      <c r="F32" s="17" cm="1" vm="352">
        <f t="array" ref="F32">_FV( D32,"Longitude")</f>
        <v>6.15</v>
      </c>
      <c r="G32" s="46" t="s">
        <v>521</v>
      </c>
      <c r="H32" s="17" t="s">
        <v>527</v>
      </c>
      <c r="I32" s="17" t="s">
        <v>523</v>
      </c>
      <c r="J32" s="17" t="s">
        <v>528</v>
      </c>
      <c r="K32" s="17">
        <v>50</v>
      </c>
      <c r="L32" s="17">
        <v>40.4</v>
      </c>
      <c r="M32" s="17">
        <v>24.5</v>
      </c>
      <c r="N32" s="17">
        <v>64.900000000000006</v>
      </c>
      <c r="O32" s="17">
        <v>107.4675</v>
      </c>
      <c r="P32" s="17">
        <v>50</v>
      </c>
      <c r="Q32" s="17">
        <v>22.25</v>
      </c>
      <c r="R32" s="17">
        <v>0.42</v>
      </c>
      <c r="S32" s="17">
        <v>0.23</v>
      </c>
      <c r="T32" s="23">
        <v>210</v>
      </c>
      <c r="U32" s="25">
        <v>-47</v>
      </c>
      <c r="V32" s="25">
        <v>300</v>
      </c>
      <c r="W32" s="25">
        <v>68</v>
      </c>
      <c r="X32" s="23">
        <v>-47</v>
      </c>
      <c r="Y32" s="23">
        <v>35.299999999999997</v>
      </c>
      <c r="Z32" s="23">
        <v>43.02</v>
      </c>
      <c r="AA32" s="25">
        <v>0.8</v>
      </c>
      <c r="AB32" s="23">
        <v>2</v>
      </c>
      <c r="AC32" s="23">
        <v>5</v>
      </c>
      <c r="AD32" s="23">
        <v>0.7</v>
      </c>
      <c r="AE32" s="23"/>
      <c r="AF32" s="26" t="s">
        <v>534</v>
      </c>
      <c r="AG32" s="26" t="s">
        <v>535</v>
      </c>
      <c r="AH32" s="26" t="s">
        <v>536</v>
      </c>
      <c r="AI32" s="24" t="s">
        <v>537</v>
      </c>
    </row>
    <row r="33" spans="1:35" ht="15.75" customHeight="1">
      <c r="A33" s="17" t="s">
        <v>561</v>
      </c>
      <c r="B33" s="17" t="s">
        <v>519</v>
      </c>
      <c r="C33" s="17" t="s">
        <v>562</v>
      </c>
      <c r="D33" s="17" t="e" vm="350">
        <v>#VALUE!</v>
      </c>
      <c r="E33" s="17" cm="1" vm="351">
        <f t="array" ref="E33">_FV( D33,"Latitude")</f>
        <v>46.2</v>
      </c>
      <c r="F33" s="17" cm="1" vm="352">
        <f t="array" ref="F33">_FV( D33,"Longitude")</f>
        <v>6.15</v>
      </c>
      <c r="G33" s="46" t="s">
        <v>521</v>
      </c>
      <c r="H33" s="17" t="s">
        <v>529</v>
      </c>
      <c r="I33" s="17" t="s">
        <v>523</v>
      </c>
      <c r="J33" s="17" t="s">
        <v>530</v>
      </c>
      <c r="K33" s="17">
        <v>50</v>
      </c>
      <c r="L33" s="17">
        <v>40.4</v>
      </c>
      <c r="M33" s="17">
        <v>24.5</v>
      </c>
      <c r="N33" s="17">
        <v>64.900000000000006</v>
      </c>
      <c r="O33" s="17">
        <f>P33*Q33*R33*S33</f>
        <v>86.169600000000003</v>
      </c>
      <c r="P33" s="17">
        <v>72</v>
      </c>
      <c r="Q33" s="17">
        <v>13.6</v>
      </c>
      <c r="R33" s="17">
        <v>0.4</v>
      </c>
      <c r="S33" s="17">
        <v>0.22</v>
      </c>
      <c r="T33" s="23">
        <v>210</v>
      </c>
      <c r="U33" s="25">
        <v>-47</v>
      </c>
      <c r="V33" s="25">
        <v>300</v>
      </c>
      <c r="W33" s="25">
        <v>68</v>
      </c>
      <c r="X33" s="23">
        <v>-47</v>
      </c>
      <c r="Y33" s="23">
        <v>35.299999999999997</v>
      </c>
      <c r="Z33" s="23">
        <v>43.02</v>
      </c>
      <c r="AA33" s="25">
        <v>0.8</v>
      </c>
      <c r="AB33" s="23">
        <v>2</v>
      </c>
      <c r="AC33" s="23">
        <v>5</v>
      </c>
      <c r="AD33" s="23">
        <v>0.7</v>
      </c>
      <c r="AE33" s="23"/>
      <c r="AF33" s="26" t="s">
        <v>534</v>
      </c>
      <c r="AG33" s="26" t="s">
        <v>535</v>
      </c>
      <c r="AH33" s="26" t="s">
        <v>536</v>
      </c>
      <c r="AI33" s="24" t="s">
        <v>537</v>
      </c>
    </row>
    <row r="34" spans="1:35" ht="15.75" customHeight="1">
      <c r="A34" s="17" t="s">
        <v>561</v>
      </c>
      <c r="B34" s="17" t="s">
        <v>519</v>
      </c>
      <c r="C34" s="17" t="s">
        <v>562</v>
      </c>
      <c r="D34" s="17" t="e" vm="350">
        <v>#VALUE!</v>
      </c>
      <c r="E34" s="17" cm="1" vm="351">
        <f t="array" ref="E34">_FV( D34,"Latitude")</f>
        <v>46.2</v>
      </c>
      <c r="F34" s="17" cm="1" vm="352">
        <f t="array" ref="F34">_FV( D34,"Longitude")</f>
        <v>6.15</v>
      </c>
      <c r="G34" s="46" t="s">
        <v>521</v>
      </c>
      <c r="H34" s="17" t="s">
        <v>4479</v>
      </c>
      <c r="I34" s="23" t="s">
        <v>531</v>
      </c>
      <c r="J34" s="17" t="s">
        <v>524</v>
      </c>
      <c r="K34" s="17">
        <v>50</v>
      </c>
      <c r="L34" s="17">
        <v>13.9</v>
      </c>
      <c r="M34" s="17">
        <v>0</v>
      </c>
      <c r="N34" s="17">
        <v>13.9</v>
      </c>
      <c r="O34" s="17">
        <v>64.352969600000009</v>
      </c>
      <c r="P34" s="17">
        <v>54.14</v>
      </c>
      <c r="Q34" s="17">
        <v>27.2</v>
      </c>
      <c r="R34" s="17">
        <v>0.19</v>
      </c>
      <c r="S34" s="17">
        <v>0.23</v>
      </c>
      <c r="T34" s="23">
        <v>210</v>
      </c>
      <c r="U34" s="25">
        <v>-47</v>
      </c>
      <c r="V34" s="25">
        <v>300</v>
      </c>
      <c r="W34" s="25">
        <v>68</v>
      </c>
      <c r="X34" s="23">
        <v>-47</v>
      </c>
      <c r="Y34" s="23">
        <v>35.299999999999997</v>
      </c>
      <c r="Z34" s="23">
        <v>43.02</v>
      </c>
      <c r="AA34" s="25">
        <v>0.8</v>
      </c>
      <c r="AB34" s="23">
        <v>2</v>
      </c>
      <c r="AC34" s="23">
        <v>5</v>
      </c>
      <c r="AD34" s="23">
        <v>0.7</v>
      </c>
      <c r="AE34" s="23"/>
      <c r="AF34" s="26" t="s">
        <v>534</v>
      </c>
      <c r="AG34" s="26" t="s">
        <v>535</v>
      </c>
      <c r="AH34" s="26" t="s">
        <v>536</v>
      </c>
      <c r="AI34" s="24" t="s">
        <v>537</v>
      </c>
    </row>
    <row r="35" spans="1:35" ht="15.75" customHeight="1">
      <c r="A35" s="17" t="s">
        <v>561</v>
      </c>
      <c r="B35" s="17" t="s">
        <v>519</v>
      </c>
      <c r="C35" s="17" t="s">
        <v>562</v>
      </c>
      <c r="D35" s="17" t="e" vm="350">
        <v>#VALUE!</v>
      </c>
      <c r="E35" s="17" cm="1" vm="351">
        <f t="array" ref="E35">_FV( D35,"Latitude")</f>
        <v>46.2</v>
      </c>
      <c r="F35" s="17" cm="1" vm="352">
        <f t="array" ref="F35">_FV( D35,"Longitude")</f>
        <v>6.15</v>
      </c>
      <c r="G35" s="46" t="s">
        <v>521</v>
      </c>
      <c r="H35" s="17" t="s">
        <v>527</v>
      </c>
      <c r="I35" s="23" t="s">
        <v>531</v>
      </c>
      <c r="J35" s="17" t="s">
        <v>528</v>
      </c>
      <c r="K35" s="17">
        <v>50</v>
      </c>
      <c r="L35" s="17">
        <v>13.9</v>
      </c>
      <c r="M35" s="17">
        <v>0</v>
      </c>
      <c r="N35" s="17">
        <v>13.9</v>
      </c>
      <c r="O35" s="17">
        <v>107.4675</v>
      </c>
      <c r="P35" s="17">
        <v>50</v>
      </c>
      <c r="Q35" s="17">
        <v>22.25</v>
      </c>
      <c r="R35" s="17">
        <v>0.42</v>
      </c>
      <c r="S35" s="17">
        <v>0.23</v>
      </c>
      <c r="T35" s="23">
        <v>210</v>
      </c>
      <c r="U35" s="25">
        <v>-47</v>
      </c>
      <c r="V35" s="25">
        <v>300</v>
      </c>
      <c r="W35" s="25">
        <v>68</v>
      </c>
      <c r="X35" s="23">
        <v>-47</v>
      </c>
      <c r="Y35" s="23">
        <v>35.299999999999997</v>
      </c>
      <c r="Z35" s="23">
        <v>43.02</v>
      </c>
      <c r="AA35" s="25">
        <v>0.8</v>
      </c>
      <c r="AB35" s="23">
        <v>2</v>
      </c>
      <c r="AC35" s="23">
        <v>5</v>
      </c>
      <c r="AD35" s="23">
        <v>0.7</v>
      </c>
      <c r="AE35" s="23"/>
      <c r="AF35" s="26" t="s">
        <v>534</v>
      </c>
      <c r="AG35" s="26" t="s">
        <v>535</v>
      </c>
      <c r="AH35" s="26" t="s">
        <v>536</v>
      </c>
      <c r="AI35" s="24" t="s">
        <v>537</v>
      </c>
    </row>
    <row r="36" spans="1:35" ht="15.75" customHeight="1">
      <c r="A36" s="17" t="s">
        <v>561</v>
      </c>
      <c r="B36" s="17" t="s">
        <v>519</v>
      </c>
      <c r="C36" s="17" t="s">
        <v>562</v>
      </c>
      <c r="D36" s="17" t="e" vm="350">
        <v>#VALUE!</v>
      </c>
      <c r="E36" s="17" cm="1" vm="351">
        <f t="array" ref="E36">_FV( D36,"Latitude")</f>
        <v>46.2</v>
      </c>
      <c r="F36" s="17" cm="1" vm="352">
        <f t="array" ref="F36">_FV( D36,"Longitude")</f>
        <v>6.15</v>
      </c>
      <c r="G36" s="46" t="s">
        <v>521</v>
      </c>
      <c r="H36" s="17" t="s">
        <v>529</v>
      </c>
      <c r="I36" s="23" t="s">
        <v>531</v>
      </c>
      <c r="J36" s="17" t="s">
        <v>530</v>
      </c>
      <c r="K36" s="17">
        <v>50</v>
      </c>
      <c r="L36" s="17">
        <v>13.9</v>
      </c>
      <c r="M36" s="17">
        <v>0</v>
      </c>
      <c r="N36" s="17">
        <v>13.9</v>
      </c>
      <c r="O36" s="17">
        <f>P36*Q36*R36*S36</f>
        <v>86.169600000000003</v>
      </c>
      <c r="P36" s="17">
        <v>72</v>
      </c>
      <c r="Q36" s="17">
        <v>13.6</v>
      </c>
      <c r="R36" s="17">
        <v>0.4</v>
      </c>
      <c r="S36" s="17">
        <v>0.22</v>
      </c>
      <c r="T36" s="23">
        <v>210</v>
      </c>
      <c r="U36" s="25">
        <v>-47</v>
      </c>
      <c r="V36" s="25">
        <v>300</v>
      </c>
      <c r="W36" s="25">
        <v>68</v>
      </c>
      <c r="X36" s="23">
        <v>-47</v>
      </c>
      <c r="Y36" s="23">
        <v>35.299999999999997</v>
      </c>
      <c r="Z36" s="23">
        <v>43.02</v>
      </c>
      <c r="AA36" s="25">
        <v>0.8</v>
      </c>
      <c r="AB36" s="23">
        <v>2</v>
      </c>
      <c r="AC36" s="23">
        <v>5</v>
      </c>
      <c r="AD36" s="23">
        <v>0.7</v>
      </c>
      <c r="AE36" s="23"/>
      <c r="AF36" s="26" t="s">
        <v>534</v>
      </c>
      <c r="AG36" s="26" t="s">
        <v>535</v>
      </c>
      <c r="AH36" s="26" t="s">
        <v>536</v>
      </c>
      <c r="AI36" s="24" t="s">
        <v>537</v>
      </c>
    </row>
    <row r="37" spans="1:35" ht="15.75" customHeight="1">
      <c r="A37" s="17" t="s">
        <v>563</v>
      </c>
      <c r="B37" s="17" t="s">
        <v>519</v>
      </c>
      <c r="C37" s="17" t="s">
        <v>564</v>
      </c>
      <c r="D37" s="17" t="e" vm="353">
        <v>#VALUE!</v>
      </c>
      <c r="E37" s="17" cm="1" vm="354">
        <f t="array" ref="E37">_FV( D37,"Latitude")</f>
        <v>26.318055555556001</v>
      </c>
      <c r="F37" s="17" cm="1" vm="355">
        <f t="array" ref="F37">_FV( D37,"Longitude")</f>
        <v>-80.099722222221999</v>
      </c>
      <c r="G37" s="17" t="s">
        <v>545</v>
      </c>
      <c r="H37" s="17" t="s">
        <v>546</v>
      </c>
      <c r="I37" s="17" t="s">
        <v>546</v>
      </c>
      <c r="J37" s="17" t="s">
        <v>547</v>
      </c>
      <c r="K37" s="17">
        <v>50</v>
      </c>
      <c r="L37" s="17">
        <v>24.6</v>
      </c>
      <c r="M37" s="17">
        <v>0</v>
      </c>
      <c r="N37" s="17">
        <v>24.6</v>
      </c>
      <c r="O37" s="17">
        <f>P37*Q37*R37*S37</f>
        <v>379.61823999999996</v>
      </c>
      <c r="P37" s="17">
        <v>186.82</v>
      </c>
      <c r="Q37" s="17">
        <v>25.4</v>
      </c>
      <c r="R37" s="17">
        <v>1</v>
      </c>
      <c r="S37" s="17">
        <v>0.08</v>
      </c>
      <c r="T37" s="23">
        <v>210</v>
      </c>
      <c r="U37" s="25">
        <v>-47</v>
      </c>
      <c r="V37" s="25">
        <v>300</v>
      </c>
      <c r="W37" s="25">
        <v>68</v>
      </c>
      <c r="X37" s="23">
        <v>-47</v>
      </c>
      <c r="Y37" s="23">
        <v>35.299999999999997</v>
      </c>
      <c r="Z37" s="23">
        <v>43.02</v>
      </c>
      <c r="AA37" s="25">
        <v>0.8</v>
      </c>
      <c r="AB37" s="23">
        <v>2</v>
      </c>
      <c r="AC37" s="23">
        <v>5</v>
      </c>
      <c r="AD37" s="23">
        <v>0.7</v>
      </c>
      <c r="AE37" s="23"/>
      <c r="AF37" s="26" t="s">
        <v>534</v>
      </c>
      <c r="AG37" s="26" t="s">
        <v>535</v>
      </c>
      <c r="AH37" s="26" t="s">
        <v>536</v>
      </c>
      <c r="AI37" s="24" t="s">
        <v>537</v>
      </c>
    </row>
    <row r="38" spans="1:35" ht="15.75" customHeight="1">
      <c r="A38" s="17" t="s">
        <v>563</v>
      </c>
      <c r="B38" s="17" t="s">
        <v>519</v>
      </c>
      <c r="C38" s="17" t="s">
        <v>564</v>
      </c>
      <c r="D38" s="17" t="e" vm="353">
        <v>#VALUE!</v>
      </c>
      <c r="E38" s="17" cm="1" vm="354">
        <f t="array" ref="E38">_FV( D38,"Latitude")</f>
        <v>26.318055555556001</v>
      </c>
      <c r="F38" s="17" cm="1" vm="355">
        <f t="array" ref="F38">_FV( D38,"Longitude")</f>
        <v>-80.099722222221999</v>
      </c>
      <c r="G38" s="17" t="s">
        <v>545</v>
      </c>
      <c r="H38" s="17" t="s">
        <v>550</v>
      </c>
      <c r="I38" s="17" t="s">
        <v>550</v>
      </c>
      <c r="J38" s="17" t="s">
        <v>551</v>
      </c>
      <c r="K38" s="17">
        <v>50</v>
      </c>
      <c r="L38" s="17">
        <v>24.6</v>
      </c>
      <c r="M38" s="17">
        <v>0</v>
      </c>
      <c r="N38" s="17">
        <v>24.6</v>
      </c>
      <c r="O38" s="17">
        <f>P38*Q38*R38*S38</f>
        <v>103.10976000000001</v>
      </c>
      <c r="P38" s="17">
        <v>48.6</v>
      </c>
      <c r="Q38" s="17">
        <v>27.2</v>
      </c>
      <c r="R38" s="17">
        <v>1.3</v>
      </c>
      <c r="S38" s="17">
        <v>0.06</v>
      </c>
      <c r="T38" s="23">
        <v>210</v>
      </c>
      <c r="U38" s="25">
        <v>-47</v>
      </c>
      <c r="V38" s="25">
        <v>300</v>
      </c>
      <c r="W38" s="25">
        <v>68</v>
      </c>
      <c r="X38" s="23">
        <v>-47</v>
      </c>
      <c r="Y38" s="23">
        <v>35.299999999999997</v>
      </c>
      <c r="Z38" s="23">
        <v>43.02</v>
      </c>
      <c r="AA38" s="25">
        <v>0.8</v>
      </c>
      <c r="AB38" s="23">
        <v>2</v>
      </c>
      <c r="AC38" s="23">
        <v>5</v>
      </c>
      <c r="AD38" s="23">
        <v>0.7</v>
      </c>
      <c r="AE38" s="23"/>
      <c r="AF38" s="26" t="s">
        <v>534</v>
      </c>
      <c r="AG38" s="26" t="s">
        <v>535</v>
      </c>
      <c r="AH38" s="26" t="s">
        <v>536</v>
      </c>
      <c r="AI38" s="24" t="s">
        <v>537</v>
      </c>
    </row>
    <row r="39" spans="1:35" ht="15.75" customHeight="1">
      <c r="A39" s="17" t="s">
        <v>563</v>
      </c>
      <c r="B39" s="17" t="s">
        <v>519</v>
      </c>
      <c r="C39" s="17" t="s">
        <v>564</v>
      </c>
      <c r="D39" s="17" t="e" vm="353">
        <v>#VALUE!</v>
      </c>
      <c r="E39" s="17" cm="1" vm="354">
        <f t="array" ref="E39">_FV( D39,"Latitude")</f>
        <v>26.318055555556001</v>
      </c>
      <c r="F39" s="17" cm="1" vm="355">
        <f t="array" ref="F39">_FV( D39,"Longitude")</f>
        <v>-80.099722222221999</v>
      </c>
      <c r="G39" s="17" t="s">
        <v>545</v>
      </c>
      <c r="H39" s="17" t="s">
        <v>552</v>
      </c>
      <c r="I39" s="17" t="s">
        <v>552</v>
      </c>
      <c r="J39" s="17" t="s">
        <v>553</v>
      </c>
      <c r="K39" s="17">
        <v>50</v>
      </c>
      <c r="L39" s="17">
        <v>24.6</v>
      </c>
      <c r="M39" s="17">
        <v>0</v>
      </c>
      <c r="N39" s="17">
        <v>24.6</v>
      </c>
      <c r="O39" s="17">
        <f>P39*Q39*R39*S39</f>
        <v>44.704000000000008</v>
      </c>
      <c r="P39" s="17">
        <v>55</v>
      </c>
      <c r="Q39" s="17">
        <v>25.4</v>
      </c>
      <c r="R39" s="17">
        <v>0.4</v>
      </c>
      <c r="S39" s="17">
        <v>0.08</v>
      </c>
      <c r="T39" s="23">
        <v>210</v>
      </c>
      <c r="U39" s="25">
        <v>-47</v>
      </c>
      <c r="V39" s="25">
        <v>300</v>
      </c>
      <c r="W39" s="25">
        <v>68</v>
      </c>
      <c r="X39" s="23">
        <v>-47</v>
      </c>
      <c r="Y39" s="23">
        <v>35.299999999999997</v>
      </c>
      <c r="Z39" s="23">
        <v>43.02</v>
      </c>
      <c r="AA39" s="25">
        <v>0.8</v>
      </c>
      <c r="AB39" s="23">
        <v>2</v>
      </c>
      <c r="AC39" s="23">
        <v>5</v>
      </c>
      <c r="AD39" s="23">
        <v>0.7</v>
      </c>
      <c r="AE39" s="23"/>
      <c r="AF39" s="26" t="s">
        <v>534</v>
      </c>
      <c r="AG39" s="26" t="s">
        <v>535</v>
      </c>
      <c r="AH39" s="26" t="s">
        <v>536</v>
      </c>
      <c r="AI39" s="24" t="s">
        <v>537</v>
      </c>
    </row>
    <row r="40" spans="1:35" ht="15.75" customHeight="1">
      <c r="A40" s="17" t="s">
        <v>563</v>
      </c>
      <c r="B40" s="17" t="s">
        <v>519</v>
      </c>
      <c r="C40" s="17" t="s">
        <v>564</v>
      </c>
      <c r="D40" s="17" t="e" vm="353">
        <v>#VALUE!</v>
      </c>
      <c r="E40" s="17" cm="1" vm="354">
        <f t="array" ref="E40">_FV( D40,"Latitude")</f>
        <v>26.318055555556001</v>
      </c>
      <c r="F40" s="17" cm="1" vm="355">
        <f t="array" ref="F40">_FV( D40,"Longitude")</f>
        <v>-80.099722222221999</v>
      </c>
      <c r="G40" s="17" t="s">
        <v>545</v>
      </c>
      <c r="H40" s="17" t="s">
        <v>557</v>
      </c>
      <c r="I40" s="17" t="s">
        <v>557</v>
      </c>
      <c r="J40" s="17" t="s">
        <v>558</v>
      </c>
      <c r="K40" s="17">
        <v>50</v>
      </c>
      <c r="L40" s="17">
        <v>5.2</v>
      </c>
      <c r="M40" s="17">
        <v>0</v>
      </c>
      <c r="N40" s="17">
        <v>5.2</v>
      </c>
      <c r="O40" s="17">
        <f>P40*Q40*R40*S40</f>
        <v>364230</v>
      </c>
      <c r="P40" s="17">
        <v>1</v>
      </c>
      <c r="Q40" s="17">
        <v>60705000</v>
      </c>
      <c r="R40" s="17">
        <v>0.2</v>
      </c>
      <c r="S40" s="17">
        <v>0.03</v>
      </c>
      <c r="T40" s="23">
        <v>210</v>
      </c>
      <c r="U40" s="25">
        <v>-47</v>
      </c>
      <c r="V40" s="25">
        <v>300</v>
      </c>
      <c r="W40" s="25">
        <v>68</v>
      </c>
      <c r="X40" s="23">
        <v>-47</v>
      </c>
      <c r="Y40" s="23">
        <v>35.299999999999997</v>
      </c>
      <c r="Z40" s="23">
        <v>43.02</v>
      </c>
      <c r="AA40" s="25">
        <v>0.8</v>
      </c>
      <c r="AB40" s="23">
        <v>2</v>
      </c>
      <c r="AC40" s="23">
        <v>5</v>
      </c>
      <c r="AD40" s="23">
        <v>0.7</v>
      </c>
      <c r="AE40" s="23"/>
      <c r="AF40" s="26" t="s">
        <v>534</v>
      </c>
      <c r="AG40" s="26" t="s">
        <v>535</v>
      </c>
      <c r="AH40" s="26" t="s">
        <v>536</v>
      </c>
      <c r="AI40" s="24" t="s">
        <v>537</v>
      </c>
    </row>
    <row r="41" spans="1:35" ht="15.75" customHeight="1">
      <c r="A41" s="17" t="s">
        <v>565</v>
      </c>
      <c r="B41" s="17" t="s">
        <v>519</v>
      </c>
      <c r="C41" s="17" t="s">
        <v>455</v>
      </c>
      <c r="D41" s="17" t="e" vm="302">
        <v>#VALUE!</v>
      </c>
      <c r="E41" s="17" cm="1" vm="303">
        <f t="array" ref="E41">_FV( D41,"Latitude")</f>
        <v>29.976111111111098</v>
      </c>
      <c r="F41" s="17" cm="1" vm="304">
        <f t="array" ref="F41">_FV( D41,"Longitude")</f>
        <v>-90.078333333333305</v>
      </c>
      <c r="G41" s="46" t="s">
        <v>521</v>
      </c>
      <c r="H41" s="17" t="s">
        <v>4479</v>
      </c>
      <c r="I41" s="17" t="s">
        <v>523</v>
      </c>
      <c r="J41" s="17" t="s">
        <v>524</v>
      </c>
      <c r="K41" s="17">
        <v>50</v>
      </c>
      <c r="L41" s="17">
        <v>40.4</v>
      </c>
      <c r="M41" s="17">
        <v>24.5</v>
      </c>
      <c r="N41" s="17">
        <v>64.900000000000006</v>
      </c>
      <c r="O41" s="17">
        <v>64.352969600000009</v>
      </c>
      <c r="P41" s="17">
        <v>54.14</v>
      </c>
      <c r="Q41" s="17">
        <v>27.2</v>
      </c>
      <c r="R41" s="17">
        <v>0.19</v>
      </c>
      <c r="S41" s="17">
        <v>0.23</v>
      </c>
      <c r="T41" s="23">
        <v>210</v>
      </c>
      <c r="U41" s="25">
        <v>-47</v>
      </c>
      <c r="V41" s="25">
        <v>300</v>
      </c>
      <c r="W41" s="25">
        <v>68</v>
      </c>
      <c r="X41" s="23">
        <v>-47</v>
      </c>
      <c r="Y41" s="23">
        <v>35.299999999999997</v>
      </c>
      <c r="Z41" s="23">
        <v>43.02</v>
      </c>
      <c r="AA41" s="25">
        <v>0.8</v>
      </c>
      <c r="AB41" s="23">
        <v>2</v>
      </c>
      <c r="AC41" s="23">
        <v>5</v>
      </c>
      <c r="AD41" s="23">
        <v>0.7</v>
      </c>
      <c r="AE41" s="23"/>
      <c r="AF41" s="26" t="s">
        <v>534</v>
      </c>
      <c r="AG41" s="26" t="s">
        <v>535</v>
      </c>
      <c r="AH41" s="26" t="s">
        <v>536</v>
      </c>
      <c r="AI41" s="24" t="s">
        <v>537</v>
      </c>
    </row>
    <row r="42" spans="1:35" ht="15.75" customHeight="1">
      <c r="A42" s="17" t="s">
        <v>565</v>
      </c>
      <c r="B42" s="17" t="s">
        <v>519</v>
      </c>
      <c r="C42" s="17" t="s">
        <v>455</v>
      </c>
      <c r="D42" s="17" t="e" vm="302">
        <v>#VALUE!</v>
      </c>
      <c r="E42" s="17" cm="1" vm="303">
        <f t="array" ref="E42">_FV( D42,"Latitude")</f>
        <v>29.976111111111098</v>
      </c>
      <c r="F42" s="17" cm="1" vm="304">
        <f t="array" ref="F42">_FV( D42,"Longitude")</f>
        <v>-90.078333333333305</v>
      </c>
      <c r="G42" s="46" t="s">
        <v>521</v>
      </c>
      <c r="H42" s="17" t="s">
        <v>527</v>
      </c>
      <c r="I42" s="17" t="s">
        <v>523</v>
      </c>
      <c r="J42" s="17" t="s">
        <v>528</v>
      </c>
      <c r="K42" s="17">
        <v>50</v>
      </c>
      <c r="L42" s="17">
        <v>40.4</v>
      </c>
      <c r="M42" s="17">
        <v>24.5</v>
      </c>
      <c r="N42" s="17">
        <v>64.900000000000006</v>
      </c>
      <c r="O42" s="17">
        <v>107.4675</v>
      </c>
      <c r="P42" s="17">
        <v>50</v>
      </c>
      <c r="Q42" s="17">
        <v>22.25</v>
      </c>
      <c r="R42" s="17">
        <v>0.42</v>
      </c>
      <c r="S42" s="17">
        <v>0.23</v>
      </c>
      <c r="T42" s="23">
        <v>210</v>
      </c>
      <c r="U42" s="25">
        <v>-47</v>
      </c>
      <c r="V42" s="25">
        <v>300</v>
      </c>
      <c r="W42" s="25">
        <v>68</v>
      </c>
      <c r="X42" s="23">
        <v>-47</v>
      </c>
      <c r="Y42" s="23">
        <v>35.299999999999997</v>
      </c>
      <c r="Z42" s="23">
        <v>43.02</v>
      </c>
      <c r="AA42" s="25">
        <v>0.8</v>
      </c>
      <c r="AB42" s="23">
        <v>2</v>
      </c>
      <c r="AC42" s="23">
        <v>5</v>
      </c>
      <c r="AD42" s="23">
        <v>0.7</v>
      </c>
      <c r="AE42" s="23"/>
      <c r="AF42" s="26" t="s">
        <v>534</v>
      </c>
      <c r="AG42" s="26" t="s">
        <v>535</v>
      </c>
      <c r="AH42" s="26" t="s">
        <v>536</v>
      </c>
      <c r="AI42" s="24" t="s">
        <v>537</v>
      </c>
    </row>
    <row r="43" spans="1:35" ht="15.75" customHeight="1">
      <c r="A43" s="17" t="s">
        <v>565</v>
      </c>
      <c r="B43" s="17" t="s">
        <v>519</v>
      </c>
      <c r="C43" s="17" t="s">
        <v>455</v>
      </c>
      <c r="D43" s="17" t="e" vm="302">
        <v>#VALUE!</v>
      </c>
      <c r="E43" s="17" cm="1" vm="303">
        <f t="array" ref="E43">_FV( D43,"Latitude")</f>
        <v>29.976111111111098</v>
      </c>
      <c r="F43" s="17" cm="1" vm="304">
        <f t="array" ref="F43">_FV( D43,"Longitude")</f>
        <v>-90.078333333333305</v>
      </c>
      <c r="G43" s="46" t="s">
        <v>521</v>
      </c>
      <c r="H43" s="17" t="s">
        <v>529</v>
      </c>
      <c r="I43" s="17" t="s">
        <v>523</v>
      </c>
      <c r="J43" s="17" t="s">
        <v>530</v>
      </c>
      <c r="K43" s="17">
        <v>50</v>
      </c>
      <c r="L43" s="17">
        <v>40.4</v>
      </c>
      <c r="M43" s="17">
        <v>24.5</v>
      </c>
      <c r="N43" s="17">
        <v>64.900000000000006</v>
      </c>
      <c r="O43" s="17">
        <f>P43*Q43*R43*S43</f>
        <v>86.169600000000003</v>
      </c>
      <c r="P43" s="17">
        <v>72</v>
      </c>
      <c r="Q43" s="17">
        <v>13.6</v>
      </c>
      <c r="R43" s="17">
        <v>0.4</v>
      </c>
      <c r="S43" s="17">
        <v>0.22</v>
      </c>
      <c r="T43" s="23">
        <v>210</v>
      </c>
      <c r="U43" s="25">
        <v>-47</v>
      </c>
      <c r="V43" s="25">
        <v>300</v>
      </c>
      <c r="W43" s="25">
        <v>68</v>
      </c>
      <c r="X43" s="23">
        <v>-47</v>
      </c>
      <c r="Y43" s="23">
        <v>35.299999999999997</v>
      </c>
      <c r="Z43" s="23">
        <v>43.02</v>
      </c>
      <c r="AA43" s="25">
        <v>0.8</v>
      </c>
      <c r="AB43" s="23">
        <v>2</v>
      </c>
      <c r="AC43" s="23">
        <v>5</v>
      </c>
      <c r="AD43" s="23">
        <v>0.7</v>
      </c>
      <c r="AE43" s="23"/>
      <c r="AF43" s="26" t="s">
        <v>534</v>
      </c>
      <c r="AG43" s="26" t="s">
        <v>535</v>
      </c>
      <c r="AH43" s="26" t="s">
        <v>536</v>
      </c>
      <c r="AI43" s="24" t="s">
        <v>537</v>
      </c>
    </row>
    <row r="44" spans="1:35" ht="15.75" customHeight="1">
      <c r="A44" s="17" t="s">
        <v>565</v>
      </c>
      <c r="B44" s="17" t="s">
        <v>519</v>
      </c>
      <c r="C44" s="17" t="s">
        <v>455</v>
      </c>
      <c r="D44" s="17" t="e" vm="302">
        <v>#VALUE!</v>
      </c>
      <c r="E44" s="17" cm="1" vm="303">
        <f t="array" ref="E44">_FV( D44,"Latitude")</f>
        <v>29.976111111111098</v>
      </c>
      <c r="F44" s="17" cm="1" vm="304">
        <f t="array" ref="F44">_FV( D44,"Longitude")</f>
        <v>-90.078333333333305</v>
      </c>
      <c r="G44" s="46" t="s">
        <v>521</v>
      </c>
      <c r="H44" s="17" t="s">
        <v>4479</v>
      </c>
      <c r="I44" s="23" t="s">
        <v>531</v>
      </c>
      <c r="J44" s="17" t="s">
        <v>524</v>
      </c>
      <c r="K44" s="17">
        <v>50</v>
      </c>
      <c r="L44" s="17">
        <v>13.9</v>
      </c>
      <c r="M44" s="17">
        <v>0</v>
      </c>
      <c r="N44" s="17">
        <v>13.9</v>
      </c>
      <c r="O44" s="17">
        <v>64.352969600000009</v>
      </c>
      <c r="P44" s="17">
        <v>54.14</v>
      </c>
      <c r="Q44" s="17">
        <v>27.2</v>
      </c>
      <c r="R44" s="17">
        <v>0.19</v>
      </c>
      <c r="S44" s="17">
        <v>0.23</v>
      </c>
      <c r="T44" s="23">
        <v>210</v>
      </c>
      <c r="U44" s="25">
        <v>-47</v>
      </c>
      <c r="V44" s="25">
        <v>300</v>
      </c>
      <c r="W44" s="25">
        <v>68</v>
      </c>
      <c r="X44" s="23">
        <v>-47</v>
      </c>
      <c r="Y44" s="23">
        <v>35.299999999999997</v>
      </c>
      <c r="Z44" s="23">
        <v>43.02</v>
      </c>
      <c r="AA44" s="25">
        <v>0.8</v>
      </c>
      <c r="AB44" s="23">
        <v>2</v>
      </c>
      <c r="AC44" s="23">
        <v>5</v>
      </c>
      <c r="AD44" s="23">
        <v>0.7</v>
      </c>
      <c r="AE44" s="23"/>
      <c r="AF44" s="26" t="s">
        <v>534</v>
      </c>
      <c r="AG44" s="26" t="s">
        <v>535</v>
      </c>
      <c r="AH44" s="26" t="s">
        <v>536</v>
      </c>
      <c r="AI44" s="24" t="s">
        <v>537</v>
      </c>
    </row>
    <row r="45" spans="1:35" ht="15.75" customHeight="1">
      <c r="A45" s="17" t="s">
        <v>565</v>
      </c>
      <c r="B45" s="17" t="s">
        <v>519</v>
      </c>
      <c r="C45" s="17" t="s">
        <v>455</v>
      </c>
      <c r="D45" s="17" t="e" vm="302">
        <v>#VALUE!</v>
      </c>
      <c r="E45" s="17" cm="1" vm="303">
        <f t="array" ref="E45">_FV( D45,"Latitude")</f>
        <v>29.976111111111098</v>
      </c>
      <c r="F45" s="17" cm="1" vm="304">
        <f t="array" ref="F45">_FV( D45,"Longitude")</f>
        <v>-90.078333333333305</v>
      </c>
      <c r="G45" s="46" t="s">
        <v>521</v>
      </c>
      <c r="H45" s="17" t="s">
        <v>527</v>
      </c>
      <c r="I45" s="23" t="s">
        <v>531</v>
      </c>
      <c r="J45" s="17" t="s">
        <v>528</v>
      </c>
      <c r="K45" s="17">
        <v>50</v>
      </c>
      <c r="L45" s="17">
        <v>13.9</v>
      </c>
      <c r="M45" s="17">
        <v>0</v>
      </c>
      <c r="N45" s="17">
        <v>13.9</v>
      </c>
      <c r="O45" s="17">
        <v>107.4675</v>
      </c>
      <c r="P45" s="17">
        <v>50</v>
      </c>
      <c r="Q45" s="17">
        <v>22.25</v>
      </c>
      <c r="R45" s="17">
        <v>0.42</v>
      </c>
      <c r="S45" s="17">
        <v>0.23</v>
      </c>
      <c r="T45" s="23">
        <v>210</v>
      </c>
      <c r="U45" s="25">
        <v>-47</v>
      </c>
      <c r="V45" s="25">
        <v>300</v>
      </c>
      <c r="W45" s="25">
        <v>68</v>
      </c>
      <c r="X45" s="23">
        <v>-47</v>
      </c>
      <c r="Y45" s="23">
        <v>35.299999999999997</v>
      </c>
      <c r="Z45" s="23">
        <v>43.02</v>
      </c>
      <c r="AA45" s="25">
        <v>0.8</v>
      </c>
      <c r="AB45" s="23">
        <v>2</v>
      </c>
      <c r="AC45" s="23">
        <v>5</v>
      </c>
      <c r="AD45" s="23">
        <v>0.7</v>
      </c>
      <c r="AE45" s="23"/>
      <c r="AF45" s="26" t="s">
        <v>534</v>
      </c>
      <c r="AG45" s="26" t="s">
        <v>535</v>
      </c>
      <c r="AH45" s="26" t="s">
        <v>536</v>
      </c>
      <c r="AI45" s="24" t="s">
        <v>537</v>
      </c>
    </row>
    <row r="46" spans="1:35" ht="15.75" customHeight="1">
      <c r="A46" s="17" t="s">
        <v>565</v>
      </c>
      <c r="B46" s="17" t="s">
        <v>519</v>
      </c>
      <c r="C46" s="17" t="s">
        <v>455</v>
      </c>
      <c r="D46" s="17" t="e" vm="302">
        <v>#VALUE!</v>
      </c>
      <c r="E46" s="17" cm="1" vm="303">
        <f t="array" ref="E46">_FV( D46,"Latitude")</f>
        <v>29.976111111111098</v>
      </c>
      <c r="F46" s="17" cm="1" vm="304">
        <f t="array" ref="F46">_FV( D46,"Longitude")</f>
        <v>-90.078333333333305</v>
      </c>
      <c r="G46" s="46" t="s">
        <v>521</v>
      </c>
      <c r="H46" s="17" t="s">
        <v>529</v>
      </c>
      <c r="I46" s="23" t="s">
        <v>531</v>
      </c>
      <c r="J46" s="17" t="s">
        <v>530</v>
      </c>
      <c r="K46" s="17">
        <v>50</v>
      </c>
      <c r="L46" s="17">
        <v>13.9</v>
      </c>
      <c r="M46" s="17">
        <v>0</v>
      </c>
      <c r="N46" s="17">
        <v>13.9</v>
      </c>
      <c r="O46" s="17">
        <f t="shared" ref="O46:O54" si="1">P46*Q46*R46*S46</f>
        <v>86.169600000000003</v>
      </c>
      <c r="P46" s="17">
        <v>72</v>
      </c>
      <c r="Q46" s="17">
        <v>13.6</v>
      </c>
      <c r="R46" s="17">
        <v>0.4</v>
      </c>
      <c r="S46" s="17">
        <v>0.22</v>
      </c>
      <c r="T46" s="23">
        <v>210</v>
      </c>
      <c r="U46" s="25">
        <v>-47</v>
      </c>
      <c r="V46" s="25">
        <v>300</v>
      </c>
      <c r="W46" s="25">
        <v>68</v>
      </c>
      <c r="X46" s="23">
        <v>-47</v>
      </c>
      <c r="Y46" s="23">
        <v>35.299999999999997</v>
      </c>
      <c r="Z46" s="23">
        <v>43.02</v>
      </c>
      <c r="AA46" s="25">
        <v>0.8</v>
      </c>
      <c r="AB46" s="23">
        <v>2</v>
      </c>
      <c r="AC46" s="23">
        <v>5</v>
      </c>
      <c r="AD46" s="23">
        <v>0.7</v>
      </c>
      <c r="AE46" s="23"/>
      <c r="AF46" s="26" t="s">
        <v>534</v>
      </c>
      <c r="AG46" s="26" t="s">
        <v>535</v>
      </c>
      <c r="AH46" s="26" t="s">
        <v>536</v>
      </c>
      <c r="AI46" s="24" t="s">
        <v>537</v>
      </c>
    </row>
    <row r="47" spans="1:35" ht="15.75" customHeight="1">
      <c r="A47" s="17" t="s">
        <v>566</v>
      </c>
      <c r="B47" s="17" t="s">
        <v>519</v>
      </c>
      <c r="C47" s="17" t="s">
        <v>567</v>
      </c>
      <c r="D47" s="17" t="e" vm="356">
        <v>#VALUE!</v>
      </c>
      <c r="E47" s="17" cm="1" vm="357">
        <f t="array" ref="E47">_FV( D47,"Latitude")</f>
        <v>9</v>
      </c>
      <c r="F47" s="17" cm="1" vm="358">
        <f t="array" ref="F47">_FV( D47,"Longitude")</f>
        <v>-79.5</v>
      </c>
      <c r="G47" s="17" t="s">
        <v>568</v>
      </c>
      <c r="H47" s="17" t="s">
        <v>546</v>
      </c>
      <c r="I47" s="17" t="s">
        <v>546</v>
      </c>
      <c r="J47" s="17" t="s">
        <v>547</v>
      </c>
      <c r="K47" s="17">
        <v>50</v>
      </c>
      <c r="L47" s="23">
        <v>40.4</v>
      </c>
      <c r="M47" s="23">
        <v>24.5</v>
      </c>
      <c r="N47" s="23">
        <v>64.900000000000006</v>
      </c>
      <c r="O47" s="17">
        <f t="shared" si="1"/>
        <v>1043.9501599999999</v>
      </c>
      <c r="P47" s="17">
        <v>186.82</v>
      </c>
      <c r="Q47" s="17">
        <v>25.4</v>
      </c>
      <c r="R47" s="17">
        <v>1</v>
      </c>
      <c r="S47" s="17">
        <v>0.22</v>
      </c>
      <c r="T47" s="23">
        <v>210</v>
      </c>
      <c r="U47" s="25">
        <v>-47</v>
      </c>
      <c r="V47" s="25">
        <v>300</v>
      </c>
      <c r="W47" s="25">
        <v>68</v>
      </c>
      <c r="X47" s="23">
        <v>-47</v>
      </c>
      <c r="Y47" s="23">
        <v>35.299999999999997</v>
      </c>
      <c r="Z47" s="23">
        <v>43.02</v>
      </c>
      <c r="AA47" s="25">
        <v>0.8</v>
      </c>
      <c r="AB47" s="23">
        <v>2</v>
      </c>
      <c r="AC47" s="23">
        <v>5</v>
      </c>
      <c r="AD47" s="23">
        <v>0.7</v>
      </c>
      <c r="AE47" s="23"/>
      <c r="AF47" s="26" t="s">
        <v>534</v>
      </c>
      <c r="AG47" s="26" t="s">
        <v>535</v>
      </c>
      <c r="AH47" s="26" t="s">
        <v>536</v>
      </c>
      <c r="AI47" s="24" t="s">
        <v>537</v>
      </c>
    </row>
    <row r="48" spans="1:35" ht="15.75" customHeight="1">
      <c r="A48" s="17" t="s">
        <v>566</v>
      </c>
      <c r="B48" s="17" t="s">
        <v>519</v>
      </c>
      <c r="C48" s="17" t="s">
        <v>567</v>
      </c>
      <c r="D48" s="17" t="e" vm="356">
        <v>#VALUE!</v>
      </c>
      <c r="E48" s="17" cm="1" vm="357">
        <f t="array" ref="E48">_FV( D48,"Latitude")</f>
        <v>9</v>
      </c>
      <c r="F48" s="17" cm="1" vm="358">
        <f t="array" ref="F48">_FV( D48,"Longitude")</f>
        <v>-79.5</v>
      </c>
      <c r="G48" s="17" t="s">
        <v>568</v>
      </c>
      <c r="H48" s="17" t="s">
        <v>550</v>
      </c>
      <c r="I48" s="17" t="s">
        <v>550</v>
      </c>
      <c r="J48" s="17" t="s">
        <v>551</v>
      </c>
      <c r="K48" s="17">
        <v>50</v>
      </c>
      <c r="L48" s="23">
        <v>40.4</v>
      </c>
      <c r="M48" s="23">
        <v>24.5</v>
      </c>
      <c r="N48" s="23">
        <v>64.900000000000006</v>
      </c>
      <c r="O48" s="17">
        <f t="shared" si="1"/>
        <v>378.06912</v>
      </c>
      <c r="P48" s="17">
        <v>48.6</v>
      </c>
      <c r="Q48" s="17">
        <v>27.2</v>
      </c>
      <c r="R48" s="17">
        <v>1.3</v>
      </c>
      <c r="S48" s="17">
        <v>0.22</v>
      </c>
      <c r="T48" s="23">
        <v>210</v>
      </c>
      <c r="U48" s="25">
        <v>-47</v>
      </c>
      <c r="V48" s="25">
        <v>300</v>
      </c>
      <c r="W48" s="25">
        <v>68</v>
      </c>
      <c r="X48" s="23">
        <v>-47</v>
      </c>
      <c r="Y48" s="23">
        <v>35.299999999999997</v>
      </c>
      <c r="Z48" s="23">
        <v>43.02</v>
      </c>
      <c r="AA48" s="25">
        <v>0.8</v>
      </c>
      <c r="AB48" s="23">
        <v>2</v>
      </c>
      <c r="AC48" s="23">
        <v>5</v>
      </c>
      <c r="AD48" s="23">
        <v>0.7</v>
      </c>
      <c r="AE48" s="23"/>
      <c r="AF48" s="26" t="s">
        <v>534</v>
      </c>
      <c r="AG48" s="26" t="s">
        <v>535</v>
      </c>
      <c r="AH48" s="26" t="s">
        <v>536</v>
      </c>
      <c r="AI48" s="24" t="s">
        <v>537</v>
      </c>
    </row>
    <row r="49" spans="1:49" ht="15.75" customHeight="1">
      <c r="A49" s="17" t="s">
        <v>566</v>
      </c>
      <c r="B49" s="17" t="s">
        <v>519</v>
      </c>
      <c r="C49" s="17" t="s">
        <v>567</v>
      </c>
      <c r="D49" s="17" t="e" vm="356">
        <v>#VALUE!</v>
      </c>
      <c r="E49" s="17" cm="1" vm="357">
        <f t="array" ref="E49">_FV( D49,"Latitude")</f>
        <v>9</v>
      </c>
      <c r="F49" s="17" cm="1" vm="358">
        <f t="array" ref="F49">_FV( D49,"Longitude")</f>
        <v>-79.5</v>
      </c>
      <c r="G49" s="17" t="s">
        <v>568</v>
      </c>
      <c r="H49" s="17" t="s">
        <v>4479</v>
      </c>
      <c r="I49" s="17" t="s">
        <v>552</v>
      </c>
      <c r="J49" s="17" t="s">
        <v>524</v>
      </c>
      <c r="K49" s="17">
        <v>50</v>
      </c>
      <c r="L49" s="23">
        <v>40.4</v>
      </c>
      <c r="M49" s="23">
        <v>24.5</v>
      </c>
      <c r="N49" s="23">
        <v>64.900000000000006</v>
      </c>
      <c r="O49" s="17">
        <f t="shared" si="1"/>
        <v>64.352969600000009</v>
      </c>
      <c r="P49" s="17">
        <v>54.14</v>
      </c>
      <c r="Q49" s="17">
        <v>27.2</v>
      </c>
      <c r="R49" s="17">
        <v>0.19</v>
      </c>
      <c r="S49" s="17">
        <v>0.23</v>
      </c>
      <c r="T49" s="23">
        <v>210</v>
      </c>
      <c r="U49" s="25">
        <v>-47</v>
      </c>
      <c r="V49" s="25">
        <v>300</v>
      </c>
      <c r="W49" s="25">
        <v>68</v>
      </c>
      <c r="X49" s="23">
        <v>-47</v>
      </c>
      <c r="Y49" s="23">
        <v>35.299999999999997</v>
      </c>
      <c r="Z49" s="23">
        <v>43.02</v>
      </c>
      <c r="AA49" s="25">
        <v>0.8</v>
      </c>
      <c r="AB49" s="23">
        <v>2</v>
      </c>
      <c r="AC49" s="23">
        <v>5</v>
      </c>
      <c r="AD49" s="23">
        <v>0.7</v>
      </c>
      <c r="AE49" s="23"/>
      <c r="AF49" s="26" t="s">
        <v>534</v>
      </c>
      <c r="AG49" s="26" t="s">
        <v>535</v>
      </c>
      <c r="AH49" s="26" t="s">
        <v>536</v>
      </c>
      <c r="AI49" s="24" t="s">
        <v>537</v>
      </c>
    </row>
    <row r="50" spans="1:49" ht="15.75" customHeight="1">
      <c r="A50" s="17" t="s">
        <v>566</v>
      </c>
      <c r="B50" s="17" t="s">
        <v>519</v>
      </c>
      <c r="C50" s="17" t="s">
        <v>567</v>
      </c>
      <c r="D50" s="17" t="e" vm="356">
        <v>#VALUE!</v>
      </c>
      <c r="E50" s="17" cm="1" vm="357">
        <f t="array" ref="E50">_FV( D50,"Latitude")</f>
        <v>9</v>
      </c>
      <c r="F50" s="17" cm="1" vm="358">
        <f t="array" ref="F50">_FV( D50,"Longitude")</f>
        <v>-79.5</v>
      </c>
      <c r="G50" s="17" t="s">
        <v>568</v>
      </c>
      <c r="H50" s="17" t="s">
        <v>527</v>
      </c>
      <c r="I50" s="17" t="s">
        <v>523</v>
      </c>
      <c r="J50" s="17" t="s">
        <v>528</v>
      </c>
      <c r="K50" s="17">
        <v>50</v>
      </c>
      <c r="L50" s="23">
        <v>40.4</v>
      </c>
      <c r="M50" s="23">
        <v>24.5</v>
      </c>
      <c r="N50" s="23">
        <v>64.900000000000006</v>
      </c>
      <c r="O50" s="17">
        <f t="shared" si="1"/>
        <v>107.4675</v>
      </c>
      <c r="P50" s="17">
        <v>50</v>
      </c>
      <c r="Q50" s="17">
        <v>22.25</v>
      </c>
      <c r="R50" s="17">
        <v>0.42</v>
      </c>
      <c r="S50" s="17">
        <v>0.23</v>
      </c>
      <c r="T50" s="23">
        <v>210</v>
      </c>
      <c r="U50" s="25">
        <v>-47</v>
      </c>
      <c r="V50" s="25">
        <v>300</v>
      </c>
      <c r="W50" s="25">
        <v>68</v>
      </c>
      <c r="X50" s="23">
        <v>-47</v>
      </c>
      <c r="Y50" s="23">
        <v>35.299999999999997</v>
      </c>
      <c r="Z50" s="23">
        <v>43.02</v>
      </c>
      <c r="AA50" s="25">
        <v>0.8</v>
      </c>
      <c r="AB50" s="23">
        <v>2</v>
      </c>
      <c r="AC50" s="23">
        <v>5</v>
      </c>
      <c r="AD50" s="23">
        <v>0.7</v>
      </c>
      <c r="AE50" s="23"/>
      <c r="AF50" s="26" t="s">
        <v>534</v>
      </c>
      <c r="AG50" s="26" t="s">
        <v>535</v>
      </c>
      <c r="AH50" s="26" t="s">
        <v>536</v>
      </c>
      <c r="AI50" s="24" t="s">
        <v>537</v>
      </c>
    </row>
    <row r="51" spans="1:49" ht="15.75" customHeight="1">
      <c r="A51" s="17" t="s">
        <v>566</v>
      </c>
      <c r="B51" s="17" t="s">
        <v>519</v>
      </c>
      <c r="C51" s="17" t="s">
        <v>567</v>
      </c>
      <c r="D51" s="17" t="e" vm="356">
        <v>#VALUE!</v>
      </c>
      <c r="E51" s="17" cm="1" vm="357">
        <f t="array" ref="E51">_FV( D51,"Latitude")</f>
        <v>9</v>
      </c>
      <c r="F51" s="17" cm="1" vm="358">
        <f t="array" ref="F51">_FV( D51,"Longitude")</f>
        <v>-79.5</v>
      </c>
      <c r="G51" s="17" t="s">
        <v>568</v>
      </c>
      <c r="H51" s="17" t="s">
        <v>529</v>
      </c>
      <c r="I51" s="17" t="s">
        <v>523</v>
      </c>
      <c r="J51" s="17" t="s">
        <v>530</v>
      </c>
      <c r="K51" s="17">
        <v>50</v>
      </c>
      <c r="L51" s="23">
        <v>40.4</v>
      </c>
      <c r="M51" s="23">
        <v>24.5</v>
      </c>
      <c r="N51" s="23">
        <v>64.900000000000006</v>
      </c>
      <c r="O51" s="17">
        <f t="shared" si="1"/>
        <v>86.169600000000003</v>
      </c>
      <c r="P51" s="17">
        <v>72</v>
      </c>
      <c r="Q51" s="17">
        <v>13.6</v>
      </c>
      <c r="R51" s="17">
        <v>0.4</v>
      </c>
      <c r="S51" s="17">
        <v>0.22</v>
      </c>
      <c r="T51" s="23">
        <v>210</v>
      </c>
      <c r="U51" s="25">
        <v>-47</v>
      </c>
      <c r="V51" s="25">
        <v>300</v>
      </c>
      <c r="W51" s="25">
        <v>68</v>
      </c>
      <c r="X51" s="23">
        <v>-47</v>
      </c>
      <c r="Y51" s="23">
        <v>35.299999999999997</v>
      </c>
      <c r="Z51" s="23">
        <v>43.02</v>
      </c>
      <c r="AA51" s="25">
        <v>0.8</v>
      </c>
      <c r="AB51" s="23">
        <v>2</v>
      </c>
      <c r="AC51" s="23">
        <v>5</v>
      </c>
      <c r="AD51" s="23">
        <v>0.7</v>
      </c>
      <c r="AE51" s="23"/>
      <c r="AF51" s="26" t="s">
        <v>534</v>
      </c>
      <c r="AG51" s="26" t="s">
        <v>535</v>
      </c>
      <c r="AH51" s="26" t="s">
        <v>536</v>
      </c>
      <c r="AI51" s="24" t="s">
        <v>537</v>
      </c>
    </row>
    <row r="52" spans="1:49" ht="15.75" customHeight="1">
      <c r="A52" s="17" t="s">
        <v>566</v>
      </c>
      <c r="B52" s="17" t="s">
        <v>519</v>
      </c>
      <c r="C52" s="17" t="s">
        <v>567</v>
      </c>
      <c r="D52" s="17" t="e" vm="356">
        <v>#VALUE!</v>
      </c>
      <c r="E52" s="17" cm="1" vm="357">
        <f t="array" ref="E52">_FV( D52,"Latitude")</f>
        <v>9</v>
      </c>
      <c r="F52" s="17" cm="1" vm="358">
        <f t="array" ref="F52">_FV( D52,"Longitude")</f>
        <v>-79.5</v>
      </c>
      <c r="G52" s="17" t="s">
        <v>568</v>
      </c>
      <c r="H52" s="17" t="s">
        <v>552</v>
      </c>
      <c r="I52" s="17" t="s">
        <v>523</v>
      </c>
      <c r="J52" s="17" t="s">
        <v>553</v>
      </c>
      <c r="K52" s="17">
        <v>50</v>
      </c>
      <c r="L52" s="23">
        <v>40.4</v>
      </c>
      <c r="M52" s="23">
        <v>24.5</v>
      </c>
      <c r="N52" s="23">
        <v>64.900000000000006</v>
      </c>
      <c r="O52" s="17">
        <f t="shared" si="1"/>
        <v>122.93600000000002</v>
      </c>
      <c r="P52" s="17">
        <v>55</v>
      </c>
      <c r="Q52" s="17">
        <v>25.4</v>
      </c>
      <c r="R52" s="17">
        <v>0.4</v>
      </c>
      <c r="S52" s="17">
        <v>0.22</v>
      </c>
      <c r="T52" s="23">
        <v>210</v>
      </c>
      <c r="U52" s="25">
        <v>-47</v>
      </c>
      <c r="V52" s="25">
        <v>300</v>
      </c>
      <c r="W52" s="25">
        <v>68</v>
      </c>
      <c r="X52" s="23">
        <v>-47</v>
      </c>
      <c r="Y52" s="23">
        <v>35.299999999999997</v>
      </c>
      <c r="Z52" s="23">
        <v>43.02</v>
      </c>
      <c r="AA52" s="25">
        <v>0.8</v>
      </c>
      <c r="AB52" s="23">
        <v>2</v>
      </c>
      <c r="AC52" s="23">
        <v>5</v>
      </c>
      <c r="AD52" s="23">
        <v>0.7</v>
      </c>
      <c r="AE52" s="23"/>
      <c r="AF52" s="26" t="s">
        <v>534</v>
      </c>
      <c r="AG52" s="26" t="s">
        <v>535</v>
      </c>
      <c r="AH52" s="26" t="s">
        <v>536</v>
      </c>
      <c r="AI52" s="24" t="s">
        <v>537</v>
      </c>
    </row>
    <row r="53" spans="1:49" ht="15.75" customHeight="1">
      <c r="A53" s="15" t="s">
        <v>569</v>
      </c>
      <c r="B53" s="17" t="s">
        <v>519</v>
      </c>
      <c r="C53" s="17" t="s">
        <v>570</v>
      </c>
      <c r="D53" s="17" t="e" vm="359">
        <v>#VALUE!</v>
      </c>
      <c r="E53" s="17" cm="1" vm="360">
        <f t="array" ref="E53">_FV( D53,"Latitude")</f>
        <v>43.074722222222199</v>
      </c>
      <c r="F53" s="17" cm="1" vm="361">
        <f t="array" ref="F53">_FV( D53,"Longitude")</f>
        <v>-89.384166666666701</v>
      </c>
      <c r="G53" s="15" t="s">
        <v>571</v>
      </c>
      <c r="H53" s="17" t="s">
        <v>546</v>
      </c>
      <c r="I53" s="15" t="s">
        <v>572</v>
      </c>
      <c r="J53" s="30" t="s">
        <v>547</v>
      </c>
      <c r="K53" s="15">
        <v>10</v>
      </c>
      <c r="L53" s="15">
        <v>24</v>
      </c>
      <c r="M53" s="15">
        <v>9.1</v>
      </c>
      <c r="N53" s="15">
        <v>33.1</v>
      </c>
      <c r="O53" s="30">
        <f t="shared" si="1"/>
        <v>379.61823999999996</v>
      </c>
      <c r="P53" s="30">
        <v>186.82</v>
      </c>
      <c r="Q53" s="30">
        <v>25.4</v>
      </c>
      <c r="R53" s="30">
        <v>1</v>
      </c>
      <c r="S53" s="30">
        <v>0.08</v>
      </c>
      <c r="T53" s="23">
        <v>210</v>
      </c>
      <c r="U53" s="15">
        <v>-80</v>
      </c>
      <c r="V53" s="31">
        <v>140</v>
      </c>
      <c r="W53" s="31">
        <v>40</v>
      </c>
      <c r="X53" s="23">
        <v>-47</v>
      </c>
      <c r="Y53" s="23">
        <v>35.299999999999997</v>
      </c>
      <c r="Z53" s="28">
        <v>43.6</v>
      </c>
      <c r="AA53" s="15">
        <v>0.77500000000000002</v>
      </c>
      <c r="AB53" s="23">
        <v>2</v>
      </c>
      <c r="AC53" s="23">
        <v>5</v>
      </c>
      <c r="AD53" s="23">
        <v>0.7</v>
      </c>
      <c r="AE53" s="23"/>
      <c r="AF53" s="32" t="s">
        <v>573</v>
      </c>
      <c r="AG53" s="32" t="s">
        <v>574</v>
      </c>
      <c r="AH53" s="15"/>
      <c r="AI53" s="15"/>
      <c r="AJ53" s="15"/>
      <c r="AK53" s="15"/>
      <c r="AL53" s="15"/>
      <c r="AM53" s="15"/>
      <c r="AN53" s="15"/>
      <c r="AO53" s="15"/>
      <c r="AP53" s="15"/>
      <c r="AQ53" s="15"/>
      <c r="AR53" s="15"/>
      <c r="AS53" s="15"/>
      <c r="AT53" s="15"/>
      <c r="AU53" s="15"/>
      <c r="AV53" s="15"/>
      <c r="AW53" s="15"/>
    </row>
    <row r="54" spans="1:49" ht="15.75" customHeight="1">
      <c r="A54" s="15" t="s">
        <v>569</v>
      </c>
      <c r="B54" s="17" t="s">
        <v>519</v>
      </c>
      <c r="C54" s="17" t="s">
        <v>570</v>
      </c>
      <c r="D54" s="17" t="e" vm="359">
        <v>#VALUE!</v>
      </c>
      <c r="E54" s="17" cm="1" vm="360">
        <f t="array" ref="E54">_FV( D54,"Latitude")</f>
        <v>43.074722222222199</v>
      </c>
      <c r="F54" s="17" cm="1" vm="361">
        <f t="array" ref="F54">_FV( D54,"Longitude")</f>
        <v>-89.384166666666701</v>
      </c>
      <c r="G54" s="15" t="s">
        <v>571</v>
      </c>
      <c r="H54" s="17" t="s">
        <v>550</v>
      </c>
      <c r="I54" s="15" t="s">
        <v>572</v>
      </c>
      <c r="J54" s="30" t="s">
        <v>551</v>
      </c>
      <c r="K54" s="15">
        <v>10</v>
      </c>
      <c r="L54" s="15">
        <v>24</v>
      </c>
      <c r="M54" s="15">
        <v>9.1</v>
      </c>
      <c r="N54" s="15">
        <v>33.1</v>
      </c>
      <c r="O54" s="30">
        <f t="shared" si="1"/>
        <v>103.10976000000001</v>
      </c>
      <c r="P54" s="30">
        <v>48.6</v>
      </c>
      <c r="Q54" s="30">
        <v>27.2</v>
      </c>
      <c r="R54" s="30">
        <v>1.3</v>
      </c>
      <c r="S54" s="30">
        <v>0.06</v>
      </c>
      <c r="T54" s="23">
        <v>210</v>
      </c>
      <c r="U54" s="15">
        <v>-80</v>
      </c>
      <c r="V54" s="31">
        <v>140</v>
      </c>
      <c r="W54" s="31">
        <v>40</v>
      </c>
      <c r="X54" s="23">
        <v>-47</v>
      </c>
      <c r="Y54" s="23">
        <v>35.299999999999997</v>
      </c>
      <c r="Z54" s="28">
        <v>43.6</v>
      </c>
      <c r="AA54" s="15">
        <v>0.77500000000000002</v>
      </c>
      <c r="AB54" s="23">
        <v>2</v>
      </c>
      <c r="AC54" s="23">
        <v>5</v>
      </c>
      <c r="AD54" s="23">
        <v>0.7</v>
      </c>
      <c r="AE54" s="23"/>
      <c r="AF54" s="32" t="s">
        <v>573</v>
      </c>
      <c r="AG54" s="32" t="s">
        <v>574</v>
      </c>
      <c r="AH54" s="15"/>
      <c r="AI54" s="15"/>
      <c r="AJ54" s="15"/>
      <c r="AK54" s="15"/>
      <c r="AL54" s="15"/>
      <c r="AM54" s="15"/>
      <c r="AN54" s="15"/>
      <c r="AO54" s="15"/>
      <c r="AP54" s="15"/>
      <c r="AQ54" s="15"/>
      <c r="AR54" s="15"/>
      <c r="AS54" s="15"/>
      <c r="AT54" s="15"/>
      <c r="AU54" s="15"/>
      <c r="AV54" s="15"/>
      <c r="AW54" s="15"/>
    </row>
    <row r="55" spans="1:49" ht="15.75" customHeight="1">
      <c r="A55" s="15" t="s">
        <v>569</v>
      </c>
      <c r="B55" s="17" t="s">
        <v>519</v>
      </c>
      <c r="C55" s="17" t="s">
        <v>570</v>
      </c>
      <c r="D55" s="17" t="e" vm="359">
        <v>#VALUE!</v>
      </c>
      <c r="E55" s="17" cm="1" vm="360">
        <f t="array" ref="E55">_FV( D55,"Latitude")</f>
        <v>43.074722222222199</v>
      </c>
      <c r="F55" s="17" cm="1" vm="361">
        <f t="array" ref="F55">_FV( D55,"Longitude")</f>
        <v>-89.384166666666701</v>
      </c>
      <c r="G55" s="15" t="s">
        <v>571</v>
      </c>
      <c r="H55" s="17" t="s">
        <v>4479</v>
      </c>
      <c r="I55" s="15" t="s">
        <v>572</v>
      </c>
      <c r="J55" s="30" t="s">
        <v>524</v>
      </c>
      <c r="K55" s="15">
        <v>10</v>
      </c>
      <c r="L55" s="15">
        <v>24</v>
      </c>
      <c r="M55" s="15">
        <v>9.1</v>
      </c>
      <c r="N55" s="15">
        <v>33.1</v>
      </c>
      <c r="O55" s="30">
        <v>64.352969600000009</v>
      </c>
      <c r="P55" s="30">
        <v>54.14</v>
      </c>
      <c r="Q55" s="30">
        <v>27.2</v>
      </c>
      <c r="R55" s="30">
        <v>0.19</v>
      </c>
      <c r="S55" s="30">
        <v>0.23</v>
      </c>
      <c r="T55" s="23">
        <v>210</v>
      </c>
      <c r="U55" s="15">
        <v>-80</v>
      </c>
      <c r="V55" s="31">
        <v>140</v>
      </c>
      <c r="W55" s="31">
        <v>40</v>
      </c>
      <c r="X55" s="23">
        <v>-47</v>
      </c>
      <c r="Y55" s="23">
        <v>35.299999999999997</v>
      </c>
      <c r="Z55" s="28">
        <v>43.6</v>
      </c>
      <c r="AA55" s="15">
        <v>0.77500000000000002</v>
      </c>
      <c r="AB55" s="23">
        <v>2</v>
      </c>
      <c r="AC55" s="23">
        <v>5</v>
      </c>
      <c r="AD55" s="23">
        <v>0.7</v>
      </c>
      <c r="AE55" s="23"/>
      <c r="AF55" s="32" t="s">
        <v>573</v>
      </c>
      <c r="AG55" s="32" t="s">
        <v>574</v>
      </c>
      <c r="AH55" s="15"/>
      <c r="AI55" s="15"/>
      <c r="AJ55" s="15"/>
      <c r="AK55" s="15"/>
      <c r="AL55" s="15"/>
      <c r="AM55" s="15"/>
      <c r="AN55" s="15"/>
      <c r="AO55" s="15"/>
      <c r="AP55" s="15"/>
      <c r="AQ55" s="15"/>
      <c r="AR55" s="15"/>
      <c r="AS55" s="15"/>
      <c r="AT55" s="15"/>
      <c r="AU55" s="15"/>
      <c r="AV55" s="15"/>
      <c r="AW55" s="15"/>
    </row>
    <row r="56" spans="1:49" ht="15.75" customHeight="1">
      <c r="A56" s="15" t="s">
        <v>569</v>
      </c>
      <c r="B56" s="17" t="s">
        <v>519</v>
      </c>
      <c r="C56" s="17" t="s">
        <v>570</v>
      </c>
      <c r="D56" s="17" t="e" vm="359">
        <v>#VALUE!</v>
      </c>
      <c r="E56" s="17" cm="1" vm="360">
        <f t="array" ref="E56">_FV( D56,"Latitude")</f>
        <v>43.074722222222199</v>
      </c>
      <c r="F56" s="17" cm="1" vm="361">
        <f t="array" ref="F56">_FV( D56,"Longitude")</f>
        <v>-89.384166666666701</v>
      </c>
      <c r="G56" s="15" t="s">
        <v>571</v>
      </c>
      <c r="H56" s="17" t="s">
        <v>527</v>
      </c>
      <c r="I56" s="15" t="s">
        <v>572</v>
      </c>
      <c r="J56" s="30" t="s">
        <v>528</v>
      </c>
      <c r="K56" s="15">
        <v>10</v>
      </c>
      <c r="L56" s="15">
        <v>24</v>
      </c>
      <c r="M56" s="15">
        <v>9.1</v>
      </c>
      <c r="N56" s="15">
        <v>33.1</v>
      </c>
      <c r="O56" s="30">
        <v>107.4675</v>
      </c>
      <c r="P56" s="30">
        <v>50</v>
      </c>
      <c r="Q56" s="30">
        <v>22.25</v>
      </c>
      <c r="R56" s="30">
        <v>0.42</v>
      </c>
      <c r="S56" s="30">
        <v>0.23</v>
      </c>
      <c r="T56" s="23">
        <v>210</v>
      </c>
      <c r="U56" s="15">
        <v>-80</v>
      </c>
      <c r="V56" s="31">
        <v>140</v>
      </c>
      <c r="W56" s="31">
        <v>40</v>
      </c>
      <c r="X56" s="23">
        <v>-47</v>
      </c>
      <c r="Y56" s="23">
        <v>35.299999999999997</v>
      </c>
      <c r="Z56" s="28">
        <v>43.6</v>
      </c>
      <c r="AA56" s="15">
        <v>0.77500000000000002</v>
      </c>
      <c r="AB56" s="23">
        <v>2</v>
      </c>
      <c r="AC56" s="23">
        <v>5</v>
      </c>
      <c r="AD56" s="23">
        <v>0.7</v>
      </c>
      <c r="AE56" s="23"/>
      <c r="AF56" s="32" t="s">
        <v>573</v>
      </c>
      <c r="AG56" s="32" t="s">
        <v>574</v>
      </c>
      <c r="AH56" s="15"/>
      <c r="AI56" s="15"/>
      <c r="AJ56" s="15"/>
      <c r="AK56" s="15"/>
      <c r="AL56" s="15"/>
      <c r="AM56" s="15"/>
      <c r="AN56" s="15"/>
      <c r="AO56" s="15"/>
      <c r="AP56" s="15"/>
      <c r="AQ56" s="15"/>
      <c r="AR56" s="15"/>
      <c r="AS56" s="15"/>
      <c r="AT56" s="15"/>
      <c r="AU56" s="15"/>
      <c r="AV56" s="15"/>
      <c r="AW56" s="15"/>
    </row>
    <row r="57" spans="1:49" ht="15.75" customHeight="1">
      <c r="A57" s="15" t="s">
        <v>569</v>
      </c>
      <c r="B57" s="17" t="s">
        <v>519</v>
      </c>
      <c r="C57" s="17" t="s">
        <v>570</v>
      </c>
      <c r="D57" s="17" t="e" vm="359">
        <v>#VALUE!</v>
      </c>
      <c r="E57" s="17" cm="1" vm="360">
        <f t="array" ref="E57">_FV( D57,"Latitude")</f>
        <v>43.074722222222199</v>
      </c>
      <c r="F57" s="17" cm="1" vm="361">
        <f t="array" ref="F57">_FV( D57,"Longitude")</f>
        <v>-89.384166666666701</v>
      </c>
      <c r="G57" s="15" t="s">
        <v>571</v>
      </c>
      <c r="H57" s="17" t="s">
        <v>529</v>
      </c>
      <c r="I57" s="15" t="s">
        <v>572</v>
      </c>
      <c r="J57" s="30" t="s">
        <v>530</v>
      </c>
      <c r="K57" s="15">
        <v>10</v>
      </c>
      <c r="L57" s="15">
        <v>24</v>
      </c>
      <c r="M57" s="15">
        <v>9.1</v>
      </c>
      <c r="N57" s="15">
        <v>33.1</v>
      </c>
      <c r="O57" s="30">
        <f t="shared" ref="O57:O72" si="2">P57*Q57*R57*S57</f>
        <v>86.169600000000003</v>
      </c>
      <c r="P57" s="30">
        <v>72</v>
      </c>
      <c r="Q57" s="30">
        <v>13.6</v>
      </c>
      <c r="R57" s="30">
        <v>0.4</v>
      </c>
      <c r="S57" s="30">
        <v>0.22</v>
      </c>
      <c r="T57" s="23">
        <v>210</v>
      </c>
      <c r="U57" s="15">
        <v>-80</v>
      </c>
      <c r="V57" s="31">
        <v>140</v>
      </c>
      <c r="W57" s="31">
        <v>40</v>
      </c>
      <c r="X57" s="23">
        <v>-47</v>
      </c>
      <c r="Y57" s="23">
        <v>35.299999999999997</v>
      </c>
      <c r="Z57" s="28">
        <v>43.6</v>
      </c>
      <c r="AA57" s="15">
        <v>0.77500000000000002</v>
      </c>
      <c r="AB57" s="23">
        <v>2</v>
      </c>
      <c r="AC57" s="23">
        <v>5</v>
      </c>
      <c r="AD57" s="23">
        <v>0.7</v>
      </c>
      <c r="AE57" s="23"/>
      <c r="AF57" s="32" t="s">
        <v>573</v>
      </c>
      <c r="AG57" s="32" t="s">
        <v>574</v>
      </c>
      <c r="AH57" s="15"/>
      <c r="AI57" s="15"/>
      <c r="AJ57" s="15"/>
      <c r="AK57" s="15"/>
      <c r="AL57" s="15"/>
      <c r="AM57" s="15"/>
      <c r="AN57" s="15"/>
      <c r="AO57" s="15"/>
      <c r="AP57" s="15"/>
      <c r="AQ57" s="15"/>
      <c r="AR57" s="15"/>
      <c r="AS57" s="15"/>
      <c r="AT57" s="15"/>
      <c r="AU57" s="15"/>
      <c r="AV57" s="15"/>
      <c r="AW57" s="15"/>
    </row>
    <row r="58" spans="1:49" ht="15.75" customHeight="1">
      <c r="A58" s="15" t="s">
        <v>569</v>
      </c>
      <c r="B58" s="17" t="s">
        <v>519</v>
      </c>
      <c r="C58" s="17" t="s">
        <v>570</v>
      </c>
      <c r="D58" s="17" t="e" vm="359">
        <v>#VALUE!</v>
      </c>
      <c r="E58" s="17" cm="1" vm="360">
        <f t="array" ref="E58">_FV( D58,"Latitude")</f>
        <v>43.074722222222199</v>
      </c>
      <c r="F58" s="17" cm="1" vm="361">
        <f t="array" ref="F58">_FV( D58,"Longitude")</f>
        <v>-89.384166666666701</v>
      </c>
      <c r="G58" s="15" t="s">
        <v>571</v>
      </c>
      <c r="H58" s="17" t="s">
        <v>552</v>
      </c>
      <c r="I58" s="15" t="s">
        <v>572</v>
      </c>
      <c r="J58" s="30" t="s">
        <v>553</v>
      </c>
      <c r="K58" s="15">
        <v>10</v>
      </c>
      <c r="L58" s="15">
        <v>24</v>
      </c>
      <c r="M58" s="15">
        <v>9.1</v>
      </c>
      <c r="N58" s="15">
        <v>33.1</v>
      </c>
      <c r="O58" s="30">
        <f t="shared" si="2"/>
        <v>44.704000000000008</v>
      </c>
      <c r="P58" s="30">
        <v>55</v>
      </c>
      <c r="Q58" s="30">
        <v>25.4</v>
      </c>
      <c r="R58" s="30">
        <v>0.4</v>
      </c>
      <c r="S58" s="30">
        <v>0.08</v>
      </c>
      <c r="T58" s="23">
        <v>210</v>
      </c>
      <c r="U58" s="15">
        <v>-80</v>
      </c>
      <c r="V58" s="31">
        <v>140</v>
      </c>
      <c r="W58" s="31">
        <v>40</v>
      </c>
      <c r="X58" s="23">
        <v>-47</v>
      </c>
      <c r="Y58" s="23">
        <v>35.299999999999997</v>
      </c>
      <c r="Z58" s="28">
        <v>43.6</v>
      </c>
      <c r="AA58" s="15">
        <v>0.77500000000000002</v>
      </c>
      <c r="AB58" s="23">
        <v>2</v>
      </c>
      <c r="AC58" s="23">
        <v>5</v>
      </c>
      <c r="AD58" s="23">
        <v>0.7</v>
      </c>
      <c r="AE58" s="23"/>
      <c r="AF58" s="32" t="s">
        <v>573</v>
      </c>
      <c r="AG58" s="32" t="s">
        <v>574</v>
      </c>
      <c r="AH58" s="15"/>
      <c r="AI58" s="15"/>
      <c r="AJ58" s="15"/>
      <c r="AK58" s="15"/>
      <c r="AL58" s="15"/>
      <c r="AM58" s="15"/>
      <c r="AN58" s="15"/>
      <c r="AO58" s="15"/>
      <c r="AP58" s="15"/>
      <c r="AQ58" s="15"/>
      <c r="AR58" s="15"/>
      <c r="AS58" s="15"/>
      <c r="AT58" s="15"/>
      <c r="AU58" s="15"/>
      <c r="AV58" s="15"/>
      <c r="AW58" s="15"/>
    </row>
    <row r="59" spans="1:49" ht="15.75" customHeight="1">
      <c r="A59" s="17" t="s">
        <v>575</v>
      </c>
      <c r="B59" s="17" t="s">
        <v>519</v>
      </c>
      <c r="C59" s="17" t="s">
        <v>176</v>
      </c>
      <c r="D59" s="17" t="e" vm="81">
        <v>#VALUE!</v>
      </c>
      <c r="E59" s="17" cm="1" vm="82">
        <f t="array" ref="E59">_FV( D59,"Latitude")</f>
        <v>29.762777777777998</v>
      </c>
      <c r="F59" s="17" cm="1" vm="83">
        <f t="array" ref="F59">_FV( D59,"Longitude")</f>
        <v>-95.383055555555998</v>
      </c>
      <c r="G59" s="46" t="s">
        <v>521</v>
      </c>
      <c r="H59" s="17" t="s">
        <v>4479</v>
      </c>
      <c r="I59" s="17" t="s">
        <v>523</v>
      </c>
      <c r="J59" s="17" t="s">
        <v>524</v>
      </c>
      <c r="K59" s="17">
        <v>50</v>
      </c>
      <c r="L59" s="17">
        <v>40.4</v>
      </c>
      <c r="M59" s="17">
        <v>24.5</v>
      </c>
      <c r="N59" s="17">
        <v>64.900000000000006</v>
      </c>
      <c r="O59" s="17">
        <f t="shared" si="2"/>
        <v>64.352969600000009</v>
      </c>
      <c r="P59" s="17">
        <v>54.14</v>
      </c>
      <c r="Q59" s="17">
        <v>27.2</v>
      </c>
      <c r="R59" s="17">
        <v>0.19</v>
      </c>
      <c r="S59" s="17">
        <v>0.23</v>
      </c>
      <c r="T59" s="23">
        <v>210</v>
      </c>
      <c r="U59" s="25">
        <v>-47</v>
      </c>
      <c r="V59" s="25">
        <v>300</v>
      </c>
      <c r="W59" s="25">
        <v>68</v>
      </c>
      <c r="X59" s="23">
        <v>-47</v>
      </c>
      <c r="Y59" s="23">
        <v>35.299999999999997</v>
      </c>
      <c r="Z59" s="23">
        <v>43.02</v>
      </c>
      <c r="AA59" s="25">
        <v>0.8</v>
      </c>
      <c r="AB59" s="23">
        <v>2</v>
      </c>
      <c r="AC59" s="23">
        <v>5</v>
      </c>
      <c r="AD59" s="23">
        <v>0.7</v>
      </c>
      <c r="AE59" s="23"/>
      <c r="AF59" s="26" t="s">
        <v>534</v>
      </c>
      <c r="AG59" s="26" t="s">
        <v>535</v>
      </c>
      <c r="AH59" s="26" t="s">
        <v>536</v>
      </c>
      <c r="AI59" s="24" t="s">
        <v>537</v>
      </c>
    </row>
    <row r="60" spans="1:49" ht="15.75" customHeight="1">
      <c r="A60" s="17" t="s">
        <v>576</v>
      </c>
      <c r="B60" s="17" t="s">
        <v>519</v>
      </c>
      <c r="C60" s="17" t="s">
        <v>176</v>
      </c>
      <c r="D60" s="17" t="e" vm="81">
        <v>#VALUE!</v>
      </c>
      <c r="E60" s="17" cm="1" vm="82">
        <f t="array" ref="E60">_FV( D60,"Latitude")</f>
        <v>29.762777777777998</v>
      </c>
      <c r="F60" s="17" cm="1" vm="83">
        <f t="array" ref="F60">_FV( D60,"Longitude")</f>
        <v>-95.383055555555998</v>
      </c>
      <c r="G60" s="46" t="s">
        <v>521</v>
      </c>
      <c r="H60" s="17" t="s">
        <v>527</v>
      </c>
      <c r="I60" s="17" t="s">
        <v>523</v>
      </c>
      <c r="J60" s="17" t="s">
        <v>528</v>
      </c>
      <c r="K60" s="17">
        <v>50</v>
      </c>
      <c r="L60" s="17">
        <v>40.4</v>
      </c>
      <c r="M60" s="17">
        <v>24.5</v>
      </c>
      <c r="N60" s="17">
        <v>64.900000000000006</v>
      </c>
      <c r="O60" s="17">
        <f t="shared" si="2"/>
        <v>107.4675</v>
      </c>
      <c r="P60" s="17">
        <v>50</v>
      </c>
      <c r="Q60" s="17">
        <v>22.25</v>
      </c>
      <c r="R60" s="17">
        <v>0.42</v>
      </c>
      <c r="S60" s="17">
        <v>0.23</v>
      </c>
      <c r="T60" s="23">
        <v>210</v>
      </c>
      <c r="U60" s="25">
        <v>-47</v>
      </c>
      <c r="V60" s="25">
        <v>300</v>
      </c>
      <c r="W60" s="25">
        <v>68</v>
      </c>
      <c r="X60" s="23">
        <v>-47</v>
      </c>
      <c r="Y60" s="23">
        <v>35.299999999999997</v>
      </c>
      <c r="Z60" s="23">
        <v>43.02</v>
      </c>
      <c r="AA60" s="25">
        <v>0.8</v>
      </c>
      <c r="AB60" s="23">
        <v>2</v>
      </c>
      <c r="AC60" s="23">
        <v>5</v>
      </c>
      <c r="AD60" s="23">
        <v>0.7</v>
      </c>
      <c r="AE60" s="23"/>
      <c r="AF60" s="26" t="s">
        <v>534</v>
      </c>
      <c r="AG60" s="26" t="s">
        <v>535</v>
      </c>
      <c r="AH60" s="26" t="s">
        <v>536</v>
      </c>
      <c r="AI60" s="24" t="s">
        <v>537</v>
      </c>
    </row>
    <row r="61" spans="1:49" ht="15.75" customHeight="1">
      <c r="A61" s="17" t="s">
        <v>577</v>
      </c>
      <c r="B61" s="17" t="s">
        <v>519</v>
      </c>
      <c r="C61" s="17" t="s">
        <v>176</v>
      </c>
      <c r="D61" s="17" t="e" vm="81">
        <v>#VALUE!</v>
      </c>
      <c r="E61" s="17" cm="1" vm="82">
        <f t="array" ref="E61">_FV( D61,"Latitude")</f>
        <v>29.762777777777998</v>
      </c>
      <c r="F61" s="17" cm="1" vm="83">
        <f t="array" ref="F61">_FV( D61,"Longitude")</f>
        <v>-95.383055555555998</v>
      </c>
      <c r="G61" s="46" t="s">
        <v>521</v>
      </c>
      <c r="H61" s="17" t="s">
        <v>529</v>
      </c>
      <c r="I61" s="17" t="s">
        <v>523</v>
      </c>
      <c r="J61" s="17" t="s">
        <v>530</v>
      </c>
      <c r="K61" s="17">
        <v>50</v>
      </c>
      <c r="L61" s="17">
        <v>40.4</v>
      </c>
      <c r="M61" s="17">
        <v>24.5</v>
      </c>
      <c r="N61" s="17">
        <v>64.900000000000006</v>
      </c>
      <c r="O61" s="17">
        <f t="shared" si="2"/>
        <v>86.169600000000003</v>
      </c>
      <c r="P61" s="17">
        <v>72</v>
      </c>
      <c r="Q61" s="17">
        <v>13.6</v>
      </c>
      <c r="R61" s="17">
        <v>0.4</v>
      </c>
      <c r="S61" s="17">
        <v>0.22</v>
      </c>
      <c r="T61" s="23">
        <v>210</v>
      </c>
      <c r="U61" s="25">
        <v>-47</v>
      </c>
      <c r="V61" s="25">
        <v>300</v>
      </c>
      <c r="W61" s="25">
        <v>68</v>
      </c>
      <c r="X61" s="23">
        <v>-47</v>
      </c>
      <c r="Y61" s="23">
        <v>35.299999999999997</v>
      </c>
      <c r="Z61" s="23">
        <v>43.02</v>
      </c>
      <c r="AA61" s="25">
        <v>0.8</v>
      </c>
      <c r="AB61" s="23">
        <v>2</v>
      </c>
      <c r="AC61" s="23">
        <v>5</v>
      </c>
      <c r="AD61" s="23">
        <v>0.7</v>
      </c>
      <c r="AE61" s="23"/>
      <c r="AF61" s="26" t="s">
        <v>534</v>
      </c>
      <c r="AG61" s="26" t="s">
        <v>535</v>
      </c>
      <c r="AH61" s="26" t="s">
        <v>536</v>
      </c>
      <c r="AI61" s="24" t="s">
        <v>537</v>
      </c>
    </row>
    <row r="62" spans="1:49" ht="15.75" customHeight="1">
      <c r="A62" s="17" t="s">
        <v>575</v>
      </c>
      <c r="B62" s="17" t="s">
        <v>519</v>
      </c>
      <c r="C62" s="17" t="s">
        <v>176</v>
      </c>
      <c r="D62" s="17" t="e" vm="81">
        <v>#VALUE!</v>
      </c>
      <c r="E62" s="17" cm="1" vm="82">
        <f t="array" ref="E62">_FV( D62,"Latitude")</f>
        <v>29.762777777777998</v>
      </c>
      <c r="F62" s="17" cm="1" vm="83">
        <f t="array" ref="F62">_FV( D62,"Longitude")</f>
        <v>-95.383055555555998</v>
      </c>
      <c r="G62" s="46" t="s">
        <v>521</v>
      </c>
      <c r="H62" s="17" t="s">
        <v>4479</v>
      </c>
      <c r="I62" s="23" t="s">
        <v>531</v>
      </c>
      <c r="J62" s="17" t="s">
        <v>524</v>
      </c>
      <c r="K62" s="17">
        <v>50</v>
      </c>
      <c r="L62" s="17">
        <v>13.9</v>
      </c>
      <c r="M62" s="17">
        <v>0</v>
      </c>
      <c r="N62" s="17">
        <v>13.9</v>
      </c>
      <c r="O62" s="17">
        <f t="shared" si="2"/>
        <v>64.352969600000009</v>
      </c>
      <c r="P62" s="17">
        <v>54.14</v>
      </c>
      <c r="Q62" s="17">
        <v>27.2</v>
      </c>
      <c r="R62" s="17">
        <v>0.19</v>
      </c>
      <c r="S62" s="17">
        <v>0.23</v>
      </c>
      <c r="T62" s="23">
        <v>210</v>
      </c>
      <c r="U62" s="25">
        <v>-47</v>
      </c>
      <c r="V62" s="25">
        <v>300</v>
      </c>
      <c r="W62" s="25">
        <v>68</v>
      </c>
      <c r="X62" s="23">
        <v>-47</v>
      </c>
      <c r="Y62" s="23">
        <v>35.299999999999997</v>
      </c>
      <c r="Z62" s="23">
        <v>43.02</v>
      </c>
      <c r="AA62" s="25">
        <v>0.8</v>
      </c>
      <c r="AB62" s="23">
        <v>2</v>
      </c>
      <c r="AC62" s="23">
        <v>5</v>
      </c>
      <c r="AD62" s="23">
        <v>0.7</v>
      </c>
      <c r="AE62" s="23"/>
      <c r="AF62" s="26" t="s">
        <v>534</v>
      </c>
      <c r="AG62" s="26" t="s">
        <v>535</v>
      </c>
      <c r="AH62" s="26" t="s">
        <v>536</v>
      </c>
      <c r="AI62" s="24" t="s">
        <v>537</v>
      </c>
    </row>
    <row r="63" spans="1:49" ht="15.75" customHeight="1">
      <c r="A63" s="17" t="s">
        <v>576</v>
      </c>
      <c r="B63" s="17" t="s">
        <v>519</v>
      </c>
      <c r="C63" s="17" t="s">
        <v>176</v>
      </c>
      <c r="D63" s="17" t="e" vm="81">
        <v>#VALUE!</v>
      </c>
      <c r="E63" s="17" cm="1" vm="82">
        <f t="array" ref="E63">_FV( D63,"Latitude")</f>
        <v>29.762777777777998</v>
      </c>
      <c r="F63" s="17" cm="1" vm="83">
        <f t="array" ref="F63">_FV( D63,"Longitude")</f>
        <v>-95.383055555555998</v>
      </c>
      <c r="G63" s="46" t="s">
        <v>521</v>
      </c>
      <c r="H63" s="17" t="s">
        <v>527</v>
      </c>
      <c r="I63" s="23" t="s">
        <v>531</v>
      </c>
      <c r="J63" s="17" t="s">
        <v>528</v>
      </c>
      <c r="K63" s="17">
        <v>50</v>
      </c>
      <c r="L63" s="17">
        <v>13.9</v>
      </c>
      <c r="M63" s="17">
        <v>0</v>
      </c>
      <c r="N63" s="17">
        <v>13.9</v>
      </c>
      <c r="O63" s="17">
        <f t="shared" si="2"/>
        <v>107.4675</v>
      </c>
      <c r="P63" s="17">
        <v>50</v>
      </c>
      <c r="Q63" s="17">
        <v>22.25</v>
      </c>
      <c r="R63" s="17">
        <v>0.42</v>
      </c>
      <c r="S63" s="17">
        <v>0.23</v>
      </c>
      <c r="T63" s="23">
        <v>210</v>
      </c>
      <c r="U63" s="25">
        <v>-47</v>
      </c>
      <c r="V63" s="25">
        <v>300</v>
      </c>
      <c r="W63" s="25">
        <v>68</v>
      </c>
      <c r="X63" s="23">
        <v>-47</v>
      </c>
      <c r="Y63" s="23">
        <v>35.299999999999997</v>
      </c>
      <c r="Z63" s="23">
        <v>43.02</v>
      </c>
      <c r="AA63" s="25">
        <v>0.8</v>
      </c>
      <c r="AB63" s="23">
        <v>2</v>
      </c>
      <c r="AC63" s="23">
        <v>5</v>
      </c>
      <c r="AD63" s="23">
        <v>0.7</v>
      </c>
      <c r="AE63" s="23"/>
      <c r="AF63" s="26" t="s">
        <v>534</v>
      </c>
      <c r="AG63" s="26" t="s">
        <v>535</v>
      </c>
      <c r="AH63" s="26" t="s">
        <v>536</v>
      </c>
      <c r="AI63" s="24" t="s">
        <v>537</v>
      </c>
    </row>
    <row r="64" spans="1:49" ht="15.75" customHeight="1">
      <c r="A64" s="17" t="s">
        <v>577</v>
      </c>
      <c r="B64" s="17" t="s">
        <v>519</v>
      </c>
      <c r="C64" s="17" t="s">
        <v>176</v>
      </c>
      <c r="D64" s="17" t="e" vm="81">
        <v>#VALUE!</v>
      </c>
      <c r="E64" s="17" cm="1" vm="82">
        <f t="array" ref="E64">_FV( D64,"Latitude")</f>
        <v>29.762777777777998</v>
      </c>
      <c r="F64" s="17" cm="1" vm="83">
        <f t="array" ref="F64">_FV( D64,"Longitude")</f>
        <v>-95.383055555555998</v>
      </c>
      <c r="G64" s="46" t="s">
        <v>521</v>
      </c>
      <c r="H64" s="17" t="s">
        <v>529</v>
      </c>
      <c r="I64" s="23" t="s">
        <v>531</v>
      </c>
      <c r="J64" s="17" t="s">
        <v>530</v>
      </c>
      <c r="K64" s="17">
        <v>50</v>
      </c>
      <c r="L64" s="17">
        <v>13.9</v>
      </c>
      <c r="M64" s="17">
        <v>0</v>
      </c>
      <c r="N64" s="17">
        <v>13.9</v>
      </c>
      <c r="O64" s="17">
        <f t="shared" si="2"/>
        <v>86.169600000000003</v>
      </c>
      <c r="P64" s="17">
        <v>72</v>
      </c>
      <c r="Q64" s="17">
        <v>13.6</v>
      </c>
      <c r="R64" s="17">
        <v>0.4</v>
      </c>
      <c r="S64" s="17">
        <v>0.22</v>
      </c>
      <c r="T64" s="23">
        <v>210</v>
      </c>
      <c r="U64" s="25">
        <v>-47</v>
      </c>
      <c r="V64" s="25">
        <v>300</v>
      </c>
      <c r="W64" s="25">
        <v>68</v>
      </c>
      <c r="X64" s="23">
        <v>-47</v>
      </c>
      <c r="Y64" s="23">
        <v>35.299999999999997</v>
      </c>
      <c r="Z64" s="23">
        <v>43.02</v>
      </c>
      <c r="AA64" s="25">
        <v>0.8</v>
      </c>
      <c r="AB64" s="23">
        <v>2</v>
      </c>
      <c r="AC64" s="23">
        <v>5</v>
      </c>
      <c r="AD64" s="23">
        <v>0.7</v>
      </c>
      <c r="AE64" s="23"/>
      <c r="AF64" s="26" t="s">
        <v>534</v>
      </c>
      <c r="AG64" s="26" t="s">
        <v>535</v>
      </c>
      <c r="AH64" s="26" t="s">
        <v>536</v>
      </c>
      <c r="AI64" s="24" t="s">
        <v>537</v>
      </c>
    </row>
    <row r="65" spans="1:49" ht="15.75" customHeight="1">
      <c r="A65" s="17" t="s">
        <v>578</v>
      </c>
      <c r="B65" s="17" t="s">
        <v>519</v>
      </c>
      <c r="C65" s="17" t="s">
        <v>470</v>
      </c>
      <c r="D65" s="17" t="e" vm="314">
        <v>#VALUE!</v>
      </c>
      <c r="E65" s="17" cm="1" vm="315">
        <f t="array" ref="E65">_FV( D65,"Latitude")</f>
        <v>59.329444444444</v>
      </c>
      <c r="F65" s="17" cm="1" vm="316">
        <f t="array" ref="F65">_FV( D65,"Longitude")</f>
        <v>18.068611111111</v>
      </c>
      <c r="G65" s="46" t="s">
        <v>521</v>
      </c>
      <c r="H65" s="17" t="s">
        <v>4479</v>
      </c>
      <c r="I65" s="17" t="s">
        <v>523</v>
      </c>
      <c r="J65" s="17" t="s">
        <v>524</v>
      </c>
      <c r="K65" s="17">
        <v>50</v>
      </c>
      <c r="L65" s="17">
        <v>40.4</v>
      </c>
      <c r="M65" s="17">
        <v>24.5</v>
      </c>
      <c r="N65" s="17">
        <v>64.900000000000006</v>
      </c>
      <c r="O65" s="17">
        <f t="shared" si="2"/>
        <v>64.352969600000009</v>
      </c>
      <c r="P65" s="17">
        <v>54.14</v>
      </c>
      <c r="Q65" s="17">
        <v>27.2</v>
      </c>
      <c r="R65" s="17">
        <v>0.19</v>
      </c>
      <c r="S65" s="17">
        <v>0.23</v>
      </c>
      <c r="T65" s="23">
        <v>210</v>
      </c>
      <c r="U65" s="25">
        <v>-47</v>
      </c>
      <c r="V65" s="25">
        <v>300</v>
      </c>
      <c r="W65" s="25">
        <v>68</v>
      </c>
      <c r="X65" s="23">
        <v>-47</v>
      </c>
      <c r="Y65" s="23">
        <v>35.299999999999997</v>
      </c>
      <c r="Z65" s="23">
        <v>43.02</v>
      </c>
      <c r="AA65" s="25">
        <v>0.8</v>
      </c>
      <c r="AB65" s="23">
        <v>2</v>
      </c>
      <c r="AC65" s="23">
        <v>5</v>
      </c>
      <c r="AD65" s="23">
        <v>0.7</v>
      </c>
      <c r="AE65" s="23"/>
      <c r="AF65" s="26" t="s">
        <v>534</v>
      </c>
      <c r="AG65" s="26" t="s">
        <v>535</v>
      </c>
      <c r="AH65" s="26" t="s">
        <v>536</v>
      </c>
      <c r="AI65" s="24" t="s">
        <v>537</v>
      </c>
    </row>
    <row r="66" spans="1:49" ht="15.75" customHeight="1">
      <c r="A66" s="17" t="s">
        <v>578</v>
      </c>
      <c r="B66" s="17" t="s">
        <v>519</v>
      </c>
      <c r="C66" s="17" t="s">
        <v>470</v>
      </c>
      <c r="D66" s="17" t="e" vm="314">
        <v>#VALUE!</v>
      </c>
      <c r="E66" s="17" cm="1" vm="315">
        <f t="array" ref="E66">_FV( D66,"Latitude")</f>
        <v>59.329444444444</v>
      </c>
      <c r="F66" s="17" cm="1" vm="316">
        <f t="array" ref="F66">_FV( D66,"Longitude")</f>
        <v>18.068611111111</v>
      </c>
      <c r="G66" s="46" t="s">
        <v>521</v>
      </c>
      <c r="H66" s="17" t="s">
        <v>527</v>
      </c>
      <c r="I66" s="17" t="s">
        <v>523</v>
      </c>
      <c r="J66" s="17" t="s">
        <v>528</v>
      </c>
      <c r="K66" s="17">
        <v>50</v>
      </c>
      <c r="L66" s="17">
        <v>40.4</v>
      </c>
      <c r="M66" s="17">
        <v>24.5</v>
      </c>
      <c r="N66" s="17">
        <v>64.900000000000006</v>
      </c>
      <c r="O66" s="17">
        <f t="shared" si="2"/>
        <v>107.4675</v>
      </c>
      <c r="P66" s="17">
        <v>50</v>
      </c>
      <c r="Q66" s="17">
        <v>22.25</v>
      </c>
      <c r="R66" s="17">
        <v>0.42</v>
      </c>
      <c r="S66" s="17">
        <v>0.23</v>
      </c>
      <c r="T66" s="23">
        <v>210</v>
      </c>
      <c r="U66" s="25">
        <v>-47</v>
      </c>
      <c r="V66" s="25">
        <v>300</v>
      </c>
      <c r="W66" s="25">
        <v>68</v>
      </c>
      <c r="X66" s="23">
        <v>-47</v>
      </c>
      <c r="Y66" s="23">
        <v>35.299999999999997</v>
      </c>
      <c r="Z66" s="23">
        <v>43.02</v>
      </c>
      <c r="AA66" s="25">
        <v>0.8</v>
      </c>
      <c r="AB66" s="23">
        <v>2</v>
      </c>
      <c r="AC66" s="23">
        <v>5</v>
      </c>
      <c r="AD66" s="23">
        <v>0.7</v>
      </c>
      <c r="AE66" s="23"/>
      <c r="AF66" s="26" t="s">
        <v>534</v>
      </c>
      <c r="AG66" s="26" t="s">
        <v>535</v>
      </c>
      <c r="AH66" s="26" t="s">
        <v>536</v>
      </c>
      <c r="AI66" s="24" t="s">
        <v>537</v>
      </c>
    </row>
    <row r="67" spans="1:49" ht="15.75" customHeight="1">
      <c r="A67" s="17" t="s">
        <v>578</v>
      </c>
      <c r="B67" s="17" t="s">
        <v>519</v>
      </c>
      <c r="C67" s="17" t="s">
        <v>470</v>
      </c>
      <c r="D67" s="17" t="e" vm="314">
        <v>#VALUE!</v>
      </c>
      <c r="E67" s="17" cm="1" vm="315">
        <f t="array" ref="E67">_FV( D67,"Latitude")</f>
        <v>59.329444444444</v>
      </c>
      <c r="F67" s="17" cm="1" vm="316">
        <f t="array" ref="F67">_FV( D67,"Longitude")</f>
        <v>18.068611111111</v>
      </c>
      <c r="G67" s="46" t="s">
        <v>521</v>
      </c>
      <c r="H67" s="17" t="s">
        <v>529</v>
      </c>
      <c r="I67" s="17" t="s">
        <v>523</v>
      </c>
      <c r="J67" s="17" t="s">
        <v>530</v>
      </c>
      <c r="K67" s="17">
        <v>50</v>
      </c>
      <c r="L67" s="17">
        <v>40.4</v>
      </c>
      <c r="M67" s="17">
        <v>24.5</v>
      </c>
      <c r="N67" s="17">
        <v>64.900000000000006</v>
      </c>
      <c r="O67" s="17">
        <f t="shared" si="2"/>
        <v>86.169600000000003</v>
      </c>
      <c r="P67" s="17">
        <v>72</v>
      </c>
      <c r="Q67" s="17">
        <v>13.6</v>
      </c>
      <c r="R67" s="17">
        <v>0.4</v>
      </c>
      <c r="S67" s="17">
        <v>0.22</v>
      </c>
      <c r="T67" s="23">
        <v>210</v>
      </c>
      <c r="U67" s="25">
        <v>-47</v>
      </c>
      <c r="V67" s="25">
        <v>300</v>
      </c>
      <c r="W67" s="25">
        <v>68</v>
      </c>
      <c r="X67" s="23">
        <v>-47</v>
      </c>
      <c r="Y67" s="23">
        <v>35.299999999999997</v>
      </c>
      <c r="Z67" s="23">
        <v>43.02</v>
      </c>
      <c r="AA67" s="25">
        <v>0.8</v>
      </c>
      <c r="AB67" s="23">
        <v>2</v>
      </c>
      <c r="AC67" s="23">
        <v>5</v>
      </c>
      <c r="AD67" s="23">
        <v>0.7</v>
      </c>
      <c r="AE67" s="23"/>
      <c r="AF67" s="26" t="s">
        <v>534</v>
      </c>
      <c r="AG67" s="26" t="s">
        <v>535</v>
      </c>
      <c r="AH67" s="26" t="s">
        <v>536</v>
      </c>
      <c r="AI67" s="24" t="s">
        <v>537</v>
      </c>
    </row>
    <row r="68" spans="1:49" ht="15.75" customHeight="1">
      <c r="A68" s="17" t="s">
        <v>578</v>
      </c>
      <c r="B68" s="17" t="s">
        <v>519</v>
      </c>
      <c r="C68" s="17" t="s">
        <v>470</v>
      </c>
      <c r="D68" s="17" t="e" vm="314">
        <v>#VALUE!</v>
      </c>
      <c r="E68" s="17" cm="1" vm="315">
        <f t="array" ref="E68">_FV( D68,"Latitude")</f>
        <v>59.329444444444</v>
      </c>
      <c r="F68" s="17" cm="1" vm="316">
        <f t="array" ref="F68">_FV( D68,"Longitude")</f>
        <v>18.068611111111</v>
      </c>
      <c r="G68" s="46" t="s">
        <v>521</v>
      </c>
      <c r="H68" s="17" t="s">
        <v>4479</v>
      </c>
      <c r="I68" s="23" t="s">
        <v>531</v>
      </c>
      <c r="J68" s="17" t="s">
        <v>524</v>
      </c>
      <c r="K68" s="17">
        <v>50</v>
      </c>
      <c r="L68" s="17">
        <v>13.9</v>
      </c>
      <c r="M68" s="17">
        <v>0</v>
      </c>
      <c r="N68" s="17">
        <v>13.9</v>
      </c>
      <c r="O68" s="17">
        <f t="shared" si="2"/>
        <v>64.352969600000009</v>
      </c>
      <c r="P68" s="17">
        <v>54.14</v>
      </c>
      <c r="Q68" s="17">
        <v>27.2</v>
      </c>
      <c r="R68" s="17">
        <v>0.19</v>
      </c>
      <c r="S68" s="17">
        <v>0.23</v>
      </c>
      <c r="T68" s="23">
        <v>210</v>
      </c>
      <c r="U68" s="25">
        <v>-47</v>
      </c>
      <c r="V68" s="25">
        <v>300</v>
      </c>
      <c r="W68" s="25">
        <v>68</v>
      </c>
      <c r="X68" s="23">
        <v>-47</v>
      </c>
      <c r="Y68" s="23">
        <v>35.299999999999997</v>
      </c>
      <c r="Z68" s="23">
        <v>43.02</v>
      </c>
      <c r="AA68" s="25">
        <v>0.8</v>
      </c>
      <c r="AB68" s="23">
        <v>2</v>
      </c>
      <c r="AC68" s="23">
        <v>5</v>
      </c>
      <c r="AD68" s="23">
        <v>0.7</v>
      </c>
      <c r="AE68" s="23"/>
      <c r="AF68" s="26" t="s">
        <v>534</v>
      </c>
      <c r="AG68" s="26" t="s">
        <v>535</v>
      </c>
      <c r="AH68" s="26" t="s">
        <v>536</v>
      </c>
      <c r="AI68" s="24" t="s">
        <v>537</v>
      </c>
    </row>
    <row r="69" spans="1:49" ht="15.75" customHeight="1">
      <c r="A69" s="17" t="s">
        <v>578</v>
      </c>
      <c r="B69" s="17" t="s">
        <v>519</v>
      </c>
      <c r="C69" s="17" t="s">
        <v>470</v>
      </c>
      <c r="D69" s="17" t="e" vm="314">
        <v>#VALUE!</v>
      </c>
      <c r="E69" s="17" cm="1" vm="315">
        <f t="array" ref="E69">_FV( D69,"Latitude")</f>
        <v>59.329444444444</v>
      </c>
      <c r="F69" s="17" cm="1" vm="316">
        <f t="array" ref="F69">_FV( D69,"Longitude")</f>
        <v>18.068611111111</v>
      </c>
      <c r="G69" s="46" t="s">
        <v>521</v>
      </c>
      <c r="H69" s="17" t="s">
        <v>527</v>
      </c>
      <c r="I69" s="23" t="s">
        <v>531</v>
      </c>
      <c r="J69" s="17" t="s">
        <v>528</v>
      </c>
      <c r="K69" s="17">
        <v>50</v>
      </c>
      <c r="L69" s="17">
        <v>13.9</v>
      </c>
      <c r="M69" s="17">
        <v>0</v>
      </c>
      <c r="N69" s="17">
        <v>13.9</v>
      </c>
      <c r="O69" s="17">
        <f t="shared" si="2"/>
        <v>107.4675</v>
      </c>
      <c r="P69" s="17">
        <v>50</v>
      </c>
      <c r="Q69" s="17">
        <v>22.25</v>
      </c>
      <c r="R69" s="17">
        <v>0.42</v>
      </c>
      <c r="S69" s="17">
        <v>0.23</v>
      </c>
      <c r="T69" s="23">
        <v>210</v>
      </c>
      <c r="U69" s="25">
        <v>-47</v>
      </c>
      <c r="V69" s="25">
        <v>300</v>
      </c>
      <c r="W69" s="25">
        <v>68</v>
      </c>
      <c r="X69" s="23">
        <v>-47</v>
      </c>
      <c r="Y69" s="23">
        <v>35.299999999999997</v>
      </c>
      <c r="Z69" s="23">
        <v>43.02</v>
      </c>
      <c r="AA69" s="25">
        <v>0.8</v>
      </c>
      <c r="AB69" s="23">
        <v>2</v>
      </c>
      <c r="AC69" s="23">
        <v>5</v>
      </c>
      <c r="AD69" s="23">
        <v>0.7</v>
      </c>
      <c r="AE69" s="23"/>
      <c r="AF69" s="26" t="s">
        <v>534</v>
      </c>
      <c r="AG69" s="26" t="s">
        <v>535</v>
      </c>
      <c r="AH69" s="26" t="s">
        <v>536</v>
      </c>
      <c r="AI69" s="24" t="s">
        <v>537</v>
      </c>
    </row>
    <row r="70" spans="1:49" ht="15.75" customHeight="1">
      <c r="A70" s="17" t="s">
        <v>578</v>
      </c>
      <c r="B70" s="17" t="s">
        <v>519</v>
      </c>
      <c r="C70" s="17" t="s">
        <v>470</v>
      </c>
      <c r="D70" s="17" t="e" vm="314">
        <v>#VALUE!</v>
      </c>
      <c r="E70" s="17" cm="1" vm="315">
        <f t="array" ref="E70">_FV( D70,"Latitude")</f>
        <v>59.329444444444</v>
      </c>
      <c r="F70" s="17" cm="1" vm="316">
        <f t="array" ref="F70">_FV( D70,"Longitude")</f>
        <v>18.068611111111</v>
      </c>
      <c r="G70" s="46" t="s">
        <v>521</v>
      </c>
      <c r="H70" s="17" t="s">
        <v>529</v>
      </c>
      <c r="I70" s="23" t="s">
        <v>531</v>
      </c>
      <c r="J70" s="17" t="s">
        <v>530</v>
      </c>
      <c r="K70" s="17">
        <v>50</v>
      </c>
      <c r="L70" s="17">
        <v>13.9</v>
      </c>
      <c r="M70" s="17">
        <v>0</v>
      </c>
      <c r="N70" s="17">
        <v>13.9</v>
      </c>
      <c r="O70" s="17">
        <f t="shared" si="2"/>
        <v>86.169600000000003</v>
      </c>
      <c r="P70" s="17">
        <v>72</v>
      </c>
      <c r="Q70" s="17">
        <v>13.6</v>
      </c>
      <c r="R70" s="17">
        <v>0.4</v>
      </c>
      <c r="S70" s="17">
        <v>0.22</v>
      </c>
      <c r="T70" s="23">
        <v>210</v>
      </c>
      <c r="U70" s="25">
        <v>-47</v>
      </c>
      <c r="V70" s="25">
        <v>300</v>
      </c>
      <c r="W70" s="25">
        <v>68</v>
      </c>
      <c r="X70" s="23">
        <v>-47</v>
      </c>
      <c r="Y70" s="23">
        <v>35.299999999999997</v>
      </c>
      <c r="Z70" s="23">
        <v>43.02</v>
      </c>
      <c r="AA70" s="25">
        <v>0.8</v>
      </c>
      <c r="AB70" s="23">
        <v>2</v>
      </c>
      <c r="AC70" s="23">
        <v>5</v>
      </c>
      <c r="AD70" s="23">
        <v>0.7</v>
      </c>
      <c r="AE70" s="23"/>
      <c r="AF70" s="26" t="s">
        <v>534</v>
      </c>
      <c r="AG70" s="26" t="s">
        <v>535</v>
      </c>
      <c r="AH70" s="26" t="s">
        <v>536</v>
      </c>
      <c r="AI70" s="24" t="s">
        <v>537</v>
      </c>
    </row>
    <row r="71" spans="1:49" ht="15.75" customHeight="1">
      <c r="A71" s="17" t="s">
        <v>579</v>
      </c>
      <c r="B71" s="17" t="s">
        <v>519</v>
      </c>
      <c r="C71" s="17" t="s">
        <v>580</v>
      </c>
      <c r="D71" s="17" t="e" vm="362">
        <v>#VALUE!</v>
      </c>
      <c r="E71" s="17" cm="1" vm="363">
        <f t="array" ref="E71">_FV( D71,"Latitude")</f>
        <v>40.107500000000002</v>
      </c>
      <c r="F71" s="17" cm="1" vm="364">
        <f t="array" ref="F71">_FV( D71,"Longitude")</f>
        <v>-83.267799999999994</v>
      </c>
      <c r="G71" s="17" t="s">
        <v>556</v>
      </c>
      <c r="H71" s="17" t="s">
        <v>557</v>
      </c>
      <c r="I71" s="17" t="s">
        <v>557</v>
      </c>
      <c r="J71" s="17" t="s">
        <v>558</v>
      </c>
      <c r="K71" s="17">
        <v>50</v>
      </c>
      <c r="L71" s="17">
        <v>5.2</v>
      </c>
      <c r="M71" s="17">
        <v>0</v>
      </c>
      <c r="N71" s="17">
        <v>5.2</v>
      </c>
      <c r="O71" s="17">
        <f t="shared" si="2"/>
        <v>364230</v>
      </c>
      <c r="P71" s="17">
        <v>1</v>
      </c>
      <c r="Q71" s="17">
        <v>60705000</v>
      </c>
      <c r="R71" s="17">
        <v>0.2</v>
      </c>
      <c r="S71" s="17">
        <v>0.03</v>
      </c>
      <c r="T71" s="23">
        <v>210</v>
      </c>
      <c r="U71" s="25">
        <v>-47</v>
      </c>
      <c r="V71" s="25">
        <v>300</v>
      </c>
      <c r="W71" s="25">
        <v>68</v>
      </c>
      <c r="X71" s="23">
        <v>-47</v>
      </c>
      <c r="Y71" s="23">
        <v>35.299999999999997</v>
      </c>
      <c r="Z71" s="23">
        <v>43.02</v>
      </c>
      <c r="AA71" s="25">
        <v>0.8</v>
      </c>
      <c r="AB71" s="23">
        <v>2</v>
      </c>
      <c r="AC71" s="23">
        <v>5</v>
      </c>
      <c r="AD71" s="23">
        <v>0.7</v>
      </c>
      <c r="AE71" s="23"/>
      <c r="AF71" s="26" t="s">
        <v>534</v>
      </c>
      <c r="AG71" s="26" t="s">
        <v>535</v>
      </c>
      <c r="AH71" s="26" t="s">
        <v>536</v>
      </c>
      <c r="AI71" s="24" t="s">
        <v>537</v>
      </c>
    </row>
    <row r="72" spans="1:49" ht="15.75" customHeight="1">
      <c r="A72" s="17" t="s">
        <v>579</v>
      </c>
      <c r="B72" s="17" t="s">
        <v>519</v>
      </c>
      <c r="C72" s="17" t="s">
        <v>580</v>
      </c>
      <c r="D72" s="17" t="e" vm="362">
        <v>#VALUE!</v>
      </c>
      <c r="E72" s="17" cm="1" vm="363">
        <f t="array" ref="E72">_FV( D72,"Latitude")</f>
        <v>40.107500000000002</v>
      </c>
      <c r="F72" s="17" cm="1" vm="364">
        <f t="array" ref="F72">_FV( D72,"Longitude")</f>
        <v>-83.267799999999994</v>
      </c>
      <c r="G72" s="17" t="s">
        <v>556</v>
      </c>
      <c r="H72" s="17" t="s">
        <v>581</v>
      </c>
      <c r="I72" s="17" t="s">
        <v>582</v>
      </c>
      <c r="J72" s="17" t="s">
        <v>583</v>
      </c>
      <c r="K72" s="17">
        <v>50</v>
      </c>
      <c r="L72" s="17">
        <v>8.3000000000000007</v>
      </c>
      <c r="M72" s="17">
        <v>0</v>
      </c>
      <c r="N72" s="17">
        <v>8.3000000000000007</v>
      </c>
      <c r="O72" s="17">
        <f t="shared" si="2"/>
        <v>150</v>
      </c>
      <c r="P72" s="17">
        <v>1</v>
      </c>
      <c r="Q72" s="17">
        <v>3000</v>
      </c>
      <c r="R72" s="17">
        <v>1</v>
      </c>
      <c r="S72" s="17">
        <v>0.05</v>
      </c>
      <c r="T72" s="23">
        <v>210</v>
      </c>
      <c r="U72" s="25">
        <v>-47</v>
      </c>
      <c r="V72" s="25">
        <v>300</v>
      </c>
      <c r="W72" s="25">
        <v>68</v>
      </c>
      <c r="X72" s="23">
        <v>-47</v>
      </c>
      <c r="Y72" s="23">
        <v>35.299999999999997</v>
      </c>
      <c r="Z72" s="23">
        <v>43.02</v>
      </c>
      <c r="AA72" s="25">
        <v>0.8</v>
      </c>
      <c r="AB72" s="23">
        <v>2</v>
      </c>
      <c r="AC72" s="23">
        <v>5</v>
      </c>
      <c r="AD72" s="23">
        <v>0.7</v>
      </c>
      <c r="AE72" s="23"/>
      <c r="AF72" s="26" t="s">
        <v>534</v>
      </c>
      <c r="AG72" s="26" t="s">
        <v>535</v>
      </c>
      <c r="AH72" s="26" t="s">
        <v>536</v>
      </c>
      <c r="AI72" s="24" t="s">
        <v>537</v>
      </c>
    </row>
    <row r="73" spans="1:49" ht="15.75" customHeight="1">
      <c r="T73" s="17"/>
    </row>
    <row r="74" spans="1:49" ht="15.75" customHeight="1"/>
    <row r="75" spans="1:49" ht="15.75" customHeight="1"/>
    <row r="76" spans="1:49" ht="16">
      <c r="AW76" s="15"/>
    </row>
    <row r="77" spans="1:49" ht="15.75" customHeight="1"/>
    <row r="78" spans="1:49" ht="15.75" customHeight="1"/>
    <row r="79" spans="1:49" ht="15.75" customHeight="1"/>
    <row r="80" spans="1:49"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row r="2902" ht="15.75" customHeight="1"/>
    <row r="2903" ht="15.75" customHeight="1"/>
    <row r="2904" ht="15.75" customHeight="1"/>
    <row r="2905" ht="15.75" customHeight="1"/>
    <row r="2906" ht="15.75" customHeight="1"/>
    <row r="2907" ht="15.75" customHeight="1"/>
    <row r="2908" ht="15.75" customHeight="1"/>
    <row r="2909" ht="15.75" customHeight="1"/>
    <row r="2910" ht="15.75" customHeight="1"/>
    <row r="2911" ht="15.75" customHeight="1"/>
    <row r="2912" ht="15.75" customHeight="1"/>
    <row r="2913" ht="15.75" customHeight="1"/>
    <row r="2914" ht="15.75" customHeight="1"/>
    <row r="2915" ht="15.75" customHeight="1"/>
    <row r="2916" ht="15.75" customHeight="1"/>
    <row r="2917" ht="15.75" customHeight="1"/>
    <row r="2918" ht="15.75" customHeight="1"/>
    <row r="2919" ht="15.75" customHeight="1"/>
    <row r="2920" ht="15.75" customHeight="1"/>
    <row r="2921" ht="15.75" customHeight="1"/>
    <row r="2922" ht="15.75" customHeight="1"/>
    <row r="2923" ht="15.75" customHeight="1"/>
    <row r="2924" ht="15.75" customHeight="1"/>
    <row r="2925" ht="15.75" customHeight="1"/>
    <row r="2926" ht="15.75" customHeight="1"/>
    <row r="2927" ht="15.75" customHeight="1"/>
    <row r="2928" ht="15.75" customHeight="1"/>
    <row r="2929" ht="15.75" customHeight="1"/>
    <row r="2930" ht="15.75" customHeight="1"/>
    <row r="2931" ht="15.75" customHeight="1"/>
    <row r="2932" ht="15.75" customHeight="1"/>
    <row r="2933" ht="15.75" customHeight="1"/>
    <row r="2934" ht="15.75" customHeight="1"/>
    <row r="2935" ht="15.75" customHeight="1"/>
    <row r="2936" ht="15.75" customHeight="1"/>
    <row r="2937" ht="15.75" customHeight="1"/>
    <row r="2938" ht="15.75" customHeight="1"/>
    <row r="2939" ht="15.75" customHeight="1"/>
    <row r="2940" ht="15.75" customHeight="1"/>
    <row r="2941" ht="15.75" customHeight="1"/>
    <row r="2942" ht="15.75" customHeight="1"/>
    <row r="2943" ht="15.75" customHeight="1"/>
    <row r="2944" ht="15.75" customHeight="1"/>
    <row r="2945" ht="15.75" customHeight="1"/>
    <row r="2946" ht="15.75" customHeight="1"/>
    <row r="2947" ht="15.75" customHeight="1"/>
    <row r="2948" ht="15.75" customHeight="1"/>
    <row r="2949" ht="15.75" customHeight="1"/>
    <row r="2950" ht="15.75" customHeight="1"/>
    <row r="2951" ht="15.75" customHeight="1"/>
    <row r="2952" ht="15.75" customHeight="1"/>
    <row r="2953" ht="15.75" customHeight="1"/>
    <row r="2954" ht="15.75" customHeight="1"/>
    <row r="2955" ht="15.75" customHeight="1"/>
    <row r="2956" ht="15.75" customHeight="1"/>
    <row r="2957" ht="15.75" customHeight="1"/>
    <row r="2958" ht="15.75" customHeight="1"/>
    <row r="2959" ht="15.75" customHeight="1"/>
    <row r="2960" ht="15.75" customHeight="1"/>
    <row r="2961" ht="15.75" customHeight="1"/>
    <row r="2962" ht="15.75" customHeight="1"/>
    <row r="2963" ht="15.75" customHeight="1"/>
    <row r="2964" ht="15.75" customHeight="1"/>
    <row r="2965" ht="15.75" customHeight="1"/>
    <row r="2966" ht="15.75" customHeight="1"/>
    <row r="2967" ht="15.75" customHeight="1"/>
    <row r="2968" ht="15.75" customHeight="1"/>
    <row r="2969" ht="15.75" customHeight="1"/>
    <row r="2970" ht="15.75" customHeight="1"/>
    <row r="2971" ht="15.75" customHeight="1"/>
    <row r="2972" ht="15.75" customHeight="1"/>
    <row r="2973" ht="15.75" customHeight="1"/>
    <row r="2974" ht="15.75" customHeight="1"/>
    <row r="2975" ht="15.75" customHeight="1"/>
    <row r="2976" ht="15.75" customHeight="1"/>
    <row r="2977" ht="15.75" customHeight="1"/>
    <row r="2978" ht="15.75" customHeight="1"/>
    <row r="2979" ht="15.75" customHeight="1"/>
    <row r="2980" ht="15.75" customHeight="1"/>
    <row r="2981" ht="15.75" customHeight="1"/>
    <row r="2982" ht="15.75" customHeight="1"/>
    <row r="2983" ht="15.75" customHeight="1"/>
    <row r="2984" ht="15.75" customHeight="1"/>
    <row r="2985" ht="15.75" customHeight="1"/>
    <row r="2986" ht="15.75" customHeight="1"/>
    <row r="2987" ht="15.75" customHeight="1"/>
    <row r="2988" ht="15.75" customHeight="1"/>
    <row r="2989" ht="15.75" customHeight="1"/>
    <row r="2990" ht="15.75" customHeight="1"/>
    <row r="2991" ht="15.75" customHeight="1"/>
    <row r="2992" ht="15.75" customHeight="1"/>
    <row r="2993" ht="15.75" customHeight="1"/>
    <row r="2994" ht="15.75" customHeight="1"/>
    <row r="2995" ht="15.75" customHeight="1"/>
    <row r="2996" ht="15.75" customHeight="1"/>
    <row r="2997" ht="15.75" customHeight="1"/>
    <row r="2998" ht="15.75" customHeight="1"/>
    <row r="2999" ht="15.75" customHeight="1"/>
    <row r="3000" ht="15.75" customHeight="1"/>
    <row r="3001" ht="15.75" customHeight="1"/>
    <row r="3002" ht="15.75" customHeight="1"/>
    <row r="3003" ht="15.75" customHeight="1"/>
    <row r="3004" ht="15.75" customHeight="1"/>
    <row r="3005" ht="15.75" customHeight="1"/>
    <row r="3006" ht="15.75" customHeight="1"/>
    <row r="3007" ht="15.75" customHeight="1"/>
    <row r="3008" ht="15.75" customHeight="1"/>
    <row r="3009" ht="15.75" customHeight="1"/>
    <row r="3010" ht="15.75" customHeight="1"/>
    <row r="3011" ht="15.75" customHeight="1"/>
    <row r="3012" ht="15.75" customHeight="1"/>
    <row r="3013" ht="15.75" customHeight="1"/>
    <row r="3014" ht="15.75" customHeight="1"/>
    <row r="3015" ht="15.75" customHeight="1"/>
    <row r="3016" ht="15.75" customHeight="1"/>
    <row r="3017" ht="15.75" customHeight="1"/>
    <row r="3018" ht="15.75" customHeight="1"/>
    <row r="3019" ht="15.75" customHeight="1"/>
    <row r="3020" ht="15.75" customHeight="1"/>
    <row r="3021" ht="15.75" customHeight="1"/>
    <row r="3022" ht="15.75" customHeight="1"/>
    <row r="3023" ht="15.75" customHeight="1"/>
    <row r="3024" ht="15.75" customHeight="1"/>
    <row r="3025" ht="15.75" customHeight="1"/>
    <row r="3026" ht="15.75" customHeight="1"/>
    <row r="3027" ht="15.75" customHeight="1"/>
    <row r="3028" ht="15.75" customHeight="1"/>
    <row r="3029" ht="15.75" customHeight="1"/>
    <row r="3030" ht="15.75" customHeight="1"/>
    <row r="3031" ht="15.75" customHeight="1"/>
    <row r="3032" ht="15.75" customHeight="1"/>
    <row r="3033" ht="15.75" customHeight="1"/>
    <row r="3034" ht="15.75" customHeight="1"/>
    <row r="3035" ht="15.75" customHeight="1"/>
    <row r="3036" ht="15.75" customHeight="1"/>
    <row r="3037" ht="15.75" customHeight="1"/>
    <row r="3038" ht="15.75" customHeight="1"/>
    <row r="3039" ht="15.75" customHeight="1"/>
    <row r="3040" ht="15.75" customHeight="1"/>
    <row r="3041" ht="15.75" customHeight="1"/>
    <row r="3042" ht="15.75" customHeight="1"/>
    <row r="3043" ht="15.75" customHeight="1"/>
    <row r="3044" ht="15.75" customHeight="1"/>
    <row r="3045" ht="15.75" customHeight="1"/>
    <row r="3046" ht="15.75" customHeight="1"/>
    <row r="3047" ht="15.75" customHeight="1"/>
    <row r="3048" ht="15.75" customHeight="1"/>
    <row r="3049" ht="15.75" customHeight="1"/>
    <row r="3050" ht="15.75" customHeight="1"/>
    <row r="3051" ht="15.75" customHeight="1"/>
    <row r="3052" ht="15.75" customHeight="1"/>
    <row r="3053" ht="15.75" customHeight="1"/>
    <row r="3054" ht="15.75" customHeight="1"/>
    <row r="3055" ht="15.75" customHeight="1"/>
    <row r="3056" ht="15.75" customHeight="1"/>
    <row r="3057" ht="15.75" customHeight="1"/>
    <row r="3058" ht="15.75" customHeight="1"/>
    <row r="3059" ht="15.75" customHeight="1"/>
    <row r="3060" ht="15.75" customHeight="1"/>
    <row r="3061" ht="15.75" customHeight="1"/>
    <row r="3062" ht="15.75" customHeight="1"/>
    <row r="3063" ht="15.75" customHeight="1"/>
    <row r="3064" ht="15.75" customHeight="1"/>
    <row r="3065" ht="15.75" customHeight="1"/>
    <row r="3066" ht="15.75" customHeight="1"/>
    <row r="3067" ht="15.75" customHeight="1"/>
    <row r="3068" ht="15.75" customHeight="1"/>
    <row r="3069" ht="15.75" customHeight="1"/>
    <row r="3070" ht="15.75" customHeight="1"/>
    <row r="3071" ht="15.75" customHeight="1"/>
    <row r="3072" ht="15.75" customHeight="1"/>
    <row r="3073" ht="15.75" customHeight="1"/>
    <row r="3074" ht="15.75" customHeight="1"/>
    <row r="3075" ht="15.75" customHeight="1"/>
    <row r="3076" ht="15.75" customHeight="1"/>
    <row r="3077" ht="15.75" customHeight="1"/>
    <row r="3078" ht="15.75" customHeight="1"/>
    <row r="3079" ht="15.75" customHeight="1"/>
    <row r="3080" ht="15.75" customHeight="1"/>
    <row r="3081" ht="15.75" customHeight="1"/>
    <row r="3082" ht="15.75" customHeight="1"/>
    <row r="3083" ht="15.75" customHeight="1"/>
    <row r="3084" ht="15.75" customHeight="1"/>
    <row r="3085" ht="15.75" customHeight="1"/>
    <row r="3086" ht="15.75" customHeight="1"/>
    <row r="3087" ht="15.75" customHeight="1"/>
    <row r="3088" ht="15.75" customHeight="1"/>
    <row r="3089" ht="15.75" customHeight="1"/>
    <row r="3090" ht="15.75" customHeight="1"/>
    <row r="3091" ht="15.75" customHeight="1"/>
    <row r="3092" ht="15.75" customHeight="1"/>
    <row r="3093" ht="15.75" customHeight="1"/>
    <row r="3094" ht="15.75" customHeight="1"/>
    <row r="3095" ht="15.75" customHeight="1"/>
    <row r="3096" ht="15.75" customHeight="1"/>
    <row r="3097" ht="15.75" customHeight="1"/>
    <row r="3098" ht="15.75" customHeight="1"/>
    <row r="3099" ht="15.75" customHeight="1"/>
    <row r="3100" ht="15.75" customHeight="1"/>
    <row r="3101" ht="15.75" customHeight="1"/>
    <row r="3102" ht="15.75" customHeight="1"/>
    <row r="3103" ht="15.75" customHeight="1"/>
    <row r="3104" ht="15.75" customHeight="1"/>
    <row r="3105" ht="15.75" customHeight="1"/>
    <row r="3106" ht="15.75" customHeight="1"/>
    <row r="3107" ht="15.75" customHeight="1"/>
    <row r="3108" ht="15.75" customHeight="1"/>
    <row r="3109" ht="15.75" customHeight="1"/>
    <row r="3110" ht="15.75" customHeight="1"/>
    <row r="3111" ht="15.75" customHeight="1"/>
    <row r="3112" ht="15.75" customHeight="1"/>
    <row r="3113" ht="15.75" customHeight="1"/>
    <row r="3114" ht="15.75" customHeight="1"/>
    <row r="3115" ht="15.75" customHeight="1"/>
    <row r="3116" ht="15.75" customHeight="1"/>
    <row r="3117" ht="15.75" customHeight="1"/>
    <row r="3118" ht="15.75" customHeight="1"/>
    <row r="3119" ht="15.75" customHeight="1"/>
    <row r="3120" ht="15.75" customHeight="1"/>
    <row r="3121" ht="15.75" customHeight="1"/>
    <row r="3122" ht="15.75" customHeight="1"/>
    <row r="3123" ht="15.75" customHeight="1"/>
    <row r="3124" ht="15.75" customHeight="1"/>
    <row r="3125" ht="15.75" customHeight="1"/>
    <row r="3126" ht="15.75" customHeight="1"/>
    <row r="3127" ht="15.75" customHeight="1"/>
    <row r="3128" ht="15.75" customHeight="1"/>
    <row r="3129" ht="15.75" customHeight="1"/>
    <row r="3130" ht="15.75" customHeight="1"/>
    <row r="3131" ht="15.75" customHeight="1"/>
    <row r="3132" ht="15.75" customHeight="1"/>
    <row r="3133" ht="15.75" customHeight="1"/>
    <row r="3134" ht="15.75" customHeight="1"/>
    <row r="3135" ht="15.75" customHeight="1"/>
    <row r="3136" ht="15.75" customHeight="1"/>
    <row r="3137" ht="15.75" customHeight="1"/>
    <row r="3138" ht="15.75" customHeight="1"/>
    <row r="3139" ht="15.75" customHeight="1"/>
    <row r="3140" ht="15.75" customHeight="1"/>
    <row r="3141" ht="15.75" customHeight="1"/>
    <row r="3142" ht="15.75" customHeight="1"/>
    <row r="3143" ht="15.75" customHeight="1"/>
    <row r="3144" ht="15.75" customHeight="1"/>
    <row r="3145" ht="15.75" customHeight="1"/>
    <row r="3146" ht="15.75" customHeight="1"/>
    <row r="3147" ht="15.75" customHeight="1"/>
    <row r="3148" ht="15.75" customHeight="1"/>
    <row r="3149" ht="15.75" customHeight="1"/>
    <row r="3150" ht="15.75" customHeight="1"/>
    <row r="3151" ht="15.75" customHeight="1"/>
    <row r="3152" ht="15.75" customHeight="1"/>
    <row r="3153" ht="15.75" customHeight="1"/>
    <row r="3154" ht="15.75" customHeight="1"/>
    <row r="3155" ht="15.75" customHeight="1"/>
    <row r="3156" ht="15.75" customHeight="1"/>
    <row r="3157" ht="15.75" customHeight="1"/>
    <row r="3158" ht="15.75" customHeight="1"/>
    <row r="3159" ht="15.75" customHeight="1"/>
    <row r="3160" ht="15.75" customHeight="1"/>
    <row r="3161" ht="15.75" customHeight="1"/>
    <row r="3162" ht="15.75" customHeight="1"/>
    <row r="3163" ht="15.75" customHeight="1"/>
    <row r="3164" ht="15.75" customHeight="1"/>
    <row r="3165" ht="15.75" customHeight="1"/>
    <row r="3166" ht="15.75" customHeight="1"/>
    <row r="3167" ht="15.75" customHeight="1"/>
    <row r="3168" ht="15.75" customHeight="1"/>
    <row r="3169" ht="15.75" customHeight="1"/>
    <row r="3170" ht="15.75" customHeight="1"/>
    <row r="3171" ht="15.75" customHeight="1"/>
    <row r="3172" ht="15.75" customHeight="1"/>
    <row r="3173" ht="15.75" customHeight="1"/>
    <row r="3174" ht="15.75" customHeight="1"/>
    <row r="3175" ht="15.75" customHeight="1"/>
    <row r="3176" ht="15.75" customHeight="1"/>
    <row r="3177" ht="15.75" customHeight="1"/>
    <row r="3178" ht="15.75" customHeight="1"/>
    <row r="3179" ht="15.75" customHeight="1"/>
    <row r="3180" ht="15.75" customHeight="1"/>
    <row r="3181" ht="15.75" customHeight="1"/>
    <row r="3182" ht="15.75" customHeight="1"/>
    <row r="3183" ht="15.75" customHeight="1"/>
    <row r="3184" ht="15.75" customHeight="1"/>
    <row r="3185" ht="15.75" customHeight="1"/>
    <row r="3186" ht="15.75" customHeight="1"/>
    <row r="3187" ht="15.75" customHeight="1"/>
    <row r="3188" ht="15.75" customHeight="1"/>
    <row r="3189" ht="15.75" customHeight="1"/>
    <row r="3190" ht="15.75" customHeight="1"/>
    <row r="3191" ht="15.75" customHeight="1"/>
    <row r="3192" ht="15.75" customHeight="1"/>
    <row r="3193" ht="15.75" customHeight="1"/>
    <row r="3194" ht="15.75" customHeight="1"/>
    <row r="3195" ht="15.75" customHeight="1"/>
    <row r="3196" ht="15.75" customHeight="1"/>
    <row r="3197" ht="15.75" customHeight="1"/>
    <row r="3198" ht="15.75" customHeight="1"/>
    <row r="3199" ht="15.75" customHeight="1"/>
    <row r="3200" ht="15.75" customHeight="1"/>
    <row r="3201" ht="15.75" customHeight="1"/>
    <row r="3202" ht="15.75" customHeight="1"/>
    <row r="3203" ht="15.75" customHeight="1"/>
    <row r="3204" ht="15.75" customHeight="1"/>
    <row r="3205" ht="15.75" customHeight="1"/>
    <row r="3206" ht="15.75" customHeight="1"/>
    <row r="3207" ht="15.75" customHeight="1"/>
    <row r="3208" ht="15.75" customHeight="1"/>
    <row r="3209" ht="15.75" customHeight="1"/>
    <row r="3210" ht="15.75" customHeight="1"/>
    <row r="3211" ht="15.75" customHeight="1"/>
    <row r="3212" ht="15.75" customHeight="1"/>
    <row r="3213" ht="15.75" customHeight="1"/>
    <row r="3214" ht="15.75" customHeight="1"/>
    <row r="3215" ht="15.75" customHeight="1"/>
    <row r="3216" ht="15.75" customHeight="1"/>
    <row r="3217" ht="15.75" customHeight="1"/>
    <row r="3218" ht="15.75" customHeight="1"/>
    <row r="3219" ht="15.75" customHeight="1"/>
    <row r="3220" ht="15.75" customHeight="1"/>
    <row r="3221" ht="15.75" customHeight="1"/>
    <row r="3222" ht="15.75" customHeight="1"/>
    <row r="3223" ht="15.75" customHeight="1"/>
    <row r="3224" ht="15.75" customHeight="1"/>
    <row r="3225" ht="15.75" customHeight="1"/>
    <row r="3226" ht="15.75" customHeight="1"/>
    <row r="3227" ht="15.75" customHeight="1"/>
    <row r="3228" ht="15.75" customHeight="1"/>
    <row r="3229" ht="15.75" customHeight="1"/>
    <row r="3230" ht="15.75" customHeight="1"/>
    <row r="3231" ht="15.75" customHeight="1"/>
    <row r="3232" ht="15.75" customHeight="1"/>
    <row r="3233" ht="15.75" customHeight="1"/>
    <row r="3234" ht="15.75" customHeight="1"/>
    <row r="3235" ht="15.75" customHeight="1"/>
    <row r="3236" ht="15.75" customHeight="1"/>
    <row r="3237" ht="15.75" customHeight="1"/>
    <row r="3238" ht="15.75" customHeight="1"/>
    <row r="3239" ht="15.75" customHeight="1"/>
    <row r="3240" ht="15.75" customHeight="1"/>
    <row r="3241" ht="15.75" customHeight="1"/>
    <row r="3242" ht="15.75" customHeight="1"/>
    <row r="3243" ht="15.75" customHeight="1"/>
    <row r="3244" ht="15.75" customHeight="1"/>
    <row r="3245" ht="15.75" customHeight="1"/>
    <row r="3246" ht="15.75" customHeight="1"/>
    <row r="3247" ht="15.75" customHeight="1"/>
    <row r="3248" ht="15.75" customHeight="1"/>
    <row r="3249" ht="15.75" customHeight="1"/>
    <row r="3250" ht="15.75" customHeight="1"/>
    <row r="3251" ht="15.75" customHeight="1"/>
    <row r="3252" ht="15.75" customHeight="1"/>
    <row r="3253" ht="15.75" customHeight="1"/>
    <row r="3254" ht="15.75" customHeight="1"/>
    <row r="3255" ht="15.75" customHeight="1"/>
    <row r="3256" ht="15.75" customHeight="1"/>
    <row r="3257" ht="15.75" customHeight="1"/>
    <row r="3258" ht="15.75" customHeight="1"/>
    <row r="3259" ht="15.75" customHeight="1"/>
    <row r="3260" ht="15.75" customHeight="1"/>
    <row r="3261" ht="15.75" customHeight="1"/>
    <row r="3262" ht="15.75" customHeight="1"/>
    <row r="3263" ht="15.75" customHeight="1"/>
    <row r="3264" ht="15.75" customHeight="1"/>
    <row r="3265" ht="15.75" customHeight="1"/>
    <row r="3266" ht="15.75" customHeight="1"/>
    <row r="3267" ht="15.75" customHeight="1"/>
    <row r="3268" ht="15.75" customHeight="1"/>
    <row r="3269" ht="15.75" customHeight="1"/>
    <row r="3270" ht="15.75" customHeight="1"/>
    <row r="3271" ht="15.75" customHeight="1"/>
    <row r="3272" ht="15.75" customHeight="1"/>
    <row r="3273" ht="15.75" customHeight="1"/>
    <row r="3274" ht="15.75" customHeight="1"/>
    <row r="3275" ht="15.75" customHeight="1"/>
    <row r="3276" ht="15.75" customHeight="1"/>
    <row r="3277" ht="15.75" customHeight="1"/>
    <row r="3278" ht="15.75" customHeight="1"/>
    <row r="3279" ht="15.75" customHeight="1"/>
    <row r="3280" ht="15.75" customHeight="1"/>
    <row r="3281" ht="15.75" customHeight="1"/>
    <row r="3282" ht="15.75" customHeight="1"/>
    <row r="3283" ht="15.75" customHeight="1"/>
    <row r="3284" ht="15.75" customHeight="1"/>
    <row r="3285" ht="15.75" customHeight="1"/>
    <row r="3286" ht="15.75" customHeight="1"/>
    <row r="3287" ht="15.75" customHeight="1"/>
    <row r="3288" ht="15.75" customHeight="1"/>
    <row r="3289" ht="15.75" customHeight="1"/>
    <row r="3290" ht="15.75" customHeight="1"/>
    <row r="3291" ht="15.75" customHeight="1"/>
    <row r="3292" ht="15.75" customHeight="1"/>
    <row r="3293" ht="15.75" customHeight="1"/>
    <row r="3294" ht="15.75" customHeight="1"/>
    <row r="3295" ht="15.75" customHeight="1"/>
    <row r="3296" ht="15.75" customHeight="1"/>
    <row r="3297" ht="15.75" customHeight="1"/>
    <row r="3298" ht="15.75" customHeight="1"/>
    <row r="3299" ht="15.75" customHeight="1"/>
    <row r="3300" ht="15.75" customHeight="1"/>
    <row r="3301" ht="15.75" customHeight="1"/>
    <row r="3302" ht="15.75" customHeight="1"/>
    <row r="3303" ht="15.75" customHeight="1"/>
    <row r="3304" ht="15.75" customHeight="1"/>
    <row r="3305" ht="15.75" customHeight="1"/>
    <row r="3306" ht="15.75" customHeight="1"/>
    <row r="3307" ht="15.75" customHeight="1"/>
    <row r="3308" ht="15.75" customHeight="1"/>
    <row r="3309" ht="15.75" customHeight="1"/>
    <row r="3310" ht="15.75" customHeight="1"/>
    <row r="3311" ht="15.75" customHeight="1"/>
    <row r="3312" ht="15.75" customHeight="1"/>
    <row r="3313" ht="15.75" customHeight="1"/>
    <row r="3314" ht="15.75" customHeight="1"/>
    <row r="3315" ht="15.75" customHeight="1"/>
    <row r="3316" ht="15.75" customHeight="1"/>
    <row r="3317" ht="15.75" customHeight="1"/>
    <row r="3318" ht="15.75" customHeight="1"/>
    <row r="3319" ht="15.75" customHeight="1"/>
    <row r="3320" ht="15.75" customHeight="1"/>
    <row r="3321" ht="15.75" customHeight="1"/>
    <row r="3322" ht="15.75" customHeight="1"/>
    <row r="3323" ht="15.75" customHeight="1"/>
    <row r="3324" ht="15.75" customHeight="1"/>
    <row r="3325" ht="15.75" customHeight="1"/>
    <row r="3326" ht="15.75" customHeight="1"/>
    <row r="3327" ht="15.75" customHeight="1"/>
    <row r="3328" ht="15.75" customHeight="1"/>
    <row r="3329" ht="15.75" customHeight="1"/>
    <row r="3330" ht="15.75" customHeight="1"/>
    <row r="3331" ht="15.75" customHeight="1"/>
    <row r="3332" ht="15.75" customHeight="1"/>
    <row r="3333" ht="15.75" customHeight="1"/>
    <row r="3334" ht="15.75" customHeight="1"/>
    <row r="3335" ht="15.75" customHeight="1"/>
    <row r="3336" ht="15.75" customHeight="1"/>
    <row r="3337" ht="15.75" customHeight="1"/>
    <row r="3338" ht="15.75" customHeight="1"/>
    <row r="3339" ht="15.75" customHeight="1"/>
    <row r="3340" ht="15.75" customHeight="1"/>
    <row r="3341" ht="15.75" customHeight="1"/>
    <row r="3342" ht="15.75" customHeight="1"/>
    <row r="3343" ht="15.75" customHeight="1"/>
    <row r="3344" ht="15.75" customHeight="1"/>
    <row r="3345" ht="15.75" customHeight="1"/>
    <row r="3346" ht="15.75" customHeight="1"/>
    <row r="3347" ht="15.75" customHeight="1"/>
    <row r="3348" ht="15.75" customHeight="1"/>
    <row r="3349" ht="15.75" customHeight="1"/>
    <row r="3350" ht="15.75" customHeight="1"/>
    <row r="3351" ht="15.75" customHeight="1"/>
    <row r="3352" ht="15.75" customHeight="1"/>
    <row r="3353" ht="15.75" customHeight="1"/>
    <row r="3354" ht="15.75" customHeight="1"/>
    <row r="3355" ht="15.75" customHeight="1"/>
    <row r="3356" ht="15.75" customHeight="1"/>
    <row r="3357" ht="15.75" customHeight="1"/>
    <row r="3358" ht="15.75" customHeight="1"/>
    <row r="3359" ht="15.75" customHeight="1"/>
    <row r="3360" ht="15.75" customHeight="1"/>
    <row r="3361" ht="15.75" customHeight="1"/>
    <row r="3362" ht="15.75" customHeight="1"/>
    <row r="3363" ht="15.75" customHeight="1"/>
    <row r="3364" ht="15.75" customHeight="1"/>
    <row r="3365" ht="15.75" customHeight="1"/>
    <row r="3366" ht="15.75" customHeight="1"/>
    <row r="3367" ht="15.75" customHeight="1"/>
    <row r="3368" ht="15.75" customHeight="1"/>
    <row r="3369" ht="15.75" customHeight="1"/>
    <row r="3370" ht="15.75" customHeight="1"/>
    <row r="3371" ht="15.75" customHeight="1"/>
    <row r="3372" ht="15.75" customHeight="1"/>
    <row r="3373" ht="15.75" customHeight="1"/>
    <row r="3374" ht="15.75" customHeight="1"/>
    <row r="3375" ht="15.75" customHeight="1"/>
    <row r="3376" ht="15.75" customHeight="1"/>
    <row r="3377" ht="15.75" customHeight="1"/>
    <row r="3378" ht="15.75" customHeight="1"/>
    <row r="3379" ht="15.75" customHeight="1"/>
    <row r="3380" ht="15.75" customHeight="1"/>
    <row r="3381" ht="15.75" customHeight="1"/>
    <row r="3382" ht="15.75" customHeight="1"/>
    <row r="3383" ht="15.75" customHeight="1"/>
    <row r="3384" ht="15.75" customHeight="1"/>
    <row r="3385" ht="15.75" customHeight="1"/>
    <row r="3386" ht="15.75" customHeight="1"/>
    <row r="3387" ht="15.75" customHeight="1"/>
    <row r="3388" ht="15.75" customHeight="1"/>
    <row r="3389" ht="15.75" customHeight="1"/>
    <row r="3390" ht="15.75" customHeight="1"/>
    <row r="3391" ht="15.75" customHeight="1"/>
    <row r="3392" ht="15.75" customHeight="1"/>
    <row r="3393" ht="15.75" customHeight="1"/>
    <row r="3394" ht="15.75" customHeight="1"/>
    <row r="3395" ht="15.75" customHeight="1"/>
    <row r="3396" ht="15.75" customHeight="1"/>
    <row r="3397" ht="15.75" customHeight="1"/>
    <row r="3398" ht="15.75" customHeight="1"/>
    <row r="3399" ht="15.75" customHeight="1"/>
    <row r="3400" ht="15.75" customHeight="1"/>
    <row r="3401" ht="15.75" customHeight="1"/>
    <row r="3402" ht="15.75" customHeight="1"/>
    <row r="3403" ht="15.75" customHeight="1"/>
    <row r="3404" ht="15.75" customHeight="1"/>
    <row r="3405" ht="15.75" customHeight="1"/>
    <row r="3406" ht="15.75" customHeight="1"/>
    <row r="3407" ht="15.75" customHeight="1"/>
    <row r="3408" ht="15.75" customHeight="1"/>
    <row r="3409" ht="15.75" customHeight="1"/>
    <row r="3410" ht="15.75" customHeight="1"/>
    <row r="3411" ht="15.75" customHeight="1"/>
    <row r="3412" ht="15.75" customHeight="1"/>
    <row r="3413" ht="15.75" customHeight="1"/>
    <row r="3414" ht="15.75" customHeight="1"/>
    <row r="3415" ht="15.75" customHeight="1"/>
    <row r="3416" ht="15.75" customHeight="1"/>
    <row r="3417" ht="15.75" customHeight="1"/>
    <row r="3418" ht="15.75" customHeight="1"/>
    <row r="3419" ht="15.75" customHeight="1"/>
    <row r="3420" ht="15.75" customHeight="1"/>
    <row r="3421" ht="15.75" customHeight="1"/>
    <row r="3422" ht="15.75" customHeight="1"/>
    <row r="3423" ht="15.75" customHeight="1"/>
    <row r="3424" ht="15.75" customHeight="1"/>
    <row r="3425" ht="15.75" customHeight="1"/>
    <row r="3426" ht="15.75" customHeight="1"/>
    <row r="3427" ht="15.75" customHeight="1"/>
    <row r="3428" ht="15.75" customHeight="1"/>
    <row r="3429" ht="15.75" customHeight="1"/>
    <row r="3430" ht="15.75" customHeight="1"/>
    <row r="3431" ht="15.75" customHeight="1"/>
    <row r="3432" ht="15.75" customHeight="1"/>
    <row r="3433" ht="15.75" customHeight="1"/>
    <row r="3434" ht="15.75" customHeight="1"/>
    <row r="3435" ht="15.75" customHeight="1"/>
    <row r="3436" ht="15.75" customHeight="1"/>
    <row r="3437" ht="15.75" customHeight="1"/>
    <row r="3438" ht="15.75" customHeight="1"/>
    <row r="3439" ht="15.75" customHeight="1"/>
    <row r="3440" ht="15.75" customHeight="1"/>
    <row r="3441" ht="15.75" customHeight="1"/>
    <row r="3442" ht="15.75" customHeight="1"/>
    <row r="3443" ht="15.75" customHeight="1"/>
    <row r="3444" ht="15.75" customHeight="1"/>
    <row r="3445" ht="15.75" customHeight="1"/>
    <row r="3446" ht="15.75" customHeight="1"/>
    <row r="3447" ht="15.75" customHeight="1"/>
    <row r="3448" ht="15.75" customHeight="1"/>
    <row r="3449" ht="15.75" customHeight="1"/>
    <row r="3450" ht="15.75" customHeight="1"/>
    <row r="3451" ht="15.75" customHeight="1"/>
    <row r="3452" ht="15.75" customHeight="1"/>
    <row r="3453" ht="15.75" customHeight="1"/>
    <row r="3454" ht="15.75" customHeight="1"/>
    <row r="3455" ht="15.75" customHeight="1"/>
    <row r="3456" ht="15.75" customHeight="1"/>
    <row r="3457" ht="15.75" customHeight="1"/>
    <row r="3458" ht="15.75" customHeight="1"/>
    <row r="3459" ht="15.75" customHeight="1"/>
    <row r="3460" ht="15.75" customHeight="1"/>
    <row r="3461" ht="15.75" customHeight="1"/>
    <row r="3462" ht="15.75" customHeight="1"/>
    <row r="3463" ht="15.75" customHeight="1"/>
    <row r="3464" ht="15.75" customHeight="1"/>
    <row r="3465" ht="15.75" customHeight="1"/>
    <row r="3466" ht="15.75" customHeight="1"/>
    <row r="3467" ht="15.75" customHeight="1"/>
    <row r="3468" ht="15.75" customHeight="1"/>
    <row r="3469" ht="15.75" customHeight="1"/>
    <row r="3470" ht="15.75" customHeight="1"/>
    <row r="3471" ht="15.75" customHeight="1"/>
    <row r="3472" ht="15.75" customHeight="1"/>
    <row r="3473" ht="15.75" customHeight="1"/>
    <row r="3474" ht="15.75" customHeight="1"/>
    <row r="3475" ht="15.75" customHeight="1"/>
    <row r="3476" ht="15.75" customHeight="1"/>
    <row r="3477" ht="15.75" customHeight="1"/>
    <row r="3478" ht="15.75" customHeight="1"/>
    <row r="3479" ht="15.75" customHeight="1"/>
    <row r="3480" ht="15.75" customHeight="1"/>
    <row r="3481" ht="15.75" customHeight="1"/>
    <row r="3482" ht="15.75" customHeight="1"/>
    <row r="3483" ht="15.75" customHeight="1"/>
    <row r="3484" ht="15.75" customHeight="1"/>
    <row r="3485" ht="15.75" customHeight="1"/>
    <row r="3486" ht="15.75" customHeight="1"/>
    <row r="3487" ht="15.75" customHeight="1"/>
    <row r="3488" ht="15.75" customHeight="1"/>
    <row r="3489" ht="15.75" customHeight="1"/>
    <row r="3490" ht="15.75" customHeight="1"/>
    <row r="3491" ht="15.75" customHeight="1"/>
    <row r="3492" ht="15.75" customHeight="1"/>
    <row r="3493" ht="15.75" customHeight="1"/>
    <row r="3494" ht="15.75" customHeight="1"/>
    <row r="3495" ht="15.75" customHeight="1"/>
    <row r="3496" ht="15.75" customHeight="1"/>
    <row r="3497" ht="15.75" customHeight="1"/>
    <row r="3498" ht="15.75" customHeight="1"/>
    <row r="3499" ht="15.75" customHeight="1"/>
    <row r="3500" ht="15.75" customHeight="1"/>
    <row r="3501" ht="15.75" customHeight="1"/>
    <row r="3502" ht="15.75" customHeight="1"/>
    <row r="3503" ht="15.75" customHeight="1"/>
    <row r="3504" ht="15.75" customHeight="1"/>
    <row r="3505" ht="15.75" customHeight="1"/>
    <row r="3506" ht="15.75" customHeight="1"/>
    <row r="3507" ht="15.75" customHeight="1"/>
    <row r="3508" ht="15.75" customHeight="1"/>
    <row r="3509" ht="15.75" customHeight="1"/>
    <row r="3510" ht="15.75" customHeight="1"/>
    <row r="3511" ht="15.75" customHeight="1"/>
    <row r="3512" ht="15.75" customHeight="1"/>
    <row r="3513" ht="15.75" customHeight="1"/>
    <row r="3514" ht="15.75" customHeight="1"/>
    <row r="3515" ht="15.75" customHeight="1"/>
    <row r="3516" ht="15.75" customHeight="1"/>
    <row r="3517" ht="15.75" customHeight="1"/>
    <row r="3518" ht="15.75" customHeight="1"/>
    <row r="3519" ht="15.75" customHeight="1"/>
    <row r="3520" ht="15.75" customHeight="1"/>
    <row r="3521" ht="15.75" customHeight="1"/>
    <row r="3522" ht="15.75" customHeight="1"/>
    <row r="3523" ht="15.75" customHeight="1"/>
    <row r="3524" ht="15.75" customHeight="1"/>
    <row r="3525" ht="15.75" customHeight="1"/>
    <row r="3526" ht="15.75" customHeight="1"/>
    <row r="3527" ht="15.75" customHeight="1"/>
    <row r="3528" ht="15.75" customHeight="1"/>
    <row r="3529" ht="15.75" customHeight="1"/>
    <row r="3530" ht="15.75" customHeight="1"/>
    <row r="3531" ht="15.75" customHeight="1"/>
    <row r="3532" ht="15.75" customHeight="1"/>
    <row r="3533" ht="15.75" customHeight="1"/>
    <row r="3534" ht="15.75" customHeight="1"/>
    <row r="3535" ht="15.75" customHeight="1"/>
    <row r="3536" ht="15.75" customHeight="1"/>
    <row r="3537" ht="15.75" customHeight="1"/>
    <row r="3538" ht="15.75" customHeight="1"/>
    <row r="3539" ht="15.75" customHeight="1"/>
    <row r="3540" ht="15.75" customHeight="1"/>
    <row r="3541" ht="15.75" customHeight="1"/>
    <row r="3542" ht="15.75" customHeight="1"/>
    <row r="3543" ht="15.75" customHeight="1"/>
    <row r="3544" ht="15.75" customHeight="1"/>
    <row r="3545" ht="15.75" customHeight="1"/>
    <row r="3546" ht="15.75" customHeight="1"/>
    <row r="3547" ht="15.75" customHeight="1"/>
    <row r="3548" ht="15.75" customHeight="1"/>
    <row r="3549" ht="15.75" customHeight="1"/>
    <row r="3550" ht="15.75" customHeight="1"/>
    <row r="3551" ht="15.75" customHeight="1"/>
    <row r="3552" ht="15.75" customHeight="1"/>
    <row r="3553" ht="15.75" customHeight="1"/>
    <row r="3554" ht="15.75" customHeight="1"/>
    <row r="3555" ht="15.75" customHeight="1"/>
    <row r="3556" ht="15.75" customHeight="1"/>
    <row r="3557" ht="15.75" customHeight="1"/>
    <row r="3558" ht="15.75" customHeight="1"/>
    <row r="3559" ht="15.75" customHeight="1"/>
    <row r="3560" ht="15.75" customHeight="1"/>
    <row r="3561" ht="15.75" customHeight="1"/>
    <row r="3562" ht="15.75" customHeight="1"/>
    <row r="3563" ht="15.75" customHeight="1"/>
    <row r="3564" ht="15.75" customHeight="1"/>
    <row r="3565" ht="15.75" customHeight="1"/>
    <row r="3566" ht="15.75" customHeight="1"/>
    <row r="3567" ht="15.75" customHeight="1"/>
    <row r="3568" ht="15.75" customHeight="1"/>
    <row r="3569" ht="15.75" customHeight="1"/>
    <row r="3570" ht="15.75" customHeight="1"/>
    <row r="3571" ht="15.75" customHeight="1"/>
    <row r="3572" ht="15.75" customHeight="1"/>
    <row r="3573" ht="15.75" customHeight="1"/>
    <row r="3574" ht="15.75" customHeight="1"/>
    <row r="3575" ht="15.75" customHeight="1"/>
    <row r="3576" ht="15.75" customHeight="1"/>
    <row r="3577" ht="15.75" customHeight="1"/>
    <row r="3578" ht="15.75" customHeight="1"/>
    <row r="3579" ht="15.75" customHeight="1"/>
    <row r="3580" ht="15.75" customHeight="1"/>
    <row r="3581" ht="15.75" customHeight="1"/>
    <row r="3582" ht="15.75" customHeight="1"/>
    <row r="3583" ht="15.75" customHeight="1"/>
    <row r="3584" ht="15.75" customHeight="1"/>
    <row r="3585" ht="15.75" customHeight="1"/>
    <row r="3586" ht="15.75" customHeight="1"/>
    <row r="3587" ht="15.75" customHeight="1"/>
    <row r="3588" ht="15.75" customHeight="1"/>
    <row r="3589" ht="15.75" customHeight="1"/>
    <row r="3590" ht="15.75" customHeight="1"/>
    <row r="3591" ht="15.75" customHeight="1"/>
    <row r="3592" ht="15.75" customHeight="1"/>
    <row r="3593" ht="15.75" customHeight="1"/>
    <row r="3594" ht="15.75" customHeight="1"/>
    <row r="3595" ht="15.75" customHeight="1"/>
    <row r="3596" ht="15.75" customHeight="1"/>
    <row r="3597" ht="15.75" customHeight="1"/>
    <row r="3598" ht="15.75" customHeight="1"/>
    <row r="3599" ht="15.75" customHeight="1"/>
    <row r="3600" ht="15.75" customHeight="1"/>
    <row r="3601" ht="15.75" customHeight="1"/>
    <row r="3602" ht="15.75" customHeight="1"/>
    <row r="3603" ht="15.75" customHeight="1"/>
    <row r="3604" ht="15.75" customHeight="1"/>
    <row r="3605" ht="15.75" customHeight="1"/>
    <row r="3606" ht="15.75" customHeight="1"/>
    <row r="3607" ht="15.75" customHeight="1"/>
    <row r="3608" ht="15.75" customHeight="1"/>
    <row r="3609" ht="15.75" customHeight="1"/>
    <row r="3610" ht="15.75" customHeight="1"/>
    <row r="3611" ht="15.75" customHeight="1"/>
    <row r="3612" ht="15.75" customHeight="1"/>
    <row r="3613" ht="15.75" customHeight="1"/>
    <row r="3614" ht="15.75" customHeight="1"/>
    <row r="3615" ht="15.75" customHeight="1"/>
    <row r="3616" ht="15.75" customHeight="1"/>
    <row r="3617" ht="15.75" customHeight="1"/>
    <row r="3618" ht="15.75" customHeight="1"/>
    <row r="3619" ht="15.75" customHeight="1"/>
    <row r="3620" ht="15.75" customHeight="1"/>
    <row r="3621" ht="15.75" customHeight="1"/>
    <row r="3622" ht="15.75" customHeight="1"/>
    <row r="3623" ht="15.75" customHeight="1"/>
    <row r="3624" ht="15.75" customHeight="1"/>
    <row r="3625" ht="15.75" customHeight="1"/>
    <row r="3626" ht="15.75" customHeight="1"/>
    <row r="3627" ht="15.75" customHeight="1"/>
    <row r="3628" ht="15.75" customHeight="1"/>
    <row r="3629" ht="15.75" customHeight="1"/>
    <row r="3630" ht="15.75" customHeight="1"/>
    <row r="3631" ht="15.75" customHeight="1"/>
    <row r="3632" ht="15.75" customHeight="1"/>
    <row r="3633" ht="15.75" customHeight="1"/>
    <row r="3634" ht="15.75" customHeight="1"/>
    <row r="3635" ht="15.75" customHeight="1"/>
    <row r="3636" ht="15.75" customHeight="1"/>
    <row r="3637" ht="15.75" customHeight="1"/>
    <row r="3638" ht="15.75" customHeight="1"/>
    <row r="3639" ht="15.75" customHeight="1"/>
    <row r="3640" ht="15.75" customHeight="1"/>
    <row r="3641" ht="15.75" customHeight="1"/>
    <row r="3642" ht="15.75" customHeight="1"/>
    <row r="3643" ht="15.75" customHeight="1"/>
    <row r="3644" ht="15.75" customHeight="1"/>
    <row r="3645" ht="15.75" customHeight="1"/>
    <row r="3646" ht="15.75" customHeight="1"/>
    <row r="3647" ht="15.75" customHeight="1"/>
    <row r="3648" ht="15.75" customHeight="1"/>
    <row r="3649" ht="15.75" customHeight="1"/>
    <row r="3650" ht="15.75" customHeight="1"/>
    <row r="3651" ht="15.75" customHeight="1"/>
    <row r="3652" ht="15.75" customHeight="1"/>
    <row r="3653" ht="15.75" customHeight="1"/>
    <row r="3654" ht="15.75" customHeight="1"/>
    <row r="3655" ht="15.75" customHeight="1"/>
    <row r="3656" ht="15.75" customHeight="1"/>
    <row r="3657" ht="15.75" customHeight="1"/>
    <row r="3658" ht="15.75" customHeight="1"/>
    <row r="3659" ht="15.75" customHeight="1"/>
    <row r="3660" ht="15.75" customHeight="1"/>
    <row r="3661" ht="15.75" customHeight="1"/>
    <row r="3662" ht="15.75" customHeight="1"/>
    <row r="3663" ht="15.75" customHeight="1"/>
    <row r="3664" ht="15.75" customHeight="1"/>
    <row r="3665" ht="15.75" customHeight="1"/>
    <row r="3666" ht="15.75" customHeight="1"/>
    <row r="3667" ht="15.75" customHeight="1"/>
    <row r="3668" ht="15.75" customHeight="1"/>
    <row r="3669" ht="15.75" customHeight="1"/>
    <row r="3670" ht="15.75" customHeight="1"/>
    <row r="3671" ht="15.75" customHeight="1"/>
    <row r="3672" ht="15.75" customHeight="1"/>
    <row r="3673" ht="15.75" customHeight="1"/>
    <row r="3674" ht="15.75" customHeight="1"/>
    <row r="3675" ht="15.75" customHeight="1"/>
    <row r="3676" ht="15.75" customHeight="1"/>
    <row r="3677" ht="15.75" customHeight="1"/>
    <row r="3678" ht="15.75" customHeight="1"/>
    <row r="3679" ht="15.75" customHeight="1"/>
    <row r="3680" ht="15.75" customHeight="1"/>
    <row r="3681" ht="15.75" customHeight="1"/>
    <row r="3682" ht="15.75" customHeight="1"/>
    <row r="3683" ht="15.75" customHeight="1"/>
    <row r="3684" ht="15.75" customHeight="1"/>
    <row r="3685" ht="15.75" customHeight="1"/>
    <row r="3686" ht="15.75" customHeight="1"/>
    <row r="3687" ht="15.75" customHeight="1"/>
    <row r="3688" ht="15.75" customHeight="1"/>
    <row r="3689" ht="15.75" customHeight="1"/>
    <row r="3690" ht="15.75" customHeight="1"/>
    <row r="3691" ht="15.75" customHeight="1"/>
    <row r="3692" ht="15.75" customHeight="1"/>
    <row r="3693" ht="15.75" customHeight="1"/>
    <row r="3694" ht="15.75" customHeight="1"/>
    <row r="3695" ht="15.75" customHeight="1"/>
    <row r="3696" ht="15.75" customHeight="1"/>
    <row r="3697" ht="15.75" customHeight="1"/>
    <row r="3698" ht="15.75" customHeight="1"/>
    <row r="3699" ht="15.75" customHeight="1"/>
    <row r="3700" ht="15.75" customHeight="1"/>
    <row r="3701" ht="15.75" customHeight="1"/>
    <row r="3702" ht="15.75" customHeight="1"/>
    <row r="3703" ht="15.75" customHeight="1"/>
    <row r="3704" ht="15.75" customHeight="1"/>
    <row r="3705" ht="15.75" customHeight="1"/>
    <row r="3706" ht="15.75" customHeight="1"/>
    <row r="3707" ht="15.75" customHeight="1"/>
    <row r="3708" ht="15.75" customHeight="1"/>
    <row r="3709" ht="15.75" customHeight="1"/>
    <row r="3710" ht="15.75" customHeight="1"/>
    <row r="3711" ht="15.75" customHeight="1"/>
    <row r="3712" ht="15.75" customHeight="1"/>
    <row r="3713" ht="15.75" customHeight="1"/>
    <row r="3714" ht="15.75" customHeight="1"/>
    <row r="3715" ht="15.75" customHeight="1"/>
    <row r="3716" ht="15.75" customHeight="1"/>
    <row r="3717" ht="15.75" customHeight="1"/>
    <row r="3718" ht="15.75" customHeight="1"/>
    <row r="3719" ht="15.75" customHeight="1"/>
    <row r="3720" ht="15.75" customHeight="1"/>
    <row r="3721" ht="15.75" customHeight="1"/>
    <row r="3722" ht="15.75" customHeight="1"/>
    <row r="3723" ht="15.75" customHeight="1"/>
    <row r="3724" ht="15.75" customHeight="1"/>
    <row r="3725" ht="15.75" customHeight="1"/>
    <row r="3726" ht="15.75" customHeight="1"/>
    <row r="3727" ht="15.75" customHeight="1"/>
    <row r="3728" ht="15.75" customHeight="1"/>
    <row r="3729" ht="15.75" customHeight="1"/>
    <row r="3730" ht="15.75" customHeight="1"/>
    <row r="3731" ht="15.75" customHeight="1"/>
    <row r="3732" ht="15.75" customHeight="1"/>
    <row r="3733" ht="15.75" customHeight="1"/>
    <row r="3734" ht="15.75" customHeight="1"/>
    <row r="3735" ht="15.75" customHeight="1"/>
    <row r="3736" ht="15.75" customHeight="1"/>
    <row r="3737" ht="15.75" customHeight="1"/>
    <row r="3738" ht="15.75" customHeight="1"/>
    <row r="3739" ht="15.75" customHeight="1"/>
    <row r="3740" ht="15.75" customHeight="1"/>
    <row r="3741" ht="15.75" customHeight="1"/>
    <row r="3742" ht="15.75" customHeight="1"/>
    <row r="3743" ht="15.75" customHeight="1"/>
    <row r="3744" ht="15.75" customHeight="1"/>
    <row r="3745" ht="15.75" customHeight="1"/>
    <row r="3746" ht="15.75" customHeight="1"/>
    <row r="3747" ht="15.75" customHeight="1"/>
    <row r="3748" ht="15.75" customHeight="1"/>
    <row r="3749" ht="15.75" customHeight="1"/>
    <row r="3750" ht="15.75" customHeight="1"/>
    <row r="3751" ht="15.75" customHeight="1"/>
    <row r="3752" ht="15.75" customHeight="1"/>
    <row r="3753" ht="15.75" customHeight="1"/>
    <row r="3754" ht="15.75" customHeight="1"/>
    <row r="3755" ht="15.75" customHeight="1"/>
    <row r="3756" ht="15.75" customHeight="1"/>
    <row r="3757" ht="15.75" customHeight="1"/>
    <row r="3758" ht="15.75" customHeight="1"/>
    <row r="3759" ht="15.75" customHeight="1"/>
    <row r="3760" ht="15.75" customHeight="1"/>
    <row r="3761" ht="15.75" customHeight="1"/>
    <row r="3762" ht="15.75" customHeight="1"/>
    <row r="3763" ht="15.75" customHeight="1"/>
    <row r="3764" ht="15.75" customHeight="1"/>
    <row r="3765" ht="15.75" customHeight="1"/>
    <row r="3766" ht="15.75" customHeight="1"/>
    <row r="3767" ht="15.75" customHeight="1"/>
    <row r="3768" ht="15.75" customHeight="1"/>
    <row r="3769" ht="15.75" customHeight="1"/>
    <row r="3770" ht="15.75" customHeight="1"/>
    <row r="3771" ht="15.75" customHeight="1"/>
    <row r="3772" ht="15.75" customHeight="1"/>
    <row r="3773" ht="15.75" customHeight="1"/>
    <row r="3774" ht="15.75" customHeight="1"/>
    <row r="3775" ht="15.75" customHeight="1"/>
    <row r="3776" ht="15.75" customHeight="1"/>
    <row r="3777" ht="15.75" customHeight="1"/>
    <row r="3778" ht="15.75" customHeight="1"/>
    <row r="3779" ht="15.75" customHeight="1"/>
    <row r="3780" ht="15.75" customHeight="1"/>
    <row r="3781" ht="15.75" customHeight="1"/>
    <row r="3782" ht="15.75" customHeight="1"/>
    <row r="3783" ht="15.75" customHeight="1"/>
    <row r="3784" ht="15.75" customHeight="1"/>
    <row r="3785" ht="15.75" customHeight="1"/>
    <row r="3786" ht="15.75" customHeight="1"/>
    <row r="3787" ht="15.75" customHeight="1"/>
    <row r="3788" ht="15.75" customHeight="1"/>
    <row r="3789" ht="15.75" customHeight="1"/>
    <row r="3790" ht="15.75" customHeight="1"/>
    <row r="3791" ht="15.75" customHeight="1"/>
    <row r="3792" ht="15.75" customHeight="1"/>
    <row r="3793" ht="15.75" customHeight="1"/>
    <row r="3794" ht="15.75" customHeight="1"/>
    <row r="3795" ht="15.75" customHeight="1"/>
    <row r="3796" ht="15.75" customHeight="1"/>
    <row r="3797" ht="15.75" customHeight="1"/>
    <row r="3798" ht="15.75" customHeight="1"/>
    <row r="3799" ht="15.75" customHeight="1"/>
    <row r="3800" ht="15.75" customHeight="1"/>
    <row r="3801" ht="15.75" customHeight="1"/>
    <row r="3802" ht="15.75" customHeight="1"/>
    <row r="3803" ht="15.75" customHeight="1"/>
    <row r="3804" ht="15.75" customHeight="1"/>
    <row r="3805" ht="15.75" customHeight="1"/>
    <row r="3806" ht="15.75" customHeight="1"/>
    <row r="3807" ht="15.75" customHeight="1"/>
    <row r="3808" ht="15.75" customHeight="1"/>
    <row r="3809" ht="15.75" customHeight="1"/>
    <row r="3810" ht="15.75" customHeight="1"/>
    <row r="3811" ht="15.75" customHeight="1"/>
    <row r="3812" ht="15.75" customHeight="1"/>
    <row r="3813" ht="15.75" customHeight="1"/>
    <row r="3814" ht="15.75" customHeight="1"/>
    <row r="3815" ht="15.75" customHeight="1"/>
    <row r="3816" ht="15.75" customHeight="1"/>
    <row r="3817" ht="15.75" customHeight="1"/>
    <row r="3818" ht="15.75" customHeight="1"/>
    <row r="3819" ht="15.75" customHeight="1"/>
    <row r="3820" ht="15.75" customHeight="1"/>
    <row r="3821" ht="15.75" customHeight="1"/>
    <row r="3822" ht="15.75" customHeight="1"/>
    <row r="3823" ht="15.75" customHeight="1"/>
    <row r="3824" ht="15.75" customHeight="1"/>
    <row r="3825" ht="15.75" customHeight="1"/>
    <row r="3826" ht="15.75" customHeight="1"/>
    <row r="3827" ht="15.75" customHeight="1"/>
    <row r="3828" ht="15.75" customHeight="1"/>
    <row r="3829" ht="15.75" customHeight="1"/>
    <row r="3830" ht="15.75" customHeight="1"/>
    <row r="3831" ht="15.75" customHeight="1"/>
    <row r="3832" ht="15.75" customHeight="1"/>
    <row r="3833" ht="15.75" customHeight="1"/>
    <row r="3834" ht="15.75" customHeight="1"/>
    <row r="3835" ht="15.75" customHeight="1"/>
    <row r="3836" ht="15.75" customHeight="1"/>
    <row r="3837" ht="15.75" customHeight="1"/>
    <row r="3838" ht="15.75" customHeight="1"/>
    <row r="3839" ht="15.75" customHeight="1"/>
    <row r="3840" ht="15.75" customHeight="1"/>
    <row r="3841" ht="15.75" customHeight="1"/>
    <row r="3842" ht="15.75" customHeight="1"/>
    <row r="3843" ht="15.75" customHeight="1"/>
    <row r="3844" ht="15.75" customHeight="1"/>
    <row r="3845" ht="15.75" customHeight="1"/>
    <row r="3846" ht="15.75" customHeight="1"/>
    <row r="3847" ht="15.75" customHeight="1"/>
    <row r="3848" ht="15.75" customHeight="1"/>
    <row r="3849" ht="15.75" customHeight="1"/>
    <row r="3850" ht="15.75" customHeight="1"/>
    <row r="3851" ht="15.75" customHeight="1"/>
    <row r="3852" ht="15.75" customHeight="1"/>
    <row r="3853" ht="15.75" customHeight="1"/>
    <row r="3854" ht="15.75" customHeight="1"/>
    <row r="3855" ht="15.75" customHeight="1"/>
    <row r="3856" ht="15.75" customHeight="1"/>
    <row r="3857" ht="15.75" customHeight="1"/>
    <row r="3858" ht="15.75" customHeight="1"/>
    <row r="3859" ht="15.75" customHeight="1"/>
    <row r="3860" ht="15.75" customHeight="1"/>
    <row r="3861" ht="15.75" customHeight="1"/>
    <row r="3862" ht="15.75" customHeight="1"/>
    <row r="3863" ht="15.75" customHeight="1"/>
    <row r="3864" ht="15.75" customHeight="1"/>
    <row r="3865" ht="15.75" customHeight="1"/>
    <row r="3866" ht="15.75" customHeight="1"/>
    <row r="3867" ht="15.75" customHeight="1"/>
    <row r="3868" ht="15.75" customHeight="1"/>
    <row r="3869" ht="15.75" customHeight="1"/>
    <row r="3870" ht="15.75" customHeight="1"/>
    <row r="3871" ht="15.75" customHeight="1"/>
    <row r="3872" ht="15.75" customHeight="1"/>
    <row r="3873" ht="15.75" customHeight="1"/>
    <row r="3874" ht="15.75" customHeight="1"/>
    <row r="3875" ht="15.75" customHeight="1"/>
    <row r="3876" ht="15.75" customHeight="1"/>
    <row r="3877" ht="15.75" customHeight="1"/>
    <row r="3878" ht="15.75" customHeight="1"/>
    <row r="3879" ht="15.75" customHeight="1"/>
    <row r="3880" ht="15.75" customHeight="1"/>
    <row r="3881" ht="15.75" customHeight="1"/>
    <row r="3882" ht="15.75" customHeight="1"/>
    <row r="3883" ht="15.75" customHeight="1"/>
    <row r="3884" ht="15.75" customHeight="1"/>
    <row r="3885" ht="15.75" customHeight="1"/>
    <row r="3886" ht="15.75" customHeight="1"/>
    <row r="3887" ht="15.75" customHeight="1"/>
    <row r="3888" ht="15.75" customHeight="1"/>
    <row r="3889" ht="15.75" customHeight="1"/>
    <row r="3890" ht="15.75" customHeight="1"/>
    <row r="3891" ht="15.75" customHeight="1"/>
    <row r="3892" ht="15.75" customHeight="1"/>
    <row r="3893" ht="15.75" customHeight="1"/>
    <row r="3894" ht="15.75" customHeight="1"/>
    <row r="3895" ht="15.75" customHeight="1"/>
    <row r="3896" ht="15.75" customHeight="1"/>
    <row r="3897" ht="15.75" customHeight="1"/>
    <row r="3898" ht="15.75" customHeight="1"/>
    <row r="3899" ht="15.75" customHeight="1"/>
    <row r="3900" ht="15.75" customHeight="1"/>
    <row r="3901" ht="15.75" customHeight="1"/>
    <row r="3902" ht="15.75" customHeight="1"/>
    <row r="3903" ht="15.75" customHeight="1"/>
    <row r="3904" ht="15.75" customHeight="1"/>
    <row r="3905" ht="15.75" customHeight="1"/>
    <row r="3906" ht="15.75" customHeight="1"/>
    <row r="3907" ht="15.75" customHeight="1"/>
    <row r="3908" ht="15.75" customHeight="1"/>
    <row r="3909" ht="15.75" customHeight="1"/>
    <row r="3910" ht="15.75" customHeight="1"/>
    <row r="3911" ht="15.75" customHeight="1"/>
    <row r="3912" ht="15.75" customHeight="1"/>
    <row r="3913" ht="15.75" customHeight="1"/>
    <row r="3914" ht="15.75" customHeight="1"/>
    <row r="3915" ht="15.75" customHeight="1"/>
    <row r="3916" ht="15.75" customHeight="1"/>
    <row r="3917" ht="15.75" customHeight="1"/>
    <row r="3918" ht="15.75" customHeight="1"/>
    <row r="3919" ht="15.75" customHeight="1"/>
    <row r="3920" ht="15.75" customHeight="1"/>
    <row r="3921" ht="15.75" customHeight="1"/>
    <row r="3922" ht="15.75" customHeight="1"/>
    <row r="3923" ht="15.75" customHeight="1"/>
    <row r="3924" ht="15.75" customHeight="1"/>
    <row r="3925" ht="15.75" customHeight="1"/>
    <row r="3926" ht="15.75" customHeight="1"/>
    <row r="3927" ht="15.75" customHeight="1"/>
    <row r="3928" ht="15.75" customHeight="1"/>
    <row r="3929" ht="15.75" customHeight="1"/>
    <row r="3930" ht="15.75" customHeight="1"/>
    <row r="3931" ht="15.75" customHeight="1"/>
    <row r="3932" ht="15.75" customHeight="1"/>
    <row r="3933" ht="15.75" customHeight="1"/>
    <row r="3934" ht="15.75" customHeight="1"/>
    <row r="3935" ht="15.75" customHeight="1"/>
    <row r="3936" ht="15.75" customHeight="1"/>
    <row r="3937" ht="15.75" customHeight="1"/>
    <row r="3938" ht="15.75" customHeight="1"/>
    <row r="3939" ht="15.75" customHeight="1"/>
    <row r="3940" ht="15.75" customHeight="1"/>
    <row r="3941" ht="15.75" customHeight="1"/>
    <row r="3942" ht="15.75" customHeight="1"/>
    <row r="3943" ht="15.75" customHeight="1"/>
    <row r="3944" ht="15.75" customHeight="1"/>
    <row r="3945" ht="15.75" customHeight="1"/>
    <row r="3946" ht="15.75" customHeight="1"/>
    <row r="3947" ht="15.75" customHeight="1"/>
    <row r="3948" ht="15.75" customHeight="1"/>
    <row r="3949" ht="15.75" customHeight="1"/>
    <row r="3950" ht="15.75" customHeight="1"/>
    <row r="3951" ht="15.75" customHeight="1"/>
    <row r="3952" ht="15.75" customHeight="1"/>
    <row r="3953" ht="15.75" customHeight="1"/>
    <row r="3954" ht="15.75" customHeight="1"/>
    <row r="3955" ht="15.75" customHeight="1"/>
    <row r="3956" ht="15.75" customHeight="1"/>
    <row r="3957" ht="15.75" customHeight="1"/>
    <row r="3958" ht="15.75" customHeight="1"/>
    <row r="3959" ht="15.75" customHeight="1"/>
    <row r="3960" ht="15.75" customHeight="1"/>
    <row r="3961" ht="15.75" customHeight="1"/>
    <row r="3962" ht="15.75" customHeight="1"/>
    <row r="3963" ht="15.75" customHeight="1"/>
    <row r="3964" ht="15.75" customHeight="1"/>
    <row r="3965" ht="15.75" customHeight="1"/>
    <row r="3966" ht="15.75" customHeight="1"/>
    <row r="3967" ht="15.75" customHeight="1"/>
    <row r="3968" ht="15.75" customHeight="1"/>
    <row r="3969" ht="15.75" customHeight="1"/>
    <row r="3970" ht="15.75" customHeight="1"/>
    <row r="3971" ht="15.75" customHeight="1"/>
    <row r="3972" ht="15.75" customHeight="1"/>
    <row r="3973" ht="15.75" customHeight="1"/>
    <row r="3974" ht="15.75" customHeight="1"/>
    <row r="3975" ht="15.75" customHeight="1"/>
    <row r="3976" ht="15.75" customHeight="1"/>
    <row r="3977" ht="15.75" customHeight="1"/>
    <row r="3978" ht="15.75" customHeight="1"/>
    <row r="3979" ht="15.75" customHeight="1"/>
    <row r="3980" ht="15.75" customHeight="1"/>
    <row r="3981" ht="15.75" customHeight="1"/>
    <row r="3982" ht="15.75" customHeight="1"/>
    <row r="3983" ht="15.75" customHeight="1"/>
    <row r="3984" ht="15.75" customHeight="1"/>
    <row r="3985" ht="15.75" customHeight="1"/>
    <row r="3986" ht="15.75" customHeight="1"/>
    <row r="3987" ht="15.75" customHeight="1"/>
    <row r="3988" ht="15.75" customHeight="1"/>
    <row r="3989" ht="15.75" customHeight="1"/>
    <row r="3990" ht="15.75" customHeight="1"/>
    <row r="3991" ht="15.75" customHeight="1"/>
    <row r="3992" ht="15.75" customHeight="1"/>
    <row r="3993" ht="15.75" customHeight="1"/>
    <row r="3994" ht="15.75" customHeight="1"/>
    <row r="3995" ht="15.75" customHeight="1"/>
    <row r="3996" ht="15.75" customHeight="1"/>
    <row r="3997" ht="15.75" customHeight="1"/>
    <row r="3998" ht="15.75" customHeight="1"/>
    <row r="3999" ht="15.75" customHeight="1"/>
    <row r="4000" ht="15.75" customHeight="1"/>
    <row r="4001" ht="15.75" customHeight="1"/>
    <row r="4002" ht="15.75" customHeight="1"/>
    <row r="4003" ht="15.75" customHeight="1"/>
    <row r="4004" ht="15.75" customHeight="1"/>
    <row r="4005" ht="15.75" customHeight="1"/>
    <row r="4006" ht="15.75" customHeight="1"/>
    <row r="4007" ht="15.75" customHeight="1"/>
    <row r="4008" ht="15.75" customHeight="1"/>
    <row r="4009" ht="15.75" customHeight="1"/>
    <row r="4010" ht="15.75" customHeight="1"/>
    <row r="4011" ht="15.75" customHeight="1"/>
    <row r="4012" ht="15.75" customHeight="1"/>
    <row r="4013" ht="15.75" customHeight="1"/>
    <row r="4014" ht="15.75" customHeight="1"/>
    <row r="4015" ht="15.75" customHeight="1"/>
    <row r="4016" ht="15.75" customHeight="1"/>
    <row r="4017" ht="15.75" customHeight="1"/>
    <row r="4018" ht="15.75" customHeight="1"/>
    <row r="4019" ht="15.75" customHeight="1"/>
    <row r="4020" ht="15.75" customHeight="1"/>
    <row r="4021" ht="15.75" customHeight="1"/>
    <row r="4022" ht="15.75" customHeight="1"/>
    <row r="4023" ht="15.75" customHeight="1"/>
    <row r="4024" ht="15.75" customHeight="1"/>
    <row r="4025" ht="15.75" customHeight="1"/>
    <row r="4026" ht="15.75" customHeight="1"/>
    <row r="4027" ht="15.75" customHeight="1"/>
    <row r="4028" ht="15.75" customHeight="1"/>
    <row r="4029" ht="15.75" customHeight="1"/>
    <row r="4030" ht="15.75" customHeight="1"/>
    <row r="4031" ht="15.75" customHeight="1"/>
    <row r="4032" ht="15.75" customHeight="1"/>
    <row r="4033" ht="15.75" customHeight="1"/>
    <row r="4034" ht="15.75" customHeight="1"/>
    <row r="4035" ht="15.75" customHeight="1"/>
    <row r="4036" ht="15.75" customHeight="1"/>
    <row r="4037" ht="15.75" customHeight="1"/>
    <row r="4038" ht="15.75" customHeight="1"/>
    <row r="4039" ht="15.75" customHeight="1"/>
    <row r="4040" ht="15.75" customHeight="1"/>
    <row r="4041" ht="15.75" customHeight="1"/>
    <row r="4042" ht="15.75" customHeight="1"/>
    <row r="4043" ht="15.75" customHeight="1"/>
    <row r="4044" ht="15.75" customHeight="1"/>
    <row r="4045" ht="15.75" customHeight="1"/>
    <row r="4046" ht="15.75" customHeight="1"/>
    <row r="4047" ht="15.75" customHeight="1"/>
    <row r="4048" ht="15.75" customHeight="1"/>
    <row r="4049" ht="15.75" customHeight="1"/>
    <row r="4050" ht="15.75" customHeight="1"/>
    <row r="4051" ht="15.75" customHeight="1"/>
    <row r="4052" ht="15.75" customHeight="1"/>
    <row r="4053" ht="15.75" customHeight="1"/>
    <row r="4054" ht="15.75" customHeight="1"/>
    <row r="4055" ht="15.75" customHeight="1"/>
    <row r="4056" ht="15.75" customHeight="1"/>
    <row r="4057" ht="15.75" customHeight="1"/>
    <row r="4058" ht="15.75" customHeight="1"/>
    <row r="4059" ht="15.75" customHeight="1"/>
    <row r="4060" ht="15.75" customHeight="1"/>
    <row r="4061" ht="15.75" customHeight="1"/>
    <row r="4062" ht="15.75" customHeight="1"/>
    <row r="4063" ht="15.75" customHeight="1"/>
    <row r="4064" ht="15.75" customHeight="1"/>
    <row r="4065" ht="15.75" customHeight="1"/>
    <row r="4066" ht="15.75" customHeight="1"/>
    <row r="4067" ht="15.75" customHeight="1"/>
    <row r="4068" ht="15.75" customHeight="1"/>
    <row r="4069" ht="15.75" customHeight="1"/>
    <row r="4070" ht="15.75" customHeight="1"/>
    <row r="4071" ht="15.75" customHeight="1"/>
    <row r="4072" ht="15.75" customHeight="1"/>
    <row r="4073" ht="15.75" customHeight="1"/>
    <row r="4074" ht="15.75" customHeight="1"/>
    <row r="4075" ht="15.75" customHeight="1"/>
    <row r="4076" ht="15.75" customHeight="1"/>
    <row r="4077" ht="15.75" customHeight="1"/>
    <row r="4078" ht="15.75" customHeight="1"/>
    <row r="4079" ht="15.75" customHeight="1"/>
    <row r="4080" ht="15.75" customHeight="1"/>
    <row r="4081" ht="15.75" customHeight="1"/>
    <row r="4082" ht="15.75" customHeight="1"/>
    <row r="4083" ht="15.75" customHeight="1"/>
    <row r="4084" ht="15.75" customHeight="1"/>
    <row r="4085" ht="15.75" customHeight="1"/>
    <row r="4086" ht="15.75" customHeight="1"/>
    <row r="4087" ht="15.75" customHeight="1"/>
    <row r="4088" ht="15.75" customHeight="1"/>
    <row r="4089" ht="15.75" customHeight="1"/>
    <row r="4090" ht="15.75" customHeight="1"/>
    <row r="4091" ht="15.75" customHeight="1"/>
    <row r="4092" ht="15.75" customHeight="1"/>
    <row r="4093" ht="15.75" customHeight="1"/>
    <row r="4094" ht="15.75" customHeight="1"/>
    <row r="4095" ht="15.75" customHeight="1"/>
    <row r="4096" ht="15.75" customHeight="1"/>
    <row r="4097" ht="15.75" customHeight="1"/>
    <row r="4098" ht="15.75" customHeight="1"/>
    <row r="4099" ht="15.75" customHeight="1"/>
    <row r="4100" ht="15.75" customHeight="1"/>
    <row r="4101" ht="15.75" customHeight="1"/>
    <row r="4102" ht="15.75" customHeight="1"/>
    <row r="4103" ht="15.75" customHeight="1"/>
    <row r="4104" ht="15.75" customHeight="1"/>
    <row r="4105" ht="15.75" customHeight="1"/>
    <row r="4106" ht="15.75" customHeight="1"/>
    <row r="4107" ht="15.75" customHeight="1"/>
    <row r="4108" ht="15.75" customHeight="1"/>
    <row r="4109" ht="15.75" customHeight="1"/>
    <row r="4110" ht="15.75" customHeight="1"/>
    <row r="4111" ht="15.75" customHeight="1"/>
    <row r="4112" ht="15.75" customHeight="1"/>
    <row r="4113" ht="15.75" customHeight="1"/>
    <row r="4114" ht="15.75" customHeight="1"/>
    <row r="4115" ht="15.75" customHeight="1"/>
    <row r="4116" ht="15.75" customHeight="1"/>
    <row r="4117" ht="15.75" customHeight="1"/>
    <row r="4118" ht="15.75" customHeight="1"/>
    <row r="4119" ht="15.75" customHeight="1"/>
    <row r="4120" ht="15.75" customHeight="1"/>
    <row r="4121" ht="15.75" customHeight="1"/>
    <row r="4122" ht="15.75" customHeight="1"/>
    <row r="4123" ht="15.75" customHeight="1"/>
    <row r="4124" ht="15.75" customHeight="1"/>
    <row r="4125" ht="15.75" customHeight="1"/>
    <row r="4126" ht="15.75" customHeight="1"/>
    <row r="4127" ht="15.75" customHeight="1"/>
    <row r="4128" ht="15.75" customHeight="1"/>
    <row r="4129" ht="15.75" customHeight="1"/>
    <row r="4130" ht="15.75" customHeight="1"/>
    <row r="4131" ht="15.75" customHeight="1"/>
    <row r="4132" ht="15.75" customHeight="1"/>
    <row r="4133" ht="15.75" customHeight="1"/>
    <row r="4134" ht="15.75" customHeight="1"/>
    <row r="4135" ht="15.75" customHeight="1"/>
    <row r="4136" ht="15.75" customHeight="1"/>
    <row r="4137" ht="15.75" customHeight="1"/>
    <row r="4138" ht="15.75" customHeight="1"/>
    <row r="4139" ht="15.75" customHeight="1"/>
    <row r="4140" ht="15.75" customHeight="1"/>
    <row r="4141" ht="15.75" customHeight="1"/>
    <row r="4142" ht="15.75" customHeight="1"/>
    <row r="4143" ht="15.75" customHeight="1"/>
    <row r="4144" ht="15.75" customHeight="1"/>
    <row r="4145" ht="15.75" customHeight="1"/>
    <row r="4146" ht="15.75" customHeight="1"/>
    <row r="4147" ht="15.75" customHeight="1"/>
    <row r="4148" ht="15.75" customHeight="1"/>
    <row r="4149" ht="15.75" customHeight="1"/>
    <row r="4150" ht="15.75" customHeight="1"/>
    <row r="4151" ht="15.75" customHeight="1"/>
    <row r="4152" ht="15.75" customHeight="1"/>
    <row r="4153" ht="15.75" customHeight="1"/>
    <row r="4154" ht="15.75" customHeight="1"/>
    <row r="4155" ht="15.75" customHeight="1"/>
    <row r="4156" ht="15.75" customHeight="1"/>
    <row r="4157" ht="15.75" customHeight="1"/>
    <row r="4158" ht="15.75" customHeight="1"/>
    <row r="4159" ht="15.75" customHeight="1"/>
    <row r="4160" ht="15.75" customHeight="1"/>
    <row r="4161" ht="15.75" customHeight="1"/>
    <row r="4162" ht="15.75" customHeight="1"/>
    <row r="4163" ht="15.75" customHeight="1"/>
    <row r="4164" ht="15.75" customHeight="1"/>
    <row r="4165" ht="15.75" customHeight="1"/>
    <row r="4166" ht="15.75" customHeight="1"/>
    <row r="4167" ht="15.75" customHeight="1"/>
    <row r="4168" ht="15.75" customHeight="1"/>
    <row r="4169" ht="15.75" customHeight="1"/>
    <row r="4170" ht="15.75" customHeight="1"/>
    <row r="4171" ht="15.75" customHeight="1"/>
    <row r="4172" ht="15.75" customHeight="1"/>
    <row r="4173" ht="15.75" customHeight="1"/>
    <row r="4174" ht="15.75" customHeight="1"/>
    <row r="4175" ht="15.75" customHeight="1"/>
    <row r="4176" ht="15.75" customHeight="1"/>
    <row r="4177" ht="15.75" customHeight="1"/>
    <row r="4178" ht="15.75" customHeight="1"/>
    <row r="4179" ht="15.75" customHeight="1"/>
    <row r="4180" ht="15.75" customHeight="1"/>
    <row r="4181" ht="15.75" customHeight="1"/>
    <row r="4182" ht="15.75" customHeight="1"/>
    <row r="4183" ht="15.75" customHeight="1"/>
    <row r="4184" ht="15.75" customHeight="1"/>
    <row r="4185" ht="15.75" customHeight="1"/>
    <row r="4186" ht="15.75" customHeight="1"/>
    <row r="4187" ht="15.75" customHeight="1"/>
    <row r="4188" ht="15.75" customHeight="1"/>
    <row r="4189" ht="15.75" customHeight="1"/>
    <row r="4190" ht="15.75" customHeight="1"/>
    <row r="4191" ht="15.75" customHeight="1"/>
    <row r="4192" ht="15.75" customHeight="1"/>
    <row r="4193" ht="15.75" customHeight="1"/>
    <row r="4194" ht="15.75" customHeight="1"/>
    <row r="4195" ht="15.75" customHeight="1"/>
    <row r="4196" ht="15.75" customHeight="1"/>
    <row r="4197" ht="15.75" customHeight="1"/>
    <row r="4198" ht="15.75" customHeight="1"/>
    <row r="4199" ht="15.75" customHeight="1"/>
    <row r="4200" ht="15.75" customHeight="1"/>
    <row r="4201" ht="15.75" customHeight="1"/>
    <row r="4202" ht="15.75" customHeight="1"/>
    <row r="4203" ht="15.75" customHeight="1"/>
    <row r="4204" ht="15.75" customHeight="1"/>
    <row r="4205" ht="15.75" customHeight="1"/>
    <row r="4206" ht="15.75" customHeight="1"/>
    <row r="4207" ht="15.75" customHeight="1"/>
    <row r="4208" ht="15.75" customHeight="1"/>
    <row r="4209" ht="15.75" customHeight="1"/>
    <row r="4210" ht="15.75" customHeight="1"/>
    <row r="4211" ht="15.75" customHeight="1"/>
    <row r="4212" ht="15.75" customHeight="1"/>
    <row r="4213" ht="15.75" customHeight="1"/>
    <row r="4214" ht="15.75" customHeight="1"/>
    <row r="4215" ht="15.75" customHeight="1"/>
    <row r="4216" ht="15.75" customHeight="1"/>
    <row r="4217" ht="15.75" customHeight="1"/>
    <row r="4218" ht="15.75" customHeight="1"/>
    <row r="4219" ht="15.75" customHeight="1"/>
    <row r="4220" ht="15.75" customHeight="1"/>
    <row r="4221" ht="15.75" customHeight="1"/>
    <row r="4222" ht="15.75" customHeight="1"/>
    <row r="4223" ht="15.75" customHeight="1"/>
    <row r="4224" ht="15.75" customHeight="1"/>
    <row r="4225" ht="15.75" customHeight="1"/>
    <row r="4226" ht="15.75" customHeight="1"/>
    <row r="4227" ht="15.75" customHeight="1"/>
    <row r="4228" ht="15.75" customHeight="1"/>
    <row r="4229" ht="15.75" customHeight="1"/>
    <row r="4230" ht="15.75" customHeight="1"/>
    <row r="4231" ht="15.75" customHeight="1"/>
    <row r="4232" ht="15.75" customHeight="1"/>
    <row r="4233" ht="15.75" customHeight="1"/>
    <row r="4234" ht="15.75" customHeight="1"/>
    <row r="4235" ht="15.75" customHeight="1"/>
    <row r="4236" ht="15.75" customHeight="1"/>
    <row r="4237" ht="15.75" customHeight="1"/>
    <row r="4238" ht="15.75" customHeight="1"/>
    <row r="4239" ht="15.75" customHeight="1"/>
    <row r="4240" ht="15.75" customHeight="1"/>
    <row r="4241" ht="15.75" customHeight="1"/>
    <row r="4242" ht="15.75" customHeight="1"/>
    <row r="4243" ht="15.75" customHeight="1"/>
    <row r="4244" ht="15.75" customHeight="1"/>
    <row r="4245" ht="15.75" customHeight="1"/>
    <row r="4246" ht="15.75" customHeight="1"/>
    <row r="4247" ht="15.75" customHeight="1"/>
    <row r="4248" ht="15.75" customHeight="1"/>
    <row r="4249" ht="15.75" customHeight="1"/>
    <row r="4250" ht="15.75" customHeight="1"/>
    <row r="4251" ht="15.75" customHeight="1"/>
    <row r="4252" ht="15.75" customHeight="1"/>
    <row r="4253" ht="15.75" customHeight="1"/>
    <row r="4254" ht="15.75" customHeight="1"/>
    <row r="4255" ht="15.75" customHeight="1"/>
    <row r="4256" ht="15.75" customHeight="1"/>
    <row r="4257" ht="15.75" customHeight="1"/>
    <row r="4258" ht="15.75" customHeight="1"/>
    <row r="4259" ht="15.75" customHeight="1"/>
    <row r="4260" ht="15.75" customHeight="1"/>
    <row r="4261" ht="15.75" customHeight="1"/>
    <row r="4262" ht="15.75" customHeight="1"/>
    <row r="4263" ht="15.75" customHeight="1"/>
    <row r="4264" ht="15.75" customHeight="1"/>
    <row r="4265" ht="15.75" customHeight="1"/>
    <row r="4266" ht="15.75" customHeight="1"/>
    <row r="4267" ht="15.75" customHeight="1"/>
    <row r="4268" ht="15.75" customHeight="1"/>
    <row r="4269" ht="15.75" customHeight="1"/>
    <row r="4270" ht="15.75" customHeight="1"/>
    <row r="4271" ht="15.75" customHeight="1"/>
    <row r="4272" ht="15.75" customHeight="1"/>
    <row r="4273" ht="15.75" customHeight="1"/>
    <row r="4274" ht="15.75" customHeight="1"/>
    <row r="4275" ht="15.75" customHeight="1"/>
    <row r="4276" ht="15.75" customHeight="1"/>
    <row r="4277" ht="15.75" customHeight="1"/>
    <row r="4278" ht="15.75" customHeight="1"/>
    <row r="4279" ht="15.75" customHeight="1"/>
    <row r="4280" ht="15.75" customHeight="1"/>
    <row r="4281" ht="15.75" customHeight="1"/>
    <row r="4282" ht="15.75" customHeight="1"/>
    <row r="4283" ht="15.75" customHeight="1"/>
    <row r="4284" ht="15.75" customHeight="1"/>
    <row r="4285" ht="15.75" customHeight="1"/>
    <row r="4286" ht="15.75" customHeight="1"/>
    <row r="4287" ht="15.75" customHeight="1"/>
    <row r="4288" ht="15.75" customHeight="1"/>
    <row r="4289" ht="15.75" customHeight="1"/>
    <row r="4290" ht="15.75" customHeight="1"/>
    <row r="4291" ht="15.75" customHeight="1"/>
    <row r="4292" ht="15.75" customHeight="1"/>
    <row r="4293" ht="15.75" customHeight="1"/>
    <row r="4294" ht="15.75" customHeight="1"/>
    <row r="4295" ht="15.75" customHeight="1"/>
    <row r="4296" ht="15.75" customHeight="1"/>
    <row r="4297" ht="15.75" customHeight="1"/>
    <row r="4298" ht="15.75" customHeight="1"/>
    <row r="4299" ht="15.75" customHeight="1"/>
    <row r="4300" ht="15.75" customHeight="1"/>
    <row r="4301" ht="15.75" customHeight="1"/>
    <row r="4302" ht="15.75" customHeight="1"/>
    <row r="4303" ht="15.75" customHeight="1"/>
    <row r="4304" ht="15.75" customHeight="1"/>
    <row r="4305" ht="15.75" customHeight="1"/>
    <row r="4306" ht="15.75" customHeight="1"/>
    <row r="4307" ht="15.75" customHeight="1"/>
    <row r="4308" ht="15.75" customHeight="1"/>
    <row r="4309" ht="15.75" customHeight="1"/>
    <row r="4310" ht="15.75" customHeight="1"/>
    <row r="4311" ht="15.75" customHeight="1"/>
    <row r="4312" ht="15.75" customHeight="1"/>
    <row r="4313" ht="15.75" customHeight="1"/>
    <row r="4314" ht="15.75" customHeight="1"/>
    <row r="4315" ht="15.75" customHeight="1"/>
    <row r="4316" ht="15.75" customHeight="1"/>
    <row r="4317" ht="15.75" customHeight="1"/>
    <row r="4318" ht="15.75" customHeight="1"/>
    <row r="4319" ht="15.75" customHeight="1"/>
    <row r="4320" ht="15.75" customHeight="1"/>
    <row r="4321" ht="15.75" customHeight="1"/>
    <row r="4322" ht="15.75" customHeight="1"/>
    <row r="4323" ht="15.75" customHeight="1"/>
    <row r="4324" ht="15.75" customHeight="1"/>
    <row r="4325" ht="15.75" customHeight="1"/>
    <row r="4326" ht="15.75" customHeight="1"/>
    <row r="4327" ht="15.75" customHeight="1"/>
    <row r="4328" ht="15.75" customHeight="1"/>
    <row r="4329" ht="15.75" customHeight="1"/>
    <row r="4330" ht="15.75" customHeight="1"/>
    <row r="4331" ht="15.75" customHeight="1"/>
    <row r="4332" ht="15.75" customHeight="1"/>
    <row r="4333" ht="15.75" customHeight="1"/>
    <row r="4334" ht="15.75" customHeight="1"/>
    <row r="4335" ht="15.75" customHeight="1"/>
    <row r="4336" ht="15.75" customHeight="1"/>
    <row r="4337" ht="15.75" customHeight="1"/>
    <row r="4338" ht="15.75" customHeight="1"/>
    <row r="4339" ht="15.75" customHeight="1"/>
    <row r="4340" ht="15.75" customHeight="1"/>
    <row r="4341" ht="15.75" customHeight="1"/>
    <row r="4342" ht="15.75" customHeight="1"/>
    <row r="4343" ht="15.75" customHeight="1"/>
    <row r="4344" ht="15.75" customHeight="1"/>
    <row r="4345" ht="15.75" customHeight="1"/>
    <row r="4346" ht="15.75" customHeight="1"/>
    <row r="4347" ht="15.75" customHeight="1"/>
    <row r="4348" ht="15.75" customHeight="1"/>
    <row r="4349" ht="15.75" customHeight="1"/>
    <row r="4350" ht="15.75" customHeight="1"/>
    <row r="4351" ht="15.75" customHeight="1"/>
    <row r="4352" ht="15.75" customHeight="1"/>
    <row r="4353" ht="15.75" customHeight="1"/>
    <row r="4354" ht="15.75" customHeight="1"/>
    <row r="4355" ht="15.75" customHeight="1"/>
    <row r="4356" ht="15.75" customHeight="1"/>
    <row r="4357" ht="15.75" customHeight="1"/>
    <row r="4358" ht="15.75" customHeight="1"/>
    <row r="4359" ht="15.75" customHeight="1"/>
    <row r="4360" ht="15.75" customHeight="1"/>
    <row r="4361" ht="15.75" customHeight="1"/>
    <row r="4362" ht="15.75" customHeight="1"/>
    <row r="4363" ht="15.75" customHeight="1"/>
    <row r="4364" ht="15.75" customHeight="1"/>
    <row r="4365" ht="15.75" customHeight="1"/>
    <row r="4366" ht="15.75" customHeight="1"/>
    <row r="4367" ht="15.75" customHeight="1"/>
    <row r="4368" ht="15.75" customHeight="1"/>
    <row r="4369" ht="15.75" customHeight="1"/>
    <row r="4370" ht="15.75" customHeight="1"/>
    <row r="4371" ht="15.75" customHeight="1"/>
    <row r="4372" ht="15.75" customHeight="1"/>
    <row r="4373" ht="15.75" customHeight="1"/>
    <row r="4374" ht="15.75" customHeight="1"/>
    <row r="4375" ht="15.75" customHeight="1"/>
    <row r="4376" ht="15.75" customHeight="1"/>
    <row r="4377" ht="15.75" customHeight="1"/>
    <row r="4378" ht="15.75" customHeight="1"/>
    <row r="4379" ht="15.75" customHeight="1"/>
    <row r="4380" ht="15.75" customHeight="1"/>
    <row r="4381" ht="15.75" customHeight="1"/>
    <row r="4382" ht="15.75" customHeight="1"/>
    <row r="4383" ht="15.75" customHeight="1"/>
    <row r="4384" ht="15.75" customHeight="1"/>
    <row r="4385" ht="15.75" customHeight="1"/>
    <row r="4386" ht="15.75" customHeight="1"/>
    <row r="4387" ht="15.75" customHeight="1"/>
    <row r="4388" ht="15.75" customHeight="1"/>
    <row r="4389" ht="15.75" customHeight="1"/>
    <row r="4390" ht="15.75" customHeight="1"/>
    <row r="4391" ht="15.75" customHeight="1"/>
    <row r="4392" ht="15.75" customHeight="1"/>
    <row r="4393" ht="15.75" customHeight="1"/>
    <row r="4394" ht="15.75" customHeight="1"/>
    <row r="4395" ht="15.75" customHeight="1"/>
    <row r="4396" ht="15.75" customHeight="1"/>
    <row r="4397" ht="15.75" customHeight="1"/>
    <row r="4398" ht="15.75" customHeight="1"/>
    <row r="4399" ht="15.75" customHeight="1"/>
    <row r="4400" ht="15.75" customHeight="1"/>
    <row r="4401" ht="15.75" customHeight="1"/>
    <row r="4402" ht="15.75" customHeight="1"/>
    <row r="4403" ht="15.75" customHeight="1"/>
    <row r="4404" ht="15.75" customHeight="1"/>
    <row r="4405" ht="15.75" customHeight="1"/>
    <row r="4406" ht="15.75" customHeight="1"/>
    <row r="4407" ht="15.75" customHeight="1"/>
    <row r="4408" ht="15.75" customHeight="1"/>
    <row r="4409" ht="15.75" customHeight="1"/>
    <row r="4410" ht="15.75" customHeight="1"/>
    <row r="4411" ht="15.75" customHeight="1"/>
    <row r="4412" ht="15.75" customHeight="1"/>
    <row r="4413" ht="15.75" customHeight="1"/>
    <row r="4414" ht="15.75" customHeight="1"/>
    <row r="4415" ht="15.75" customHeight="1"/>
    <row r="4416" ht="15.75" customHeight="1"/>
    <row r="4417" ht="15.75" customHeight="1"/>
    <row r="4418" ht="15.75" customHeight="1"/>
    <row r="4419" ht="15.75" customHeight="1"/>
    <row r="4420" ht="15.75" customHeight="1"/>
    <row r="4421" ht="15.75" customHeight="1"/>
    <row r="4422" ht="15.75" customHeight="1"/>
    <row r="4423" ht="15.75" customHeight="1"/>
    <row r="4424" ht="15.75" customHeight="1"/>
    <row r="4425" ht="15.75" customHeight="1"/>
    <row r="4426" ht="15.75" customHeight="1"/>
    <row r="4427" ht="15.75" customHeight="1"/>
    <row r="4428" ht="15.75" customHeight="1"/>
    <row r="4429" ht="15.75" customHeight="1"/>
    <row r="4430" ht="15.75" customHeight="1"/>
    <row r="4431" ht="15.75" customHeight="1"/>
    <row r="4432" ht="15.75" customHeight="1"/>
    <row r="4433" ht="15.75" customHeight="1"/>
    <row r="4434" ht="15.75" customHeight="1"/>
    <row r="4435" ht="15.75" customHeight="1"/>
    <row r="4436" ht="15.75" customHeight="1"/>
    <row r="4437" ht="15.75" customHeight="1"/>
    <row r="4438" ht="15.75" customHeight="1"/>
    <row r="4439" ht="15.75" customHeight="1"/>
    <row r="4440" ht="15.75" customHeight="1"/>
    <row r="4441" ht="15.75" customHeight="1"/>
    <row r="4442" ht="15.75" customHeight="1"/>
    <row r="4443" ht="15.75" customHeight="1"/>
    <row r="4444" ht="15.75" customHeight="1"/>
    <row r="4445" ht="15.75" customHeight="1"/>
    <row r="4446" ht="15.75" customHeight="1"/>
    <row r="4447" ht="15.75" customHeight="1"/>
    <row r="4448" ht="15.75" customHeight="1"/>
    <row r="4449" ht="15.75" customHeight="1"/>
    <row r="4450" ht="15.75" customHeight="1"/>
    <row r="4451" ht="15.75" customHeight="1"/>
    <row r="4452" ht="15.75" customHeight="1"/>
    <row r="4453" ht="15.75" customHeight="1"/>
    <row r="4454" ht="15.75" customHeight="1"/>
    <row r="4455" ht="15.75" customHeight="1"/>
    <row r="4456" ht="15.75" customHeight="1"/>
    <row r="4457" ht="15.75" customHeight="1"/>
    <row r="4458" ht="15.75" customHeight="1"/>
    <row r="4459" ht="15.75" customHeight="1"/>
    <row r="4460" ht="15.75" customHeight="1"/>
    <row r="4461" ht="15.75" customHeight="1"/>
    <row r="4462" ht="15.75" customHeight="1"/>
    <row r="4463" ht="15.75" customHeight="1"/>
    <row r="4464" ht="15.75" customHeight="1"/>
    <row r="4465" ht="15.75" customHeight="1"/>
    <row r="4466" ht="15.75" customHeight="1"/>
    <row r="4467" ht="15.75" customHeight="1"/>
    <row r="4468" ht="15.75" customHeight="1"/>
    <row r="4469" ht="15.75" customHeight="1"/>
    <row r="4470" ht="15.75" customHeight="1"/>
    <row r="4471" ht="15.75" customHeight="1"/>
    <row r="4472" ht="15.75" customHeight="1"/>
    <row r="4473" ht="15.75" customHeight="1"/>
    <row r="4474" ht="15.75" customHeight="1"/>
    <row r="4475" ht="15.75" customHeight="1"/>
    <row r="4476" ht="15.75" customHeight="1"/>
    <row r="4477" ht="15.75" customHeight="1"/>
    <row r="4478" ht="15.75" customHeight="1"/>
    <row r="4479" ht="15.75" customHeight="1"/>
    <row r="4480" ht="15.75" customHeight="1"/>
    <row r="4481" ht="15.75" customHeight="1"/>
    <row r="4482" ht="15.75" customHeight="1"/>
    <row r="4483" ht="15.75" customHeight="1"/>
    <row r="4484" ht="15.75" customHeight="1"/>
    <row r="4485" ht="15.75" customHeight="1"/>
    <row r="4486" ht="15.75" customHeight="1"/>
    <row r="4487" ht="15.75" customHeight="1"/>
    <row r="4488" ht="15.75" customHeight="1"/>
    <row r="4489" ht="15.75" customHeight="1"/>
    <row r="4490" ht="15.75" customHeight="1"/>
    <row r="4491" ht="15.75" customHeight="1"/>
    <row r="4492" ht="15.75" customHeight="1"/>
    <row r="4493" ht="15.75" customHeight="1"/>
    <row r="4494" ht="15.75" customHeight="1"/>
    <row r="4495" ht="15.75" customHeight="1"/>
    <row r="4496" ht="15.75" customHeight="1"/>
    <row r="4497" ht="15.75" customHeight="1"/>
    <row r="4498" ht="15.75" customHeight="1"/>
    <row r="4499" ht="15.75" customHeight="1"/>
    <row r="4500" ht="15.75" customHeight="1"/>
    <row r="4501" ht="15.75" customHeight="1"/>
    <row r="4502" ht="15.75" customHeight="1"/>
    <row r="4503" ht="15.75" customHeight="1"/>
    <row r="4504" ht="15.75" customHeight="1"/>
    <row r="4505" ht="15.75" customHeight="1"/>
    <row r="4506" ht="15.75" customHeight="1"/>
    <row r="4507" ht="15.75" customHeight="1"/>
    <row r="4508" ht="15.75" customHeight="1"/>
    <row r="4509" ht="15.75" customHeight="1"/>
    <row r="4510" ht="15.75" customHeight="1"/>
    <row r="4511" ht="15.75" customHeight="1"/>
    <row r="4512" ht="15.75" customHeight="1"/>
    <row r="4513" ht="15.75" customHeight="1"/>
    <row r="4514" ht="15.75" customHeight="1"/>
    <row r="4515" ht="15.75" customHeight="1"/>
    <row r="4516" ht="15.75" customHeight="1"/>
    <row r="4517" ht="15.75" customHeight="1"/>
    <row r="4518" ht="15.75" customHeight="1"/>
    <row r="4519" ht="15.75" customHeight="1"/>
    <row r="4520" ht="15.75" customHeight="1"/>
    <row r="4521" ht="15.75" customHeight="1"/>
    <row r="4522" ht="15.75" customHeight="1"/>
    <row r="4523" ht="15.75" customHeight="1"/>
    <row r="4524" ht="15.75" customHeight="1"/>
    <row r="4525" ht="15.75" customHeight="1"/>
    <row r="4526" ht="15.75" customHeight="1"/>
    <row r="4527" ht="15.75" customHeight="1"/>
    <row r="4528" ht="15.75" customHeight="1"/>
    <row r="4529" ht="15.75" customHeight="1"/>
    <row r="4530" ht="15.75" customHeight="1"/>
    <row r="4531" ht="15.75" customHeight="1"/>
    <row r="4532" ht="15.75" customHeight="1"/>
    <row r="4533" ht="15.75" customHeight="1"/>
    <row r="4534" ht="15.75" customHeight="1"/>
    <row r="4535" ht="15.75" customHeight="1"/>
    <row r="4536" ht="15.75" customHeight="1"/>
    <row r="4537" ht="15.75" customHeight="1"/>
    <row r="4538" ht="15.75" customHeight="1"/>
    <row r="4539" ht="15.75" customHeight="1"/>
    <row r="4540" ht="15.75" customHeight="1"/>
    <row r="4541" ht="15.75" customHeight="1"/>
    <row r="4542" ht="15.75" customHeight="1"/>
    <row r="4543" ht="15.75" customHeight="1"/>
    <row r="4544" ht="15.75" customHeight="1"/>
    <row r="4545" ht="15.75" customHeight="1"/>
    <row r="4546" ht="15.75" customHeight="1"/>
    <row r="4547" ht="15.75" customHeight="1"/>
    <row r="4548" ht="15.75" customHeight="1"/>
    <row r="4549" ht="15.75" customHeight="1"/>
    <row r="4550" ht="15.75" customHeight="1"/>
    <row r="4551" ht="15.75" customHeight="1"/>
    <row r="4552" ht="15.75" customHeight="1"/>
    <row r="4553" ht="15.75" customHeight="1"/>
    <row r="4554" ht="15.75" customHeight="1"/>
    <row r="4555" ht="15.75" customHeight="1"/>
    <row r="4556" ht="15.75" customHeight="1"/>
    <row r="4557" ht="15.75" customHeight="1"/>
    <row r="4558" ht="15.75" customHeight="1"/>
    <row r="4559" ht="15.75" customHeight="1"/>
    <row r="4560" ht="15.75" customHeight="1"/>
    <row r="4561" ht="15.75" customHeight="1"/>
    <row r="4562" ht="15.75" customHeight="1"/>
    <row r="4563" ht="15.75" customHeight="1"/>
    <row r="4564" ht="15.75" customHeight="1"/>
    <row r="4565" ht="15.75" customHeight="1"/>
    <row r="4566" ht="15.75" customHeight="1"/>
    <row r="4567" ht="15.75" customHeight="1"/>
    <row r="4568" ht="15.75" customHeight="1"/>
    <row r="4569" ht="15.75" customHeight="1"/>
    <row r="4570" ht="15.75" customHeight="1"/>
    <row r="4571" ht="15.75" customHeight="1"/>
    <row r="4572" ht="15.75" customHeight="1"/>
    <row r="4573" ht="15.75" customHeight="1"/>
    <row r="4574" ht="15.75" customHeight="1"/>
    <row r="4575" ht="15.75" customHeight="1"/>
    <row r="4576" ht="15.75" customHeight="1"/>
    <row r="4577" ht="15.75" customHeight="1"/>
    <row r="4578" ht="15.75" customHeight="1"/>
    <row r="4579" ht="15.75" customHeight="1"/>
    <row r="4580" ht="15.75" customHeight="1"/>
    <row r="4581" ht="15.75" customHeight="1"/>
    <row r="4582" ht="15.75" customHeight="1"/>
    <row r="4583" ht="15.75" customHeight="1"/>
    <row r="4584" ht="15.75" customHeight="1"/>
    <row r="4585" ht="15.75" customHeight="1"/>
    <row r="4586" ht="15.75" customHeight="1"/>
    <row r="4587" ht="15.75" customHeight="1"/>
    <row r="4588" ht="15.75" customHeight="1"/>
    <row r="4589" ht="15.75" customHeight="1"/>
    <row r="4590" ht="15.75" customHeight="1"/>
    <row r="4591" ht="15.75" customHeight="1"/>
    <row r="4592" ht="15.75" customHeight="1"/>
    <row r="4593" ht="15.75" customHeight="1"/>
    <row r="4594" ht="15.75" customHeight="1"/>
    <row r="4595" ht="15.75" customHeight="1"/>
    <row r="4596" ht="15.75" customHeight="1"/>
    <row r="4597" ht="15.75" customHeight="1"/>
    <row r="4598" ht="15.75" customHeight="1"/>
    <row r="4599" ht="15.75" customHeight="1"/>
    <row r="4600" ht="15.75" customHeight="1"/>
    <row r="4601" ht="15.75" customHeight="1"/>
    <row r="4602" ht="15.75" customHeight="1"/>
    <row r="4603" ht="15.75" customHeight="1"/>
    <row r="4604" ht="15.75" customHeight="1"/>
    <row r="4605" ht="15.75" customHeight="1"/>
    <row r="4606" ht="15.75" customHeight="1"/>
    <row r="4607" ht="15.75" customHeight="1"/>
    <row r="4608" ht="15.75" customHeight="1"/>
    <row r="4609" ht="15.75" customHeight="1"/>
    <row r="4610" ht="15.75" customHeight="1"/>
    <row r="4611" ht="15.75" customHeight="1"/>
    <row r="4612" ht="15.75" customHeight="1"/>
    <row r="4613" ht="15.75" customHeight="1"/>
    <row r="4614" ht="15.75" customHeight="1"/>
    <row r="4615" ht="15.75" customHeight="1"/>
    <row r="4616" ht="15.75" customHeight="1"/>
    <row r="4617" ht="15.75" customHeight="1"/>
    <row r="4618" ht="15.75" customHeight="1"/>
    <row r="4619" ht="15.75" customHeight="1"/>
    <row r="4620" ht="15.75" customHeight="1"/>
    <row r="4621" ht="15.75" customHeight="1"/>
    <row r="4622" ht="15.75" customHeight="1"/>
    <row r="4623" ht="15.75" customHeight="1"/>
    <row r="4624" ht="15.75" customHeight="1"/>
    <row r="4625" ht="15.75" customHeight="1"/>
    <row r="4626" ht="15.75" customHeight="1"/>
    <row r="4627" ht="15.75" customHeight="1"/>
    <row r="4628" ht="15.75" customHeight="1"/>
    <row r="4629" ht="15.75" customHeight="1"/>
    <row r="4630" ht="15.75" customHeight="1"/>
    <row r="4631" ht="15.75" customHeight="1"/>
    <row r="4632" ht="15.75" customHeight="1"/>
    <row r="4633" ht="15.75" customHeight="1"/>
    <row r="4634" ht="15.75" customHeight="1"/>
    <row r="4635" ht="15.75" customHeight="1"/>
    <row r="4636" ht="15.75" customHeight="1"/>
    <row r="4637" ht="15.75" customHeight="1"/>
    <row r="4638" ht="15.75" customHeight="1"/>
    <row r="4639" ht="15.75" customHeight="1"/>
    <row r="4640" ht="15.75" customHeight="1"/>
    <row r="4641" ht="15.75" customHeight="1"/>
    <row r="4642" ht="15.75" customHeight="1"/>
    <row r="4643" ht="15.75" customHeight="1"/>
    <row r="4644" ht="15.75" customHeight="1"/>
    <row r="4645" ht="15.75" customHeight="1"/>
    <row r="4646" ht="15.75" customHeight="1"/>
    <row r="4647" ht="15.75" customHeight="1"/>
    <row r="4648" ht="15.75" customHeight="1"/>
    <row r="4649" ht="15.75" customHeight="1"/>
    <row r="4650" ht="15.75" customHeight="1"/>
    <row r="4651" ht="15.75" customHeight="1"/>
    <row r="4652" ht="15.75" customHeight="1"/>
    <row r="4653" ht="15.75" customHeight="1"/>
    <row r="4654" ht="15.75" customHeight="1"/>
    <row r="4655" ht="15.75" customHeight="1"/>
    <row r="4656" ht="15.75" customHeight="1"/>
    <row r="4657" ht="15.75" customHeight="1"/>
    <row r="4658" ht="15.75" customHeight="1"/>
    <row r="4659" ht="15.75" customHeight="1"/>
    <row r="4660" ht="15.75" customHeight="1"/>
    <row r="4661" ht="15.75" customHeight="1"/>
    <row r="4662" ht="15.75" customHeight="1"/>
    <row r="4663" ht="15.75" customHeight="1"/>
    <row r="4664" ht="15.75" customHeight="1"/>
    <row r="4665" ht="15.75" customHeight="1"/>
    <row r="4666" ht="15.75" customHeight="1"/>
    <row r="4667" ht="15.75" customHeight="1"/>
    <row r="4668" ht="15.75" customHeight="1"/>
    <row r="4669" ht="15.75" customHeight="1"/>
    <row r="4670" ht="15.75" customHeight="1"/>
    <row r="4671" ht="15.75" customHeight="1"/>
    <row r="4672" ht="15.75" customHeight="1"/>
    <row r="4673" ht="15.75" customHeight="1"/>
    <row r="4674" ht="15.75" customHeight="1"/>
    <row r="4675" ht="15.75" customHeight="1"/>
    <row r="4676" ht="15.75" customHeight="1"/>
    <row r="4677" ht="15.75" customHeight="1"/>
    <row r="4678" ht="15.75" customHeight="1"/>
    <row r="4679" ht="15.75" customHeight="1"/>
    <row r="4680" ht="15.75" customHeight="1"/>
    <row r="4681" ht="15.75" customHeight="1"/>
    <row r="4682" ht="15.75" customHeight="1"/>
    <row r="4683" ht="15.75" customHeight="1"/>
    <row r="4684" ht="15.75" customHeight="1"/>
    <row r="4685" ht="15.75" customHeight="1"/>
    <row r="4686" ht="15.75" customHeight="1"/>
    <row r="4687" ht="15.75" customHeight="1"/>
    <row r="4688" ht="15.75" customHeight="1"/>
    <row r="4689" ht="15.75" customHeight="1"/>
    <row r="4690" ht="15.75" customHeight="1"/>
    <row r="4691" ht="15.75" customHeight="1"/>
    <row r="4692" ht="15.75" customHeight="1"/>
    <row r="4693" ht="15.75" customHeight="1"/>
    <row r="4694" ht="15.75" customHeight="1"/>
    <row r="4695" ht="15.75" customHeight="1"/>
    <row r="4696" ht="15.75" customHeight="1"/>
    <row r="4697" ht="15.75" customHeight="1"/>
    <row r="4698" ht="15.75" customHeight="1"/>
    <row r="4699" ht="15.75" customHeight="1"/>
    <row r="4700" ht="15.75" customHeight="1"/>
    <row r="4701" ht="15.75" customHeight="1"/>
    <row r="4702" ht="15.75" customHeight="1"/>
    <row r="4703" ht="15.75" customHeight="1"/>
    <row r="4704" ht="15.75" customHeight="1"/>
    <row r="4705" ht="15.75" customHeight="1"/>
    <row r="4706" ht="15.75" customHeight="1"/>
    <row r="4707" ht="15.75" customHeight="1"/>
    <row r="4708" ht="15.75" customHeight="1"/>
    <row r="4709" ht="15.75" customHeight="1"/>
    <row r="4710" ht="15.75" customHeight="1"/>
    <row r="4711" ht="15.75" customHeight="1"/>
    <row r="4712" ht="15.75" customHeight="1"/>
    <row r="4713" ht="15.75" customHeight="1"/>
    <row r="4714" ht="15.75" customHeight="1"/>
    <row r="4715" ht="15.75" customHeight="1"/>
    <row r="4716" ht="15.75" customHeight="1"/>
    <row r="4717" ht="15.75" customHeight="1"/>
    <row r="4718" ht="15.75" customHeight="1"/>
    <row r="4719" ht="15.75" customHeight="1"/>
    <row r="4720" ht="15.75" customHeight="1"/>
    <row r="4721" ht="15.75" customHeight="1"/>
    <row r="4722" ht="15.75" customHeight="1"/>
    <row r="4723" ht="15.75" customHeight="1"/>
    <row r="4724" ht="15.75" customHeight="1"/>
    <row r="4725" ht="15.75" customHeight="1"/>
    <row r="4726" ht="15.75" customHeight="1"/>
    <row r="4727" ht="15.75" customHeight="1"/>
    <row r="4728" ht="15.75" customHeight="1"/>
    <row r="4729" ht="15.75" customHeight="1"/>
    <row r="4730" ht="15.75" customHeight="1"/>
    <row r="4731" ht="15.75" customHeight="1"/>
    <row r="4732" ht="15.75" customHeight="1"/>
    <row r="4733" ht="15.75" customHeight="1"/>
    <row r="4734" ht="15.75" customHeight="1"/>
    <row r="4735" ht="15.75" customHeight="1"/>
    <row r="4736" ht="15.75" customHeight="1"/>
    <row r="4737" ht="15.75" customHeight="1"/>
    <row r="4738" ht="15.75" customHeight="1"/>
    <row r="4739" ht="15.75" customHeight="1"/>
    <row r="4740" ht="15.75" customHeight="1"/>
    <row r="4741" ht="15.75" customHeight="1"/>
    <row r="4742" ht="15.75" customHeight="1"/>
    <row r="4743" ht="15.75" customHeight="1"/>
    <row r="4744" ht="15.75" customHeight="1"/>
    <row r="4745" ht="15.75" customHeight="1"/>
    <row r="4746" ht="15.75" customHeight="1"/>
    <row r="4747" ht="15.75" customHeight="1"/>
    <row r="4748" ht="15.75" customHeight="1"/>
    <row r="4749" ht="15.75" customHeight="1"/>
    <row r="4750" ht="15.75" customHeight="1"/>
    <row r="4751" ht="15.75" customHeight="1"/>
    <row r="4752" ht="15.75" customHeight="1"/>
    <row r="4753" ht="15.75" customHeight="1"/>
    <row r="4754" ht="15.75" customHeight="1"/>
    <row r="4755" ht="15.75" customHeight="1"/>
    <row r="4756" ht="15.75" customHeight="1"/>
    <row r="4757" ht="15.75" customHeight="1"/>
    <row r="4758" ht="15.75" customHeight="1"/>
    <row r="4759" ht="15.75" customHeight="1"/>
    <row r="4760" ht="15.75" customHeight="1"/>
    <row r="4761" ht="15.75" customHeight="1"/>
    <row r="4762" ht="15.75" customHeight="1"/>
    <row r="4763" ht="15.75" customHeight="1"/>
    <row r="4764" ht="15.75" customHeight="1"/>
    <row r="4765" ht="15.75" customHeight="1"/>
    <row r="4766" ht="15.75" customHeight="1"/>
    <row r="4767" ht="15.75" customHeight="1"/>
    <row r="4768" ht="15.75" customHeight="1"/>
    <row r="4769" ht="15.75" customHeight="1"/>
    <row r="4770" ht="15.75" customHeight="1"/>
    <row r="4771" ht="15.75" customHeight="1"/>
    <row r="4772" ht="15.75" customHeight="1"/>
    <row r="4773" ht="15.75" customHeight="1"/>
    <row r="4774" ht="15.75" customHeight="1"/>
    <row r="4775" ht="15.75" customHeight="1"/>
    <row r="4776" ht="15.75" customHeight="1"/>
    <row r="4777" ht="15.75" customHeight="1"/>
    <row r="4778" ht="15.75" customHeight="1"/>
    <row r="4779" ht="15.75" customHeight="1"/>
    <row r="4780" ht="15.75" customHeight="1"/>
    <row r="4781" ht="15.75" customHeight="1"/>
    <row r="4782" ht="15.75" customHeight="1"/>
    <row r="4783" ht="15.75" customHeight="1"/>
    <row r="4784" ht="15.75" customHeight="1"/>
    <row r="4785" ht="15.75" customHeight="1"/>
    <row r="4786" ht="15.75" customHeight="1"/>
    <row r="4787" ht="15.75" customHeight="1"/>
    <row r="4788" ht="15.75" customHeight="1"/>
    <row r="4789" ht="15.75" customHeight="1"/>
    <row r="4790" ht="15.75" customHeight="1"/>
    <row r="4791" ht="15.75" customHeight="1"/>
    <row r="4792" ht="15.75" customHeight="1"/>
    <row r="4793" ht="15.75" customHeight="1"/>
    <row r="4794" ht="15.75" customHeight="1"/>
    <row r="4795" ht="15.75" customHeight="1"/>
    <row r="4796" ht="15.75" customHeight="1"/>
    <row r="4797" ht="15.75" customHeight="1"/>
    <row r="4798" ht="15.75" customHeight="1"/>
    <row r="4799" ht="15.75" customHeight="1"/>
    <row r="4800" ht="15.75" customHeight="1"/>
    <row r="4801" ht="15.75" customHeight="1"/>
    <row r="4802" ht="15.75" customHeight="1"/>
    <row r="4803" ht="15.75" customHeight="1"/>
    <row r="4804" ht="15.75" customHeight="1"/>
    <row r="4805" ht="15.75" customHeight="1"/>
    <row r="4806" ht="15.75" customHeight="1"/>
    <row r="4807" ht="15.75" customHeight="1"/>
    <row r="4808" ht="15.75" customHeight="1"/>
    <row r="4809" ht="15.75" customHeight="1"/>
    <row r="4810" ht="15.75" customHeight="1"/>
    <row r="4811" ht="15.75" customHeight="1"/>
    <row r="4812" ht="15.75" customHeight="1"/>
    <row r="4813" ht="15.75" customHeight="1"/>
    <row r="4814" ht="15.75" customHeight="1"/>
    <row r="4815" ht="15.75" customHeight="1"/>
    <row r="4816" ht="15.75" customHeight="1"/>
    <row r="4817" ht="15.75" customHeight="1"/>
    <row r="4818" ht="15.75" customHeight="1"/>
    <row r="4819" ht="15.75" customHeight="1"/>
    <row r="4820" ht="15.75" customHeight="1"/>
    <row r="4821" ht="15.75" customHeight="1"/>
    <row r="4822" ht="15.75" customHeight="1"/>
    <row r="4823" ht="15.75" customHeight="1"/>
    <row r="4824" ht="15.75" customHeight="1"/>
    <row r="4825" ht="15.75" customHeight="1"/>
    <row r="4826" ht="15.75" customHeight="1"/>
    <row r="4827" ht="15.75" customHeight="1"/>
    <row r="4828" ht="15.75" customHeight="1"/>
    <row r="4829" ht="15.75" customHeight="1"/>
    <row r="4830" ht="15.75" customHeight="1"/>
    <row r="4831" ht="15.75" customHeight="1"/>
    <row r="4832" ht="15.75" customHeight="1"/>
    <row r="4833" ht="15.75" customHeight="1"/>
    <row r="4834" ht="15.75" customHeight="1"/>
    <row r="4835" ht="15.75" customHeight="1"/>
    <row r="4836" ht="15.75" customHeight="1"/>
    <row r="4837" ht="15.75" customHeight="1"/>
    <row r="4838" ht="15.75" customHeight="1"/>
    <row r="4839" ht="15.75" customHeight="1"/>
    <row r="4840" ht="15.75" customHeight="1"/>
    <row r="4841" ht="15.75" customHeight="1"/>
    <row r="4842" ht="15.75" customHeight="1"/>
    <row r="4843" ht="15.75" customHeight="1"/>
    <row r="4844" ht="15.75" customHeight="1"/>
    <row r="4845" ht="15.75" customHeight="1"/>
    <row r="4846" ht="15.75" customHeight="1"/>
    <row r="4847" ht="15.75" customHeight="1"/>
    <row r="4848" ht="15.75" customHeight="1"/>
    <row r="4849" ht="15.75" customHeight="1"/>
    <row r="4850" ht="15.75" customHeight="1"/>
    <row r="4851" ht="15.75" customHeight="1"/>
    <row r="4852" ht="15.75" customHeight="1"/>
    <row r="4853" ht="15.75" customHeight="1"/>
    <row r="4854" ht="15.75" customHeight="1"/>
    <row r="4855" ht="15.75" customHeight="1"/>
    <row r="4856" ht="15.75" customHeight="1"/>
    <row r="4857" ht="15.75" customHeight="1"/>
    <row r="4858" ht="15.75" customHeight="1"/>
    <row r="4859" ht="15.75" customHeight="1"/>
    <row r="4860" ht="15.75" customHeight="1"/>
    <row r="4861" ht="15.75" customHeight="1"/>
    <row r="4862" ht="15.75" customHeight="1"/>
    <row r="4863" ht="15.75" customHeight="1"/>
    <row r="4864" ht="15.75" customHeight="1"/>
    <row r="4865" ht="15.75" customHeight="1"/>
    <row r="4866" ht="15.75" customHeight="1"/>
    <row r="4867" ht="15.75" customHeight="1"/>
    <row r="4868" ht="15.75" customHeight="1"/>
    <row r="4869" ht="15.75" customHeight="1"/>
    <row r="4870" ht="15.75" customHeight="1"/>
    <row r="4871" ht="15.75" customHeight="1"/>
    <row r="4872" ht="15.75" customHeight="1"/>
    <row r="4873" ht="15.75" customHeight="1"/>
    <row r="4874" ht="15.75" customHeight="1"/>
    <row r="4875" ht="15.75" customHeight="1"/>
    <row r="4876" ht="15.75" customHeight="1"/>
    <row r="4877" ht="15.75" customHeight="1"/>
    <row r="4878" ht="15.75" customHeight="1"/>
    <row r="4879" ht="15.75" customHeight="1"/>
    <row r="4880" ht="15.75" customHeight="1"/>
    <row r="4881" ht="15.75" customHeight="1"/>
    <row r="4882" ht="15.75" customHeight="1"/>
    <row r="4883" ht="15.75" customHeight="1"/>
    <row r="4884" ht="15.75" customHeight="1"/>
    <row r="4885" ht="15.75" customHeight="1"/>
    <row r="4886" ht="15.75" customHeight="1"/>
    <row r="4887" ht="15.75" customHeight="1"/>
    <row r="4888" ht="15.75" customHeight="1"/>
    <row r="4889" ht="15.75" customHeight="1"/>
    <row r="4890" ht="15.75" customHeight="1"/>
    <row r="4891" ht="15.75" customHeight="1"/>
    <row r="4892" ht="15.75" customHeight="1"/>
    <row r="4893" ht="15.75" customHeight="1"/>
    <row r="4894" ht="15.75" customHeight="1"/>
    <row r="4895" ht="15.75" customHeight="1"/>
    <row r="4896" ht="15.75" customHeight="1"/>
    <row r="4897" ht="15.75" customHeight="1"/>
    <row r="4898" ht="15.75" customHeight="1"/>
    <row r="4899" ht="15.75" customHeight="1"/>
    <row r="4900" ht="15.75" customHeight="1"/>
    <row r="4901" ht="15.75" customHeight="1"/>
    <row r="4902" ht="15.75" customHeight="1"/>
    <row r="4903" ht="15.75" customHeight="1"/>
    <row r="4904" ht="15.75" customHeight="1"/>
    <row r="4905" ht="15.75" customHeight="1"/>
    <row r="4906" ht="15.75" customHeight="1"/>
    <row r="4907" ht="15.75" customHeight="1"/>
    <row r="4908" ht="15.75" customHeight="1"/>
    <row r="4909" ht="15.75" customHeight="1"/>
    <row r="4910" ht="15.75" customHeight="1"/>
    <row r="4911" ht="15.75" customHeight="1"/>
    <row r="4912" ht="15.75" customHeight="1"/>
    <row r="4913" ht="15.75" customHeight="1"/>
    <row r="4914" ht="15.75" customHeight="1"/>
    <row r="4915" ht="15.75" customHeight="1"/>
    <row r="4916" ht="15.75" customHeight="1"/>
    <row r="4917" ht="15.75" customHeight="1"/>
    <row r="4918" ht="15.75" customHeight="1"/>
    <row r="4919" ht="15.75" customHeight="1"/>
    <row r="4920" ht="15.75" customHeight="1"/>
    <row r="4921" ht="15.75" customHeight="1"/>
    <row r="4922" ht="15.75" customHeight="1"/>
    <row r="4923" ht="15.75" customHeight="1"/>
    <row r="4924" ht="15.75" customHeight="1"/>
    <row r="4925" ht="15.75" customHeight="1"/>
    <row r="4926" ht="15.75" customHeight="1"/>
    <row r="4927" ht="15.75" customHeight="1"/>
    <row r="4928" ht="15.75" customHeight="1"/>
    <row r="4929" ht="15.75" customHeight="1"/>
    <row r="4930" ht="15.75" customHeight="1"/>
    <row r="4931" ht="15.75" customHeight="1"/>
    <row r="4932" ht="15.75" customHeight="1"/>
    <row r="4933" ht="15.75" customHeight="1"/>
    <row r="4934" ht="15.75" customHeight="1"/>
    <row r="4935" ht="15.75" customHeight="1"/>
    <row r="4936" ht="15.75" customHeight="1"/>
    <row r="4937" ht="15.75" customHeight="1"/>
    <row r="4938" ht="15.75" customHeight="1"/>
    <row r="4939" ht="15.75" customHeight="1"/>
    <row r="4940" ht="15.75" customHeight="1"/>
    <row r="4941" ht="15.75" customHeight="1"/>
    <row r="4942" ht="15.75" customHeight="1"/>
    <row r="4943" ht="15.75" customHeight="1"/>
    <row r="4944" ht="15.75" customHeight="1"/>
    <row r="4945" ht="15.75" customHeight="1"/>
    <row r="4946" ht="15.75" customHeight="1"/>
    <row r="4947" ht="15.75" customHeight="1"/>
    <row r="4948" ht="15.75" customHeight="1"/>
    <row r="4949" ht="15.75" customHeight="1"/>
    <row r="4950" ht="15.75" customHeight="1"/>
    <row r="4951" ht="15.75" customHeight="1"/>
    <row r="4952" ht="15.75" customHeight="1"/>
    <row r="4953" ht="15.75" customHeight="1"/>
    <row r="4954" ht="15.75" customHeight="1"/>
    <row r="4955" ht="15.75" customHeight="1"/>
    <row r="4956" ht="15.75" customHeight="1"/>
    <row r="4957" ht="15.75" customHeight="1"/>
    <row r="4958" ht="15.75" customHeight="1"/>
    <row r="4959" ht="15.75" customHeight="1"/>
    <row r="4960" ht="15.75" customHeight="1"/>
    <row r="4961" ht="15.75" customHeight="1"/>
    <row r="4962" ht="15.75" customHeight="1"/>
    <row r="4963" ht="15.75" customHeight="1"/>
    <row r="4964" ht="15.75" customHeight="1"/>
    <row r="4965" ht="15.75" customHeight="1"/>
    <row r="4966" ht="15.75" customHeight="1"/>
    <row r="4967" ht="15.75" customHeight="1"/>
    <row r="4968" ht="15.75" customHeight="1"/>
    <row r="4969" ht="15.75" customHeight="1"/>
    <row r="4970" ht="15.75" customHeight="1"/>
    <row r="4971" ht="15.75" customHeight="1"/>
    <row r="4972" ht="15.75" customHeight="1"/>
    <row r="4973" ht="15.75" customHeight="1"/>
    <row r="4974" ht="15.75" customHeight="1"/>
    <row r="4975" ht="15.75" customHeight="1"/>
    <row r="4976" ht="15.75" customHeight="1"/>
    <row r="4977" ht="15.75" customHeight="1"/>
    <row r="4978" ht="15.75" customHeight="1"/>
    <row r="4979" ht="15.75" customHeight="1"/>
    <row r="4980" ht="15.75" customHeight="1"/>
    <row r="4981" ht="15.75" customHeight="1"/>
    <row r="4982" ht="15.75" customHeight="1"/>
    <row r="4983" ht="15.75" customHeight="1"/>
    <row r="4984" ht="15.75" customHeight="1"/>
    <row r="4985" ht="15.75" customHeight="1"/>
    <row r="4986" ht="15.75" customHeight="1"/>
    <row r="4987" ht="15.75" customHeight="1"/>
    <row r="4988" ht="15.75" customHeight="1"/>
    <row r="4989" ht="15.75" customHeight="1"/>
    <row r="4990" ht="15.75" customHeight="1"/>
    <row r="4991" ht="15.75" customHeight="1"/>
    <row r="4992" ht="15.75" customHeight="1"/>
    <row r="4993" ht="15.75" customHeight="1"/>
    <row r="4994" ht="15.75" customHeight="1"/>
    <row r="4995" ht="15.75" customHeight="1"/>
    <row r="4996" ht="15.75" customHeight="1"/>
    <row r="4997" ht="15.75" customHeight="1"/>
    <row r="4998" ht="15.75" customHeight="1"/>
    <row r="4999" ht="15.75" customHeight="1"/>
    <row r="5000" ht="15.75" customHeight="1"/>
    <row r="5001" ht="15.75" customHeight="1"/>
    <row r="5002" ht="15.75" customHeight="1"/>
    <row r="5003" ht="15.75" customHeight="1"/>
    <row r="5004" ht="15.75" customHeight="1"/>
    <row r="5005" ht="15.75" customHeight="1"/>
    <row r="5006" ht="15.75" customHeight="1"/>
    <row r="5007" ht="15.75" customHeight="1"/>
    <row r="5008" ht="15.75" customHeight="1"/>
    <row r="5009" ht="15.75" customHeight="1"/>
    <row r="5010" ht="15.75" customHeight="1"/>
    <row r="5011" ht="15.75" customHeight="1"/>
    <row r="5012" ht="15.75" customHeight="1"/>
    <row r="5013" ht="15.75" customHeight="1"/>
    <row r="5014" ht="15.75" customHeight="1"/>
    <row r="5015" ht="15.75" customHeight="1"/>
    <row r="5016" ht="15.75" customHeight="1"/>
    <row r="5017" ht="15.75" customHeight="1"/>
    <row r="5018" ht="15.75" customHeight="1"/>
    <row r="5019" ht="15.75" customHeight="1"/>
    <row r="5020" ht="15.75" customHeight="1"/>
    <row r="5021" ht="15.75" customHeight="1"/>
    <row r="5022" ht="15.75" customHeight="1"/>
    <row r="5023" ht="15.75" customHeight="1"/>
    <row r="5024" ht="15.75" customHeight="1"/>
    <row r="5025" ht="15.75" customHeight="1"/>
    <row r="5026" ht="15.75" customHeight="1"/>
    <row r="5027" ht="15.75" customHeight="1"/>
    <row r="5028" ht="15.75" customHeight="1"/>
    <row r="5029" ht="15.75" customHeight="1"/>
    <row r="5030" ht="15.75" customHeight="1"/>
    <row r="5031" ht="15.75" customHeight="1"/>
    <row r="5032" ht="15.75" customHeight="1"/>
    <row r="5033" ht="15.75" customHeight="1"/>
    <row r="5034" ht="15.75" customHeight="1"/>
    <row r="5035" ht="15.75" customHeight="1"/>
    <row r="5036" ht="15.75" customHeight="1"/>
    <row r="5037" ht="15.75" customHeight="1"/>
    <row r="5038" ht="15.75" customHeight="1"/>
    <row r="5039" ht="15.75" customHeight="1"/>
    <row r="5040" ht="15.75" customHeight="1"/>
    <row r="5041" ht="15.75" customHeight="1"/>
    <row r="5042" ht="15.75" customHeight="1"/>
    <row r="5043" ht="15.75" customHeight="1"/>
    <row r="5044" ht="15.75" customHeight="1"/>
    <row r="5045" ht="15.75" customHeight="1"/>
    <row r="5046" ht="15.75" customHeight="1"/>
    <row r="5047" ht="15.75" customHeight="1"/>
    <row r="5048" ht="15.75" customHeight="1"/>
    <row r="5049" ht="15.75" customHeight="1"/>
    <row r="5050" ht="15.75" customHeight="1"/>
    <row r="5051" ht="15.75" customHeight="1"/>
    <row r="5052" ht="15.75" customHeight="1"/>
    <row r="5053" ht="15.75" customHeight="1"/>
    <row r="5054" ht="15.75" customHeight="1"/>
    <row r="5055" ht="15.75" customHeight="1"/>
    <row r="5056" ht="15.75" customHeight="1"/>
    <row r="5057" ht="15.75" customHeight="1"/>
    <row r="5058" ht="15.75" customHeight="1"/>
    <row r="5059" ht="15.75" customHeight="1"/>
    <row r="5060" ht="15.75" customHeight="1"/>
    <row r="5061" ht="15.75" customHeight="1"/>
    <row r="5062" ht="15.75" customHeight="1"/>
    <row r="5063" ht="15.75" customHeight="1"/>
    <row r="5064" ht="15.75" customHeight="1"/>
    <row r="5065" ht="15.75" customHeight="1"/>
    <row r="5066" ht="15.75" customHeight="1"/>
    <row r="5067" ht="15.75" customHeight="1"/>
    <row r="5068" ht="15.75" customHeight="1"/>
    <row r="5069" ht="15.75" customHeight="1"/>
    <row r="5070" ht="15.75" customHeight="1"/>
    <row r="5071" ht="15.75" customHeight="1"/>
    <row r="5072" ht="15.75" customHeight="1"/>
    <row r="5073" ht="15.75" customHeight="1"/>
    <row r="5074" ht="15.75" customHeight="1"/>
    <row r="5075" ht="15.75" customHeight="1"/>
    <row r="5076" ht="15.75" customHeight="1"/>
    <row r="5077" ht="15.75" customHeight="1"/>
    <row r="5078" ht="15.75" customHeight="1"/>
    <row r="5079" ht="15.75" customHeight="1"/>
    <row r="5080" ht="15.75" customHeight="1"/>
    <row r="5081" ht="15.75" customHeight="1"/>
    <row r="5082" ht="15.75" customHeight="1"/>
    <row r="5083" ht="15.75" customHeight="1"/>
    <row r="5084" ht="15.75" customHeight="1"/>
    <row r="5085" ht="15.75" customHeight="1"/>
    <row r="5086" ht="15.75" customHeight="1"/>
    <row r="5087" ht="15.75" customHeight="1"/>
    <row r="5088" ht="15.75" customHeight="1"/>
    <row r="5089" ht="15.75" customHeight="1"/>
    <row r="5090" ht="15.75" customHeight="1"/>
    <row r="5091" ht="15.75" customHeight="1"/>
    <row r="5092" ht="15.75" customHeight="1"/>
    <row r="5093" ht="15.75" customHeight="1"/>
    <row r="5094" ht="15.75" customHeight="1"/>
    <row r="5095" ht="15.75" customHeight="1"/>
    <row r="5096" ht="15.75" customHeight="1"/>
    <row r="5097" ht="15.75" customHeight="1"/>
    <row r="5098" ht="15.75" customHeight="1"/>
    <row r="5099" ht="15.75" customHeight="1"/>
    <row r="5100" ht="15.75" customHeight="1"/>
    <row r="5101" ht="15.75" customHeight="1"/>
    <row r="5102" ht="15.75" customHeight="1"/>
    <row r="5103" ht="15.75" customHeight="1"/>
    <row r="5104" ht="15.75" customHeight="1"/>
    <row r="5105" ht="15.75" customHeight="1"/>
    <row r="5106" ht="15.75" customHeight="1"/>
    <row r="5107" ht="15.75" customHeight="1"/>
    <row r="5108" ht="15.75" customHeight="1"/>
    <row r="5109" ht="15.75" customHeight="1"/>
    <row r="5110" ht="15.75" customHeight="1"/>
    <row r="5111" ht="15.75" customHeight="1"/>
    <row r="5112" ht="15.75" customHeight="1"/>
    <row r="5113" ht="15.75" customHeight="1"/>
    <row r="5114" ht="15.75" customHeight="1"/>
    <row r="5115" ht="15.75" customHeight="1"/>
    <row r="5116" ht="15.75" customHeight="1"/>
    <row r="5117" ht="15.75" customHeight="1"/>
    <row r="5118" ht="15.75" customHeight="1"/>
    <row r="5119" ht="15.75" customHeight="1"/>
    <row r="5120" ht="15.75" customHeight="1"/>
    <row r="5121" ht="15.75" customHeight="1"/>
    <row r="5122" ht="15.75" customHeight="1"/>
    <row r="5123" ht="15.75" customHeight="1"/>
    <row r="5124" ht="15.75" customHeight="1"/>
    <row r="5125" ht="15.75" customHeight="1"/>
    <row r="5126" ht="15.75" customHeight="1"/>
    <row r="5127" ht="15.75" customHeight="1"/>
    <row r="5128" ht="15.75" customHeight="1"/>
    <row r="5129" ht="15.75" customHeight="1"/>
    <row r="5130" ht="15.75" customHeight="1"/>
    <row r="5131" ht="15.75" customHeight="1"/>
    <row r="5132" ht="15.75" customHeight="1"/>
    <row r="5133" ht="15.75" customHeight="1"/>
    <row r="5134" ht="15.75" customHeight="1"/>
    <row r="5135" ht="15.75" customHeight="1"/>
    <row r="5136" ht="15.75" customHeight="1"/>
    <row r="5137" ht="15.75" customHeight="1"/>
    <row r="5138" ht="15.75" customHeight="1"/>
    <row r="5139" ht="15.75" customHeight="1"/>
    <row r="5140" ht="15.75" customHeight="1"/>
    <row r="5141" ht="15.75" customHeight="1"/>
    <row r="5142" ht="15.75" customHeight="1"/>
    <row r="5143" ht="15.75" customHeight="1"/>
    <row r="5144" ht="15.75" customHeight="1"/>
    <row r="5145" ht="15.75" customHeight="1"/>
    <row r="5146" ht="15.75" customHeight="1"/>
    <row r="5147" ht="15.75" customHeight="1"/>
    <row r="5148" ht="15.75" customHeight="1"/>
    <row r="5149" ht="15.75" customHeight="1"/>
    <row r="5150" ht="15.75" customHeight="1"/>
    <row r="5151" ht="15.75" customHeight="1"/>
    <row r="5152" ht="15.75" customHeight="1"/>
    <row r="5153" ht="15.75" customHeight="1"/>
    <row r="5154" ht="15.75" customHeight="1"/>
    <row r="5155" ht="15.75" customHeight="1"/>
    <row r="5156" ht="15.75" customHeight="1"/>
    <row r="5157" ht="15.75" customHeight="1"/>
    <row r="5158" ht="15.75" customHeight="1"/>
    <row r="5159" ht="15.75" customHeight="1"/>
    <row r="5160" ht="15.75" customHeight="1"/>
    <row r="5161" ht="15.75" customHeight="1"/>
    <row r="5162" ht="15.75" customHeight="1"/>
    <row r="5163" ht="15.75" customHeight="1"/>
    <row r="5164" ht="15.75" customHeight="1"/>
    <row r="5165" ht="15.75" customHeight="1"/>
    <row r="5166" ht="15.75" customHeight="1"/>
    <row r="5167" ht="15.75" customHeight="1"/>
    <row r="5168" ht="15.75" customHeight="1"/>
    <row r="5169" ht="15.75" customHeight="1"/>
    <row r="5170" ht="15.75" customHeight="1"/>
    <row r="5171" ht="15.75" customHeight="1"/>
    <row r="5172" ht="15.75" customHeight="1"/>
    <row r="5173" ht="15.75" customHeight="1"/>
    <row r="5174" ht="15.75" customHeight="1"/>
    <row r="5175" ht="15.75" customHeight="1"/>
    <row r="5176" ht="15.75" customHeight="1"/>
    <row r="5177" ht="15.75" customHeight="1"/>
    <row r="5178" ht="15.75" customHeight="1"/>
    <row r="5179" ht="15.75" customHeight="1"/>
    <row r="5180" ht="15.75" customHeight="1"/>
    <row r="5181" ht="15.75" customHeight="1"/>
    <row r="5182" ht="15.75" customHeight="1"/>
    <row r="5183" ht="15.75" customHeight="1"/>
    <row r="5184" ht="15.75" customHeight="1"/>
    <row r="5185" ht="15.75" customHeight="1"/>
    <row r="5186" ht="15.75" customHeight="1"/>
    <row r="5187" ht="15.75" customHeight="1"/>
    <row r="5188" ht="15.75" customHeight="1"/>
    <row r="5189" ht="15.75" customHeight="1"/>
    <row r="5190" ht="15.75" customHeight="1"/>
    <row r="5191" ht="15.75" customHeight="1"/>
    <row r="5192" ht="15.75" customHeight="1"/>
    <row r="5193" ht="15.75" customHeight="1"/>
    <row r="5194" ht="15.75" customHeight="1"/>
    <row r="5195" ht="15.75" customHeight="1"/>
    <row r="5196" ht="15.75" customHeight="1"/>
    <row r="5197" ht="15.75" customHeight="1"/>
    <row r="5198" ht="15.75" customHeight="1"/>
    <row r="5199" ht="15.75" customHeight="1"/>
    <row r="5200" ht="15.75" customHeight="1"/>
    <row r="5201" ht="15.75" customHeight="1"/>
    <row r="5202" ht="15.75" customHeight="1"/>
    <row r="5203" ht="15.75" customHeight="1"/>
    <row r="5204" ht="15.75" customHeight="1"/>
    <row r="5205" ht="15.75" customHeight="1"/>
    <row r="5206" ht="15.75" customHeight="1"/>
    <row r="5207" ht="15.75" customHeight="1"/>
    <row r="5208" ht="15.75" customHeight="1"/>
    <row r="5209" ht="15.75" customHeight="1"/>
    <row r="5210" ht="15.75" customHeight="1"/>
    <row r="5211" ht="15.75" customHeight="1"/>
    <row r="5212" ht="15.75" customHeight="1"/>
    <row r="5213" ht="15.75" customHeight="1"/>
    <row r="5214" ht="15.75" customHeight="1"/>
    <row r="5215" ht="15.75" customHeight="1"/>
    <row r="5216" ht="15.75" customHeight="1"/>
    <row r="5217" ht="15.75" customHeight="1"/>
    <row r="5218" ht="15.75" customHeight="1"/>
    <row r="5219" ht="15.75" customHeight="1"/>
    <row r="5220" ht="15.75" customHeight="1"/>
    <row r="5221" ht="15.75" customHeight="1"/>
    <row r="5222" ht="15.75" customHeight="1"/>
    <row r="5223" ht="15.75" customHeight="1"/>
    <row r="5224" ht="15.75" customHeight="1"/>
    <row r="5225" ht="15.75" customHeight="1"/>
    <row r="5226" ht="15.75" customHeight="1"/>
    <row r="5227" ht="15.75" customHeight="1"/>
    <row r="5228" ht="15.75" customHeight="1"/>
    <row r="5229" ht="15.75" customHeight="1"/>
    <row r="5230" ht="15.75" customHeight="1"/>
    <row r="5231" ht="15.75" customHeight="1"/>
    <row r="5232" ht="15.75" customHeight="1"/>
    <row r="5233" ht="15.75" customHeight="1"/>
    <row r="5234" ht="15.75" customHeight="1"/>
    <row r="5235" ht="15.75" customHeight="1"/>
    <row r="5236" ht="15.75" customHeight="1"/>
    <row r="5237" ht="15.75" customHeight="1"/>
    <row r="5238" ht="15.75" customHeight="1"/>
    <row r="5239" ht="15.75" customHeight="1"/>
    <row r="5240" ht="15.75" customHeight="1"/>
    <row r="5241" ht="15.75" customHeight="1"/>
    <row r="5242" ht="15.75" customHeight="1"/>
    <row r="5243" ht="15.75" customHeight="1"/>
    <row r="5244" ht="15.75" customHeight="1"/>
    <row r="5245" ht="15.75" customHeight="1"/>
    <row r="5246" ht="15.75" customHeight="1"/>
    <row r="5247" ht="15.75" customHeight="1"/>
    <row r="5248" ht="15.75" customHeight="1"/>
    <row r="5249" ht="15.75" customHeight="1"/>
    <row r="5250" ht="15.75" customHeight="1"/>
    <row r="5251" ht="15.75" customHeight="1"/>
    <row r="5252" ht="15.75" customHeight="1"/>
    <row r="5253" ht="15.75" customHeight="1"/>
    <row r="5254" ht="15.75" customHeight="1"/>
    <row r="5255" ht="15.75" customHeight="1"/>
    <row r="5256" ht="15.75" customHeight="1"/>
    <row r="5257" ht="15.75" customHeight="1"/>
    <row r="5258" ht="15.75" customHeight="1"/>
    <row r="5259" ht="15.75" customHeight="1"/>
    <row r="5260" ht="15.75" customHeight="1"/>
    <row r="5261" ht="15.75" customHeight="1"/>
    <row r="5262" ht="15.75" customHeight="1"/>
    <row r="5263" ht="15.75" customHeight="1"/>
    <row r="5264" ht="15.75" customHeight="1"/>
    <row r="5265" ht="15.75" customHeight="1"/>
    <row r="5266" ht="15.75" customHeight="1"/>
    <row r="5267" ht="15.75" customHeight="1"/>
    <row r="5268" ht="15.75" customHeight="1"/>
    <row r="5269" ht="15.75" customHeight="1"/>
    <row r="5270" ht="15.75" customHeight="1"/>
    <row r="5271" ht="15.75" customHeight="1"/>
    <row r="5272" ht="15.75" customHeight="1"/>
    <row r="5273" ht="15.75" customHeight="1"/>
    <row r="5274" ht="15.75" customHeight="1"/>
    <row r="5275" ht="15.75" customHeight="1"/>
    <row r="5276" ht="15.75" customHeight="1"/>
    <row r="5277" ht="15.75" customHeight="1"/>
    <row r="5278" ht="15.75" customHeight="1"/>
    <row r="5279" ht="15.75" customHeight="1"/>
    <row r="5280" ht="15.75" customHeight="1"/>
    <row r="5281" ht="15.75" customHeight="1"/>
    <row r="5282" ht="15.75" customHeight="1"/>
    <row r="5283" ht="15.75" customHeight="1"/>
    <row r="5284" ht="15.75" customHeight="1"/>
    <row r="5285" ht="15.75" customHeight="1"/>
    <row r="5286" ht="15.75" customHeight="1"/>
    <row r="5287" ht="15.75" customHeight="1"/>
    <row r="5288" ht="15.75" customHeight="1"/>
    <row r="5289" ht="15.75" customHeight="1"/>
    <row r="5290" ht="15.75" customHeight="1"/>
    <row r="5291" ht="15.75" customHeight="1"/>
    <row r="5292" ht="15.75" customHeight="1"/>
    <row r="5293" ht="15.75" customHeight="1"/>
    <row r="5294" ht="15.75" customHeight="1"/>
    <row r="5295" ht="15.75" customHeight="1"/>
    <row r="5296" ht="15.75" customHeight="1"/>
    <row r="5297" ht="15.75" customHeight="1"/>
    <row r="5298" ht="15.75" customHeight="1"/>
    <row r="5299" ht="15.75" customHeight="1"/>
    <row r="5300" ht="15.75" customHeight="1"/>
    <row r="5301" ht="15.75" customHeight="1"/>
    <row r="5302" ht="15.75" customHeight="1"/>
    <row r="5303" ht="15.75" customHeight="1"/>
    <row r="5304" ht="15.75" customHeight="1"/>
    <row r="5305" ht="15.75" customHeight="1"/>
    <row r="5306" ht="15.75" customHeight="1"/>
    <row r="5307" ht="15.75" customHeight="1"/>
    <row r="5308" ht="15.75" customHeight="1"/>
    <row r="5309" ht="15.75" customHeight="1"/>
    <row r="5310" ht="15.75" customHeight="1"/>
    <row r="5311" ht="15.75" customHeight="1"/>
    <row r="5312" ht="15.75" customHeight="1"/>
    <row r="5313" ht="15.75" customHeight="1"/>
    <row r="5314" ht="15.75" customHeight="1"/>
    <row r="5315" ht="15.75" customHeight="1"/>
    <row r="5316" ht="15.75" customHeight="1"/>
    <row r="5317" ht="15.75" customHeight="1"/>
    <row r="5318" ht="15.75" customHeight="1"/>
    <row r="5319" ht="15.75" customHeight="1"/>
    <row r="5320" ht="15.75" customHeight="1"/>
    <row r="5321" ht="15.75" customHeight="1"/>
    <row r="5322" ht="15.75" customHeight="1"/>
    <row r="5323" ht="15.75" customHeight="1"/>
    <row r="5324" ht="15.75" customHeight="1"/>
    <row r="5325" ht="15.75" customHeight="1"/>
    <row r="5326" ht="15.75" customHeight="1"/>
    <row r="5327" ht="15.75" customHeight="1"/>
    <row r="5328" ht="15.75" customHeight="1"/>
    <row r="5329" ht="15.75" customHeight="1"/>
    <row r="5330" ht="15.75" customHeight="1"/>
    <row r="5331" ht="15.75" customHeight="1"/>
    <row r="5332" ht="15.75" customHeight="1"/>
    <row r="5333" ht="15.75" customHeight="1"/>
    <row r="5334" ht="15.75" customHeight="1"/>
    <row r="5335" ht="15.75" customHeight="1"/>
    <row r="5336" ht="15.75" customHeight="1"/>
    <row r="5337" ht="15.75" customHeight="1"/>
    <row r="5338" ht="15.75" customHeight="1"/>
    <row r="5339" ht="15.75" customHeight="1"/>
    <row r="5340" ht="15.75" customHeight="1"/>
    <row r="5341" ht="15.75" customHeight="1"/>
    <row r="5342" ht="15.75" customHeight="1"/>
    <row r="5343" ht="15.75" customHeight="1"/>
    <row r="5344" ht="15.75" customHeight="1"/>
    <row r="5345" ht="15.75" customHeight="1"/>
    <row r="5346" ht="15.75" customHeight="1"/>
    <row r="5347" ht="15.75" customHeight="1"/>
    <row r="5348" ht="15.75" customHeight="1"/>
    <row r="5349" ht="15.75" customHeight="1"/>
    <row r="5350" ht="15.75" customHeight="1"/>
    <row r="5351" ht="15.75" customHeight="1"/>
    <row r="5352" ht="15.75" customHeight="1"/>
    <row r="5353" ht="15.75" customHeight="1"/>
    <row r="5354" ht="15.75" customHeight="1"/>
    <row r="5355" ht="15.75" customHeight="1"/>
    <row r="5356" ht="15.75" customHeight="1"/>
    <row r="5357" ht="15.75" customHeight="1"/>
    <row r="5358" ht="15.75" customHeight="1"/>
    <row r="5359" ht="15.75" customHeight="1"/>
    <row r="5360" ht="15.75" customHeight="1"/>
    <row r="5361" ht="15.75" customHeight="1"/>
    <row r="5362" ht="15.75" customHeight="1"/>
    <row r="5363" ht="15.75" customHeight="1"/>
    <row r="5364" ht="15.75" customHeight="1"/>
    <row r="5365" ht="15.75" customHeight="1"/>
    <row r="5366" ht="15.75" customHeight="1"/>
    <row r="5367" ht="15.75" customHeight="1"/>
    <row r="5368" ht="15.75" customHeight="1"/>
    <row r="5369" ht="15.75" customHeight="1"/>
    <row r="5370" ht="15.75" customHeight="1"/>
    <row r="5371" ht="15.75" customHeight="1"/>
    <row r="5372" ht="15.75" customHeight="1"/>
    <row r="5373" ht="15.75" customHeight="1"/>
    <row r="5374" ht="15.75" customHeight="1"/>
    <row r="5375" ht="15.75" customHeight="1"/>
    <row r="5376" ht="15.75" customHeight="1"/>
    <row r="5377" ht="15.75" customHeight="1"/>
    <row r="5378" ht="15.75" customHeight="1"/>
    <row r="5379" ht="15.75" customHeight="1"/>
    <row r="5380" ht="15.75" customHeight="1"/>
    <row r="5381" ht="15.75" customHeight="1"/>
    <row r="5382" ht="15.75" customHeight="1"/>
    <row r="5383" ht="15.75" customHeight="1"/>
    <row r="5384" ht="15.75" customHeight="1"/>
    <row r="5385" ht="15.75" customHeight="1"/>
    <row r="5386" ht="15.75" customHeight="1"/>
    <row r="5387" ht="15.75" customHeight="1"/>
    <row r="5388" ht="15.75" customHeight="1"/>
    <row r="5389" ht="15.75" customHeight="1"/>
    <row r="5390" ht="15.75" customHeight="1"/>
    <row r="5391" ht="15.75" customHeight="1"/>
    <row r="5392" ht="15.75" customHeight="1"/>
    <row r="5393" ht="15.75" customHeight="1"/>
    <row r="5394" ht="15.75" customHeight="1"/>
    <row r="5395" ht="15.75" customHeight="1"/>
    <row r="5396" ht="15.75" customHeight="1"/>
    <row r="5397" ht="15.75" customHeight="1"/>
    <row r="5398" ht="15.75" customHeight="1"/>
    <row r="5399" ht="15.75" customHeight="1"/>
    <row r="5400" ht="15.75" customHeight="1"/>
    <row r="5401" ht="15.75" customHeight="1"/>
    <row r="5402" ht="15.75" customHeight="1"/>
    <row r="5403" ht="15.75" customHeight="1"/>
    <row r="5404" ht="15.75" customHeight="1"/>
    <row r="5405" ht="15.75" customHeight="1"/>
    <row r="5406" ht="15.75" customHeight="1"/>
    <row r="5407" ht="15.75" customHeight="1"/>
    <row r="5408" ht="15.75" customHeight="1"/>
    <row r="5409" ht="15.75" customHeight="1"/>
    <row r="5410" ht="15.75" customHeight="1"/>
    <row r="5411" ht="15.75" customHeight="1"/>
    <row r="5412" ht="15.75" customHeight="1"/>
    <row r="5413" ht="15.75" customHeight="1"/>
    <row r="5414" ht="15.75" customHeight="1"/>
    <row r="5415" ht="15.75" customHeight="1"/>
    <row r="5416" ht="15.75" customHeight="1"/>
    <row r="5417" ht="15.75" customHeight="1"/>
    <row r="5418" ht="15.75" customHeight="1"/>
    <row r="5419" ht="15.75" customHeight="1"/>
    <row r="5420" ht="15.75" customHeight="1"/>
    <row r="5421" ht="15.75" customHeight="1"/>
    <row r="5422" ht="15.75" customHeight="1"/>
    <row r="5423" ht="15.75" customHeight="1"/>
    <row r="5424" ht="15.75" customHeight="1"/>
    <row r="5425" ht="15.75" customHeight="1"/>
    <row r="5426" ht="15.75" customHeight="1"/>
    <row r="5427" ht="15.75" customHeight="1"/>
    <row r="5428" ht="15.75" customHeight="1"/>
    <row r="5429" ht="15.75" customHeight="1"/>
    <row r="5430" ht="15.75" customHeight="1"/>
    <row r="5431" ht="15.75" customHeight="1"/>
    <row r="5432" ht="15.75" customHeight="1"/>
    <row r="5433" ht="15.75" customHeight="1"/>
    <row r="5434" ht="15.75" customHeight="1"/>
    <row r="5435" ht="15.75" customHeight="1"/>
    <row r="5436" ht="15.75" customHeight="1"/>
    <row r="5437" ht="15.75" customHeight="1"/>
    <row r="5438" ht="15.75" customHeight="1"/>
    <row r="5439" ht="15.75" customHeight="1"/>
    <row r="5440" ht="15.75" customHeight="1"/>
    <row r="5441" ht="15.75" customHeight="1"/>
    <row r="5442" ht="15.75" customHeight="1"/>
    <row r="5443" ht="15.75" customHeight="1"/>
    <row r="5444" ht="15.75" customHeight="1"/>
    <row r="5445" ht="15.75" customHeight="1"/>
    <row r="5446" ht="15.75" customHeight="1"/>
    <row r="5447" ht="15.75" customHeight="1"/>
    <row r="5448" ht="15.75" customHeight="1"/>
    <row r="5449" ht="15.75" customHeight="1"/>
    <row r="5450" ht="15.75" customHeight="1"/>
    <row r="5451" ht="15.75" customHeight="1"/>
    <row r="5452" ht="15.75" customHeight="1"/>
    <row r="5453" ht="15.75" customHeight="1"/>
    <row r="5454" ht="15.75" customHeight="1"/>
    <row r="5455" ht="15.75" customHeight="1"/>
    <row r="5456" ht="15.75" customHeight="1"/>
    <row r="5457" ht="15.75" customHeight="1"/>
    <row r="5458" ht="15.75" customHeight="1"/>
    <row r="5459" ht="15.75" customHeight="1"/>
    <row r="5460" ht="15.75" customHeight="1"/>
    <row r="5461" ht="15.75" customHeight="1"/>
    <row r="5462" ht="15.75" customHeight="1"/>
    <row r="5463" ht="15.75" customHeight="1"/>
    <row r="5464" ht="15.75" customHeight="1"/>
    <row r="5465" ht="15.75" customHeight="1"/>
    <row r="5466" ht="15.75" customHeight="1"/>
    <row r="5467" ht="15.75" customHeight="1"/>
    <row r="5468" ht="15.75" customHeight="1"/>
    <row r="5469" ht="15.75" customHeight="1"/>
    <row r="5470" ht="15.75" customHeight="1"/>
    <row r="5471" ht="15.75" customHeight="1"/>
    <row r="5472" ht="15.75" customHeight="1"/>
    <row r="5473" ht="15.75" customHeight="1"/>
    <row r="5474" ht="15.75" customHeight="1"/>
    <row r="5475" ht="15.75" customHeight="1"/>
    <row r="5476" ht="15.75" customHeight="1"/>
    <row r="5477" ht="15.75" customHeight="1"/>
    <row r="5478" ht="15.75" customHeight="1"/>
    <row r="5479" ht="15.75" customHeight="1"/>
    <row r="5480" ht="15.75" customHeight="1"/>
    <row r="5481" ht="15.75" customHeight="1"/>
    <row r="5482" ht="15.75" customHeight="1"/>
    <row r="5483" ht="15.75" customHeight="1"/>
    <row r="5484" ht="15.75" customHeight="1"/>
    <row r="5485" ht="15.75" customHeight="1"/>
    <row r="5486" ht="15.75" customHeight="1"/>
    <row r="5487" ht="15.75" customHeight="1"/>
    <row r="5488" ht="15.75" customHeight="1"/>
    <row r="5489" ht="15.75" customHeight="1"/>
    <row r="5490" ht="15.75" customHeight="1"/>
    <row r="5491" ht="15.75" customHeight="1"/>
    <row r="5492" ht="15.75" customHeight="1"/>
    <row r="5493" ht="15.75" customHeight="1"/>
    <row r="5494" ht="15.75" customHeight="1"/>
    <row r="5495" ht="15.75" customHeight="1"/>
    <row r="5496" ht="15.75" customHeight="1"/>
    <row r="5497" ht="15.75" customHeight="1"/>
    <row r="5498" ht="15.75" customHeight="1"/>
    <row r="5499" ht="15.75" customHeight="1"/>
    <row r="5500" ht="15.75" customHeight="1"/>
    <row r="5501" ht="15.75" customHeight="1"/>
    <row r="5502" ht="15.75" customHeight="1"/>
    <row r="5503" ht="15.75" customHeight="1"/>
    <row r="5504" ht="15.75" customHeight="1"/>
    <row r="5505" ht="15.75" customHeight="1"/>
    <row r="5506" ht="15.75" customHeight="1"/>
    <row r="5507" ht="15.75" customHeight="1"/>
    <row r="5508" ht="15.75" customHeight="1"/>
    <row r="5509" ht="15.75" customHeight="1"/>
    <row r="5510" ht="15.75" customHeight="1"/>
    <row r="5511" ht="15.75" customHeight="1"/>
    <row r="5512" ht="15.75" customHeight="1"/>
    <row r="5513" ht="15.75" customHeight="1"/>
    <row r="5514" ht="15.75" customHeight="1"/>
    <row r="5515" ht="15.75" customHeight="1"/>
    <row r="5516" ht="15.75" customHeight="1"/>
    <row r="5517" ht="15.75" customHeight="1"/>
    <row r="5518" ht="15.75" customHeight="1"/>
    <row r="5519" ht="15.75" customHeight="1"/>
    <row r="5520" ht="15.75" customHeight="1"/>
    <row r="5521" ht="15.75" customHeight="1"/>
    <row r="5522" ht="15.75" customHeight="1"/>
    <row r="5523" ht="15.75" customHeight="1"/>
    <row r="5524" ht="15.75" customHeight="1"/>
    <row r="5525" ht="15.75" customHeight="1"/>
    <row r="5526" ht="15.75" customHeight="1"/>
    <row r="5527" ht="15.75" customHeight="1"/>
    <row r="5528" ht="15.75" customHeight="1"/>
    <row r="5529" ht="15.75" customHeight="1"/>
    <row r="5530" ht="15.75" customHeight="1"/>
    <row r="5531" ht="15.75" customHeight="1"/>
    <row r="5532" ht="15.75" customHeight="1"/>
    <row r="5533" ht="15.75" customHeight="1"/>
    <row r="5534" ht="15.75" customHeight="1"/>
    <row r="5535" ht="15.75" customHeight="1"/>
    <row r="5536" ht="15.75" customHeight="1"/>
    <row r="5537" ht="15.75" customHeight="1"/>
    <row r="5538" ht="15.75" customHeight="1"/>
    <row r="5539" ht="15.75" customHeight="1"/>
    <row r="5540" ht="15.75" customHeight="1"/>
    <row r="5541" ht="15.75" customHeight="1"/>
    <row r="5542" ht="15.75" customHeight="1"/>
    <row r="5543" ht="15.75" customHeight="1"/>
    <row r="5544" ht="15.75" customHeight="1"/>
    <row r="5545" ht="15.75" customHeight="1"/>
    <row r="5546" ht="15.75" customHeight="1"/>
    <row r="5547" ht="15.75" customHeight="1"/>
    <row r="5548" ht="15.75" customHeight="1"/>
    <row r="5549" ht="15.75" customHeight="1"/>
    <row r="5550" ht="15.75" customHeight="1"/>
    <row r="5551" ht="15.75" customHeight="1"/>
    <row r="5552" ht="15.75" customHeight="1"/>
    <row r="5553" ht="15.75" customHeight="1"/>
    <row r="5554" ht="15.75" customHeight="1"/>
    <row r="5555" ht="15.75" customHeight="1"/>
    <row r="5556" ht="15.75" customHeight="1"/>
    <row r="5557" ht="15.75" customHeight="1"/>
    <row r="5558" ht="15.75" customHeight="1"/>
    <row r="5559" ht="15.75" customHeight="1"/>
    <row r="5560" ht="15.75" customHeight="1"/>
    <row r="5561" ht="15.75" customHeight="1"/>
    <row r="5562" ht="15.75" customHeight="1"/>
    <row r="5563" ht="15.75" customHeight="1"/>
    <row r="5564" ht="15.75" customHeight="1"/>
    <row r="5565" ht="15.75" customHeight="1"/>
    <row r="5566" ht="15.75" customHeight="1"/>
    <row r="5567" ht="15.75" customHeight="1"/>
    <row r="5568" ht="15.75" customHeight="1"/>
    <row r="5569" ht="15.75" customHeight="1"/>
    <row r="5570" ht="15.75" customHeight="1"/>
    <row r="5571" ht="15.75" customHeight="1"/>
    <row r="5572" ht="15.75" customHeight="1"/>
    <row r="5573" ht="15.75" customHeight="1"/>
    <row r="5574" ht="15.75" customHeight="1"/>
    <row r="5575" ht="15.75" customHeight="1"/>
    <row r="5576" ht="15.75" customHeight="1"/>
    <row r="5577" ht="15.75" customHeight="1"/>
    <row r="5578" ht="15.75" customHeight="1"/>
    <row r="5579" ht="15.75" customHeight="1"/>
    <row r="5580" ht="15.75" customHeight="1"/>
    <row r="5581" ht="15.75" customHeight="1"/>
    <row r="5582" ht="15.75" customHeight="1"/>
    <row r="5583" ht="15.75" customHeight="1"/>
    <row r="5584" ht="15.75" customHeight="1"/>
    <row r="5585" ht="15.75" customHeight="1"/>
    <row r="5586" ht="15.75" customHeight="1"/>
    <row r="5587" ht="15.75" customHeight="1"/>
    <row r="5588" ht="15.75" customHeight="1"/>
    <row r="5589" ht="15.75" customHeight="1"/>
    <row r="5590" ht="15.75" customHeight="1"/>
    <row r="5591" ht="15.75" customHeight="1"/>
    <row r="5592" ht="15.75" customHeight="1"/>
    <row r="5593" ht="15.75" customHeight="1"/>
    <row r="5594" ht="15.75" customHeight="1"/>
    <row r="5595" ht="15.75" customHeight="1"/>
    <row r="5596" ht="15.75" customHeight="1"/>
    <row r="5597" ht="15.75" customHeight="1"/>
    <row r="5598" ht="15.75" customHeight="1"/>
    <row r="5599" ht="15.75" customHeight="1"/>
    <row r="5600" ht="15.75" customHeight="1"/>
    <row r="5601" ht="15.75" customHeight="1"/>
    <row r="5602" ht="15.75" customHeight="1"/>
    <row r="5603" ht="15.75" customHeight="1"/>
    <row r="5604" ht="15.75" customHeight="1"/>
    <row r="5605" ht="15.75" customHeight="1"/>
    <row r="5606" ht="15.75" customHeight="1"/>
    <row r="5607" ht="15.75" customHeight="1"/>
    <row r="5608" ht="15.75" customHeight="1"/>
    <row r="5609" ht="15.75" customHeight="1"/>
    <row r="5610" ht="15.75" customHeight="1"/>
    <row r="5611" ht="15.75" customHeight="1"/>
    <row r="5612" ht="15.75" customHeight="1"/>
    <row r="5613" ht="15.75" customHeight="1"/>
    <row r="5614" ht="15.75" customHeight="1"/>
    <row r="5615" ht="15.75" customHeight="1"/>
    <row r="5616" ht="15.75" customHeight="1"/>
    <row r="5617" ht="15.75" customHeight="1"/>
    <row r="5618" ht="15.75" customHeight="1"/>
    <row r="5619" ht="15.75" customHeight="1"/>
    <row r="5620" ht="15.75" customHeight="1"/>
    <row r="5621" ht="15.75" customHeight="1"/>
    <row r="5622" ht="15.75" customHeight="1"/>
    <row r="5623" ht="15.75" customHeight="1"/>
    <row r="5624" ht="15.75" customHeight="1"/>
    <row r="5625" ht="15.75" customHeight="1"/>
    <row r="5626" ht="15.75" customHeight="1"/>
    <row r="5627" ht="15.75" customHeight="1"/>
    <row r="5628" ht="15.75" customHeight="1"/>
    <row r="5629" ht="15.75" customHeight="1"/>
    <row r="5630" ht="15.75" customHeight="1"/>
    <row r="5631" ht="15.75" customHeight="1"/>
    <row r="5632" ht="15.75" customHeight="1"/>
    <row r="5633" ht="15.75" customHeight="1"/>
    <row r="5634" ht="15.75" customHeight="1"/>
    <row r="5635" ht="15.75" customHeight="1"/>
    <row r="5636" ht="15.75" customHeight="1"/>
    <row r="5637" ht="15.75" customHeight="1"/>
    <row r="5638" ht="15.75" customHeight="1"/>
    <row r="5639" ht="15.75" customHeight="1"/>
    <row r="5640" ht="15.75" customHeight="1"/>
    <row r="5641" ht="15.75" customHeight="1"/>
    <row r="5642" ht="15.75" customHeight="1"/>
    <row r="5643" ht="15.75" customHeight="1"/>
    <row r="5644" ht="15.75" customHeight="1"/>
    <row r="5645" ht="15.75" customHeight="1"/>
    <row r="5646" ht="15.75" customHeight="1"/>
    <row r="5647" ht="15.75" customHeight="1"/>
    <row r="5648" ht="15.75" customHeight="1"/>
    <row r="5649" ht="15.75" customHeight="1"/>
    <row r="5650" ht="15.75" customHeight="1"/>
    <row r="5651" ht="15.75" customHeight="1"/>
    <row r="5652" ht="15.75" customHeight="1"/>
    <row r="5653" ht="15.75" customHeight="1"/>
    <row r="5654" ht="15.75" customHeight="1"/>
    <row r="5655" ht="15.75" customHeight="1"/>
    <row r="5656" ht="15.75" customHeight="1"/>
    <row r="5657" ht="15.75" customHeight="1"/>
    <row r="5658" ht="15.75" customHeight="1"/>
    <row r="5659" ht="15.75" customHeight="1"/>
    <row r="5660" ht="15.75" customHeight="1"/>
    <row r="5661" ht="15.75" customHeight="1"/>
    <row r="5662" ht="15.75" customHeight="1"/>
    <row r="5663" ht="15.75" customHeight="1"/>
    <row r="5664" ht="15.75" customHeight="1"/>
    <row r="5665" ht="15.75" customHeight="1"/>
    <row r="5666" ht="15.75" customHeight="1"/>
    <row r="5667" ht="15.75" customHeight="1"/>
    <row r="5668" ht="15.75" customHeight="1"/>
    <row r="5669" ht="15.75" customHeight="1"/>
    <row r="5670" ht="15.75" customHeight="1"/>
    <row r="5671" ht="15.75" customHeight="1"/>
    <row r="5672" ht="15.75" customHeight="1"/>
    <row r="5673" ht="15.75" customHeight="1"/>
    <row r="5674" ht="15.75" customHeight="1"/>
    <row r="5675" ht="15.75" customHeight="1"/>
    <row r="5676" ht="15.75" customHeight="1"/>
    <row r="5677" ht="15.75" customHeight="1"/>
    <row r="5678" ht="15.75" customHeight="1"/>
    <row r="5679" ht="15.75" customHeight="1"/>
    <row r="5680" ht="15.75" customHeight="1"/>
    <row r="5681" ht="15.75" customHeight="1"/>
    <row r="5682" ht="15.75" customHeight="1"/>
    <row r="5683" ht="15.75" customHeight="1"/>
    <row r="5684" ht="15.75" customHeight="1"/>
    <row r="5685" ht="15.75" customHeight="1"/>
    <row r="5686" ht="15.75" customHeight="1"/>
    <row r="5687" ht="15.75" customHeight="1"/>
    <row r="5688" ht="15.75" customHeight="1"/>
    <row r="5689" ht="15.75" customHeight="1"/>
    <row r="5690" ht="15.75" customHeight="1"/>
    <row r="5691" ht="15.75" customHeight="1"/>
    <row r="5692" ht="15.75" customHeight="1"/>
    <row r="5693" ht="15.75" customHeight="1"/>
    <row r="5694" ht="15.75" customHeight="1"/>
    <row r="5695" ht="15.75" customHeight="1"/>
    <row r="5696" ht="15.75" customHeight="1"/>
    <row r="5697" ht="15.75" customHeight="1"/>
    <row r="5698" ht="15.75" customHeight="1"/>
    <row r="5699" ht="15.75" customHeight="1"/>
    <row r="5700" ht="15.75" customHeight="1"/>
    <row r="5701" ht="15.75" customHeight="1"/>
    <row r="5702" ht="15.75" customHeight="1"/>
    <row r="5703" ht="15.75" customHeight="1"/>
    <row r="5704" ht="15.75" customHeight="1"/>
    <row r="5705" ht="15.75" customHeight="1"/>
    <row r="5706" ht="15.75" customHeight="1"/>
    <row r="5707" ht="15.75" customHeight="1"/>
    <row r="5708" ht="15.75" customHeight="1"/>
    <row r="5709" ht="15.75" customHeight="1"/>
    <row r="5710" ht="15.75" customHeight="1"/>
    <row r="5711" ht="15.75" customHeight="1"/>
    <row r="5712" ht="15.75" customHeight="1"/>
    <row r="5713" ht="15.75" customHeight="1"/>
    <row r="5714" ht="15.75" customHeight="1"/>
    <row r="5715" ht="15.75" customHeight="1"/>
    <row r="5716" ht="15.75" customHeight="1"/>
    <row r="5717" ht="15.75" customHeight="1"/>
    <row r="5718" ht="15.75" customHeight="1"/>
    <row r="5719" ht="15.75" customHeight="1"/>
    <row r="5720" ht="15.75" customHeight="1"/>
    <row r="5721" ht="15.75" customHeight="1"/>
    <row r="5722" ht="15.75" customHeight="1"/>
    <row r="5723" ht="15.75" customHeight="1"/>
    <row r="5724" ht="15.75" customHeight="1"/>
    <row r="5725" ht="15.75" customHeight="1"/>
    <row r="5726" ht="15.75" customHeight="1"/>
    <row r="5727" ht="15.75" customHeight="1"/>
    <row r="5728" ht="15.75" customHeight="1"/>
    <row r="5729" ht="15.75" customHeight="1"/>
    <row r="5730" ht="15.75" customHeight="1"/>
    <row r="5731" ht="15.75" customHeight="1"/>
    <row r="5732" ht="15.75" customHeight="1"/>
    <row r="5733" ht="15.75" customHeight="1"/>
    <row r="5734" ht="15.75" customHeight="1"/>
    <row r="5735" ht="15.75" customHeight="1"/>
    <row r="5736" ht="15.75" customHeight="1"/>
    <row r="5737" ht="15.75" customHeight="1"/>
    <row r="5738" ht="15.75" customHeight="1"/>
    <row r="5739" ht="15.75" customHeight="1"/>
    <row r="5740" ht="15.75" customHeight="1"/>
    <row r="5741" ht="15.75" customHeight="1"/>
    <row r="5742" ht="15.75" customHeight="1"/>
    <row r="5743" ht="15.75" customHeight="1"/>
    <row r="5744" ht="15.75" customHeight="1"/>
    <row r="5745" ht="15.75" customHeight="1"/>
    <row r="5746" ht="15.75" customHeight="1"/>
    <row r="5747" ht="15.75" customHeight="1"/>
    <row r="5748" ht="15.75" customHeight="1"/>
    <row r="5749" ht="15.75" customHeight="1"/>
    <row r="5750" ht="15.75" customHeight="1"/>
    <row r="5751" ht="15.75" customHeight="1"/>
    <row r="5752" ht="15.75" customHeight="1"/>
    <row r="5753" ht="15.75" customHeight="1"/>
    <row r="5754" ht="15.75" customHeight="1"/>
    <row r="5755" ht="15.75" customHeight="1"/>
    <row r="5756" ht="15.75" customHeight="1"/>
    <row r="5757" ht="15.75" customHeight="1"/>
    <row r="5758" ht="15.75" customHeight="1"/>
    <row r="5759" ht="15.75" customHeight="1"/>
    <row r="5760" ht="15.75" customHeight="1"/>
    <row r="5761" ht="15.75" customHeight="1"/>
    <row r="5762" ht="15.75" customHeight="1"/>
    <row r="5763" ht="15.75" customHeight="1"/>
    <row r="5764" ht="15.75" customHeight="1"/>
    <row r="5765" ht="15.75" customHeight="1"/>
    <row r="5766" ht="15.75" customHeight="1"/>
    <row r="5767" ht="15.75" customHeight="1"/>
    <row r="5768" ht="15.75" customHeight="1"/>
    <row r="5769" ht="15.75" customHeight="1"/>
    <row r="5770" ht="15.75" customHeight="1"/>
    <row r="5771" ht="15.75" customHeight="1"/>
    <row r="5772" ht="15.75" customHeight="1"/>
    <row r="5773" ht="15.75" customHeight="1"/>
    <row r="5774" ht="15.75" customHeight="1"/>
    <row r="5775" ht="15.75" customHeight="1"/>
    <row r="5776" ht="15.75" customHeight="1"/>
    <row r="5777" ht="15.75" customHeight="1"/>
    <row r="5778" ht="15.75" customHeight="1"/>
    <row r="5779" ht="15.75" customHeight="1"/>
    <row r="5780" ht="15.75" customHeight="1"/>
    <row r="5781" ht="15.75" customHeight="1"/>
    <row r="5782" ht="15.75" customHeight="1"/>
    <row r="5783" ht="15.75" customHeight="1"/>
    <row r="5784" ht="15.75" customHeight="1"/>
    <row r="5785" ht="15.75" customHeight="1"/>
    <row r="5786" ht="15.75" customHeight="1"/>
    <row r="5787" ht="15.75" customHeight="1"/>
    <row r="5788" ht="15.75" customHeight="1"/>
    <row r="5789" ht="15.75" customHeight="1"/>
    <row r="5790" ht="15.75" customHeight="1"/>
    <row r="5791" ht="15.75" customHeight="1"/>
    <row r="5792" ht="15.75" customHeight="1"/>
    <row r="5793" ht="15.75" customHeight="1"/>
    <row r="5794" ht="15.75" customHeight="1"/>
    <row r="5795" ht="15.75" customHeight="1"/>
    <row r="5796" ht="15.75" customHeight="1"/>
    <row r="5797" ht="15.75" customHeight="1"/>
    <row r="5798" ht="15.75" customHeight="1"/>
    <row r="5799" ht="15.75" customHeight="1"/>
    <row r="5800" ht="15.75" customHeight="1"/>
    <row r="5801" ht="15.75" customHeight="1"/>
    <row r="5802" ht="15.75" customHeight="1"/>
    <row r="5803" ht="15.75" customHeight="1"/>
    <row r="5804" ht="15.75" customHeight="1"/>
    <row r="5805" ht="15.75" customHeight="1"/>
    <row r="5806" ht="15.75" customHeight="1"/>
    <row r="5807" ht="15.75" customHeight="1"/>
    <row r="5808" ht="15.75" customHeight="1"/>
    <row r="5809" ht="15.75" customHeight="1"/>
    <row r="5810" ht="15.75" customHeight="1"/>
    <row r="5811" ht="15.75" customHeight="1"/>
    <row r="5812" ht="15.75" customHeight="1"/>
    <row r="5813" ht="15.75" customHeight="1"/>
    <row r="5814" ht="15.75" customHeight="1"/>
    <row r="5815" ht="15.75" customHeight="1"/>
    <row r="5816" ht="15.75" customHeight="1"/>
    <row r="5817" ht="15.75" customHeight="1"/>
    <row r="5818" ht="15.75" customHeight="1"/>
    <row r="5819" ht="15.75" customHeight="1"/>
    <row r="5820" ht="15.75" customHeight="1"/>
    <row r="5821" ht="15.75" customHeight="1"/>
    <row r="5822" ht="15.75" customHeight="1"/>
    <row r="5823" ht="15.75" customHeight="1"/>
    <row r="5824" ht="15.75" customHeight="1"/>
    <row r="5825" ht="15.75" customHeight="1"/>
    <row r="5826" ht="15.75" customHeight="1"/>
    <row r="5827" ht="15.75" customHeight="1"/>
    <row r="5828" ht="15.75" customHeight="1"/>
    <row r="5829" ht="15.75" customHeight="1"/>
    <row r="5830" ht="15.75" customHeight="1"/>
    <row r="5831" ht="15.75" customHeight="1"/>
    <row r="5832" ht="15.75" customHeight="1"/>
    <row r="5833" ht="15.75" customHeight="1"/>
    <row r="5834" ht="15.75" customHeight="1"/>
    <row r="5835" ht="15.75" customHeight="1"/>
    <row r="5836" ht="15.75" customHeight="1"/>
    <row r="5837" ht="15.75" customHeight="1"/>
    <row r="5838" ht="15.75" customHeight="1"/>
    <row r="5839" ht="15.75" customHeight="1"/>
    <row r="5840" ht="15.75" customHeight="1"/>
    <row r="5841" ht="15.75" customHeight="1"/>
    <row r="5842" ht="15.75" customHeight="1"/>
    <row r="5843" ht="15.75" customHeight="1"/>
    <row r="5844" ht="15.75" customHeight="1"/>
    <row r="5845" ht="15.75" customHeight="1"/>
    <row r="5846" ht="15.75" customHeight="1"/>
    <row r="5847" ht="15.75" customHeight="1"/>
    <row r="5848" ht="15.75" customHeight="1"/>
    <row r="5849" ht="15.75" customHeight="1"/>
    <row r="5850" ht="15.75" customHeight="1"/>
    <row r="5851" ht="15.75" customHeight="1"/>
    <row r="5852" ht="15.75" customHeight="1"/>
    <row r="5853" ht="15.75" customHeight="1"/>
    <row r="5854" ht="15.75" customHeight="1"/>
    <row r="5855" ht="15.75" customHeight="1"/>
    <row r="5856" ht="15.75" customHeight="1"/>
    <row r="5857" ht="15.75" customHeight="1"/>
    <row r="5858" ht="15.75" customHeight="1"/>
    <row r="5859" ht="15.75" customHeight="1"/>
    <row r="5860" ht="15.75" customHeight="1"/>
    <row r="5861" ht="15.75" customHeight="1"/>
    <row r="5862" ht="15.75" customHeight="1"/>
    <row r="5863" ht="15.75" customHeight="1"/>
    <row r="5864" ht="15.75" customHeight="1"/>
    <row r="5865" ht="15.75" customHeight="1"/>
    <row r="5866" ht="15.75" customHeight="1"/>
    <row r="5867" ht="15.75" customHeight="1"/>
    <row r="5868" ht="15.75" customHeight="1"/>
    <row r="5869" ht="15.75" customHeight="1"/>
    <row r="5870" ht="15.75" customHeight="1"/>
    <row r="5871" ht="15.75" customHeight="1"/>
    <row r="5872" ht="15.75" customHeight="1"/>
    <row r="5873" ht="15.75" customHeight="1"/>
    <row r="5874" ht="15.75" customHeight="1"/>
    <row r="5875" ht="15.75" customHeight="1"/>
    <row r="5876" ht="15.75" customHeight="1"/>
    <row r="5877" ht="15.75" customHeight="1"/>
    <row r="5878" ht="15.75" customHeight="1"/>
    <row r="5879" ht="15.75" customHeight="1"/>
    <row r="5880" ht="15.75" customHeight="1"/>
    <row r="5881" ht="15.75" customHeight="1"/>
    <row r="5882" ht="15.75" customHeight="1"/>
    <row r="5883" ht="15.75" customHeight="1"/>
    <row r="5884" ht="15.75" customHeight="1"/>
    <row r="5885" ht="15.75" customHeight="1"/>
    <row r="5886" ht="15.75" customHeight="1"/>
    <row r="5887" ht="15.75" customHeight="1"/>
    <row r="5888" ht="15.75" customHeight="1"/>
    <row r="5889" ht="15.75" customHeight="1"/>
    <row r="5890" ht="15.75" customHeight="1"/>
    <row r="5891" ht="15.75" customHeight="1"/>
    <row r="5892" ht="15.75" customHeight="1"/>
    <row r="5893" ht="15.75" customHeight="1"/>
    <row r="5894" ht="15.75" customHeight="1"/>
    <row r="5895" ht="15.75" customHeight="1"/>
    <row r="5896" ht="15.75" customHeight="1"/>
    <row r="5897" ht="15.75" customHeight="1"/>
    <row r="5898" ht="15.75" customHeight="1"/>
    <row r="5899" ht="15.75" customHeight="1"/>
    <row r="5900" ht="15.75" customHeight="1"/>
    <row r="5901" ht="15.75" customHeight="1"/>
    <row r="5902" ht="15.75" customHeight="1"/>
    <row r="5903" ht="15.75" customHeight="1"/>
    <row r="5904" ht="15.75" customHeight="1"/>
    <row r="5905" ht="15.75" customHeight="1"/>
    <row r="5906" ht="15.75" customHeight="1"/>
    <row r="5907" ht="15.75" customHeight="1"/>
    <row r="5908" ht="15.75" customHeight="1"/>
    <row r="5909" ht="15.75" customHeight="1"/>
    <row r="5910" ht="15.75" customHeight="1"/>
    <row r="5911" ht="15.75" customHeight="1"/>
    <row r="5912" ht="15.75" customHeight="1"/>
    <row r="5913" ht="15.75" customHeight="1"/>
    <row r="5914" ht="15.75" customHeight="1"/>
    <row r="5915" ht="15.75" customHeight="1"/>
    <row r="5916" ht="15.75" customHeight="1"/>
    <row r="5917" ht="15.75" customHeight="1"/>
    <row r="5918" ht="15.75" customHeight="1"/>
    <row r="5919" ht="15.75" customHeight="1"/>
    <row r="5920" ht="15.75" customHeight="1"/>
    <row r="5921" ht="15.75" customHeight="1"/>
    <row r="5922" ht="15.75" customHeight="1"/>
    <row r="5923" ht="15.75" customHeight="1"/>
    <row r="5924" ht="15.75" customHeight="1"/>
    <row r="5925" ht="15.75" customHeight="1"/>
    <row r="5926" ht="15.75" customHeight="1"/>
    <row r="5927" ht="15.75" customHeight="1"/>
    <row r="5928" ht="15.75" customHeight="1"/>
    <row r="5929" ht="15.75" customHeight="1"/>
    <row r="5930" ht="15.75" customHeight="1"/>
    <row r="5931" ht="15.75" customHeight="1"/>
    <row r="5932" ht="15.75" customHeight="1"/>
    <row r="5933" ht="15.75" customHeight="1"/>
    <row r="5934" ht="15.75" customHeight="1"/>
    <row r="5935" ht="15.75" customHeight="1"/>
    <row r="5936" ht="15.75" customHeight="1"/>
    <row r="5937" ht="15.75" customHeight="1"/>
    <row r="5938" ht="15.75" customHeight="1"/>
    <row r="5939" ht="15.75" customHeight="1"/>
    <row r="5940" ht="15.75" customHeight="1"/>
    <row r="5941" ht="15.75" customHeight="1"/>
    <row r="5942" ht="15.75" customHeight="1"/>
    <row r="5943" ht="15.75" customHeight="1"/>
    <row r="5944" ht="15.75" customHeight="1"/>
    <row r="5945" ht="15.75" customHeight="1"/>
    <row r="5946" ht="15.75" customHeight="1"/>
    <row r="5947" ht="15.75" customHeight="1"/>
    <row r="5948" ht="15.75" customHeight="1"/>
    <row r="5949" ht="15.75" customHeight="1"/>
    <row r="5950" ht="15.75" customHeight="1"/>
    <row r="5951" ht="15.75" customHeight="1"/>
    <row r="5952" ht="15.75" customHeight="1"/>
    <row r="5953" ht="15.75" customHeight="1"/>
    <row r="5954" ht="15.75" customHeight="1"/>
    <row r="5955" ht="15.75" customHeight="1"/>
    <row r="5956" ht="15.75" customHeight="1"/>
    <row r="5957" ht="15.75" customHeight="1"/>
    <row r="5958" ht="15.75" customHeight="1"/>
    <row r="5959" ht="15.75" customHeight="1"/>
    <row r="5960" ht="15.75" customHeight="1"/>
    <row r="5961" ht="15.75" customHeight="1"/>
    <row r="5962" ht="15.75" customHeight="1"/>
    <row r="5963" ht="15.75" customHeight="1"/>
    <row r="5964" ht="15.75" customHeight="1"/>
    <row r="5965" ht="15.75" customHeight="1"/>
    <row r="5966" ht="15.75" customHeight="1"/>
    <row r="5967" ht="15.75" customHeight="1"/>
    <row r="5968" ht="15.75" customHeight="1"/>
    <row r="5969" ht="15.75" customHeight="1"/>
    <row r="5970" ht="15.75" customHeight="1"/>
    <row r="5971" ht="15.75" customHeight="1"/>
    <row r="5972" ht="15.75" customHeight="1"/>
    <row r="5973" ht="15.75" customHeight="1"/>
    <row r="5974" ht="15.75" customHeight="1"/>
    <row r="5975" ht="15.75" customHeight="1"/>
    <row r="5976" ht="15.75" customHeight="1"/>
    <row r="5977" ht="15.75" customHeight="1"/>
    <row r="5978" ht="15.75" customHeight="1"/>
    <row r="5979" ht="15.75" customHeight="1"/>
    <row r="5980" ht="15.75" customHeight="1"/>
    <row r="5981" ht="15.75" customHeight="1"/>
    <row r="5982" ht="15.75" customHeight="1"/>
    <row r="5983" ht="15.75" customHeight="1"/>
    <row r="5984" ht="15.75" customHeight="1"/>
    <row r="5985" ht="15.75" customHeight="1"/>
    <row r="5986" ht="15.75" customHeight="1"/>
    <row r="5987" ht="15.75" customHeight="1"/>
    <row r="5988" ht="15.75" customHeight="1"/>
    <row r="5989" ht="15.75" customHeight="1"/>
    <row r="5990" ht="15.75" customHeight="1"/>
    <row r="5991" ht="15.75" customHeight="1"/>
    <row r="5992" ht="15.75" customHeight="1"/>
    <row r="5993" ht="15.75" customHeight="1"/>
    <row r="5994" ht="15.75" customHeight="1"/>
    <row r="5995" ht="15.75" customHeight="1"/>
    <row r="5996" ht="15.75" customHeight="1"/>
    <row r="5997" ht="15.75" customHeight="1"/>
    <row r="5998" ht="15.75" customHeight="1"/>
    <row r="5999" ht="15.75" customHeight="1"/>
    <row r="6000" ht="15.75" customHeight="1"/>
    <row r="6001" ht="15.75" customHeight="1"/>
    <row r="6002" ht="15.75" customHeight="1"/>
    <row r="6003" ht="15.75" customHeight="1"/>
    <row r="6004" ht="15.75" customHeight="1"/>
    <row r="6005" ht="15.75" customHeight="1"/>
    <row r="6006" ht="15.75" customHeight="1"/>
    <row r="6007" ht="15.75" customHeight="1"/>
    <row r="6008" ht="15.75" customHeight="1"/>
    <row r="6009" ht="15.75" customHeight="1"/>
    <row r="6010" ht="15.75" customHeight="1"/>
    <row r="6011" ht="15.75" customHeight="1"/>
    <row r="6012" ht="15.75" customHeight="1"/>
    <row r="6013" ht="15.75" customHeight="1"/>
    <row r="6014" ht="15.75" customHeight="1"/>
    <row r="6015" ht="15.75" customHeight="1"/>
    <row r="6016" ht="15.75" customHeight="1"/>
    <row r="6017" ht="15.75" customHeight="1"/>
    <row r="6018" ht="15.75" customHeight="1"/>
    <row r="6019" ht="15.75" customHeight="1"/>
    <row r="6020" ht="15.75" customHeight="1"/>
    <row r="6021" ht="15.75" customHeight="1"/>
    <row r="6022" ht="15.75" customHeight="1"/>
    <row r="6023" ht="15.75" customHeight="1"/>
    <row r="6024" ht="15.75" customHeight="1"/>
    <row r="6025" ht="15.75" customHeight="1"/>
    <row r="6026" ht="15.75" customHeight="1"/>
    <row r="6027" ht="15.75" customHeight="1"/>
    <row r="6028" ht="15.75" customHeight="1"/>
    <row r="6029" ht="15.75" customHeight="1"/>
    <row r="6030" ht="15.75" customHeight="1"/>
    <row r="6031" ht="15.75" customHeight="1"/>
    <row r="6032" ht="15.75" customHeight="1"/>
    <row r="6033" ht="15.75" customHeight="1"/>
    <row r="6034" ht="15.75" customHeight="1"/>
    <row r="6035" ht="15.75" customHeight="1"/>
    <row r="6036" ht="15.75" customHeight="1"/>
    <row r="6037" ht="15.75" customHeight="1"/>
    <row r="6038" ht="15.75" customHeight="1"/>
    <row r="6039" ht="15.75" customHeight="1"/>
    <row r="6040" ht="15.75" customHeight="1"/>
    <row r="6041" ht="15.75" customHeight="1"/>
    <row r="6042" ht="15.75" customHeight="1"/>
    <row r="6043" ht="15.75" customHeight="1"/>
    <row r="6044" ht="15.75" customHeight="1"/>
    <row r="6045" ht="15.75" customHeight="1"/>
    <row r="6046" ht="15.75" customHeight="1"/>
    <row r="6047" ht="15.75" customHeight="1"/>
    <row r="6048" ht="15.75" customHeight="1"/>
    <row r="6049" ht="15.75" customHeight="1"/>
    <row r="6050" ht="15.75" customHeight="1"/>
    <row r="6051" ht="15.75" customHeight="1"/>
    <row r="6052" ht="15.75" customHeight="1"/>
    <row r="6053" ht="15.75" customHeight="1"/>
    <row r="6054" ht="15.75" customHeight="1"/>
    <row r="6055" ht="15.75" customHeight="1"/>
    <row r="6056" ht="15.75" customHeight="1"/>
    <row r="6057" ht="15.75" customHeight="1"/>
    <row r="6058" ht="15.75" customHeight="1"/>
    <row r="6059" ht="15.75" customHeight="1"/>
    <row r="6060" ht="15.75" customHeight="1"/>
    <row r="6061" ht="15.75" customHeight="1"/>
    <row r="6062" ht="15.75" customHeight="1"/>
    <row r="6063" ht="15.75" customHeight="1"/>
    <row r="6064" ht="15.75" customHeight="1"/>
    <row r="6065" ht="15.75" customHeight="1"/>
    <row r="6066" ht="15.75" customHeight="1"/>
    <row r="6067" ht="15.75" customHeight="1"/>
    <row r="6068" ht="15.75" customHeight="1"/>
    <row r="6069" ht="15.75" customHeight="1"/>
    <row r="6070" ht="15.75" customHeight="1"/>
    <row r="6071" ht="15.75" customHeight="1"/>
    <row r="6072" ht="15.75" customHeight="1"/>
    <row r="6073" ht="15.75" customHeight="1"/>
    <row r="6074" ht="15.75" customHeight="1"/>
    <row r="6075" ht="15.75" customHeight="1"/>
    <row r="6076" ht="15.75" customHeight="1"/>
    <row r="6077" ht="15.75" customHeight="1"/>
    <row r="6078" ht="15.75" customHeight="1"/>
    <row r="6079" ht="15.75" customHeight="1"/>
    <row r="6080" ht="15.75" customHeight="1"/>
    <row r="6081" ht="15.75" customHeight="1"/>
    <row r="6082" ht="15.75" customHeight="1"/>
    <row r="6083" ht="15.75" customHeight="1"/>
    <row r="6084" ht="15.75" customHeight="1"/>
    <row r="6085" ht="15.75" customHeight="1"/>
    <row r="6086" ht="15.75" customHeight="1"/>
    <row r="6087" ht="15.75" customHeight="1"/>
    <row r="6088" ht="15.75" customHeight="1"/>
    <row r="6089" ht="15.75" customHeight="1"/>
    <row r="6090" ht="15.75" customHeight="1"/>
    <row r="6091" ht="15.75" customHeight="1"/>
    <row r="6092" ht="15.75" customHeight="1"/>
    <row r="6093" ht="15.75" customHeight="1"/>
    <row r="6094" ht="15.75" customHeight="1"/>
    <row r="6095" ht="15.75" customHeight="1"/>
    <row r="6096" ht="15.75" customHeight="1"/>
    <row r="6097" ht="15.75" customHeight="1"/>
    <row r="6098" ht="15.75" customHeight="1"/>
    <row r="6099" ht="15.75" customHeight="1"/>
    <row r="6100" ht="15.75" customHeight="1"/>
    <row r="6101" ht="15.75" customHeight="1"/>
    <row r="6102" ht="15.75" customHeight="1"/>
    <row r="6103" ht="15.75" customHeight="1"/>
    <row r="6104" ht="15.75" customHeight="1"/>
    <row r="6105" ht="15.75" customHeight="1"/>
    <row r="6106" ht="15.75" customHeight="1"/>
    <row r="6107" ht="15.75" customHeight="1"/>
    <row r="6108" ht="15.75" customHeight="1"/>
    <row r="6109" ht="15.75" customHeight="1"/>
    <row r="6110" ht="15.75" customHeight="1"/>
    <row r="6111" ht="15.75" customHeight="1"/>
    <row r="6112" ht="15.75" customHeight="1"/>
    <row r="6113" ht="15.75" customHeight="1"/>
    <row r="6114" ht="15.75" customHeight="1"/>
    <row r="6115" ht="15.75" customHeight="1"/>
    <row r="6116" ht="15.75" customHeight="1"/>
    <row r="6117" ht="15.75" customHeight="1"/>
    <row r="6118" ht="15.75" customHeight="1"/>
    <row r="6119" ht="15.75" customHeight="1"/>
    <row r="6120" ht="15.75" customHeight="1"/>
    <row r="6121" ht="15.75" customHeight="1"/>
    <row r="6122" ht="15.75" customHeight="1"/>
    <row r="6123" ht="15.75" customHeight="1"/>
    <row r="6124" ht="15.75" customHeight="1"/>
    <row r="6125" ht="15.75" customHeight="1"/>
    <row r="6126" ht="15.75" customHeight="1"/>
    <row r="6127" ht="15.75" customHeight="1"/>
    <row r="6128" ht="15.75" customHeight="1"/>
    <row r="6129" ht="15.75" customHeight="1"/>
    <row r="6130" ht="15.75" customHeight="1"/>
    <row r="6131" ht="15.75" customHeight="1"/>
    <row r="6132" ht="15.75" customHeight="1"/>
    <row r="6133" ht="15.75" customHeight="1"/>
    <row r="6134" ht="15.75" customHeight="1"/>
    <row r="6135" ht="15.75" customHeight="1"/>
    <row r="6136" ht="15.75" customHeight="1"/>
    <row r="6137" ht="15.75" customHeight="1"/>
    <row r="6138" ht="15.75" customHeight="1"/>
    <row r="6139" ht="15.75" customHeight="1"/>
    <row r="6140" ht="15.75" customHeight="1"/>
    <row r="6141" ht="15.75" customHeight="1"/>
    <row r="6142" ht="15.75" customHeight="1"/>
    <row r="6143" ht="15.75" customHeight="1"/>
    <row r="6144" ht="15.75" customHeight="1"/>
    <row r="6145" ht="15.75" customHeight="1"/>
    <row r="6146" ht="15.75" customHeight="1"/>
    <row r="6147" ht="15.75" customHeight="1"/>
    <row r="6148" ht="15.75" customHeight="1"/>
    <row r="6149" ht="15.75" customHeight="1"/>
    <row r="6150" ht="15.75" customHeight="1"/>
    <row r="6151" ht="15.75" customHeight="1"/>
    <row r="6152" ht="15.75" customHeight="1"/>
    <row r="6153" ht="15.75" customHeight="1"/>
    <row r="6154" ht="15.75" customHeight="1"/>
    <row r="6155" ht="15.75" customHeight="1"/>
    <row r="6156" ht="15.75" customHeight="1"/>
    <row r="6157" ht="15.75" customHeight="1"/>
    <row r="6158" ht="15.75" customHeight="1"/>
    <row r="6159" ht="15.75" customHeight="1"/>
    <row r="6160" ht="15.75" customHeight="1"/>
    <row r="6161" ht="15.75" customHeight="1"/>
    <row r="6162" ht="15.75" customHeight="1"/>
    <row r="6163" ht="15.75" customHeight="1"/>
    <row r="6164" ht="15.75" customHeight="1"/>
    <row r="6165" ht="15.75" customHeight="1"/>
    <row r="6166" ht="15.75" customHeight="1"/>
    <row r="6167" ht="15.75" customHeight="1"/>
    <row r="6168" ht="15.75" customHeight="1"/>
    <row r="6169" ht="15.75" customHeight="1"/>
    <row r="6170" ht="15.75" customHeight="1"/>
    <row r="6171" ht="15.75" customHeight="1"/>
    <row r="6172" ht="15.75" customHeight="1"/>
    <row r="6173" ht="15.75" customHeight="1"/>
    <row r="6174" ht="15.75" customHeight="1"/>
    <row r="6175" ht="15.75" customHeight="1"/>
    <row r="6176" ht="15.75" customHeight="1"/>
    <row r="6177" ht="15.75" customHeight="1"/>
    <row r="6178" ht="15.75" customHeight="1"/>
    <row r="6179" ht="15.75" customHeight="1"/>
    <row r="6180" ht="15.75" customHeight="1"/>
    <row r="6181" ht="15.75" customHeight="1"/>
    <row r="6182" ht="15.75" customHeight="1"/>
    <row r="6183" ht="15.75" customHeight="1"/>
    <row r="6184" ht="15.75" customHeight="1"/>
    <row r="6185" ht="15.75" customHeight="1"/>
    <row r="6186" ht="15.75" customHeight="1"/>
    <row r="6187" ht="15.75" customHeight="1"/>
    <row r="6188" ht="15.75" customHeight="1"/>
    <row r="6189" ht="15.75" customHeight="1"/>
    <row r="6190" ht="15.75" customHeight="1"/>
    <row r="6191" ht="15.75" customHeight="1"/>
    <row r="6192" ht="15.75" customHeight="1"/>
    <row r="6193" ht="15.75" customHeight="1"/>
    <row r="6194" ht="15.75" customHeight="1"/>
    <row r="6195" ht="15.75" customHeight="1"/>
    <row r="6196" ht="15.75" customHeight="1"/>
    <row r="6197" ht="15.75" customHeight="1"/>
    <row r="6198" ht="15.75" customHeight="1"/>
    <row r="6199" ht="15.75" customHeight="1"/>
    <row r="6200" ht="15.75" customHeight="1"/>
    <row r="6201" ht="15.75" customHeight="1"/>
    <row r="6202" ht="15.75" customHeight="1"/>
    <row r="6203" ht="15.75" customHeight="1"/>
    <row r="6204" ht="15.75" customHeight="1"/>
    <row r="6205" ht="15.75" customHeight="1"/>
    <row r="6206" ht="15.75" customHeight="1"/>
    <row r="6207" ht="15.75" customHeight="1"/>
    <row r="6208" ht="15.75" customHeight="1"/>
    <row r="6209" ht="15.75" customHeight="1"/>
    <row r="6210" ht="15.75" customHeight="1"/>
    <row r="6211" ht="15.75" customHeight="1"/>
    <row r="6212" ht="15.75" customHeight="1"/>
    <row r="6213" ht="15.75" customHeight="1"/>
    <row r="6214" ht="15.75" customHeight="1"/>
    <row r="6215" ht="15.75" customHeight="1"/>
    <row r="6216" ht="15.75" customHeight="1"/>
    <row r="6217" ht="15.75" customHeight="1"/>
    <row r="6218" ht="15.75" customHeight="1"/>
    <row r="6219" ht="15.75" customHeight="1"/>
    <row r="6220" ht="15.75" customHeight="1"/>
    <row r="6221" ht="15.75" customHeight="1"/>
    <row r="6222" ht="15.75" customHeight="1"/>
    <row r="6223" ht="15.75" customHeight="1"/>
    <row r="6224" ht="15.75" customHeight="1"/>
    <row r="6225" ht="15.75" customHeight="1"/>
    <row r="6226" ht="15.75" customHeight="1"/>
    <row r="6227" ht="15.75" customHeight="1"/>
    <row r="6228" ht="15.75" customHeight="1"/>
    <row r="6229" ht="15.75" customHeight="1"/>
    <row r="6230" ht="15.75" customHeight="1"/>
    <row r="6231" ht="15.75" customHeight="1"/>
    <row r="6232" ht="15.75" customHeight="1"/>
    <row r="6233" ht="15.75" customHeight="1"/>
    <row r="6234" ht="15.75" customHeight="1"/>
    <row r="6235" ht="15.75" customHeight="1"/>
    <row r="6236" ht="15.75" customHeight="1"/>
    <row r="6237" ht="15.75" customHeight="1"/>
    <row r="6238" ht="15.75" customHeight="1"/>
    <row r="6239" ht="15.75" customHeight="1"/>
    <row r="6240" ht="15.75" customHeight="1"/>
    <row r="6241" ht="15.75" customHeight="1"/>
    <row r="6242" ht="15.75" customHeight="1"/>
    <row r="6243" ht="15.75" customHeight="1"/>
    <row r="6244" ht="15.75" customHeight="1"/>
    <row r="6245" ht="15.75" customHeight="1"/>
    <row r="6246" ht="15.75" customHeight="1"/>
    <row r="6247" ht="15.75" customHeight="1"/>
    <row r="6248" ht="15.75" customHeight="1"/>
    <row r="6249" ht="15.75" customHeight="1"/>
    <row r="6250" ht="15.75" customHeight="1"/>
    <row r="6251" ht="15.75" customHeight="1"/>
    <row r="6252" ht="15.75" customHeight="1"/>
    <row r="6253" ht="15.75" customHeight="1"/>
    <row r="6254" ht="15.75" customHeight="1"/>
    <row r="6255" ht="15.75" customHeight="1"/>
    <row r="6256" ht="15.75" customHeight="1"/>
    <row r="6257" ht="15.75" customHeight="1"/>
    <row r="6258" ht="15.75" customHeight="1"/>
    <row r="6259" ht="15.75" customHeight="1"/>
    <row r="6260" ht="15.75" customHeight="1"/>
    <row r="6261" ht="15.75" customHeight="1"/>
    <row r="6262" ht="15.75" customHeight="1"/>
    <row r="6263" ht="15.75" customHeight="1"/>
    <row r="6264" ht="15.75" customHeight="1"/>
    <row r="6265" ht="15.75" customHeight="1"/>
    <row r="6266" ht="15.75" customHeight="1"/>
    <row r="6267" ht="15.75" customHeight="1"/>
    <row r="6268" ht="15.75" customHeight="1"/>
    <row r="6269" ht="15.75" customHeight="1"/>
    <row r="6270" ht="15.75" customHeight="1"/>
    <row r="6271" ht="15.75" customHeight="1"/>
    <row r="6272" ht="15.75" customHeight="1"/>
    <row r="6273" ht="15.75" customHeight="1"/>
    <row r="6274" ht="15.75" customHeight="1"/>
    <row r="6275" ht="15.75" customHeight="1"/>
    <row r="6276" ht="15.75" customHeight="1"/>
    <row r="6277" ht="15.75" customHeight="1"/>
    <row r="6278" ht="15.75" customHeight="1"/>
    <row r="6279" ht="15.75" customHeight="1"/>
    <row r="6280" ht="15.75" customHeight="1"/>
    <row r="6281" ht="15.75" customHeight="1"/>
    <row r="6282" ht="15.75" customHeight="1"/>
    <row r="6283" ht="15.75" customHeight="1"/>
    <row r="6284" ht="15.75" customHeight="1"/>
    <row r="6285" ht="15.75" customHeight="1"/>
    <row r="6286" ht="15.75" customHeight="1"/>
    <row r="6287" ht="15.75" customHeight="1"/>
    <row r="6288" ht="15.75" customHeight="1"/>
    <row r="6289" ht="15.75" customHeight="1"/>
    <row r="6290" ht="15.75" customHeight="1"/>
    <row r="6291" ht="15.75" customHeight="1"/>
    <row r="6292" ht="15.75" customHeight="1"/>
    <row r="6293" ht="15.75" customHeight="1"/>
    <row r="6294" ht="15.75" customHeight="1"/>
    <row r="6295" ht="15.75" customHeight="1"/>
    <row r="6296" ht="15.75" customHeight="1"/>
    <row r="6297" ht="15.75" customHeight="1"/>
    <row r="6298" ht="15.75" customHeight="1"/>
    <row r="6299" ht="15.75" customHeight="1"/>
    <row r="6300" ht="15.75" customHeight="1"/>
    <row r="6301" ht="15.75" customHeight="1"/>
    <row r="6302" ht="15.75" customHeight="1"/>
    <row r="6303" ht="15.75" customHeight="1"/>
    <row r="6304" ht="15.75" customHeight="1"/>
    <row r="6305" ht="15.75" customHeight="1"/>
    <row r="6306" ht="15.75" customHeight="1"/>
    <row r="6307" ht="15.75" customHeight="1"/>
    <row r="6308" ht="15.75" customHeight="1"/>
    <row r="6309" ht="15.75" customHeight="1"/>
    <row r="6310" ht="15.75" customHeight="1"/>
    <row r="6311" ht="15.75" customHeight="1"/>
    <row r="6312" ht="15.75" customHeight="1"/>
    <row r="6313" ht="15.75" customHeight="1"/>
    <row r="6314" ht="15.75" customHeight="1"/>
    <row r="6315" ht="15.75" customHeight="1"/>
    <row r="6316" ht="15.75" customHeight="1"/>
    <row r="6317" ht="15.75" customHeight="1"/>
    <row r="6318" ht="15.75" customHeight="1"/>
    <row r="6319" ht="15.75" customHeight="1"/>
    <row r="6320" ht="15.75" customHeight="1"/>
    <row r="6321" ht="15.75" customHeight="1"/>
    <row r="6322" ht="15.75" customHeight="1"/>
    <row r="6323" ht="15.75" customHeight="1"/>
    <row r="6324" ht="15.75" customHeight="1"/>
    <row r="6325" ht="15.75" customHeight="1"/>
    <row r="6326" ht="15.75" customHeight="1"/>
    <row r="6327" ht="15.75" customHeight="1"/>
    <row r="6328" ht="15.75" customHeight="1"/>
    <row r="6329" ht="15.75" customHeight="1"/>
    <row r="6330" ht="15.75" customHeight="1"/>
    <row r="6331" ht="15.75" customHeight="1"/>
    <row r="6332" ht="15.75" customHeight="1"/>
    <row r="6333" ht="15.75" customHeight="1"/>
    <row r="6334" ht="15.75" customHeight="1"/>
    <row r="6335" ht="15.75" customHeight="1"/>
    <row r="6336" ht="15.75" customHeight="1"/>
    <row r="6337" ht="15.75" customHeight="1"/>
    <row r="6338" ht="15.75" customHeight="1"/>
    <row r="6339" ht="15.75" customHeight="1"/>
    <row r="6340" ht="15.75" customHeight="1"/>
    <row r="6341" ht="15.75" customHeight="1"/>
    <row r="6342" ht="15.75" customHeight="1"/>
    <row r="6343" ht="15.75" customHeight="1"/>
    <row r="6344" ht="15.75" customHeight="1"/>
    <row r="6345" ht="15.75" customHeight="1"/>
    <row r="6346" ht="15.75" customHeight="1"/>
    <row r="6347" ht="15.75" customHeight="1"/>
    <row r="6348" ht="15.75" customHeight="1"/>
    <row r="6349" ht="15.75" customHeight="1"/>
    <row r="6350" ht="15.75" customHeight="1"/>
    <row r="6351" ht="15.75" customHeight="1"/>
    <row r="6352" ht="15.75" customHeight="1"/>
    <row r="6353" ht="15.75" customHeight="1"/>
    <row r="6354" ht="15.75" customHeight="1"/>
    <row r="6355" ht="15.75" customHeight="1"/>
    <row r="6356" ht="15.75" customHeight="1"/>
    <row r="6357" ht="15.75" customHeight="1"/>
    <row r="6358" ht="15.75" customHeight="1"/>
    <row r="6359" ht="15.75" customHeight="1"/>
    <row r="6360" ht="15.75" customHeight="1"/>
    <row r="6361" ht="15.75" customHeight="1"/>
    <row r="6362" ht="15.75" customHeight="1"/>
    <row r="6363" ht="15.75" customHeight="1"/>
    <row r="6364" ht="15.75" customHeight="1"/>
    <row r="6365" ht="15.75" customHeight="1"/>
    <row r="6366" ht="15.75" customHeight="1"/>
    <row r="6367" ht="15.75" customHeight="1"/>
    <row r="6368" ht="15.75" customHeight="1"/>
    <row r="6369" ht="15.75" customHeight="1"/>
    <row r="6370" ht="15.75" customHeight="1"/>
    <row r="6371" ht="15.75" customHeight="1"/>
    <row r="6372" ht="15.75" customHeight="1"/>
    <row r="6373" ht="15.75" customHeight="1"/>
    <row r="6374" ht="15.75" customHeight="1"/>
    <row r="6375" ht="15.75" customHeight="1"/>
    <row r="6376" ht="15.75" customHeight="1"/>
    <row r="6377" ht="15.75" customHeight="1"/>
    <row r="6378" ht="15.75" customHeight="1"/>
    <row r="6379" ht="15.75" customHeight="1"/>
    <row r="6380" ht="15.75" customHeight="1"/>
    <row r="6381" ht="15.75" customHeight="1"/>
    <row r="6382" ht="15.75" customHeight="1"/>
    <row r="6383" ht="15.75" customHeight="1"/>
    <row r="6384" ht="15.75" customHeight="1"/>
    <row r="6385" ht="15.75" customHeight="1"/>
    <row r="6386" ht="15.75" customHeight="1"/>
    <row r="6387" ht="15.75" customHeight="1"/>
    <row r="6388" ht="15.75" customHeight="1"/>
    <row r="6389" ht="15.75" customHeight="1"/>
    <row r="6390" ht="15.75" customHeight="1"/>
    <row r="6391" ht="15.75" customHeight="1"/>
    <row r="6392" ht="15.75" customHeight="1"/>
    <row r="6393" ht="15.75" customHeight="1"/>
    <row r="6394" ht="15.75" customHeight="1"/>
    <row r="6395" ht="15.75" customHeight="1"/>
    <row r="6396" ht="15.75" customHeight="1"/>
    <row r="6397" ht="15.75" customHeight="1"/>
    <row r="6398" ht="15.75" customHeight="1"/>
    <row r="6399" ht="15.75" customHeight="1"/>
    <row r="6400" ht="15.75" customHeight="1"/>
    <row r="6401" ht="15.75" customHeight="1"/>
    <row r="6402" ht="15.75" customHeight="1"/>
    <row r="6403" ht="15.75" customHeight="1"/>
    <row r="6404" ht="15.75" customHeight="1"/>
    <row r="6405" ht="15.75" customHeight="1"/>
    <row r="6406" ht="15.75" customHeight="1"/>
    <row r="6407" ht="15.75" customHeight="1"/>
    <row r="6408" ht="15.75" customHeight="1"/>
    <row r="6409" ht="15.75" customHeight="1"/>
    <row r="6410" ht="15.75" customHeight="1"/>
    <row r="6411" ht="15.75" customHeight="1"/>
    <row r="6412" ht="15.75" customHeight="1"/>
    <row r="6413" ht="15.75" customHeight="1"/>
    <row r="6414" ht="15.75" customHeight="1"/>
    <row r="6415" ht="15.75" customHeight="1"/>
    <row r="6416" ht="15.75" customHeight="1"/>
    <row r="6417" ht="15.75" customHeight="1"/>
    <row r="6418" ht="15.75" customHeight="1"/>
    <row r="6419" ht="15.75" customHeight="1"/>
    <row r="6420" ht="15.75" customHeight="1"/>
    <row r="6421" ht="15.75" customHeight="1"/>
    <row r="6422" ht="15.75" customHeight="1"/>
    <row r="6423" ht="15.75" customHeight="1"/>
    <row r="6424" ht="15.75" customHeight="1"/>
    <row r="6425" ht="15.75" customHeight="1"/>
    <row r="6426" ht="15.75" customHeight="1"/>
    <row r="6427" ht="15.75" customHeight="1"/>
    <row r="6428" ht="15.75" customHeight="1"/>
    <row r="6429" ht="15.75" customHeight="1"/>
    <row r="6430" ht="15.75" customHeight="1"/>
    <row r="6431" ht="15.75" customHeight="1"/>
    <row r="6432" ht="15.75" customHeight="1"/>
    <row r="6433" ht="15.75" customHeight="1"/>
    <row r="6434" ht="15.75" customHeight="1"/>
    <row r="6435" ht="15.75" customHeight="1"/>
    <row r="6436" ht="15.75" customHeight="1"/>
    <row r="6437" ht="15.75" customHeight="1"/>
    <row r="6438" ht="15.75" customHeight="1"/>
    <row r="6439" ht="15.75" customHeight="1"/>
    <row r="6440" ht="15.75" customHeight="1"/>
    <row r="6441" ht="15.75" customHeight="1"/>
    <row r="6442" ht="15.75" customHeight="1"/>
    <row r="6443" ht="15.75" customHeight="1"/>
    <row r="6444" ht="15.75" customHeight="1"/>
    <row r="6445" ht="15.75" customHeight="1"/>
    <row r="6446" ht="15.75" customHeight="1"/>
    <row r="6447" ht="15.75" customHeight="1"/>
    <row r="6448" ht="15.75" customHeight="1"/>
    <row r="6449" ht="15.75" customHeight="1"/>
    <row r="6450" ht="15.75" customHeight="1"/>
    <row r="6451" ht="15.75" customHeight="1"/>
    <row r="6452" ht="15.75" customHeight="1"/>
    <row r="6453" ht="15.75" customHeight="1"/>
    <row r="6454" ht="15.75" customHeight="1"/>
    <row r="6455" ht="15.75" customHeight="1"/>
    <row r="6456" ht="15.75" customHeight="1"/>
    <row r="6457" ht="15.75" customHeight="1"/>
    <row r="6458" ht="15.75" customHeight="1"/>
    <row r="6459" ht="15.75" customHeight="1"/>
    <row r="6460" ht="15.75" customHeight="1"/>
    <row r="6461" ht="15.75" customHeight="1"/>
    <row r="6462" ht="15.75" customHeight="1"/>
    <row r="6463" ht="15.75" customHeight="1"/>
    <row r="6464" ht="15.75" customHeight="1"/>
    <row r="6465" ht="15.75" customHeight="1"/>
    <row r="6466" ht="15.75" customHeight="1"/>
    <row r="6467" ht="15.75" customHeight="1"/>
    <row r="6468" ht="15.75" customHeight="1"/>
    <row r="6469" ht="15.75" customHeight="1"/>
    <row r="6470" ht="15.75" customHeight="1"/>
    <row r="6471" ht="15.75" customHeight="1"/>
    <row r="6472" ht="15.75" customHeight="1"/>
    <row r="6473" ht="15.75" customHeight="1"/>
    <row r="6474" ht="15.75" customHeight="1"/>
    <row r="6475" ht="15.75" customHeight="1"/>
    <row r="6476" ht="15.75" customHeight="1"/>
    <row r="6477" ht="15.75" customHeight="1"/>
    <row r="6478" ht="15.75" customHeight="1"/>
    <row r="6479" ht="15.75" customHeight="1"/>
    <row r="6480" ht="15.75" customHeight="1"/>
    <row r="6481" ht="15.75" customHeight="1"/>
    <row r="6482" ht="15.75" customHeight="1"/>
    <row r="6483" ht="15.75" customHeight="1"/>
    <row r="6484" ht="15.75" customHeight="1"/>
    <row r="6485" ht="15.75" customHeight="1"/>
    <row r="6486" ht="15.75" customHeight="1"/>
    <row r="6487" ht="15.75" customHeight="1"/>
    <row r="6488" ht="15.75" customHeight="1"/>
    <row r="6489" ht="15.75" customHeight="1"/>
    <row r="6490" ht="15.75" customHeight="1"/>
    <row r="6491" ht="15.75" customHeight="1"/>
    <row r="6492" ht="15.75" customHeight="1"/>
    <row r="6493" ht="15.75" customHeight="1"/>
    <row r="6494" ht="15.75" customHeight="1"/>
    <row r="6495" ht="15.75" customHeight="1"/>
    <row r="6496" ht="15.75" customHeight="1"/>
    <row r="6497" ht="15.75" customHeight="1"/>
    <row r="6498" ht="15.75" customHeight="1"/>
    <row r="6499" ht="15.75" customHeight="1"/>
    <row r="6500" ht="15.75" customHeight="1"/>
    <row r="6501" ht="15.75" customHeight="1"/>
    <row r="6502" ht="15.75" customHeight="1"/>
    <row r="6503" ht="15.75" customHeight="1"/>
    <row r="6504" ht="15.75" customHeight="1"/>
    <row r="6505" ht="15.75" customHeight="1"/>
    <row r="6506" ht="15.75" customHeight="1"/>
    <row r="6507" ht="15.75" customHeight="1"/>
    <row r="6508" ht="15.75" customHeight="1"/>
    <row r="6509" ht="15.75" customHeight="1"/>
    <row r="6510" ht="15.75" customHeight="1"/>
    <row r="6511" ht="15.75" customHeight="1"/>
    <row r="6512" ht="15.75" customHeight="1"/>
    <row r="6513" ht="15.75" customHeight="1"/>
    <row r="6514" ht="15.75" customHeight="1"/>
    <row r="6515" ht="15.75" customHeight="1"/>
    <row r="6516" ht="15.75" customHeight="1"/>
    <row r="6517" ht="15.75" customHeight="1"/>
    <row r="6518" ht="15.75" customHeight="1"/>
    <row r="6519" ht="15.75" customHeight="1"/>
    <row r="6520" ht="15.75" customHeight="1"/>
    <row r="6521" ht="15.75" customHeight="1"/>
    <row r="6522" ht="15.75" customHeight="1"/>
    <row r="6523" ht="15.75" customHeight="1"/>
    <row r="6524" ht="15.75" customHeight="1"/>
    <row r="6525" ht="15.75" customHeight="1"/>
    <row r="6526" ht="15.75" customHeight="1"/>
    <row r="6527" ht="15.75" customHeight="1"/>
    <row r="6528" ht="15.75" customHeight="1"/>
    <row r="6529" ht="15.75" customHeight="1"/>
    <row r="6530" ht="15.75" customHeight="1"/>
    <row r="6531" ht="15.75" customHeight="1"/>
    <row r="6532" ht="15.75" customHeight="1"/>
    <row r="6533" ht="15.75" customHeight="1"/>
    <row r="6534" ht="15.75" customHeight="1"/>
    <row r="6535" ht="15.75" customHeight="1"/>
    <row r="6536" ht="15.75" customHeight="1"/>
    <row r="6537" ht="15.75" customHeight="1"/>
    <row r="6538" ht="15.75" customHeight="1"/>
    <row r="6539" ht="15.75" customHeight="1"/>
    <row r="6540" ht="15.75" customHeight="1"/>
    <row r="6541" ht="15.75" customHeight="1"/>
    <row r="6542" ht="15.75" customHeight="1"/>
    <row r="6543" ht="15.75" customHeight="1"/>
    <row r="6544" ht="15.75" customHeight="1"/>
    <row r="6545" ht="15.75" customHeight="1"/>
    <row r="6546" ht="15.75" customHeight="1"/>
    <row r="6547" ht="15.75" customHeight="1"/>
    <row r="6548" ht="15.75" customHeight="1"/>
    <row r="6549" ht="15.75" customHeight="1"/>
    <row r="6550" ht="15.75" customHeight="1"/>
    <row r="6551" ht="15.75" customHeight="1"/>
    <row r="6552" ht="15.75" customHeight="1"/>
    <row r="6553" ht="15.75" customHeight="1"/>
    <row r="6554" ht="15.75" customHeight="1"/>
    <row r="6555" ht="15.75" customHeight="1"/>
    <row r="6556" ht="15.75" customHeight="1"/>
    <row r="6557" ht="15.75" customHeight="1"/>
    <row r="6558" ht="15.75" customHeight="1"/>
    <row r="6559" ht="15.75" customHeight="1"/>
    <row r="6560" ht="15.75" customHeight="1"/>
    <row r="6561" ht="15.75" customHeight="1"/>
    <row r="6562" ht="15.75" customHeight="1"/>
    <row r="6563" ht="15.75" customHeight="1"/>
    <row r="6564" ht="15.75" customHeight="1"/>
    <row r="6565" ht="15.75" customHeight="1"/>
    <row r="6566" ht="15.75" customHeight="1"/>
    <row r="6567" ht="15.75" customHeight="1"/>
    <row r="6568" ht="15.75" customHeight="1"/>
    <row r="6569" ht="15.75" customHeight="1"/>
    <row r="6570" ht="15.75" customHeight="1"/>
    <row r="6571" ht="15.75" customHeight="1"/>
    <row r="6572" ht="15.75" customHeight="1"/>
    <row r="6573" ht="15.75" customHeight="1"/>
    <row r="6574" ht="15.75" customHeight="1"/>
    <row r="6575" ht="15.75" customHeight="1"/>
    <row r="6576" ht="15.75" customHeight="1"/>
    <row r="6577" ht="15.75" customHeight="1"/>
    <row r="6578" ht="15.75" customHeight="1"/>
    <row r="6579" ht="15.75" customHeight="1"/>
    <row r="6580" ht="15.75" customHeight="1"/>
    <row r="6581" ht="15.75" customHeight="1"/>
    <row r="6582" ht="15.75" customHeight="1"/>
    <row r="6583" ht="15.75" customHeight="1"/>
    <row r="6584" ht="15.75" customHeight="1"/>
    <row r="6585" ht="15.75" customHeight="1"/>
    <row r="6586" ht="15.75" customHeight="1"/>
    <row r="6587" ht="15.75" customHeight="1"/>
    <row r="6588" ht="15.75" customHeight="1"/>
    <row r="6589" ht="15.75" customHeight="1"/>
    <row r="6590" ht="15.75" customHeight="1"/>
    <row r="6591" ht="15.75" customHeight="1"/>
    <row r="6592" ht="15.75" customHeight="1"/>
    <row r="6593" ht="15.75" customHeight="1"/>
    <row r="6594" ht="15.75" customHeight="1"/>
    <row r="6595" ht="15.75" customHeight="1"/>
    <row r="6596" ht="15.75" customHeight="1"/>
    <row r="6597" ht="15.75" customHeight="1"/>
    <row r="6598" ht="15.75" customHeight="1"/>
    <row r="6599" ht="15.75" customHeight="1"/>
    <row r="6600" ht="15.75" customHeight="1"/>
    <row r="6601" ht="15.75" customHeight="1"/>
    <row r="6602" ht="15.75" customHeight="1"/>
    <row r="6603" ht="15.75" customHeight="1"/>
    <row r="6604" ht="15.75" customHeight="1"/>
    <row r="6605" ht="15.75" customHeight="1"/>
    <row r="6606" ht="15.75" customHeight="1"/>
    <row r="6607" ht="15.75" customHeight="1"/>
    <row r="6608" ht="15.75" customHeight="1"/>
    <row r="6609" ht="15.75" customHeight="1"/>
    <row r="6610" ht="15.75" customHeight="1"/>
    <row r="6611" ht="15.75" customHeight="1"/>
    <row r="6612" ht="15.75" customHeight="1"/>
    <row r="6613" ht="15.75" customHeight="1"/>
    <row r="6614" ht="15.75" customHeight="1"/>
    <row r="6615" ht="15.75" customHeight="1"/>
    <row r="6616" ht="15.75" customHeight="1"/>
    <row r="6617" ht="15.75" customHeight="1"/>
    <row r="6618" ht="15.75" customHeight="1"/>
    <row r="6619" ht="15.75" customHeight="1"/>
    <row r="6620" ht="15.75" customHeight="1"/>
    <row r="6621" ht="15.75" customHeight="1"/>
    <row r="6622" ht="15.75" customHeight="1"/>
    <row r="6623" ht="15.75" customHeight="1"/>
    <row r="6624" ht="15.75" customHeight="1"/>
    <row r="6625" ht="15.75" customHeight="1"/>
    <row r="6626" ht="15.75" customHeight="1"/>
    <row r="6627" ht="15.75" customHeight="1"/>
    <row r="6628" ht="15.75" customHeight="1"/>
    <row r="6629" ht="15.75" customHeight="1"/>
    <row r="6630" ht="15.75" customHeight="1"/>
    <row r="6631" ht="15.75" customHeight="1"/>
    <row r="6632" ht="15.75" customHeight="1"/>
    <row r="6633" ht="15.75" customHeight="1"/>
    <row r="6634" ht="15.75" customHeight="1"/>
    <row r="6635" ht="15.75" customHeight="1"/>
    <row r="6636" ht="15.75" customHeight="1"/>
    <row r="6637" ht="15.75" customHeight="1"/>
    <row r="6638" ht="15.75" customHeight="1"/>
    <row r="6639" ht="15.75" customHeight="1"/>
    <row r="6640" ht="15.75" customHeight="1"/>
    <row r="6641" ht="15.75" customHeight="1"/>
    <row r="6642" ht="15.75" customHeight="1"/>
    <row r="6643" ht="15.75" customHeight="1"/>
    <row r="6644" ht="15.75" customHeight="1"/>
    <row r="6645" ht="15.75" customHeight="1"/>
    <row r="6646" ht="15.75" customHeight="1"/>
    <row r="6647" ht="15.75" customHeight="1"/>
    <row r="6648" ht="15.75" customHeight="1"/>
    <row r="6649" ht="15.75" customHeight="1"/>
    <row r="6650" ht="15.75" customHeight="1"/>
    <row r="6651" ht="15.75" customHeight="1"/>
    <row r="6652" ht="15.75" customHeight="1"/>
    <row r="6653" ht="15.75" customHeight="1"/>
    <row r="6654" ht="15.75" customHeight="1"/>
    <row r="6655" ht="15.75" customHeight="1"/>
    <row r="6656" ht="15.75" customHeight="1"/>
    <row r="6657" ht="15.75" customHeight="1"/>
    <row r="6658" ht="15.75" customHeight="1"/>
    <row r="6659" ht="15.75" customHeight="1"/>
    <row r="6660" ht="15.75" customHeight="1"/>
    <row r="6661" ht="15.75" customHeight="1"/>
    <row r="6662" ht="15.75" customHeight="1"/>
    <row r="6663" ht="15.75" customHeight="1"/>
    <row r="6664" ht="15.75" customHeight="1"/>
    <row r="6665" ht="15.75" customHeight="1"/>
    <row r="6666" ht="15.75" customHeight="1"/>
    <row r="6667" ht="15.75" customHeight="1"/>
    <row r="6668" ht="15.75" customHeight="1"/>
    <row r="6669" ht="15.75" customHeight="1"/>
    <row r="6670" ht="15.75" customHeight="1"/>
    <row r="6671" ht="15.75" customHeight="1"/>
    <row r="6672" ht="15.75" customHeight="1"/>
    <row r="6673" ht="15.75" customHeight="1"/>
    <row r="6674" ht="15.75" customHeight="1"/>
    <row r="6675" ht="15.75" customHeight="1"/>
    <row r="6676" ht="15.75" customHeight="1"/>
    <row r="6677" ht="15.75" customHeight="1"/>
    <row r="6678" ht="15.75" customHeight="1"/>
    <row r="6679" ht="15.75" customHeight="1"/>
    <row r="6680" ht="15.75" customHeight="1"/>
    <row r="6681" ht="15.75" customHeight="1"/>
    <row r="6682" ht="15.75" customHeight="1"/>
    <row r="6683" ht="15.75" customHeight="1"/>
    <row r="6684" ht="15.75" customHeight="1"/>
    <row r="6685" ht="15.75" customHeight="1"/>
    <row r="6686" ht="15.75" customHeight="1"/>
    <row r="6687" ht="15.75" customHeight="1"/>
    <row r="6688" ht="15.75" customHeight="1"/>
    <row r="6689" ht="15.75" customHeight="1"/>
    <row r="6690" ht="15.75" customHeight="1"/>
    <row r="6691" ht="15.75" customHeight="1"/>
    <row r="6692" ht="15.75" customHeight="1"/>
    <row r="6693" ht="15.75" customHeight="1"/>
    <row r="6694" ht="15.75" customHeight="1"/>
    <row r="6695" ht="15.75" customHeight="1"/>
    <row r="6696" ht="15.75" customHeight="1"/>
    <row r="6697" ht="15.75" customHeight="1"/>
    <row r="6698" ht="15.75" customHeight="1"/>
    <row r="6699" ht="15.75" customHeight="1"/>
    <row r="6700" ht="15.75" customHeight="1"/>
    <row r="6701" ht="15.75" customHeight="1"/>
    <row r="6702" ht="15.75" customHeight="1"/>
    <row r="6703" ht="15.75" customHeight="1"/>
    <row r="6704" ht="15.75" customHeight="1"/>
    <row r="6705" ht="15.75" customHeight="1"/>
    <row r="6706" ht="15.75" customHeight="1"/>
    <row r="6707" ht="15.75" customHeight="1"/>
    <row r="6708" ht="15.75" customHeight="1"/>
    <row r="6709" ht="15.75" customHeight="1"/>
    <row r="6710" ht="15.75" customHeight="1"/>
    <row r="6711" ht="15.75" customHeight="1"/>
    <row r="6712" ht="15.75" customHeight="1"/>
    <row r="6713" ht="15.75" customHeight="1"/>
    <row r="6714" ht="15.75" customHeight="1"/>
    <row r="6715" ht="15.75" customHeight="1"/>
    <row r="6716" ht="15.75" customHeight="1"/>
    <row r="6717" ht="15.75" customHeight="1"/>
    <row r="6718" ht="15.75" customHeight="1"/>
    <row r="6719" ht="15.75" customHeight="1"/>
    <row r="6720" ht="15.75" customHeight="1"/>
    <row r="6721" ht="15.75" customHeight="1"/>
    <row r="6722" ht="15.75" customHeight="1"/>
    <row r="6723" ht="15.75" customHeight="1"/>
    <row r="6724" ht="15.75" customHeight="1"/>
    <row r="6725" ht="15.75" customHeight="1"/>
    <row r="6726" ht="15.75" customHeight="1"/>
    <row r="6727" ht="15.75" customHeight="1"/>
    <row r="6728" ht="15.75" customHeight="1"/>
    <row r="6729" ht="15.75" customHeight="1"/>
    <row r="6730" ht="15.75" customHeight="1"/>
    <row r="6731" ht="15.75" customHeight="1"/>
    <row r="6732" ht="15.75" customHeight="1"/>
    <row r="6733" ht="15.75" customHeight="1"/>
    <row r="6734" ht="15.75" customHeight="1"/>
    <row r="6735" ht="15.75" customHeight="1"/>
    <row r="6736" ht="15.75" customHeight="1"/>
    <row r="6737" ht="15.75" customHeight="1"/>
    <row r="6738" ht="15.75" customHeight="1"/>
    <row r="6739" ht="15.75" customHeight="1"/>
    <row r="6740" ht="15.75" customHeight="1"/>
    <row r="6741" ht="15.75" customHeight="1"/>
    <row r="6742" ht="15.75" customHeight="1"/>
    <row r="6743" ht="15.75" customHeight="1"/>
    <row r="6744" ht="15.75" customHeight="1"/>
    <row r="6745" ht="15.75" customHeight="1"/>
    <row r="6746" ht="15.75" customHeight="1"/>
    <row r="6747" ht="15.75" customHeight="1"/>
    <row r="6748" ht="15.75" customHeight="1"/>
    <row r="6749" ht="15.75" customHeight="1"/>
    <row r="6750" ht="15.75" customHeight="1"/>
    <row r="6751" ht="15.75" customHeight="1"/>
    <row r="6752" ht="15.75" customHeight="1"/>
    <row r="6753" ht="15.75" customHeight="1"/>
    <row r="6754" ht="15.75" customHeight="1"/>
    <row r="6755" ht="15.75" customHeight="1"/>
    <row r="6756" ht="15.75" customHeight="1"/>
    <row r="6757" ht="15.75" customHeight="1"/>
    <row r="6758" ht="15.75" customHeight="1"/>
    <row r="6759" ht="15.75" customHeight="1"/>
    <row r="6760" ht="15.75" customHeight="1"/>
    <row r="6761" ht="15.75" customHeight="1"/>
    <row r="6762" ht="15.75" customHeight="1"/>
    <row r="6763" ht="15.75" customHeight="1"/>
    <row r="6764" ht="15.75" customHeight="1"/>
    <row r="6765" ht="15.75" customHeight="1"/>
    <row r="6766" ht="15.75" customHeight="1"/>
    <row r="6767" ht="15.75" customHeight="1"/>
    <row r="6768" ht="15.75" customHeight="1"/>
    <row r="6769" ht="15.75" customHeight="1"/>
    <row r="6770" ht="15.75" customHeight="1"/>
    <row r="6771" ht="15.75" customHeight="1"/>
    <row r="6772" ht="15.75" customHeight="1"/>
    <row r="6773" ht="15.75" customHeight="1"/>
    <row r="6774" ht="15.75" customHeight="1"/>
    <row r="6775" ht="15.75" customHeight="1"/>
    <row r="6776" ht="15.75" customHeight="1"/>
    <row r="6777" ht="15.75" customHeight="1"/>
    <row r="6778" ht="15.75" customHeight="1"/>
    <row r="6779" ht="15.75" customHeight="1"/>
    <row r="6780" ht="15.75" customHeight="1"/>
    <row r="6781" ht="15.75" customHeight="1"/>
    <row r="6782" ht="15.75" customHeight="1"/>
    <row r="6783" ht="15.75" customHeight="1"/>
    <row r="6784" ht="15.75" customHeight="1"/>
    <row r="6785" ht="15.75" customHeight="1"/>
    <row r="6786" ht="15.75" customHeight="1"/>
    <row r="6787" ht="15.75" customHeight="1"/>
    <row r="6788" ht="15.75" customHeight="1"/>
    <row r="6789" ht="15.75" customHeight="1"/>
    <row r="6790" ht="15.75" customHeight="1"/>
    <row r="6791" ht="15.75" customHeight="1"/>
    <row r="6792" ht="15.75" customHeight="1"/>
    <row r="6793" ht="15.75" customHeight="1"/>
    <row r="6794" ht="15.75" customHeight="1"/>
    <row r="6795" ht="15.75" customHeight="1"/>
    <row r="6796" ht="15.75" customHeight="1"/>
    <row r="6797" ht="15.75" customHeight="1"/>
    <row r="6798" ht="15.75" customHeight="1"/>
    <row r="6799" ht="15.75" customHeight="1"/>
    <row r="6800" ht="15.75" customHeight="1"/>
    <row r="6801" ht="15.75" customHeight="1"/>
    <row r="6802" ht="15.75" customHeight="1"/>
    <row r="6803" ht="15.75" customHeight="1"/>
    <row r="6804" ht="15.75" customHeight="1"/>
    <row r="6805" ht="15.75" customHeight="1"/>
    <row r="6806" ht="15.75" customHeight="1"/>
    <row r="6807" ht="15.75" customHeight="1"/>
    <row r="6808" ht="15.75" customHeight="1"/>
    <row r="6809" ht="15.75" customHeight="1"/>
    <row r="6810" ht="15.75" customHeight="1"/>
    <row r="6811" ht="15.75" customHeight="1"/>
    <row r="6812" ht="15.75" customHeight="1"/>
    <row r="6813" ht="15.75" customHeight="1"/>
    <row r="6814" ht="15.75" customHeight="1"/>
    <row r="6815" ht="15.75" customHeight="1"/>
    <row r="6816" ht="15.75" customHeight="1"/>
    <row r="6817" ht="15.75" customHeight="1"/>
    <row r="6818" ht="15.75" customHeight="1"/>
    <row r="6819" ht="15.75" customHeight="1"/>
    <row r="6820" ht="15.75" customHeight="1"/>
    <row r="6821" ht="15.75" customHeight="1"/>
    <row r="6822" ht="15.75" customHeight="1"/>
    <row r="6823" ht="15.75" customHeight="1"/>
    <row r="6824" ht="15.75" customHeight="1"/>
    <row r="6825" ht="15.75" customHeight="1"/>
    <row r="6826" ht="15.75" customHeight="1"/>
    <row r="6827" ht="15.75" customHeight="1"/>
    <row r="6828" ht="15.75" customHeight="1"/>
    <row r="6829" ht="15.75" customHeight="1"/>
    <row r="6830" ht="15.75" customHeight="1"/>
    <row r="6831" ht="15.75" customHeight="1"/>
    <row r="6832" ht="15.75" customHeight="1"/>
    <row r="6833" ht="15.75" customHeight="1"/>
    <row r="6834" ht="15.75" customHeight="1"/>
    <row r="6835" ht="15.75" customHeight="1"/>
    <row r="6836" ht="15.75" customHeight="1"/>
    <row r="6837" ht="15.75" customHeight="1"/>
    <row r="6838" ht="15.75" customHeight="1"/>
    <row r="6839" ht="15.75" customHeight="1"/>
    <row r="6840" ht="15.75" customHeight="1"/>
    <row r="6841" ht="15.75" customHeight="1"/>
    <row r="6842" ht="15.75" customHeight="1"/>
    <row r="6843" ht="15.75" customHeight="1"/>
    <row r="6844" ht="15.75" customHeight="1"/>
    <row r="6845" ht="15.75" customHeight="1"/>
    <row r="6846" ht="15.75" customHeight="1"/>
    <row r="6847" ht="15.75" customHeight="1"/>
    <row r="6848" ht="15.75" customHeight="1"/>
    <row r="6849" ht="15.75" customHeight="1"/>
    <row r="6850" ht="15.75" customHeight="1"/>
    <row r="6851" ht="15.75" customHeight="1"/>
    <row r="6852" ht="15.75" customHeight="1"/>
    <row r="6853" ht="15.75" customHeight="1"/>
    <row r="6854" ht="15.75" customHeight="1"/>
    <row r="6855" ht="15.75" customHeight="1"/>
    <row r="6856" ht="15.75" customHeight="1"/>
    <row r="6857" ht="15.75" customHeight="1"/>
    <row r="6858" ht="15.75" customHeight="1"/>
    <row r="6859" ht="15.75" customHeight="1"/>
    <row r="6860" ht="15.75" customHeight="1"/>
    <row r="6861" ht="15.75" customHeight="1"/>
    <row r="6862" ht="15.75" customHeight="1"/>
    <row r="6863" ht="15.75" customHeight="1"/>
    <row r="6864" ht="15.75" customHeight="1"/>
    <row r="6865" ht="15.75" customHeight="1"/>
    <row r="6866" ht="15.75" customHeight="1"/>
    <row r="6867" ht="15.75" customHeight="1"/>
    <row r="6868" ht="15.75" customHeight="1"/>
    <row r="6869" ht="15.75" customHeight="1"/>
    <row r="6870" ht="15.75" customHeight="1"/>
    <row r="6871" ht="15.75" customHeight="1"/>
    <row r="6872" ht="15.75" customHeight="1"/>
    <row r="6873" ht="15.75" customHeight="1"/>
    <row r="6874" ht="15.75" customHeight="1"/>
    <row r="6875" ht="15.75" customHeight="1"/>
    <row r="6876" ht="15.75" customHeight="1"/>
    <row r="6877" ht="15.75" customHeight="1"/>
    <row r="6878" ht="15.75" customHeight="1"/>
    <row r="6879" ht="15.75" customHeight="1"/>
    <row r="6880" ht="15.75" customHeight="1"/>
    <row r="6881" ht="15.75" customHeight="1"/>
    <row r="6882" ht="15.75" customHeight="1"/>
    <row r="6883" ht="15.75" customHeight="1"/>
    <row r="6884" ht="15.75" customHeight="1"/>
    <row r="6885" ht="15.75" customHeight="1"/>
    <row r="6886" ht="15.75" customHeight="1"/>
    <row r="6887" ht="15.75" customHeight="1"/>
    <row r="6888" ht="15.75" customHeight="1"/>
    <row r="6889" ht="15.75" customHeight="1"/>
    <row r="6890" ht="15.75" customHeight="1"/>
    <row r="6891" ht="15.75" customHeight="1"/>
    <row r="6892" ht="15.75" customHeight="1"/>
    <row r="6893" ht="15.75" customHeight="1"/>
    <row r="6894" ht="15.75" customHeight="1"/>
    <row r="6895" ht="15.75" customHeight="1"/>
    <row r="6896" ht="15.75" customHeight="1"/>
    <row r="6897" ht="15.75" customHeight="1"/>
    <row r="6898" ht="15.75" customHeight="1"/>
    <row r="6899" ht="15.75" customHeight="1"/>
    <row r="6900" ht="15.75" customHeight="1"/>
    <row r="6901" ht="15.75" customHeight="1"/>
    <row r="6902" ht="15.75" customHeight="1"/>
    <row r="6903" ht="15.75" customHeight="1"/>
    <row r="6904" ht="15.75" customHeight="1"/>
    <row r="6905" ht="15.75" customHeight="1"/>
    <row r="6906" ht="15.75" customHeight="1"/>
    <row r="6907" ht="15.75" customHeight="1"/>
    <row r="6908" ht="15.75" customHeight="1"/>
    <row r="6909" ht="15.75" customHeight="1"/>
    <row r="6910" ht="15.75" customHeight="1"/>
    <row r="6911" ht="15.75" customHeight="1"/>
    <row r="6912" ht="15.75" customHeight="1"/>
    <row r="6913" ht="15.75" customHeight="1"/>
    <row r="6914" ht="15.75" customHeight="1"/>
    <row r="6915" ht="15.75" customHeight="1"/>
    <row r="6916" ht="15.75" customHeight="1"/>
    <row r="6917" ht="15.75" customHeight="1"/>
    <row r="6918" ht="15.75" customHeight="1"/>
    <row r="6919" ht="15.75" customHeight="1"/>
    <row r="6920" ht="15.75" customHeight="1"/>
    <row r="6921" ht="15.75" customHeight="1"/>
    <row r="6922" ht="15.75" customHeight="1"/>
    <row r="6923" ht="15.75" customHeight="1"/>
    <row r="6924" ht="15.75" customHeight="1"/>
    <row r="6925" ht="15.75" customHeight="1"/>
    <row r="6926" ht="15.75" customHeight="1"/>
    <row r="6927" ht="15.75" customHeight="1"/>
    <row r="6928" ht="15.75" customHeight="1"/>
    <row r="6929" ht="15.75" customHeight="1"/>
    <row r="6930" ht="15.75" customHeight="1"/>
    <row r="6931" ht="15.75" customHeight="1"/>
    <row r="6932" ht="15.75" customHeight="1"/>
    <row r="6933" ht="15.75" customHeight="1"/>
    <row r="6934" ht="15.75" customHeight="1"/>
    <row r="6935" ht="15.75" customHeight="1"/>
    <row r="6936" ht="15.75" customHeight="1"/>
    <row r="6937" ht="15.75" customHeight="1"/>
    <row r="6938" ht="15.75" customHeight="1"/>
    <row r="6939" ht="15.75" customHeight="1"/>
    <row r="6940" ht="15.75" customHeight="1"/>
    <row r="6941" ht="15.75" customHeight="1"/>
    <row r="6942" ht="15.75" customHeight="1"/>
    <row r="6943" ht="15.75" customHeight="1"/>
    <row r="6944" ht="15.75" customHeight="1"/>
    <row r="6945" ht="15.75" customHeight="1"/>
    <row r="6946" ht="15.75" customHeight="1"/>
    <row r="6947" ht="15.75" customHeight="1"/>
    <row r="6948" ht="15.75" customHeight="1"/>
    <row r="6949" ht="15.75" customHeight="1"/>
    <row r="6950" ht="15.75" customHeight="1"/>
    <row r="6951" ht="15.75" customHeight="1"/>
    <row r="6952" ht="15.75" customHeight="1"/>
    <row r="6953" ht="15.75" customHeight="1"/>
    <row r="6954" ht="15.75" customHeight="1"/>
    <row r="6955" ht="15.75" customHeight="1"/>
    <row r="6956" ht="15.75" customHeight="1"/>
    <row r="6957" ht="15.75" customHeight="1"/>
    <row r="6958" ht="15.75" customHeight="1"/>
    <row r="6959" ht="15.75" customHeight="1"/>
    <row r="6960" ht="15.75" customHeight="1"/>
    <row r="6961" ht="15.75" customHeight="1"/>
    <row r="6962" ht="15.75" customHeight="1"/>
    <row r="6963" ht="15.75" customHeight="1"/>
    <row r="6964" ht="15.75" customHeight="1"/>
    <row r="6965" ht="15.75" customHeight="1"/>
    <row r="6966" ht="15.75" customHeight="1"/>
    <row r="6967" ht="15.75" customHeight="1"/>
    <row r="6968" ht="15.75" customHeight="1"/>
    <row r="6969" ht="15.75" customHeight="1"/>
    <row r="6970" ht="15.75" customHeight="1"/>
    <row r="6971" ht="15.75" customHeight="1"/>
    <row r="6972" ht="15.75" customHeight="1"/>
    <row r="6973" ht="15.75" customHeight="1"/>
    <row r="6974" ht="15.75" customHeight="1"/>
    <row r="6975" ht="15.75" customHeight="1"/>
    <row r="6976" ht="15.75" customHeight="1"/>
    <row r="6977" ht="15.75" customHeight="1"/>
    <row r="6978" ht="15.75" customHeight="1"/>
    <row r="6979" ht="15.75" customHeight="1"/>
    <row r="6980" ht="15.75" customHeight="1"/>
    <row r="6981" ht="15.75" customHeight="1"/>
    <row r="6982" ht="15.75" customHeight="1"/>
    <row r="6983" ht="15.75" customHeight="1"/>
    <row r="6984" ht="15.75" customHeight="1"/>
    <row r="6985" ht="15.75" customHeight="1"/>
    <row r="6986" ht="15.75" customHeight="1"/>
    <row r="6987" ht="15.75" customHeight="1"/>
    <row r="6988" ht="15.75" customHeight="1"/>
    <row r="6989" ht="15.75" customHeight="1"/>
    <row r="6990" ht="15.75" customHeight="1"/>
    <row r="6991" ht="15.75" customHeight="1"/>
    <row r="6992" ht="15.75" customHeight="1"/>
    <row r="6993" ht="15.75" customHeight="1"/>
    <row r="6994" ht="15.75" customHeight="1"/>
    <row r="6995" ht="15.75" customHeight="1"/>
    <row r="6996" ht="15.75" customHeight="1"/>
    <row r="6997" ht="15.75" customHeight="1"/>
    <row r="6998" ht="15.75" customHeight="1"/>
    <row r="6999" ht="15.75" customHeight="1"/>
    <row r="7000" ht="15.75" customHeight="1"/>
    <row r="7001" ht="15.75" customHeight="1"/>
    <row r="7002" ht="15.75" customHeight="1"/>
    <row r="7003" ht="15.75" customHeight="1"/>
    <row r="7004" ht="15.75" customHeight="1"/>
    <row r="7005" ht="15.75" customHeight="1"/>
    <row r="7006" ht="15.75" customHeight="1"/>
    <row r="7007" ht="15.75" customHeight="1"/>
    <row r="7008" ht="15.75" customHeight="1"/>
    <row r="7009" ht="15.75" customHeight="1"/>
    <row r="7010" ht="15.75" customHeight="1"/>
    <row r="7011" ht="15.75" customHeight="1"/>
    <row r="7012" ht="15.75" customHeight="1"/>
    <row r="7013" ht="15.75" customHeight="1"/>
    <row r="7014" ht="15.75" customHeight="1"/>
    <row r="7015" ht="15.75" customHeight="1"/>
    <row r="7016" ht="15.75" customHeight="1"/>
    <row r="7017" ht="15.75" customHeight="1"/>
    <row r="7018" ht="15.75" customHeight="1"/>
    <row r="7019" ht="15.75" customHeight="1"/>
    <row r="7020" ht="15.75" customHeight="1"/>
    <row r="7021" ht="15.75" customHeight="1"/>
    <row r="7022" ht="15.75" customHeight="1"/>
    <row r="7023" ht="15.75" customHeight="1"/>
    <row r="7024" ht="15.75" customHeight="1"/>
    <row r="7025" ht="15.75" customHeight="1"/>
    <row r="7026" ht="15.75" customHeight="1"/>
    <row r="7027" ht="15.75" customHeight="1"/>
    <row r="7028" ht="15.75" customHeight="1"/>
    <row r="7029" ht="15.75" customHeight="1"/>
    <row r="7030" ht="15.75" customHeight="1"/>
    <row r="7031" ht="15.75" customHeight="1"/>
    <row r="7032" ht="15.75" customHeight="1"/>
    <row r="7033" ht="15.75" customHeight="1"/>
    <row r="7034" ht="15.75" customHeight="1"/>
    <row r="7035" ht="15.75" customHeight="1"/>
    <row r="7036" ht="15.75" customHeight="1"/>
    <row r="7037" ht="15.75" customHeight="1"/>
    <row r="7038" ht="15.75" customHeight="1"/>
    <row r="7039" ht="15.75" customHeight="1"/>
    <row r="7040" ht="15.75" customHeight="1"/>
    <row r="7041" ht="15.75" customHeight="1"/>
    <row r="7042" ht="15.75" customHeight="1"/>
    <row r="7043" ht="15.75" customHeight="1"/>
    <row r="7044" ht="15.75" customHeight="1"/>
    <row r="7045" ht="15.75" customHeight="1"/>
    <row r="7046" ht="15.75" customHeight="1"/>
    <row r="7047" ht="15.75" customHeight="1"/>
    <row r="7048" ht="15.75" customHeight="1"/>
    <row r="7049" ht="15.75" customHeight="1"/>
    <row r="7050" ht="15.75" customHeight="1"/>
    <row r="7051" ht="15.75" customHeight="1"/>
    <row r="7052" ht="15.75" customHeight="1"/>
    <row r="7053" ht="15.75" customHeight="1"/>
    <row r="7054" ht="15.75" customHeight="1"/>
    <row r="7055" ht="15.75" customHeight="1"/>
    <row r="7056" ht="15.75" customHeight="1"/>
    <row r="7057" ht="15.75" customHeight="1"/>
    <row r="7058" ht="15.75" customHeight="1"/>
    <row r="7059" ht="15.75" customHeight="1"/>
    <row r="7060" ht="15.75" customHeight="1"/>
    <row r="7061" ht="15.75" customHeight="1"/>
    <row r="7062" ht="15.75" customHeight="1"/>
    <row r="7063" ht="15.75" customHeight="1"/>
    <row r="7064" ht="15.75" customHeight="1"/>
    <row r="7065" ht="15.75" customHeight="1"/>
    <row r="7066" ht="15.75" customHeight="1"/>
    <row r="7067" ht="15.75" customHeight="1"/>
    <row r="7068" ht="15.75" customHeight="1"/>
    <row r="7069" ht="15.75" customHeight="1"/>
    <row r="7070" ht="15.75" customHeight="1"/>
    <row r="7071" ht="15.75" customHeight="1"/>
    <row r="7072" ht="15.75" customHeight="1"/>
    <row r="7073" ht="15.75" customHeight="1"/>
    <row r="7074" ht="15.75" customHeight="1"/>
    <row r="7075" ht="15.75" customHeight="1"/>
    <row r="7076" ht="15.75" customHeight="1"/>
    <row r="7077" ht="15.75" customHeight="1"/>
    <row r="7078" ht="15.75" customHeight="1"/>
    <row r="7079" ht="15.75" customHeight="1"/>
    <row r="7080" ht="15.75" customHeight="1"/>
    <row r="7081" ht="15.75" customHeight="1"/>
    <row r="7082" ht="15.75" customHeight="1"/>
    <row r="7083" ht="15.75" customHeight="1"/>
    <row r="7084" ht="15.75" customHeight="1"/>
    <row r="7085" ht="15.75" customHeight="1"/>
    <row r="7086" ht="15.75" customHeight="1"/>
    <row r="7087" ht="15.75" customHeight="1"/>
    <row r="7088" ht="15.75" customHeight="1"/>
    <row r="7089" ht="15.75" customHeight="1"/>
    <row r="7090" ht="15.75" customHeight="1"/>
    <row r="7091" ht="15.75" customHeight="1"/>
    <row r="7092" ht="15.75" customHeight="1"/>
    <row r="7093" ht="15.75" customHeight="1"/>
    <row r="7094" ht="15.75" customHeight="1"/>
    <row r="7095" ht="15.75" customHeight="1"/>
    <row r="7096" ht="15.75" customHeight="1"/>
    <row r="7097" ht="15.75" customHeight="1"/>
    <row r="7098" ht="15.75" customHeight="1"/>
    <row r="7099" ht="15.75" customHeight="1"/>
    <row r="7100" ht="15.75" customHeight="1"/>
    <row r="7101" ht="15.75" customHeight="1"/>
    <row r="7102" ht="15.75" customHeight="1"/>
    <row r="7103" ht="15.75" customHeight="1"/>
    <row r="7104" ht="15.75" customHeight="1"/>
    <row r="7105" ht="15.75" customHeight="1"/>
    <row r="7106" ht="15.75" customHeight="1"/>
    <row r="7107" ht="15.75" customHeight="1"/>
    <row r="7108" ht="15.75" customHeight="1"/>
    <row r="7109" ht="15.75" customHeight="1"/>
    <row r="7110" ht="15.75" customHeight="1"/>
    <row r="7111" ht="15.75" customHeight="1"/>
    <row r="7112" ht="15.75" customHeight="1"/>
    <row r="7113" ht="15.75" customHeight="1"/>
    <row r="7114" ht="15.75" customHeight="1"/>
    <row r="7115" ht="15.75" customHeight="1"/>
    <row r="7116" ht="15.75" customHeight="1"/>
    <row r="7117" ht="15.75" customHeight="1"/>
    <row r="7118" ht="15.75" customHeight="1"/>
    <row r="7119" ht="15.75" customHeight="1"/>
    <row r="7120" ht="15.75" customHeight="1"/>
    <row r="7121" ht="15.75" customHeight="1"/>
    <row r="7122" ht="15.75" customHeight="1"/>
    <row r="7123" ht="15.75" customHeight="1"/>
    <row r="7124" ht="15.75" customHeight="1"/>
    <row r="7125" ht="15.75" customHeight="1"/>
    <row r="7126" ht="15.75" customHeight="1"/>
    <row r="7127" ht="15.75" customHeight="1"/>
    <row r="7128" ht="15.75" customHeight="1"/>
    <row r="7129" ht="15.75" customHeight="1"/>
    <row r="7130" ht="15.75" customHeight="1"/>
    <row r="7131" ht="15.75" customHeight="1"/>
    <row r="7132" ht="15.75" customHeight="1"/>
    <row r="7133" ht="15.75" customHeight="1"/>
    <row r="7134" ht="15.75" customHeight="1"/>
    <row r="7135" ht="15.75" customHeight="1"/>
    <row r="7136" ht="15.75" customHeight="1"/>
    <row r="7137" ht="15.75" customHeight="1"/>
    <row r="7138" ht="15.75" customHeight="1"/>
    <row r="7139" ht="15.75" customHeight="1"/>
    <row r="7140" ht="15.75" customHeight="1"/>
    <row r="7141" ht="15.75" customHeight="1"/>
    <row r="7142" ht="15.75" customHeight="1"/>
    <row r="7143" ht="15.75" customHeight="1"/>
    <row r="7144" ht="15.75" customHeight="1"/>
    <row r="7145" ht="15.75" customHeight="1"/>
    <row r="7146" ht="15.75" customHeight="1"/>
    <row r="7147" ht="15.75" customHeight="1"/>
    <row r="7148" ht="15.75" customHeight="1"/>
    <row r="7149" ht="15.75" customHeight="1"/>
    <row r="7150" ht="15.75" customHeight="1"/>
    <row r="7151" ht="15.75" customHeight="1"/>
    <row r="7152" ht="15.75" customHeight="1"/>
    <row r="7153" ht="15.75" customHeight="1"/>
    <row r="7154" ht="15.75" customHeight="1"/>
    <row r="7155" ht="15.75" customHeight="1"/>
    <row r="7156" ht="15.75" customHeight="1"/>
    <row r="7157" ht="15.75" customHeight="1"/>
    <row r="7158" ht="15.75" customHeight="1"/>
    <row r="7159" ht="15.75" customHeight="1"/>
    <row r="7160" ht="15.75" customHeight="1"/>
    <row r="7161" ht="15.75" customHeight="1"/>
    <row r="7162" ht="15.75" customHeight="1"/>
    <row r="7163" ht="15.75" customHeight="1"/>
    <row r="7164" ht="15.75" customHeight="1"/>
    <row r="7165" ht="15.75" customHeight="1"/>
    <row r="7166" ht="15.75" customHeight="1"/>
    <row r="7167" ht="15.75" customHeight="1"/>
    <row r="7168" ht="15.75" customHeight="1"/>
    <row r="7169" ht="15.75" customHeight="1"/>
    <row r="7170" ht="15.75" customHeight="1"/>
    <row r="7171" ht="15.75" customHeight="1"/>
    <row r="7172" ht="15.75" customHeight="1"/>
    <row r="7173" ht="15.75" customHeight="1"/>
    <row r="7174" ht="15.75" customHeight="1"/>
    <row r="7175" ht="15.75" customHeight="1"/>
    <row r="7176" ht="15.75" customHeight="1"/>
    <row r="7177" ht="15.75" customHeight="1"/>
    <row r="7178" ht="15.75" customHeight="1"/>
    <row r="7179" ht="15.75" customHeight="1"/>
    <row r="7180" ht="15.75" customHeight="1"/>
    <row r="7181" ht="15.75" customHeight="1"/>
    <row r="7182" ht="15.75" customHeight="1"/>
    <row r="7183" ht="15.75" customHeight="1"/>
    <row r="7184" ht="15.75" customHeight="1"/>
    <row r="7185" ht="15.75" customHeight="1"/>
    <row r="7186" ht="15.75" customHeight="1"/>
    <row r="7187" ht="15.75" customHeight="1"/>
    <row r="7188" ht="15.75" customHeight="1"/>
    <row r="7189" ht="15.75" customHeight="1"/>
    <row r="7190" ht="15.75" customHeight="1"/>
    <row r="7191" ht="15.75" customHeight="1"/>
    <row r="7192" ht="15.75" customHeight="1"/>
    <row r="7193" ht="15.75" customHeight="1"/>
    <row r="7194" ht="15.75" customHeight="1"/>
    <row r="7195" ht="15.75" customHeight="1"/>
    <row r="7196" ht="15.75" customHeight="1"/>
    <row r="7197" ht="15.75" customHeight="1"/>
    <row r="7198" ht="15.75" customHeight="1"/>
    <row r="7199" ht="15.75" customHeight="1"/>
    <row r="7200" ht="15.75" customHeight="1"/>
    <row r="7201" ht="15.75" customHeight="1"/>
    <row r="7202" ht="15.75" customHeight="1"/>
    <row r="7203" ht="15.75" customHeight="1"/>
    <row r="7204" ht="15.75" customHeight="1"/>
    <row r="7205" ht="15.75" customHeight="1"/>
    <row r="7206" ht="15.75" customHeight="1"/>
    <row r="7207" ht="15.75" customHeight="1"/>
    <row r="7208" ht="15.75" customHeight="1"/>
    <row r="7209" ht="15.75" customHeight="1"/>
    <row r="7210" ht="15.75" customHeight="1"/>
    <row r="7211" ht="15.75" customHeight="1"/>
    <row r="7212" ht="15.75" customHeight="1"/>
    <row r="7213" ht="15.75" customHeight="1"/>
    <row r="7214" ht="15.75" customHeight="1"/>
    <row r="7215" ht="15.75" customHeight="1"/>
    <row r="7216" ht="15.75" customHeight="1"/>
    <row r="7217" ht="15.75" customHeight="1"/>
    <row r="7218" ht="15.75" customHeight="1"/>
    <row r="7219" ht="15.75" customHeight="1"/>
    <row r="7220" ht="15.75" customHeight="1"/>
    <row r="7221" ht="15.75" customHeight="1"/>
    <row r="7222" ht="15.75" customHeight="1"/>
    <row r="7223" ht="15.75" customHeight="1"/>
    <row r="7224" ht="15.75" customHeight="1"/>
    <row r="7225" ht="15.75" customHeight="1"/>
    <row r="7226" ht="15.75" customHeight="1"/>
    <row r="7227" ht="15.75" customHeight="1"/>
    <row r="7228" ht="15.75" customHeight="1"/>
    <row r="7229" ht="15.75" customHeight="1"/>
    <row r="7230" ht="15.75" customHeight="1"/>
    <row r="7231" ht="15.75" customHeight="1"/>
    <row r="7232" ht="15.75" customHeight="1"/>
    <row r="7233" ht="15.75" customHeight="1"/>
    <row r="7234" ht="15.75" customHeight="1"/>
    <row r="7235" ht="15.75" customHeight="1"/>
    <row r="7236" ht="15.75" customHeight="1"/>
    <row r="7237" ht="15.75" customHeight="1"/>
    <row r="7238" ht="15.75" customHeight="1"/>
    <row r="7239" ht="15.75" customHeight="1"/>
    <row r="7240" ht="15.75" customHeight="1"/>
    <row r="7241" ht="15.75" customHeight="1"/>
    <row r="7242" ht="15.75" customHeight="1"/>
    <row r="7243" ht="15.75" customHeight="1"/>
    <row r="7244" ht="15.75" customHeight="1"/>
    <row r="7245" ht="15.75" customHeight="1"/>
    <row r="7246" ht="15.75" customHeight="1"/>
    <row r="7247" ht="15.75" customHeight="1"/>
    <row r="7248" ht="15.75" customHeight="1"/>
    <row r="7249" ht="15.75" customHeight="1"/>
    <row r="7250" ht="15.75" customHeight="1"/>
    <row r="7251" ht="15.75" customHeight="1"/>
    <row r="7252" ht="15.75" customHeight="1"/>
    <row r="7253" ht="15.75" customHeight="1"/>
    <row r="7254" ht="15.75" customHeight="1"/>
    <row r="7255" ht="15.75" customHeight="1"/>
    <row r="7256" ht="15.75" customHeight="1"/>
    <row r="7257" ht="15.75" customHeight="1"/>
    <row r="7258" ht="15.75" customHeight="1"/>
    <row r="7259" ht="15.75" customHeight="1"/>
    <row r="7260" ht="15.75" customHeight="1"/>
    <row r="7261" ht="15.75" customHeight="1"/>
    <row r="7262" ht="15.75" customHeight="1"/>
    <row r="7263" ht="15.75" customHeight="1"/>
    <row r="7264" ht="15.75" customHeight="1"/>
    <row r="7265" ht="15.75" customHeight="1"/>
    <row r="7266" ht="15.75" customHeight="1"/>
    <row r="7267" ht="15.75" customHeight="1"/>
    <row r="7268" ht="15.75" customHeight="1"/>
    <row r="7269" ht="15.75" customHeight="1"/>
    <row r="7270" ht="15.75" customHeight="1"/>
    <row r="7271" ht="15.75" customHeight="1"/>
    <row r="7272" ht="15.75" customHeight="1"/>
    <row r="7273" ht="15.75" customHeight="1"/>
    <row r="7274" ht="15.75" customHeight="1"/>
    <row r="7275" ht="15.75" customHeight="1"/>
    <row r="7276" ht="15.75" customHeight="1"/>
    <row r="7277" ht="15.75" customHeight="1"/>
    <row r="7278" ht="15.75" customHeight="1"/>
    <row r="7279" ht="15.75" customHeight="1"/>
    <row r="7280" ht="15.75" customHeight="1"/>
    <row r="7281" ht="15.75" customHeight="1"/>
    <row r="7282" ht="15.75" customHeight="1"/>
    <row r="7283" ht="15.75" customHeight="1"/>
    <row r="7284" ht="15.75" customHeight="1"/>
    <row r="7285" ht="15.75" customHeight="1"/>
    <row r="7286" ht="15.75" customHeight="1"/>
    <row r="7287" ht="15.75" customHeight="1"/>
    <row r="7288" ht="15.75" customHeight="1"/>
    <row r="7289" ht="15.75" customHeight="1"/>
    <row r="7290" ht="15.75" customHeight="1"/>
    <row r="7291" ht="15.75" customHeight="1"/>
    <row r="7292" ht="15.75" customHeight="1"/>
    <row r="7293" ht="15.75" customHeight="1"/>
    <row r="7294" ht="15.75" customHeight="1"/>
    <row r="7295" ht="15.75" customHeight="1"/>
    <row r="7296" ht="15.75" customHeight="1"/>
    <row r="7297" ht="15.75" customHeight="1"/>
    <row r="7298" ht="15.75" customHeight="1"/>
    <row r="7299" ht="15.75" customHeight="1"/>
    <row r="7300" ht="15.75" customHeight="1"/>
    <row r="7301" ht="15.75" customHeight="1"/>
    <row r="7302" ht="15.75" customHeight="1"/>
    <row r="7303" ht="15.75" customHeight="1"/>
    <row r="7304" ht="15.75" customHeight="1"/>
    <row r="7305" ht="15.75" customHeight="1"/>
    <row r="7306" ht="15.75" customHeight="1"/>
    <row r="7307" ht="15.75" customHeight="1"/>
    <row r="7308" ht="15.75" customHeight="1"/>
    <row r="7309" ht="15.75" customHeight="1"/>
    <row r="7310" ht="15.75" customHeight="1"/>
    <row r="7311" ht="15.75" customHeight="1"/>
    <row r="7312" ht="15.75" customHeight="1"/>
    <row r="7313" ht="15.75" customHeight="1"/>
    <row r="7314" ht="15.75" customHeight="1"/>
    <row r="7315" ht="15.75" customHeight="1"/>
    <row r="7316" ht="15.75" customHeight="1"/>
    <row r="7317" ht="15.75" customHeight="1"/>
    <row r="7318" ht="15.75" customHeight="1"/>
    <row r="7319" ht="15.75" customHeight="1"/>
    <row r="7320" ht="15.75" customHeight="1"/>
    <row r="7321" ht="15.75" customHeight="1"/>
    <row r="7322" ht="15.75" customHeight="1"/>
    <row r="7323" ht="15.75" customHeight="1"/>
    <row r="7324" ht="15.75" customHeight="1"/>
    <row r="7325" ht="15.75" customHeight="1"/>
    <row r="7326" ht="15.75" customHeight="1"/>
    <row r="7327" ht="15.75" customHeight="1"/>
    <row r="7328" ht="15.75" customHeight="1"/>
    <row r="7329" ht="15.75" customHeight="1"/>
    <row r="7330" ht="15.75" customHeight="1"/>
    <row r="7331" ht="15.75" customHeight="1"/>
    <row r="7332" ht="15.75" customHeight="1"/>
    <row r="7333" ht="15.75" customHeight="1"/>
    <row r="7334" ht="15.75" customHeight="1"/>
    <row r="7335" ht="15.75" customHeight="1"/>
    <row r="7336" ht="15.75" customHeight="1"/>
    <row r="7337" ht="15.75" customHeight="1"/>
    <row r="7338" ht="15.75" customHeight="1"/>
    <row r="7339" ht="15.75" customHeight="1"/>
    <row r="7340" ht="15.75" customHeight="1"/>
    <row r="7341" ht="15.75" customHeight="1"/>
    <row r="7342" ht="15.75" customHeight="1"/>
    <row r="7343" ht="15.75" customHeight="1"/>
    <row r="7344" ht="15.75" customHeight="1"/>
    <row r="7345" ht="15.75" customHeight="1"/>
    <row r="7346" ht="15.75" customHeight="1"/>
    <row r="7347" ht="15.75" customHeight="1"/>
    <row r="7348" ht="15.75" customHeight="1"/>
    <row r="7349" ht="15.75" customHeight="1"/>
    <row r="7350" ht="15.75" customHeight="1"/>
    <row r="7351" ht="15.75" customHeight="1"/>
    <row r="7352" ht="15.75" customHeight="1"/>
    <row r="7353" ht="15.75" customHeight="1"/>
    <row r="7354" ht="15.75" customHeight="1"/>
    <row r="7355" ht="15.75" customHeight="1"/>
    <row r="7356" ht="15.75" customHeight="1"/>
    <row r="7357" ht="15.75" customHeight="1"/>
    <row r="7358" ht="15.75" customHeight="1"/>
    <row r="7359" ht="15.75" customHeight="1"/>
    <row r="7360" ht="15.75" customHeight="1"/>
    <row r="7361" ht="15.75" customHeight="1"/>
    <row r="7362" ht="15.75" customHeight="1"/>
    <row r="7363" ht="15.75" customHeight="1"/>
    <row r="7364" ht="15.75" customHeight="1"/>
    <row r="7365" ht="15.75" customHeight="1"/>
    <row r="7366" ht="15.75" customHeight="1"/>
    <row r="7367" ht="15.75" customHeight="1"/>
    <row r="7368" ht="15.75" customHeight="1"/>
    <row r="7369" ht="15.75" customHeight="1"/>
    <row r="7370" ht="15.75" customHeight="1"/>
    <row r="7371" ht="15.75" customHeight="1"/>
    <row r="7372" ht="15.75" customHeight="1"/>
    <row r="7373" ht="15.75" customHeight="1"/>
    <row r="7374" ht="15.75" customHeight="1"/>
    <row r="7375" ht="15.75" customHeight="1"/>
    <row r="7376" ht="15.75" customHeight="1"/>
    <row r="7377" ht="15.75" customHeight="1"/>
    <row r="7378" ht="15.75" customHeight="1"/>
    <row r="7379" ht="15.75" customHeight="1"/>
    <row r="7380" ht="15.75" customHeight="1"/>
    <row r="7381" ht="15.75" customHeight="1"/>
    <row r="7382" ht="15.75" customHeight="1"/>
    <row r="7383" ht="15.75" customHeight="1"/>
    <row r="7384" ht="15.75" customHeight="1"/>
    <row r="7385" ht="15.75" customHeight="1"/>
    <row r="7386" ht="15.75" customHeight="1"/>
    <row r="7387" ht="15.75" customHeight="1"/>
    <row r="7388" ht="15.75" customHeight="1"/>
    <row r="7389" ht="15.75" customHeight="1"/>
    <row r="7390" ht="15.75" customHeight="1"/>
    <row r="7391" ht="15.75" customHeight="1"/>
    <row r="7392" ht="15.75" customHeight="1"/>
    <row r="7393" ht="15.75" customHeight="1"/>
    <row r="7394" ht="15.75" customHeight="1"/>
    <row r="7395" ht="15.75" customHeight="1"/>
    <row r="7396" ht="15.75" customHeight="1"/>
    <row r="7397" ht="15.75" customHeight="1"/>
    <row r="7398" ht="15.75" customHeight="1"/>
    <row r="7399" ht="15.75" customHeight="1"/>
    <row r="7400" ht="15.75" customHeight="1"/>
    <row r="7401" ht="15.75" customHeight="1"/>
    <row r="7402" ht="15.75" customHeight="1"/>
    <row r="7403" ht="15.75" customHeight="1"/>
    <row r="7404" ht="15.75" customHeight="1"/>
    <row r="7405" ht="15.75" customHeight="1"/>
    <row r="7406" ht="15.75" customHeight="1"/>
    <row r="7407" ht="15.75" customHeight="1"/>
    <row r="7408" ht="15.75" customHeight="1"/>
    <row r="7409" ht="15.75" customHeight="1"/>
    <row r="7410" ht="15.75" customHeight="1"/>
    <row r="7411" ht="15.75" customHeight="1"/>
    <row r="7412" ht="15.75" customHeight="1"/>
    <row r="7413" ht="15.75" customHeight="1"/>
    <row r="7414" ht="15.75" customHeight="1"/>
    <row r="7415" ht="15.75" customHeight="1"/>
    <row r="7416" ht="15.75" customHeight="1"/>
    <row r="7417" ht="15.75" customHeight="1"/>
    <row r="7418" ht="15.75" customHeight="1"/>
    <row r="7419" ht="15.75" customHeight="1"/>
    <row r="7420" ht="15.75" customHeight="1"/>
    <row r="7421" ht="15.75" customHeight="1"/>
    <row r="7422" ht="15.75" customHeight="1"/>
    <row r="7423" ht="15.75" customHeight="1"/>
    <row r="7424" ht="15.75" customHeight="1"/>
    <row r="7425" ht="15.75" customHeight="1"/>
    <row r="7426" ht="15.75" customHeight="1"/>
    <row r="7427" ht="15.75" customHeight="1"/>
    <row r="7428" ht="15.75" customHeight="1"/>
    <row r="7429" ht="15.75" customHeight="1"/>
    <row r="7430" ht="15.75" customHeight="1"/>
    <row r="7431" ht="15.75" customHeight="1"/>
    <row r="7432" ht="15.75" customHeight="1"/>
    <row r="7433" ht="15.75" customHeight="1"/>
    <row r="7434" ht="15.75" customHeight="1"/>
    <row r="7435" ht="15.75" customHeight="1"/>
    <row r="7436" ht="15.75" customHeight="1"/>
    <row r="7437" ht="15.75" customHeight="1"/>
    <row r="7438" ht="15.75" customHeight="1"/>
    <row r="7439" ht="15.75" customHeight="1"/>
    <row r="7440" ht="15.75" customHeight="1"/>
    <row r="7441" ht="15.75" customHeight="1"/>
    <row r="7442" ht="15.75" customHeight="1"/>
    <row r="7443" ht="15.75" customHeight="1"/>
    <row r="7444" ht="15.75" customHeight="1"/>
    <row r="7445" ht="15.75" customHeight="1"/>
    <row r="7446" ht="15.75" customHeight="1"/>
    <row r="7447" ht="15.75" customHeight="1"/>
    <row r="7448" ht="15.75" customHeight="1"/>
    <row r="7449" ht="15.75" customHeight="1"/>
    <row r="7450" ht="15.75" customHeight="1"/>
    <row r="7451" ht="15.75" customHeight="1"/>
    <row r="7452" ht="15.75" customHeight="1"/>
    <row r="7453" ht="15.75" customHeight="1"/>
    <row r="7454" ht="15.75" customHeight="1"/>
    <row r="7455" ht="15.75" customHeight="1"/>
    <row r="7456" ht="15.75" customHeight="1"/>
    <row r="7457" ht="15.75" customHeight="1"/>
    <row r="7458" ht="15.75" customHeight="1"/>
    <row r="7459" ht="15.75" customHeight="1"/>
    <row r="7460" ht="15.75" customHeight="1"/>
    <row r="7461" ht="15.75" customHeight="1"/>
    <row r="7462" ht="15.75" customHeight="1"/>
    <row r="7463" ht="15.75" customHeight="1"/>
    <row r="7464" ht="15.75" customHeight="1"/>
    <row r="7465" ht="15.75" customHeight="1"/>
    <row r="7466" ht="15.75" customHeight="1"/>
    <row r="7467" ht="15.75" customHeight="1"/>
    <row r="7468" ht="15.75" customHeight="1"/>
    <row r="7469" ht="15.75" customHeight="1"/>
    <row r="7470" ht="15.75" customHeight="1"/>
    <row r="7471" ht="15.75" customHeight="1"/>
    <row r="7472" ht="15.75" customHeight="1"/>
    <row r="7473" ht="15.75" customHeight="1"/>
    <row r="7474" ht="15.75" customHeight="1"/>
    <row r="7475" ht="15.75" customHeight="1"/>
    <row r="7476" ht="15.75" customHeight="1"/>
    <row r="7477" ht="15.75" customHeight="1"/>
    <row r="7478" ht="15.75" customHeight="1"/>
    <row r="7479" ht="15.75" customHeight="1"/>
    <row r="7480" ht="15.75" customHeight="1"/>
    <row r="7481" ht="15.75" customHeight="1"/>
    <row r="7482" ht="15.75" customHeight="1"/>
    <row r="7483" ht="15.75" customHeight="1"/>
    <row r="7484" ht="15.75" customHeight="1"/>
    <row r="7485" ht="15.75" customHeight="1"/>
    <row r="7486" ht="15.75" customHeight="1"/>
    <row r="7487" ht="15.75" customHeight="1"/>
    <row r="7488" ht="15.75" customHeight="1"/>
    <row r="7489" ht="15.75" customHeight="1"/>
    <row r="7490" ht="15.75" customHeight="1"/>
    <row r="7491" ht="15.75" customHeight="1"/>
    <row r="7492" ht="15.75" customHeight="1"/>
    <row r="7493" ht="15.75" customHeight="1"/>
    <row r="7494" ht="15.75" customHeight="1"/>
    <row r="7495" ht="15.75" customHeight="1"/>
    <row r="7496" ht="15.75" customHeight="1"/>
    <row r="7497" ht="15.75" customHeight="1"/>
    <row r="7498" ht="15.75" customHeight="1"/>
    <row r="7499" ht="15.75" customHeight="1"/>
    <row r="7500" ht="15.75" customHeight="1"/>
    <row r="7501" ht="15.75" customHeight="1"/>
    <row r="7502" ht="15.75" customHeight="1"/>
    <row r="7503" ht="15.75" customHeight="1"/>
    <row r="7504" ht="15.75" customHeight="1"/>
    <row r="7505" ht="15.75" customHeight="1"/>
    <row r="7506" ht="15.75" customHeight="1"/>
    <row r="7507" ht="15.75" customHeight="1"/>
    <row r="7508" ht="15.75" customHeight="1"/>
    <row r="7509" ht="15.75" customHeight="1"/>
    <row r="7510" ht="15.75" customHeight="1"/>
    <row r="7511" ht="15.75" customHeight="1"/>
    <row r="7512" ht="15.75" customHeight="1"/>
    <row r="7513" ht="15.75" customHeight="1"/>
    <row r="7514" ht="15.75" customHeight="1"/>
    <row r="7515" ht="15.75" customHeight="1"/>
    <row r="7516" ht="15.75" customHeight="1"/>
    <row r="7517" ht="15.75" customHeight="1"/>
    <row r="7518" ht="15.75" customHeight="1"/>
    <row r="7519" ht="15.75" customHeight="1"/>
    <row r="7520" ht="15.75" customHeight="1"/>
    <row r="7521" ht="15.75" customHeight="1"/>
    <row r="7522" ht="15.75" customHeight="1"/>
    <row r="7523" ht="15.75" customHeight="1"/>
    <row r="7524" ht="15.75" customHeight="1"/>
    <row r="7525" ht="15.75" customHeight="1"/>
    <row r="7526" ht="15.75" customHeight="1"/>
    <row r="7527" ht="15.75" customHeight="1"/>
    <row r="7528" ht="15.75" customHeight="1"/>
    <row r="7529" ht="15.75" customHeight="1"/>
    <row r="7530" ht="15.75" customHeight="1"/>
    <row r="7531" ht="15.75" customHeight="1"/>
    <row r="7532" ht="15.75" customHeight="1"/>
    <row r="7533" ht="15.75" customHeight="1"/>
    <row r="7534" ht="15.75" customHeight="1"/>
    <row r="7535" ht="15.75" customHeight="1"/>
    <row r="7536" ht="15.75" customHeight="1"/>
    <row r="7537" ht="15.75" customHeight="1"/>
    <row r="7538" ht="15.75" customHeight="1"/>
    <row r="7539" ht="15.75" customHeight="1"/>
    <row r="7540" ht="15.75" customHeight="1"/>
    <row r="7541" ht="15.75" customHeight="1"/>
    <row r="7542" ht="15.75" customHeight="1"/>
    <row r="7543" ht="15.75" customHeight="1"/>
    <row r="7544" ht="15.75" customHeight="1"/>
    <row r="7545" ht="15.75" customHeight="1"/>
    <row r="7546" ht="15.75" customHeight="1"/>
    <row r="7547" ht="15.75" customHeight="1"/>
    <row r="7548" ht="15.75" customHeight="1"/>
    <row r="7549" ht="15.75" customHeight="1"/>
    <row r="7550" ht="15.75" customHeight="1"/>
    <row r="7551" ht="15.75" customHeight="1"/>
    <row r="7552" ht="15.75" customHeight="1"/>
    <row r="7553" ht="15.75" customHeight="1"/>
    <row r="7554" ht="15.75" customHeight="1"/>
    <row r="7555" ht="15.75" customHeight="1"/>
    <row r="7556" ht="15.75" customHeight="1"/>
    <row r="7557" ht="15.75" customHeight="1"/>
    <row r="7558" ht="15.75" customHeight="1"/>
    <row r="7559" ht="15.75" customHeight="1"/>
    <row r="7560" ht="15.75" customHeight="1"/>
    <row r="7561" ht="15.75" customHeight="1"/>
    <row r="7562" ht="15.75" customHeight="1"/>
    <row r="7563" ht="15.75" customHeight="1"/>
    <row r="7564" ht="15.75" customHeight="1"/>
    <row r="7565" ht="15.75" customHeight="1"/>
    <row r="7566" ht="15.75" customHeight="1"/>
    <row r="7567" ht="15.75" customHeight="1"/>
    <row r="7568" ht="15.75" customHeight="1"/>
    <row r="7569" ht="15.75" customHeight="1"/>
    <row r="7570" ht="15.75" customHeight="1"/>
    <row r="7571" ht="15.75" customHeight="1"/>
    <row r="7572" ht="15.75" customHeight="1"/>
    <row r="7573" ht="15.75" customHeight="1"/>
    <row r="7574" ht="15.75" customHeight="1"/>
    <row r="7575" ht="15.75" customHeight="1"/>
    <row r="7576" ht="15.75" customHeight="1"/>
    <row r="7577" ht="15.75" customHeight="1"/>
    <row r="7578" ht="15.75" customHeight="1"/>
    <row r="7579" ht="15.75" customHeight="1"/>
    <row r="7580" ht="15.75" customHeight="1"/>
    <row r="7581" ht="15.75" customHeight="1"/>
    <row r="7582" ht="15.75" customHeight="1"/>
    <row r="7583" ht="15.75" customHeight="1"/>
    <row r="7584" ht="15.75" customHeight="1"/>
    <row r="7585" ht="15.75" customHeight="1"/>
    <row r="7586" ht="15.75" customHeight="1"/>
    <row r="7587" ht="15.75" customHeight="1"/>
    <row r="7588" ht="15.75" customHeight="1"/>
    <row r="7589" ht="15.75" customHeight="1"/>
    <row r="7590" ht="15.75" customHeight="1"/>
    <row r="7591" ht="15.75" customHeight="1"/>
    <row r="7592" ht="15.75" customHeight="1"/>
    <row r="7593" ht="15.75" customHeight="1"/>
    <row r="7594" ht="15.75" customHeight="1"/>
    <row r="7595" ht="15.75" customHeight="1"/>
    <row r="7596" ht="15.75" customHeight="1"/>
    <row r="7597" ht="15.75" customHeight="1"/>
    <row r="7598" ht="15.75" customHeight="1"/>
    <row r="7599" ht="15.75" customHeight="1"/>
    <row r="7600" ht="15.75" customHeight="1"/>
    <row r="7601" ht="15.75" customHeight="1"/>
    <row r="7602" ht="15.75" customHeight="1"/>
    <row r="7603" ht="15.75" customHeight="1"/>
    <row r="7604" ht="15.75" customHeight="1"/>
    <row r="7605" ht="15.75" customHeight="1"/>
    <row r="7606" ht="15.75" customHeight="1"/>
    <row r="7607" ht="15.75" customHeight="1"/>
    <row r="7608" ht="15.75" customHeight="1"/>
    <row r="7609" ht="15.75" customHeight="1"/>
    <row r="7610" ht="15.75" customHeight="1"/>
    <row r="7611" ht="15.75" customHeight="1"/>
    <row r="7612" ht="15.75" customHeight="1"/>
    <row r="7613" ht="15.75" customHeight="1"/>
    <row r="7614" ht="15.75" customHeight="1"/>
    <row r="7615" ht="15.75" customHeight="1"/>
    <row r="7616" ht="15.75" customHeight="1"/>
    <row r="7617" ht="15.75" customHeight="1"/>
    <row r="7618" ht="15.75" customHeight="1"/>
    <row r="7619" ht="15.75" customHeight="1"/>
    <row r="7620" ht="15.75" customHeight="1"/>
    <row r="7621" ht="15.75" customHeight="1"/>
    <row r="7622" ht="15.75" customHeight="1"/>
    <row r="7623" ht="15.75" customHeight="1"/>
    <row r="7624" ht="15.75" customHeight="1"/>
    <row r="7625" ht="15.75" customHeight="1"/>
    <row r="7626" ht="15.75" customHeight="1"/>
    <row r="7627" ht="15.75" customHeight="1"/>
    <row r="7628" ht="15.75" customHeight="1"/>
    <row r="7629" ht="15.75" customHeight="1"/>
    <row r="7630" ht="15.75" customHeight="1"/>
    <row r="7631" ht="15.75" customHeight="1"/>
    <row r="7632" ht="15.75" customHeight="1"/>
    <row r="7633" ht="15.75" customHeight="1"/>
    <row r="7634" ht="15.75" customHeight="1"/>
    <row r="7635" ht="15.75" customHeight="1"/>
    <row r="7636" ht="15.75" customHeight="1"/>
    <row r="7637" ht="15.75" customHeight="1"/>
    <row r="7638" ht="15.75" customHeight="1"/>
    <row r="7639" ht="15.75" customHeight="1"/>
    <row r="7640" ht="15.75" customHeight="1"/>
    <row r="7641" ht="15.75" customHeight="1"/>
    <row r="7642" ht="15.75" customHeight="1"/>
    <row r="7643" ht="15.75" customHeight="1"/>
    <row r="7644" ht="15.75" customHeight="1"/>
    <row r="7645" ht="15.75" customHeight="1"/>
    <row r="7646" ht="15.75" customHeight="1"/>
    <row r="7647" ht="15.75" customHeight="1"/>
    <row r="7648" ht="15.75" customHeight="1"/>
    <row r="7649" ht="15.75" customHeight="1"/>
    <row r="7650" ht="15.75" customHeight="1"/>
    <row r="7651" ht="15.75" customHeight="1"/>
    <row r="7652" ht="15.75" customHeight="1"/>
    <row r="7653" ht="15.75" customHeight="1"/>
    <row r="7654" ht="15.75" customHeight="1"/>
    <row r="7655" ht="15.75" customHeight="1"/>
    <row r="7656" ht="15.75" customHeight="1"/>
    <row r="7657" ht="15.75" customHeight="1"/>
    <row r="7658" ht="15.75" customHeight="1"/>
    <row r="7659" ht="15.75" customHeight="1"/>
    <row r="7660" ht="15.75" customHeight="1"/>
    <row r="7661" ht="15.75" customHeight="1"/>
    <row r="7662" ht="15.75" customHeight="1"/>
    <row r="7663" ht="15.75" customHeight="1"/>
    <row r="7664" ht="15.75" customHeight="1"/>
    <row r="7665" ht="15.75" customHeight="1"/>
    <row r="7666" ht="15.75" customHeight="1"/>
    <row r="7667" ht="15.75" customHeight="1"/>
    <row r="7668" ht="15.75" customHeight="1"/>
    <row r="7669" ht="15.75" customHeight="1"/>
    <row r="7670" ht="15.75" customHeight="1"/>
    <row r="7671" ht="15.75" customHeight="1"/>
    <row r="7672" ht="15.75" customHeight="1"/>
    <row r="7673" ht="15.75" customHeight="1"/>
    <row r="7674" ht="15.75" customHeight="1"/>
    <row r="7675" ht="15.75" customHeight="1"/>
    <row r="7676" ht="15.75" customHeight="1"/>
    <row r="7677" ht="15.75" customHeight="1"/>
    <row r="7678" ht="15.75" customHeight="1"/>
    <row r="7679" ht="15.75" customHeight="1"/>
    <row r="7680" ht="15.75" customHeight="1"/>
    <row r="7681" ht="15.75" customHeight="1"/>
    <row r="7682" ht="15.75" customHeight="1"/>
    <row r="7683" ht="15.75" customHeight="1"/>
    <row r="7684" ht="15.75" customHeight="1"/>
    <row r="7685" ht="15.75" customHeight="1"/>
    <row r="7686" ht="15.75" customHeight="1"/>
    <row r="7687" ht="15.75" customHeight="1"/>
    <row r="7688" ht="15.75" customHeight="1"/>
    <row r="7689" ht="15.75" customHeight="1"/>
    <row r="7690" ht="15.75" customHeight="1"/>
    <row r="7691" ht="15.75" customHeight="1"/>
    <row r="7692" ht="15.75" customHeight="1"/>
    <row r="7693" ht="15.75" customHeight="1"/>
    <row r="7694" ht="15.75" customHeight="1"/>
    <row r="7695" ht="15.75" customHeight="1"/>
    <row r="7696" ht="15.75" customHeight="1"/>
    <row r="7697" ht="15.75" customHeight="1"/>
    <row r="7698" ht="15.75" customHeight="1"/>
    <row r="7699" ht="15.75" customHeight="1"/>
    <row r="7700" ht="15.75" customHeight="1"/>
    <row r="7701" ht="15.75" customHeight="1"/>
    <row r="7702" ht="15.75" customHeight="1"/>
    <row r="7703" ht="15.75" customHeight="1"/>
    <row r="7704" ht="15.75" customHeight="1"/>
    <row r="7705" ht="15.75" customHeight="1"/>
    <row r="7706" ht="15.75" customHeight="1"/>
    <row r="7707" ht="15.75" customHeight="1"/>
    <row r="7708" ht="15.75" customHeight="1"/>
    <row r="7709" ht="15.75" customHeight="1"/>
    <row r="7710" ht="15.75" customHeight="1"/>
    <row r="7711" ht="15.75" customHeight="1"/>
    <row r="7712" ht="15.75" customHeight="1"/>
    <row r="7713" ht="15.75" customHeight="1"/>
    <row r="7714" ht="15.75" customHeight="1"/>
    <row r="7715" ht="15.75" customHeight="1"/>
    <row r="7716" ht="15.75" customHeight="1"/>
    <row r="7717" ht="15.75" customHeight="1"/>
    <row r="7718" ht="15.75" customHeight="1"/>
    <row r="7719" ht="15.75" customHeight="1"/>
    <row r="7720" ht="15.75" customHeight="1"/>
    <row r="7721" ht="15.75" customHeight="1"/>
    <row r="7722" ht="15.75" customHeight="1"/>
    <row r="7723" ht="15.75" customHeight="1"/>
    <row r="7724" ht="15.75" customHeight="1"/>
    <row r="7725" ht="15.75" customHeight="1"/>
    <row r="7726" ht="15.75" customHeight="1"/>
    <row r="7727" ht="15.75" customHeight="1"/>
    <row r="7728" ht="15.75" customHeight="1"/>
    <row r="7729" ht="15.75" customHeight="1"/>
    <row r="7730" ht="15.75" customHeight="1"/>
    <row r="7731" ht="15.75" customHeight="1"/>
    <row r="7732" ht="15.75" customHeight="1"/>
    <row r="7733" ht="15.75" customHeight="1"/>
    <row r="7734" ht="15.75" customHeight="1"/>
    <row r="7735" ht="15.75" customHeight="1"/>
    <row r="7736" ht="15.75" customHeight="1"/>
    <row r="7737" ht="15.75" customHeight="1"/>
    <row r="7738" ht="15.75" customHeight="1"/>
    <row r="7739" ht="15.75" customHeight="1"/>
    <row r="7740" ht="15.75" customHeight="1"/>
    <row r="7741" ht="15.75" customHeight="1"/>
    <row r="7742" ht="15.75" customHeight="1"/>
    <row r="7743" ht="15.75" customHeight="1"/>
    <row r="7744" ht="15.75" customHeight="1"/>
    <row r="7745" ht="15.75" customHeight="1"/>
    <row r="7746" ht="15.75" customHeight="1"/>
    <row r="7747" ht="15.75" customHeight="1"/>
    <row r="7748" ht="15.75" customHeight="1"/>
    <row r="7749" ht="15.75" customHeight="1"/>
    <row r="7750" ht="15.75" customHeight="1"/>
    <row r="7751" ht="15.75" customHeight="1"/>
    <row r="7752" ht="15.75" customHeight="1"/>
    <row r="7753" ht="15.75" customHeight="1"/>
    <row r="7754" ht="15.75" customHeight="1"/>
    <row r="7755" ht="15.75" customHeight="1"/>
    <row r="7756" ht="15.75" customHeight="1"/>
    <row r="7757" ht="15.75" customHeight="1"/>
    <row r="7758" ht="15.75" customHeight="1"/>
    <row r="7759" ht="15.75" customHeight="1"/>
    <row r="7760" ht="15.75" customHeight="1"/>
    <row r="7761" ht="15.75" customHeight="1"/>
    <row r="7762" ht="15.75" customHeight="1"/>
    <row r="7763" ht="15.75" customHeight="1"/>
    <row r="7764" ht="15.75" customHeight="1"/>
    <row r="7765" ht="15.75" customHeight="1"/>
    <row r="7766" ht="15.75" customHeight="1"/>
    <row r="7767" ht="15.75" customHeight="1"/>
    <row r="7768" ht="15.75" customHeight="1"/>
    <row r="7769" ht="15.75" customHeight="1"/>
    <row r="7770" ht="15.75" customHeight="1"/>
    <row r="7771" ht="15.75" customHeight="1"/>
    <row r="7772" ht="15.75" customHeight="1"/>
    <row r="7773" ht="15.75" customHeight="1"/>
    <row r="7774" ht="15.75" customHeight="1"/>
    <row r="7775" ht="15.75" customHeight="1"/>
    <row r="7776" ht="15.75" customHeight="1"/>
    <row r="7777" ht="15.75" customHeight="1"/>
    <row r="7778" ht="15.75" customHeight="1"/>
    <row r="7779" ht="15.75" customHeight="1"/>
    <row r="7780" ht="15.75" customHeight="1"/>
    <row r="7781" ht="15.75" customHeight="1"/>
    <row r="7782" ht="15.75" customHeight="1"/>
    <row r="7783" ht="15.75" customHeight="1"/>
    <row r="7784" ht="15.75" customHeight="1"/>
    <row r="7785" ht="15.75" customHeight="1"/>
    <row r="7786" ht="15.75" customHeight="1"/>
    <row r="7787" ht="15.75" customHeight="1"/>
    <row r="7788" ht="15.75" customHeight="1"/>
    <row r="7789" ht="15.75" customHeight="1"/>
    <row r="7790" ht="15.75" customHeight="1"/>
    <row r="7791" ht="15.75" customHeight="1"/>
    <row r="7792" ht="15.75" customHeight="1"/>
    <row r="7793" ht="15.75" customHeight="1"/>
    <row r="7794" ht="15.75" customHeight="1"/>
    <row r="7795" ht="15.75" customHeight="1"/>
    <row r="7796" ht="15.75" customHeight="1"/>
    <row r="7797" ht="15.75" customHeight="1"/>
    <row r="7798" ht="15.75" customHeight="1"/>
    <row r="7799" ht="15.75" customHeight="1"/>
    <row r="7800" ht="15.75" customHeight="1"/>
    <row r="7801" ht="15.75" customHeight="1"/>
    <row r="7802" ht="15.75" customHeight="1"/>
    <row r="7803" ht="15.75" customHeight="1"/>
    <row r="7804" ht="15.75" customHeight="1"/>
    <row r="7805" ht="15.75" customHeight="1"/>
    <row r="7806" ht="15.75" customHeight="1"/>
    <row r="7807" ht="15.75" customHeight="1"/>
    <row r="7808" ht="15.75" customHeight="1"/>
    <row r="7809" ht="15.75" customHeight="1"/>
    <row r="7810" ht="15.75" customHeight="1"/>
    <row r="7811" ht="15.75" customHeight="1"/>
    <row r="7812" ht="15.75" customHeight="1"/>
    <row r="7813" ht="15.75" customHeight="1"/>
    <row r="7814" ht="15.75" customHeight="1"/>
    <row r="7815" ht="15.75" customHeight="1"/>
    <row r="7816" ht="15.75" customHeight="1"/>
    <row r="7817" ht="15.75" customHeight="1"/>
    <row r="7818" ht="15.75" customHeight="1"/>
    <row r="7819" ht="15.75" customHeight="1"/>
    <row r="7820" ht="15.75" customHeight="1"/>
    <row r="7821" ht="15.75" customHeight="1"/>
    <row r="7822" ht="15.75" customHeight="1"/>
    <row r="7823" ht="15.75" customHeight="1"/>
    <row r="7824" ht="15.75" customHeight="1"/>
    <row r="7825" ht="15.75" customHeight="1"/>
    <row r="7826" ht="15.75" customHeight="1"/>
    <row r="7827" ht="15.75" customHeight="1"/>
    <row r="7828" ht="15.75" customHeight="1"/>
    <row r="7829" ht="15.75" customHeight="1"/>
    <row r="7830" ht="15.75" customHeight="1"/>
    <row r="7831" ht="15.75" customHeight="1"/>
    <row r="7832" ht="15.75" customHeight="1"/>
    <row r="7833" ht="15.75" customHeight="1"/>
    <row r="7834" ht="15.75" customHeight="1"/>
    <row r="7835" ht="15.75" customHeight="1"/>
    <row r="7836" ht="15.75" customHeight="1"/>
    <row r="7837" ht="15.75" customHeight="1"/>
    <row r="7838" ht="15.75" customHeight="1"/>
    <row r="7839" ht="15.75" customHeight="1"/>
    <row r="7840" ht="15.75" customHeight="1"/>
    <row r="7841" ht="15.75" customHeight="1"/>
    <row r="7842" ht="15.75" customHeight="1"/>
    <row r="7843" ht="15.75" customHeight="1"/>
    <row r="7844" ht="15.75" customHeight="1"/>
    <row r="7845" ht="15.75" customHeight="1"/>
    <row r="7846" ht="15.75" customHeight="1"/>
    <row r="7847" ht="15.75" customHeight="1"/>
    <row r="7848" ht="15.75" customHeight="1"/>
    <row r="7849" ht="15.75" customHeight="1"/>
    <row r="7850" ht="15.75" customHeight="1"/>
    <row r="7851" ht="15.75" customHeight="1"/>
    <row r="7852" ht="15.75" customHeight="1"/>
    <row r="7853" ht="15.75" customHeight="1"/>
    <row r="7854" ht="15.75" customHeight="1"/>
    <row r="7855" ht="15.75" customHeight="1"/>
    <row r="7856" ht="15.75" customHeight="1"/>
    <row r="7857" ht="15.75" customHeight="1"/>
    <row r="7858" ht="15.75" customHeight="1"/>
    <row r="7859" ht="15.75" customHeight="1"/>
    <row r="7860" ht="15.75" customHeight="1"/>
    <row r="7861" ht="15.75" customHeight="1"/>
    <row r="7862" ht="15.75" customHeight="1"/>
    <row r="7863" ht="15.75" customHeight="1"/>
    <row r="7864" ht="15.75" customHeight="1"/>
    <row r="7865" ht="15.75" customHeight="1"/>
    <row r="7866" ht="15.75" customHeight="1"/>
    <row r="7867" ht="15.75" customHeight="1"/>
    <row r="7868" ht="15.75" customHeight="1"/>
    <row r="7869" ht="15.75" customHeight="1"/>
    <row r="7870" ht="15.75" customHeight="1"/>
    <row r="7871" ht="15.75" customHeight="1"/>
    <row r="7872" ht="15.75" customHeight="1"/>
    <row r="7873" ht="15.75" customHeight="1"/>
    <row r="7874" ht="15.75" customHeight="1"/>
    <row r="7875" ht="15.75" customHeight="1"/>
    <row r="7876" ht="15.75" customHeight="1"/>
    <row r="7877" ht="15.75" customHeight="1"/>
    <row r="7878" ht="15.75" customHeight="1"/>
    <row r="7879" ht="15.75" customHeight="1"/>
    <row r="7880" ht="15.75" customHeight="1"/>
    <row r="7881" ht="15.75" customHeight="1"/>
    <row r="7882" ht="15.75" customHeight="1"/>
    <row r="7883" ht="15.75" customHeight="1"/>
    <row r="7884" ht="15.75" customHeight="1"/>
    <row r="7885" ht="15.75" customHeight="1"/>
    <row r="7886" ht="15.75" customHeight="1"/>
    <row r="7887" ht="15.75" customHeight="1"/>
    <row r="7888" ht="15.75" customHeight="1"/>
    <row r="7889" ht="15.75" customHeight="1"/>
    <row r="7890" ht="15.75" customHeight="1"/>
    <row r="7891" ht="15.75" customHeight="1"/>
    <row r="7892" ht="15.75" customHeight="1"/>
    <row r="7893" ht="15.75" customHeight="1"/>
    <row r="7894" ht="15.75" customHeight="1"/>
    <row r="7895" ht="15.75" customHeight="1"/>
    <row r="7896" ht="15.75" customHeight="1"/>
    <row r="7897" ht="15.75" customHeight="1"/>
    <row r="7898" ht="15.75" customHeight="1"/>
    <row r="7899" ht="15.75" customHeight="1"/>
    <row r="7900" ht="15.75" customHeight="1"/>
    <row r="7901" ht="15.75" customHeight="1"/>
    <row r="7902" ht="15.75" customHeight="1"/>
    <row r="7903" ht="15.75" customHeight="1"/>
    <row r="7904" ht="15.75" customHeight="1"/>
    <row r="7905" ht="15.75" customHeight="1"/>
    <row r="7906" ht="15.75" customHeight="1"/>
    <row r="7907" ht="15.75" customHeight="1"/>
    <row r="7908" ht="15.75" customHeight="1"/>
    <row r="7909" ht="15.75" customHeight="1"/>
    <row r="7910" ht="15.75" customHeight="1"/>
    <row r="7911" ht="15.75" customHeight="1"/>
    <row r="7912" ht="15.75" customHeight="1"/>
    <row r="7913" ht="15.75" customHeight="1"/>
    <row r="7914" ht="15.75" customHeight="1"/>
    <row r="7915" ht="15.75" customHeight="1"/>
    <row r="7916" ht="15.75" customHeight="1"/>
    <row r="7917" ht="15.75" customHeight="1"/>
    <row r="7918" ht="15.75" customHeight="1"/>
    <row r="7919" ht="15.75" customHeight="1"/>
    <row r="7920" ht="15.75" customHeight="1"/>
    <row r="7921" ht="15.75" customHeight="1"/>
    <row r="7922" ht="15.75" customHeight="1"/>
    <row r="7923" ht="15.75" customHeight="1"/>
    <row r="7924" ht="15.75" customHeight="1"/>
    <row r="7925" ht="15.75" customHeight="1"/>
    <row r="7926" ht="15.75" customHeight="1"/>
    <row r="7927" ht="15.75" customHeight="1"/>
    <row r="7928" ht="15.75" customHeight="1"/>
    <row r="7929" ht="15.75" customHeight="1"/>
    <row r="7930" ht="15.75" customHeight="1"/>
    <row r="7931" ht="15.75" customHeight="1"/>
    <row r="7932" ht="15.75" customHeight="1"/>
    <row r="7933" ht="15.75" customHeight="1"/>
    <row r="7934" ht="15.75" customHeight="1"/>
    <row r="7935" ht="15.75" customHeight="1"/>
    <row r="7936" ht="15.75" customHeight="1"/>
    <row r="7937" ht="15.75" customHeight="1"/>
    <row r="7938" ht="15.75" customHeight="1"/>
    <row r="7939" ht="15.75" customHeight="1"/>
    <row r="7940" ht="15.75" customHeight="1"/>
    <row r="7941" ht="15.75" customHeight="1"/>
    <row r="7942" ht="15.75" customHeight="1"/>
    <row r="7943" ht="15.75" customHeight="1"/>
    <row r="7944" ht="15.75" customHeight="1"/>
    <row r="7945" ht="15.75" customHeight="1"/>
    <row r="7946" ht="15.75" customHeight="1"/>
    <row r="7947" ht="15.75" customHeight="1"/>
    <row r="7948" ht="15.75" customHeight="1"/>
    <row r="7949" ht="15.75" customHeight="1"/>
    <row r="7950" ht="15.75" customHeight="1"/>
    <row r="7951" ht="15.75" customHeight="1"/>
    <row r="7952" ht="15.75" customHeight="1"/>
    <row r="7953" ht="15.75" customHeight="1"/>
    <row r="7954" ht="15.75" customHeight="1"/>
    <row r="7955" ht="15.75" customHeight="1"/>
    <row r="7956" ht="15.75" customHeight="1"/>
    <row r="7957" ht="15.75" customHeight="1"/>
    <row r="7958" ht="15.75" customHeight="1"/>
    <row r="7959" ht="15.75" customHeight="1"/>
    <row r="7960" ht="15.75" customHeight="1"/>
    <row r="7961" ht="15.75" customHeight="1"/>
    <row r="7962" ht="15.75" customHeight="1"/>
    <row r="7963" ht="15.75" customHeight="1"/>
    <row r="7964" ht="15.75" customHeight="1"/>
    <row r="7965" ht="15.75" customHeight="1"/>
    <row r="7966" ht="15.75" customHeight="1"/>
    <row r="7967" ht="15.75" customHeight="1"/>
    <row r="7968" ht="15.75" customHeight="1"/>
    <row r="7969" ht="15.75" customHeight="1"/>
    <row r="7970" ht="15.75" customHeight="1"/>
    <row r="7971" ht="15.75" customHeight="1"/>
    <row r="7972" ht="15.75" customHeight="1"/>
    <row r="7973" ht="15.75" customHeight="1"/>
    <row r="7974" ht="15.75" customHeight="1"/>
    <row r="7975" ht="15.75" customHeight="1"/>
    <row r="7976" ht="15.75" customHeight="1"/>
    <row r="7977" ht="15.75" customHeight="1"/>
    <row r="7978" ht="15.75" customHeight="1"/>
    <row r="7979" ht="15.75" customHeight="1"/>
    <row r="7980" ht="15.75" customHeight="1"/>
    <row r="7981" ht="15.75" customHeight="1"/>
    <row r="7982" ht="15.75" customHeight="1"/>
    <row r="7983" ht="15.75" customHeight="1"/>
    <row r="7984" ht="15.75" customHeight="1"/>
    <row r="7985" ht="15.75" customHeight="1"/>
    <row r="7986" ht="15.75" customHeight="1"/>
    <row r="7987" ht="15.75" customHeight="1"/>
    <row r="7988" ht="15.75" customHeight="1"/>
    <row r="7989" ht="15.75" customHeight="1"/>
    <row r="7990" ht="15.75" customHeight="1"/>
    <row r="7991" ht="15.75" customHeight="1"/>
    <row r="7992" ht="15.75" customHeight="1"/>
    <row r="7993" ht="15.75" customHeight="1"/>
    <row r="7994" ht="15.75" customHeight="1"/>
    <row r="7995" ht="15.75" customHeight="1"/>
    <row r="7996" ht="15.75" customHeight="1"/>
    <row r="7997" ht="15.75" customHeight="1"/>
    <row r="7998" ht="15.75" customHeight="1"/>
    <row r="7999" ht="15.75" customHeight="1"/>
    <row r="8000" ht="15.75" customHeight="1"/>
    <row r="8001" ht="15.75" customHeight="1"/>
    <row r="8002" ht="15.75" customHeight="1"/>
    <row r="8003" ht="15.75" customHeight="1"/>
    <row r="8004" ht="15.75" customHeight="1"/>
    <row r="8005" ht="15.75" customHeight="1"/>
    <row r="8006" ht="15.75" customHeight="1"/>
    <row r="8007" ht="15.75" customHeight="1"/>
    <row r="8008" ht="15.75" customHeight="1"/>
    <row r="8009" ht="15.75" customHeight="1"/>
    <row r="8010" ht="15.75" customHeight="1"/>
    <row r="8011" ht="15.75" customHeight="1"/>
    <row r="8012" ht="15.75" customHeight="1"/>
    <row r="8013" ht="15.75" customHeight="1"/>
    <row r="8014" ht="15.75" customHeight="1"/>
    <row r="8015" ht="15.75" customHeight="1"/>
    <row r="8016" ht="15.75" customHeight="1"/>
    <row r="8017" ht="15.75" customHeight="1"/>
    <row r="8018" ht="15.75" customHeight="1"/>
    <row r="8019" ht="15.75" customHeight="1"/>
    <row r="8020" ht="15.75" customHeight="1"/>
    <row r="8021" ht="15.75" customHeight="1"/>
    <row r="8022" ht="15.75" customHeight="1"/>
    <row r="8023" ht="15.75" customHeight="1"/>
    <row r="8024" ht="15.75" customHeight="1"/>
    <row r="8025" ht="15.75" customHeight="1"/>
    <row r="8026" ht="15.75" customHeight="1"/>
    <row r="8027" ht="15.75" customHeight="1"/>
    <row r="8028" ht="15.75" customHeight="1"/>
    <row r="8029" ht="15.75" customHeight="1"/>
    <row r="8030" ht="15.75" customHeight="1"/>
    <row r="8031" ht="15.75" customHeight="1"/>
    <row r="8032" ht="15.75" customHeight="1"/>
    <row r="8033" ht="15.75" customHeight="1"/>
    <row r="8034" ht="15.75" customHeight="1"/>
    <row r="8035" ht="15.75" customHeight="1"/>
    <row r="8036" ht="15.75" customHeight="1"/>
    <row r="8037" ht="15.75" customHeight="1"/>
    <row r="8038" ht="15.75" customHeight="1"/>
    <row r="8039" ht="15.75" customHeight="1"/>
    <row r="8040" ht="15.75" customHeight="1"/>
    <row r="8041" ht="15.75" customHeight="1"/>
    <row r="8042" ht="15.75" customHeight="1"/>
    <row r="8043" ht="15.75" customHeight="1"/>
    <row r="8044" ht="15.75" customHeight="1"/>
    <row r="8045" ht="15.75" customHeight="1"/>
    <row r="8046" ht="15.75" customHeight="1"/>
    <row r="8047" ht="15.75" customHeight="1"/>
    <row r="8048" ht="15.75" customHeight="1"/>
    <row r="8049" ht="15.75" customHeight="1"/>
    <row r="8050" ht="15.75" customHeight="1"/>
    <row r="8051" ht="15.75" customHeight="1"/>
    <row r="8052" ht="15.75" customHeight="1"/>
    <row r="8053" ht="15.75" customHeight="1"/>
    <row r="8054" ht="15.75" customHeight="1"/>
    <row r="8055" ht="15.75" customHeight="1"/>
    <row r="8056" ht="15.75" customHeight="1"/>
    <row r="8057" ht="15.75" customHeight="1"/>
    <row r="8058" ht="15.75" customHeight="1"/>
    <row r="8059" ht="15.75" customHeight="1"/>
    <row r="8060" ht="15.75" customHeight="1"/>
    <row r="8061" ht="15.75" customHeight="1"/>
    <row r="8062" ht="15.75" customHeight="1"/>
    <row r="8063" ht="15.75" customHeight="1"/>
    <row r="8064" ht="15.75" customHeight="1"/>
    <row r="8065" ht="15.75" customHeight="1"/>
    <row r="8066" ht="15.75" customHeight="1"/>
    <row r="8067" ht="15.75" customHeight="1"/>
    <row r="8068" ht="15.75" customHeight="1"/>
    <row r="8069" ht="15.75" customHeight="1"/>
    <row r="8070" ht="15.75" customHeight="1"/>
    <row r="8071" ht="15.75" customHeight="1"/>
    <row r="8072" ht="15.75" customHeight="1"/>
    <row r="8073" ht="15.75" customHeight="1"/>
    <row r="8074" ht="15.75" customHeight="1"/>
    <row r="8075" ht="15.75" customHeight="1"/>
    <row r="8076" ht="15.75" customHeight="1"/>
    <row r="8077" ht="15.75" customHeight="1"/>
    <row r="8078" ht="15.75" customHeight="1"/>
    <row r="8079" ht="15.75" customHeight="1"/>
    <row r="8080" ht="15.75" customHeight="1"/>
    <row r="8081" ht="15.75" customHeight="1"/>
    <row r="8082" ht="15.75" customHeight="1"/>
    <row r="8083" ht="15.75" customHeight="1"/>
    <row r="8084" ht="15.75" customHeight="1"/>
    <row r="8085" ht="15.75" customHeight="1"/>
    <row r="8086" ht="15.75" customHeight="1"/>
    <row r="8087" ht="15.75" customHeight="1"/>
    <row r="8088" ht="15.75" customHeight="1"/>
    <row r="8089" ht="15.75" customHeight="1"/>
    <row r="8090" ht="15.75" customHeight="1"/>
    <row r="8091" ht="15.75" customHeight="1"/>
    <row r="8092" ht="15.75" customHeight="1"/>
    <row r="8093" ht="15.75" customHeight="1"/>
    <row r="8094" ht="15.75" customHeight="1"/>
    <row r="8095" ht="15.75" customHeight="1"/>
    <row r="8096" ht="15.75" customHeight="1"/>
    <row r="8097" ht="15.75" customHeight="1"/>
    <row r="8098" ht="15.75" customHeight="1"/>
    <row r="8099" ht="15.75" customHeight="1"/>
    <row r="8100" ht="15.75" customHeight="1"/>
    <row r="8101" ht="15.75" customHeight="1"/>
    <row r="8102" ht="15.75" customHeight="1"/>
    <row r="8103" ht="15.75" customHeight="1"/>
    <row r="8104" ht="15.75" customHeight="1"/>
    <row r="8105" ht="15.75" customHeight="1"/>
    <row r="8106" ht="15.75" customHeight="1"/>
    <row r="8107" ht="15.75" customHeight="1"/>
    <row r="8108" ht="15.75" customHeight="1"/>
    <row r="8109" ht="15.75" customHeight="1"/>
    <row r="8110" ht="15.75" customHeight="1"/>
    <row r="8111" ht="15.75" customHeight="1"/>
    <row r="8112" ht="15.75" customHeight="1"/>
    <row r="8113" ht="15.75" customHeight="1"/>
    <row r="8114" ht="15.75" customHeight="1"/>
    <row r="8115" ht="15.75" customHeight="1"/>
    <row r="8116" ht="15.75" customHeight="1"/>
    <row r="8117" ht="15.75" customHeight="1"/>
    <row r="8118" ht="15.75" customHeight="1"/>
    <row r="8119" ht="15.75" customHeight="1"/>
    <row r="8120" ht="15.75" customHeight="1"/>
    <row r="8121" ht="15.75" customHeight="1"/>
    <row r="8122" ht="15.75" customHeight="1"/>
    <row r="8123" ht="15.75" customHeight="1"/>
    <row r="8124" ht="15.75" customHeight="1"/>
    <row r="8125" ht="15.75" customHeight="1"/>
    <row r="8126" ht="15.75" customHeight="1"/>
    <row r="8127" ht="15.75" customHeight="1"/>
    <row r="8128" ht="15.75" customHeight="1"/>
    <row r="8129" ht="15.75" customHeight="1"/>
    <row r="8130" ht="15.75" customHeight="1"/>
    <row r="8131" ht="15.75" customHeight="1"/>
    <row r="8132" ht="15.75" customHeight="1"/>
    <row r="8133" ht="15.75" customHeight="1"/>
    <row r="8134" ht="15.75" customHeight="1"/>
    <row r="8135" ht="15.75" customHeight="1"/>
    <row r="8136" ht="15.75" customHeight="1"/>
    <row r="8137" ht="15.75" customHeight="1"/>
    <row r="8138" ht="15.75" customHeight="1"/>
    <row r="8139" ht="15.75" customHeight="1"/>
    <row r="8140" ht="15.75" customHeight="1"/>
    <row r="8141" ht="15.75" customHeight="1"/>
    <row r="8142" ht="15.75" customHeight="1"/>
    <row r="8143" ht="15.75" customHeight="1"/>
    <row r="8144" ht="15.75" customHeight="1"/>
    <row r="8145" ht="15.75" customHeight="1"/>
    <row r="8146" ht="15.75" customHeight="1"/>
    <row r="8147" ht="15.75" customHeight="1"/>
    <row r="8148" ht="15.75" customHeight="1"/>
    <row r="8149" ht="15.75" customHeight="1"/>
    <row r="8150" ht="15.75" customHeight="1"/>
    <row r="8151" ht="15.75" customHeight="1"/>
    <row r="8152" ht="15.75" customHeight="1"/>
    <row r="8153" ht="15.75" customHeight="1"/>
    <row r="8154" ht="15.75" customHeight="1"/>
    <row r="8155" ht="15.75" customHeight="1"/>
    <row r="8156" ht="15.75" customHeight="1"/>
    <row r="8157" ht="15.75" customHeight="1"/>
    <row r="8158" ht="15.75" customHeight="1"/>
    <row r="8159" ht="15.75" customHeight="1"/>
    <row r="8160" ht="15.75" customHeight="1"/>
    <row r="8161" ht="15.75" customHeight="1"/>
    <row r="8162" ht="15.75" customHeight="1"/>
    <row r="8163" ht="15.75" customHeight="1"/>
    <row r="8164" ht="15.75" customHeight="1"/>
    <row r="8165" ht="15.75" customHeight="1"/>
    <row r="8166" ht="15.75" customHeight="1"/>
    <row r="8167" ht="15.75" customHeight="1"/>
    <row r="8168" ht="15.75" customHeight="1"/>
    <row r="8169" ht="15.75" customHeight="1"/>
    <row r="8170" ht="15.75" customHeight="1"/>
    <row r="8171" ht="15.75" customHeight="1"/>
    <row r="8172" ht="15.75" customHeight="1"/>
    <row r="8173" ht="15.75" customHeight="1"/>
    <row r="8174" ht="15.75" customHeight="1"/>
    <row r="8175" ht="15.75" customHeight="1"/>
    <row r="8176" ht="15.75" customHeight="1"/>
    <row r="8177" ht="15.75" customHeight="1"/>
    <row r="8178" ht="15.75" customHeight="1"/>
    <row r="8179" ht="15.75" customHeight="1"/>
    <row r="8180" ht="15.75" customHeight="1"/>
    <row r="8181" ht="15.75" customHeight="1"/>
    <row r="8182" ht="15.75" customHeight="1"/>
    <row r="8183" ht="15.75" customHeight="1"/>
    <row r="8184" ht="15.75" customHeight="1"/>
    <row r="8185" ht="15.75" customHeight="1"/>
    <row r="8186" ht="15.75" customHeight="1"/>
    <row r="8187" ht="15.75" customHeight="1"/>
    <row r="8188" ht="15.75" customHeight="1"/>
    <row r="8189" ht="15.75" customHeight="1"/>
    <row r="8190" ht="15.75" customHeight="1"/>
    <row r="8191" ht="15.75" customHeight="1"/>
    <row r="8192" ht="15.75" customHeight="1"/>
    <row r="8193" ht="15.75" customHeight="1"/>
    <row r="8194" ht="15.75" customHeight="1"/>
    <row r="8195" ht="15.75" customHeight="1"/>
    <row r="8196" ht="15.75" customHeight="1"/>
    <row r="8197" ht="15.75" customHeight="1"/>
    <row r="8198" ht="15.75" customHeight="1"/>
    <row r="8199" ht="15.75" customHeight="1"/>
    <row r="8200" ht="15.75" customHeight="1"/>
    <row r="8201" ht="15.75" customHeight="1"/>
    <row r="8202" ht="15.75" customHeight="1"/>
    <row r="8203" ht="15.75" customHeight="1"/>
    <row r="8204" ht="15.75" customHeight="1"/>
    <row r="8205" ht="15.75" customHeight="1"/>
    <row r="8206" ht="15.75" customHeight="1"/>
    <row r="8207" ht="15.75" customHeight="1"/>
    <row r="8208" ht="15.75" customHeight="1"/>
    <row r="8209" ht="15.75" customHeight="1"/>
    <row r="8210" ht="15.75" customHeight="1"/>
    <row r="8211" ht="15.75" customHeight="1"/>
    <row r="8212" ht="15.75" customHeight="1"/>
    <row r="8213" ht="15.75" customHeight="1"/>
    <row r="8214" ht="15.75" customHeight="1"/>
    <row r="8215" ht="15.75" customHeight="1"/>
    <row r="8216" ht="15.75" customHeight="1"/>
    <row r="8217" ht="15.75" customHeight="1"/>
    <row r="8218" ht="15.75" customHeight="1"/>
    <row r="8219" ht="15.75" customHeight="1"/>
    <row r="8220" ht="15.75" customHeight="1"/>
    <row r="8221" ht="15.75" customHeight="1"/>
    <row r="8222" ht="15.75" customHeight="1"/>
    <row r="8223" ht="15.75" customHeight="1"/>
    <row r="8224" ht="15.75" customHeight="1"/>
    <row r="8225" ht="15.75" customHeight="1"/>
    <row r="8226" ht="15.75" customHeight="1"/>
    <row r="8227" ht="15.75" customHeight="1"/>
    <row r="8228" ht="15.75" customHeight="1"/>
    <row r="8229" ht="15.75" customHeight="1"/>
    <row r="8230" ht="15.75" customHeight="1"/>
    <row r="8231" ht="15.75" customHeight="1"/>
    <row r="8232" ht="15.75" customHeight="1"/>
    <row r="8233" ht="15.75" customHeight="1"/>
    <row r="8234" ht="15.75" customHeight="1"/>
    <row r="8235" ht="15.75" customHeight="1"/>
    <row r="8236" ht="15.75" customHeight="1"/>
    <row r="8237" ht="15.75" customHeight="1"/>
    <row r="8238" ht="15.75" customHeight="1"/>
    <row r="8239" ht="15.75" customHeight="1"/>
    <row r="8240" ht="15.75" customHeight="1"/>
    <row r="8241" ht="15.75" customHeight="1"/>
    <row r="8242" ht="15.75" customHeight="1"/>
    <row r="8243" ht="15.75" customHeight="1"/>
    <row r="8244" ht="15.75" customHeight="1"/>
    <row r="8245" ht="15.75" customHeight="1"/>
    <row r="8246" ht="15.75" customHeight="1"/>
    <row r="8247" ht="15.75" customHeight="1"/>
    <row r="8248" ht="15.75" customHeight="1"/>
    <row r="8249" ht="15.75" customHeight="1"/>
    <row r="8250" ht="15.75" customHeight="1"/>
    <row r="8251" ht="15.75" customHeight="1"/>
    <row r="8252" ht="15.75" customHeight="1"/>
    <row r="8253" ht="15.75" customHeight="1"/>
    <row r="8254" ht="15.75" customHeight="1"/>
    <row r="8255" ht="15.75" customHeight="1"/>
    <row r="8256" ht="15.75" customHeight="1"/>
    <row r="8257" ht="15.75" customHeight="1"/>
    <row r="8258" ht="15.75" customHeight="1"/>
    <row r="8259" ht="15.75" customHeight="1"/>
    <row r="8260" ht="15.75" customHeight="1"/>
    <row r="8261" ht="15.75" customHeight="1"/>
    <row r="8262" ht="15.75" customHeight="1"/>
    <row r="8263" ht="15.75" customHeight="1"/>
    <row r="8264" ht="15.75" customHeight="1"/>
    <row r="8265" ht="15.75" customHeight="1"/>
    <row r="8266" ht="15.75" customHeight="1"/>
    <row r="8267" ht="15.75" customHeight="1"/>
    <row r="8268" ht="15.75" customHeight="1"/>
    <row r="8269" ht="15.75" customHeight="1"/>
    <row r="8270" ht="15.75" customHeight="1"/>
    <row r="8271" ht="15.75" customHeight="1"/>
    <row r="8272" ht="15.75" customHeight="1"/>
    <row r="8273" ht="15.75" customHeight="1"/>
    <row r="8274" ht="15.75" customHeight="1"/>
    <row r="8275" ht="15.75" customHeight="1"/>
    <row r="8276" ht="15.75" customHeight="1"/>
    <row r="8277" ht="15.75" customHeight="1"/>
    <row r="8278" ht="15.75" customHeight="1"/>
    <row r="8279" ht="15.75" customHeight="1"/>
    <row r="8280" ht="15.75" customHeight="1"/>
    <row r="8281" ht="15.75" customHeight="1"/>
    <row r="8282" ht="15.75" customHeight="1"/>
    <row r="8283" ht="15.75" customHeight="1"/>
    <row r="8284" ht="15.75" customHeight="1"/>
    <row r="8285" ht="15.75" customHeight="1"/>
    <row r="8286" ht="15.75" customHeight="1"/>
    <row r="8287" ht="15.75" customHeight="1"/>
    <row r="8288" ht="15.75" customHeight="1"/>
    <row r="8289" ht="15.75" customHeight="1"/>
    <row r="8290" ht="15.75" customHeight="1"/>
    <row r="8291" ht="15.75" customHeight="1"/>
    <row r="8292" ht="15.75" customHeight="1"/>
    <row r="8293" ht="15.75" customHeight="1"/>
    <row r="8294" ht="15.75" customHeight="1"/>
    <row r="8295" ht="15.75" customHeight="1"/>
    <row r="8296" ht="15.75" customHeight="1"/>
    <row r="8297" ht="15.75" customHeight="1"/>
    <row r="8298" ht="15.75" customHeight="1"/>
    <row r="8299" ht="15.75" customHeight="1"/>
    <row r="8300" ht="15.75" customHeight="1"/>
    <row r="8301" ht="15.75" customHeight="1"/>
    <row r="8302" ht="15.75" customHeight="1"/>
    <row r="8303" ht="15.75" customHeight="1"/>
    <row r="8304" ht="15.75" customHeight="1"/>
    <row r="8305" ht="15.75" customHeight="1"/>
    <row r="8306" ht="15.75" customHeight="1"/>
    <row r="8307" ht="15.75" customHeight="1"/>
    <row r="8308" ht="15.75" customHeight="1"/>
    <row r="8309" ht="15.75" customHeight="1"/>
    <row r="8310" ht="15.75" customHeight="1"/>
    <row r="8311" ht="15.75" customHeight="1"/>
    <row r="8312" ht="15.75" customHeight="1"/>
    <row r="8313" ht="15.75" customHeight="1"/>
    <row r="8314" ht="15.75" customHeight="1"/>
    <row r="8315" ht="15.75" customHeight="1"/>
    <row r="8316" ht="15.75" customHeight="1"/>
    <row r="8317" ht="15.75" customHeight="1"/>
    <row r="8318" ht="15.75" customHeight="1"/>
    <row r="8319" ht="15.75" customHeight="1"/>
    <row r="8320" ht="15.75" customHeight="1"/>
    <row r="8321" ht="15.75" customHeight="1"/>
    <row r="8322" ht="15.75" customHeight="1"/>
    <row r="8323" ht="15.75" customHeight="1"/>
    <row r="8324" ht="15.75" customHeight="1"/>
    <row r="8325" ht="15.75" customHeight="1"/>
    <row r="8326" ht="15.75" customHeight="1"/>
    <row r="8327" ht="15.75" customHeight="1"/>
    <row r="8328" ht="15.75" customHeight="1"/>
    <row r="8329" ht="15.75" customHeight="1"/>
    <row r="8330" ht="15.75" customHeight="1"/>
    <row r="8331" ht="15.75" customHeight="1"/>
    <row r="8332" ht="15.75" customHeight="1"/>
    <row r="8333" ht="15.75" customHeight="1"/>
    <row r="8334" ht="15.75" customHeight="1"/>
    <row r="8335" ht="15.75" customHeight="1"/>
    <row r="8336" ht="15.75" customHeight="1"/>
    <row r="8337" ht="15.75" customHeight="1"/>
    <row r="8338" ht="15.75" customHeight="1"/>
    <row r="8339" ht="15.75" customHeight="1"/>
    <row r="8340" ht="15.75" customHeight="1"/>
    <row r="8341" ht="15.75" customHeight="1"/>
    <row r="8342" ht="15.75" customHeight="1"/>
    <row r="8343" ht="15.75" customHeight="1"/>
    <row r="8344" ht="15.75" customHeight="1"/>
    <row r="8345" ht="15.75" customHeight="1"/>
    <row r="8346" ht="15.75" customHeight="1"/>
    <row r="8347" ht="15.75" customHeight="1"/>
    <row r="8348" ht="15.75" customHeight="1"/>
    <row r="8349" ht="15.75" customHeight="1"/>
    <row r="8350" ht="15.75" customHeight="1"/>
    <row r="8351" ht="15.75" customHeight="1"/>
    <row r="8352" ht="15.75" customHeight="1"/>
    <row r="8353" ht="15.75" customHeight="1"/>
    <row r="8354" ht="15.75" customHeight="1"/>
    <row r="8355" ht="15.75" customHeight="1"/>
    <row r="8356" ht="15.75" customHeight="1"/>
    <row r="8357" ht="15.75" customHeight="1"/>
    <row r="8358" ht="15.75" customHeight="1"/>
    <row r="8359" ht="15.75" customHeight="1"/>
    <row r="8360" ht="15.75" customHeight="1"/>
    <row r="8361" ht="15.75" customHeight="1"/>
    <row r="8362" ht="15.75" customHeight="1"/>
    <row r="8363" ht="15.75" customHeight="1"/>
    <row r="8364" ht="15.75" customHeight="1"/>
    <row r="8365" ht="15.75" customHeight="1"/>
    <row r="8366" ht="15.75" customHeight="1"/>
    <row r="8367" ht="15.75" customHeight="1"/>
    <row r="8368" ht="15.75" customHeight="1"/>
    <row r="8369" ht="15.75" customHeight="1"/>
    <row r="8370" ht="15.75" customHeight="1"/>
    <row r="8371" ht="15.75" customHeight="1"/>
    <row r="8372" ht="15.75" customHeight="1"/>
    <row r="8373" ht="15.75" customHeight="1"/>
    <row r="8374" ht="15.75" customHeight="1"/>
    <row r="8375" ht="15.75" customHeight="1"/>
    <row r="8376" ht="15.75" customHeight="1"/>
    <row r="8377" ht="15.75" customHeight="1"/>
    <row r="8378" ht="15.75" customHeight="1"/>
    <row r="8379" ht="15.75" customHeight="1"/>
    <row r="8380" ht="15.75" customHeight="1"/>
    <row r="8381" ht="15.75" customHeight="1"/>
    <row r="8382" ht="15.75" customHeight="1"/>
    <row r="8383" ht="15.75" customHeight="1"/>
    <row r="8384" ht="15.75" customHeight="1"/>
    <row r="8385" ht="15.75" customHeight="1"/>
    <row r="8386" ht="15.75" customHeight="1"/>
    <row r="8387" ht="15.75" customHeight="1"/>
    <row r="8388" ht="15.75" customHeight="1"/>
    <row r="8389" ht="15.75" customHeight="1"/>
    <row r="8390" ht="15.75" customHeight="1"/>
    <row r="8391" ht="15.75" customHeight="1"/>
    <row r="8392" ht="15.75" customHeight="1"/>
    <row r="8393" ht="15.75" customHeight="1"/>
    <row r="8394" ht="15.75" customHeight="1"/>
    <row r="8395" ht="15.75" customHeight="1"/>
    <row r="8396" ht="15.75" customHeight="1"/>
    <row r="8397" ht="15.75" customHeight="1"/>
    <row r="8398" ht="15.75" customHeight="1"/>
    <row r="8399" ht="15.75" customHeight="1"/>
    <row r="8400" ht="15.75" customHeight="1"/>
    <row r="8401" ht="15.75" customHeight="1"/>
    <row r="8402" ht="15.75" customHeight="1"/>
    <row r="8403" ht="15.75" customHeight="1"/>
    <row r="8404" ht="15.75" customHeight="1"/>
    <row r="8405" ht="15.75" customHeight="1"/>
    <row r="8406" ht="15.75" customHeight="1"/>
    <row r="8407" ht="15.75" customHeight="1"/>
    <row r="8408" ht="15.75" customHeight="1"/>
    <row r="8409" ht="15.75" customHeight="1"/>
    <row r="8410" ht="15.75" customHeight="1"/>
    <row r="8411" ht="15.75" customHeight="1"/>
    <row r="8412" ht="15.75" customHeight="1"/>
    <row r="8413" ht="15.75" customHeight="1"/>
    <row r="8414" ht="15.75" customHeight="1"/>
    <row r="8415" ht="15.75" customHeight="1"/>
    <row r="8416" ht="15.75" customHeight="1"/>
    <row r="8417" ht="15.75" customHeight="1"/>
    <row r="8418" ht="15.75" customHeight="1"/>
    <row r="8419" ht="15.75" customHeight="1"/>
    <row r="8420" ht="15.75" customHeight="1"/>
    <row r="8421" ht="15.75" customHeight="1"/>
    <row r="8422" ht="15.75" customHeight="1"/>
    <row r="8423" ht="15.75" customHeight="1"/>
    <row r="8424" ht="15.75" customHeight="1"/>
    <row r="8425" ht="15.75" customHeight="1"/>
    <row r="8426" ht="15.75" customHeight="1"/>
    <row r="8427" ht="15.75" customHeight="1"/>
    <row r="8428" ht="15.75" customHeight="1"/>
    <row r="8429" ht="15.75" customHeight="1"/>
    <row r="8430" ht="15.75" customHeight="1"/>
    <row r="8431" ht="15.75" customHeight="1"/>
    <row r="8432" ht="15.75" customHeight="1"/>
    <row r="8433" ht="15.75" customHeight="1"/>
    <row r="8434" ht="15.75" customHeight="1"/>
    <row r="8435" ht="15.75" customHeight="1"/>
    <row r="8436" ht="15.75" customHeight="1"/>
    <row r="8437" ht="15.75" customHeight="1"/>
    <row r="8438" ht="15.75" customHeight="1"/>
    <row r="8439" ht="15.75" customHeight="1"/>
    <row r="8440" ht="15.75" customHeight="1"/>
    <row r="8441" ht="15.75" customHeight="1"/>
    <row r="8442" ht="15.75" customHeight="1"/>
    <row r="8443" ht="15.75" customHeight="1"/>
    <row r="8444" ht="15.75" customHeight="1"/>
    <row r="8445" ht="15.75" customHeight="1"/>
    <row r="8446" ht="15.75" customHeight="1"/>
    <row r="8447" ht="15.75" customHeight="1"/>
    <row r="8448" ht="15.75" customHeight="1"/>
    <row r="8449" ht="15.75" customHeight="1"/>
    <row r="8450" ht="15.75" customHeight="1"/>
    <row r="8451" ht="15.75" customHeight="1"/>
    <row r="8452" ht="15.75" customHeight="1"/>
    <row r="8453" ht="15.75" customHeight="1"/>
    <row r="8454" ht="15.75" customHeight="1"/>
    <row r="8455" ht="15.75" customHeight="1"/>
    <row r="8456" ht="15.75" customHeight="1"/>
    <row r="8457" ht="15.75" customHeight="1"/>
    <row r="8458" ht="15.75" customHeight="1"/>
    <row r="8459" ht="15.75" customHeight="1"/>
    <row r="8460" ht="15.75" customHeight="1"/>
    <row r="8461" ht="15.75" customHeight="1"/>
    <row r="8462" ht="15.75" customHeight="1"/>
    <row r="8463" ht="15.75" customHeight="1"/>
    <row r="8464" ht="15.75" customHeight="1"/>
    <row r="8465" ht="15.75" customHeight="1"/>
    <row r="8466" ht="15.75" customHeight="1"/>
    <row r="8467" ht="15.75" customHeight="1"/>
    <row r="8468" ht="15.75" customHeight="1"/>
    <row r="8469" ht="15.75" customHeight="1"/>
    <row r="8470" ht="15.75" customHeight="1"/>
    <row r="8471" ht="15.75" customHeight="1"/>
    <row r="8472" ht="15.75" customHeight="1"/>
    <row r="8473" ht="15.75" customHeight="1"/>
    <row r="8474" ht="15.75" customHeight="1"/>
    <row r="8475" ht="15.75" customHeight="1"/>
    <row r="8476" ht="15.75" customHeight="1"/>
    <row r="8477" ht="15.75" customHeight="1"/>
    <row r="8478" ht="15.75" customHeight="1"/>
    <row r="8479" ht="15.75" customHeight="1"/>
    <row r="8480" ht="15.75" customHeight="1"/>
    <row r="8481" ht="15.75" customHeight="1"/>
    <row r="8482" ht="15.75" customHeight="1"/>
    <row r="8483" ht="15.75" customHeight="1"/>
    <row r="8484" ht="15.75" customHeight="1"/>
    <row r="8485" ht="15.75" customHeight="1"/>
    <row r="8486" ht="15.75" customHeight="1"/>
    <row r="8487" ht="15.75" customHeight="1"/>
    <row r="8488" ht="15.75" customHeight="1"/>
    <row r="8489" ht="15.75" customHeight="1"/>
    <row r="8490" ht="15.75" customHeight="1"/>
    <row r="8491" ht="15.75" customHeight="1"/>
    <row r="8492" ht="15.75" customHeight="1"/>
    <row r="8493" ht="15.75" customHeight="1"/>
    <row r="8494" ht="15.75" customHeight="1"/>
    <row r="8495" ht="15.75" customHeight="1"/>
    <row r="8496" ht="15.75" customHeight="1"/>
    <row r="8497" ht="15.75" customHeight="1"/>
    <row r="8498" ht="15.75" customHeight="1"/>
    <row r="8499" ht="15.75" customHeight="1"/>
    <row r="8500" ht="15.75" customHeight="1"/>
    <row r="8501" ht="15.75" customHeight="1"/>
    <row r="8502" ht="15.75" customHeight="1"/>
    <row r="8503" ht="15.75" customHeight="1"/>
    <row r="8504" ht="15.75" customHeight="1"/>
    <row r="8505" ht="15.75" customHeight="1"/>
    <row r="8506" ht="15.75" customHeight="1"/>
    <row r="8507" ht="15.75" customHeight="1"/>
    <row r="8508" ht="15.75" customHeight="1"/>
    <row r="8509" ht="15.75" customHeight="1"/>
    <row r="8510" ht="15.75" customHeight="1"/>
    <row r="8511" ht="15.75" customHeight="1"/>
    <row r="8512" ht="15.75" customHeight="1"/>
    <row r="8513" ht="15.75" customHeight="1"/>
    <row r="8514" ht="15.75" customHeight="1"/>
    <row r="8515" ht="15.75" customHeight="1"/>
    <row r="8516" ht="15.75" customHeight="1"/>
    <row r="8517" ht="15.75" customHeight="1"/>
    <row r="8518" ht="15.75" customHeight="1"/>
    <row r="8519" ht="15.75" customHeight="1"/>
    <row r="8520" ht="15.75" customHeight="1"/>
    <row r="8521" ht="15.75" customHeight="1"/>
    <row r="8522" ht="15.75" customHeight="1"/>
    <row r="8523" ht="15.75" customHeight="1"/>
    <row r="8524" ht="15.75" customHeight="1"/>
    <row r="8525" ht="15.75" customHeight="1"/>
    <row r="8526" ht="15.75" customHeight="1"/>
    <row r="8527" ht="15.75" customHeight="1"/>
    <row r="8528" ht="15.75" customHeight="1"/>
    <row r="8529" ht="15.75" customHeight="1"/>
    <row r="8530" ht="15.75" customHeight="1"/>
    <row r="8531" ht="15.75" customHeight="1"/>
    <row r="8532" ht="15.75" customHeight="1"/>
    <row r="8533" ht="15.75" customHeight="1"/>
    <row r="8534" ht="15.75" customHeight="1"/>
    <row r="8535" ht="15.75" customHeight="1"/>
    <row r="8536" ht="15.75" customHeight="1"/>
    <row r="8537" ht="15.75" customHeight="1"/>
    <row r="8538" ht="15.75" customHeight="1"/>
    <row r="8539" ht="15.75" customHeight="1"/>
    <row r="8540" ht="15.75" customHeight="1"/>
    <row r="8541" ht="15.75" customHeight="1"/>
    <row r="8542" ht="15.75" customHeight="1"/>
    <row r="8543" ht="15.75" customHeight="1"/>
    <row r="8544" ht="15.75" customHeight="1"/>
    <row r="8545" ht="15.75" customHeight="1"/>
    <row r="8546" ht="15.75" customHeight="1"/>
    <row r="8547" ht="15.75" customHeight="1"/>
    <row r="8548" ht="15.75" customHeight="1"/>
    <row r="8549" ht="15.75" customHeight="1"/>
    <row r="8550" ht="15.75" customHeight="1"/>
    <row r="8551" ht="15.75" customHeight="1"/>
    <row r="8552" ht="15.75" customHeight="1"/>
    <row r="8553" ht="15.75" customHeight="1"/>
    <row r="8554" ht="15.75" customHeight="1"/>
    <row r="8555" ht="15.75" customHeight="1"/>
    <row r="8556" ht="15.75" customHeight="1"/>
    <row r="8557" ht="15.75" customHeight="1"/>
    <row r="8558" ht="15.75" customHeight="1"/>
    <row r="8559" ht="15.75" customHeight="1"/>
    <row r="8560" ht="15.75" customHeight="1"/>
    <row r="8561" ht="15.75" customHeight="1"/>
    <row r="8562" ht="15.75" customHeight="1"/>
    <row r="8563" ht="15.75" customHeight="1"/>
    <row r="8564" ht="15.75" customHeight="1"/>
    <row r="8565" ht="15.75" customHeight="1"/>
    <row r="8566" ht="15.75" customHeight="1"/>
    <row r="8567" ht="15.75" customHeight="1"/>
    <row r="8568" ht="15.75" customHeight="1"/>
    <row r="8569" ht="15.75" customHeight="1"/>
    <row r="8570" ht="15.75" customHeight="1"/>
    <row r="8571" ht="15.75" customHeight="1"/>
    <row r="8572" ht="15.75" customHeight="1"/>
    <row r="8573" ht="15.75" customHeight="1"/>
    <row r="8574" ht="15.75" customHeight="1"/>
    <row r="8575" ht="15.75" customHeight="1"/>
    <row r="8576" ht="15.75" customHeight="1"/>
    <row r="8577" ht="15.75" customHeight="1"/>
    <row r="8578" ht="15.75" customHeight="1"/>
    <row r="8579" ht="15.75" customHeight="1"/>
    <row r="8580" ht="15.75" customHeight="1"/>
    <row r="8581" ht="15.75" customHeight="1"/>
    <row r="8582" ht="15.75" customHeight="1"/>
    <row r="8583" ht="15.75" customHeight="1"/>
    <row r="8584" ht="15.75" customHeight="1"/>
    <row r="8585" ht="15.75" customHeight="1"/>
    <row r="8586" ht="15.75" customHeight="1"/>
    <row r="8587" ht="15.75" customHeight="1"/>
    <row r="8588" ht="15.75" customHeight="1"/>
    <row r="8589" ht="15.75" customHeight="1"/>
    <row r="8590" ht="15.75" customHeight="1"/>
    <row r="8591" ht="15.75" customHeight="1"/>
    <row r="8592" ht="15.75" customHeight="1"/>
    <row r="8593" ht="15.75" customHeight="1"/>
    <row r="8594" ht="15.75" customHeight="1"/>
    <row r="8595" ht="15.75" customHeight="1"/>
    <row r="8596" ht="15.75" customHeight="1"/>
    <row r="8597" ht="15.75" customHeight="1"/>
    <row r="8598" ht="15.75" customHeight="1"/>
    <row r="8599" ht="15.75" customHeight="1"/>
    <row r="8600" ht="15.75" customHeight="1"/>
    <row r="8601" ht="15.75" customHeight="1"/>
    <row r="8602" ht="15.75" customHeight="1"/>
    <row r="8603" ht="15.75" customHeight="1"/>
    <row r="8604" ht="15.75" customHeight="1"/>
    <row r="8605" ht="15.75" customHeight="1"/>
    <row r="8606" ht="15.75" customHeight="1"/>
    <row r="8607" ht="15.75" customHeight="1"/>
    <row r="8608" ht="15.75" customHeight="1"/>
    <row r="8609" ht="15.75" customHeight="1"/>
    <row r="8610" ht="15.75" customHeight="1"/>
    <row r="8611" ht="15.75" customHeight="1"/>
    <row r="8612" ht="15.75" customHeight="1"/>
    <row r="8613" ht="15.75" customHeight="1"/>
    <row r="8614" ht="15.75" customHeight="1"/>
    <row r="8615" ht="15.75" customHeight="1"/>
    <row r="8616" ht="15.75" customHeight="1"/>
    <row r="8617" ht="15.75" customHeight="1"/>
    <row r="8618" ht="15.75" customHeight="1"/>
    <row r="8619" ht="15.75" customHeight="1"/>
    <row r="8620" ht="15.75" customHeight="1"/>
    <row r="8621" ht="15.75" customHeight="1"/>
    <row r="8622" ht="15.75" customHeight="1"/>
    <row r="8623" ht="15.75" customHeight="1"/>
    <row r="8624" ht="15.75" customHeight="1"/>
    <row r="8625" ht="15.75" customHeight="1"/>
    <row r="8626" ht="15.75" customHeight="1"/>
    <row r="8627" ht="15.75" customHeight="1"/>
    <row r="8628" ht="15.75" customHeight="1"/>
    <row r="8629" ht="15.75" customHeight="1"/>
    <row r="8630" ht="15.75" customHeight="1"/>
    <row r="8631" ht="15.75" customHeight="1"/>
    <row r="8632" ht="15.75" customHeight="1"/>
    <row r="8633" ht="15.75" customHeight="1"/>
    <row r="8634" ht="15.75" customHeight="1"/>
    <row r="8635" ht="15.75" customHeight="1"/>
    <row r="8636" ht="15.75" customHeight="1"/>
    <row r="8637" ht="15.75" customHeight="1"/>
    <row r="8638" ht="15.75" customHeight="1"/>
    <row r="8639" ht="15.75" customHeight="1"/>
    <row r="8640" ht="15.75" customHeight="1"/>
    <row r="8641" ht="15.75" customHeight="1"/>
    <row r="8642" ht="15.75" customHeight="1"/>
    <row r="8643" ht="15.75" customHeight="1"/>
    <row r="8644" ht="15.75" customHeight="1"/>
    <row r="8645" ht="15.75" customHeight="1"/>
    <row r="8646" ht="15.75" customHeight="1"/>
    <row r="8647" ht="15.75" customHeight="1"/>
    <row r="8648" ht="15.75" customHeight="1"/>
    <row r="8649" ht="15.75" customHeight="1"/>
    <row r="8650" ht="15.75" customHeight="1"/>
    <row r="8651" ht="15.75" customHeight="1"/>
    <row r="8652" ht="15.75" customHeight="1"/>
    <row r="8653" ht="15.75" customHeight="1"/>
    <row r="8654" ht="15.75" customHeight="1"/>
    <row r="8655" ht="15.75" customHeight="1"/>
    <row r="8656" ht="15.75" customHeight="1"/>
    <row r="8657" ht="15.75" customHeight="1"/>
    <row r="8658" ht="15.75" customHeight="1"/>
    <row r="8659" ht="15.75" customHeight="1"/>
    <row r="8660" ht="15.75" customHeight="1"/>
    <row r="8661" ht="15.75" customHeight="1"/>
    <row r="8662" ht="15.75" customHeight="1"/>
    <row r="8663" ht="15.75" customHeight="1"/>
    <row r="8664" ht="15.75" customHeight="1"/>
    <row r="8665" ht="15.75" customHeight="1"/>
    <row r="8666" ht="15.75" customHeight="1"/>
    <row r="8667" ht="15.75" customHeight="1"/>
    <row r="8668" ht="15.75" customHeight="1"/>
    <row r="8669" ht="15.75" customHeight="1"/>
    <row r="8670" ht="15.75" customHeight="1"/>
    <row r="8671" ht="15.75" customHeight="1"/>
    <row r="8672" ht="15.75" customHeight="1"/>
    <row r="8673" ht="15.75" customHeight="1"/>
    <row r="8674" ht="15.75" customHeight="1"/>
    <row r="8675" ht="15.75" customHeight="1"/>
    <row r="8676" ht="15.75" customHeight="1"/>
    <row r="8677" ht="15.75" customHeight="1"/>
    <row r="8678" ht="15.75" customHeight="1"/>
    <row r="8679" ht="15.75" customHeight="1"/>
    <row r="8680" ht="15.75" customHeight="1"/>
    <row r="8681" ht="15.75" customHeight="1"/>
    <row r="8682" ht="15.75" customHeight="1"/>
    <row r="8683" ht="15.75" customHeight="1"/>
    <row r="8684" ht="15.75" customHeight="1"/>
    <row r="8685" ht="15.75" customHeight="1"/>
    <row r="8686" ht="15.75" customHeight="1"/>
    <row r="8687" ht="15.75" customHeight="1"/>
    <row r="8688" ht="15.75" customHeight="1"/>
    <row r="8689" ht="15.75" customHeight="1"/>
    <row r="8690" ht="15.75" customHeight="1"/>
    <row r="8691" ht="15.75" customHeight="1"/>
    <row r="8692" ht="15.75" customHeight="1"/>
    <row r="8693" ht="15.75" customHeight="1"/>
    <row r="8694" ht="15.75" customHeight="1"/>
    <row r="8695" ht="15.75" customHeight="1"/>
    <row r="8696" ht="15.75" customHeight="1"/>
    <row r="8697" ht="15.75" customHeight="1"/>
    <row r="8698" ht="15.75" customHeight="1"/>
    <row r="8699" ht="15.75" customHeight="1"/>
    <row r="8700" ht="15.75" customHeight="1"/>
    <row r="8701" ht="15.75" customHeight="1"/>
    <row r="8702" ht="15.75" customHeight="1"/>
    <row r="8703" ht="15.75" customHeight="1"/>
    <row r="8704" ht="15.75" customHeight="1"/>
    <row r="8705" ht="15.75" customHeight="1"/>
    <row r="8706" ht="15.75" customHeight="1"/>
    <row r="8707" ht="15.75" customHeight="1"/>
    <row r="8708" ht="15.75" customHeight="1"/>
    <row r="8709" ht="15.75" customHeight="1"/>
    <row r="8710" ht="15.75" customHeight="1"/>
    <row r="8711" ht="15.75" customHeight="1"/>
    <row r="8712" ht="15.75" customHeight="1"/>
    <row r="8713" ht="15.75" customHeight="1"/>
    <row r="8714" ht="15.75" customHeight="1"/>
    <row r="8715" ht="15.75" customHeight="1"/>
    <row r="8716" ht="15.75" customHeight="1"/>
    <row r="8717" ht="15.75" customHeight="1"/>
    <row r="8718" ht="15.75" customHeight="1"/>
    <row r="8719" ht="15.75" customHeight="1"/>
    <row r="8720" ht="15.75" customHeight="1"/>
    <row r="8721" ht="15.75" customHeight="1"/>
    <row r="8722" ht="15.75" customHeight="1"/>
    <row r="8723" ht="15.75" customHeight="1"/>
    <row r="8724" ht="15.75" customHeight="1"/>
    <row r="8725" ht="15.75" customHeight="1"/>
    <row r="8726" ht="15.75" customHeight="1"/>
    <row r="8727" ht="15.75" customHeight="1"/>
    <row r="8728" ht="15.75" customHeight="1"/>
    <row r="8729" ht="15.75" customHeight="1"/>
    <row r="8730" ht="15.75" customHeight="1"/>
    <row r="8731" ht="15.75" customHeight="1"/>
    <row r="8732" ht="15.75" customHeight="1"/>
    <row r="8733" ht="15.75" customHeight="1"/>
    <row r="8734" ht="15.75" customHeight="1"/>
    <row r="8735" ht="15.75" customHeight="1"/>
    <row r="8736" ht="15.75" customHeight="1"/>
    <row r="8737" ht="15.75" customHeight="1"/>
    <row r="8738" ht="15.75" customHeight="1"/>
    <row r="8739" ht="15.75" customHeight="1"/>
    <row r="8740" ht="15.75" customHeight="1"/>
    <row r="8741" ht="15.75" customHeight="1"/>
    <row r="8742" ht="15.75" customHeight="1"/>
    <row r="8743" ht="15.75" customHeight="1"/>
    <row r="8744" ht="15.75" customHeight="1"/>
    <row r="8745" ht="15.75" customHeight="1"/>
    <row r="8746" ht="15.75" customHeight="1"/>
    <row r="8747" ht="15.75" customHeight="1"/>
    <row r="8748" ht="15.75" customHeight="1"/>
    <row r="8749" ht="15.75" customHeight="1"/>
    <row r="8750" ht="15.75" customHeight="1"/>
    <row r="8751" ht="15.75" customHeight="1"/>
    <row r="8752" ht="15.75" customHeight="1"/>
    <row r="8753" ht="15.75" customHeight="1"/>
    <row r="8754" ht="15.75" customHeight="1"/>
    <row r="8755" ht="15.75" customHeight="1"/>
    <row r="8756" ht="15.75" customHeight="1"/>
    <row r="8757" ht="15.75" customHeight="1"/>
    <row r="8758" ht="15.75" customHeight="1"/>
    <row r="8759" ht="15.75" customHeight="1"/>
    <row r="8760" ht="15.75" customHeight="1"/>
    <row r="8761" ht="15.75" customHeight="1"/>
    <row r="8762" ht="15.75" customHeight="1"/>
    <row r="8763" ht="15.75" customHeight="1"/>
    <row r="8764" ht="15.75" customHeight="1"/>
    <row r="8765" ht="15.75" customHeight="1"/>
    <row r="8766" ht="15.75" customHeight="1"/>
    <row r="8767" ht="15.75" customHeight="1"/>
    <row r="8768" ht="15.75" customHeight="1"/>
    <row r="8769" ht="15.75" customHeight="1"/>
    <row r="8770" ht="15.75" customHeight="1"/>
    <row r="8771" ht="15.75" customHeight="1"/>
    <row r="8772" ht="15.75" customHeight="1"/>
    <row r="8773" ht="15.75" customHeight="1"/>
    <row r="8774" ht="15.75" customHeight="1"/>
    <row r="8775" ht="15.75" customHeight="1"/>
    <row r="8776" ht="15.75" customHeight="1"/>
    <row r="8777" ht="15.75" customHeight="1"/>
    <row r="8778" ht="15.75" customHeight="1"/>
    <row r="8779" ht="15.75" customHeight="1"/>
    <row r="8780" ht="15.75" customHeight="1"/>
    <row r="8781" ht="15.75" customHeight="1"/>
    <row r="8782" ht="15.75" customHeight="1"/>
    <row r="8783" ht="15.75" customHeight="1"/>
    <row r="8784" ht="15.75" customHeight="1"/>
    <row r="8785" ht="15.75" customHeight="1"/>
    <row r="8786" ht="15.75" customHeight="1"/>
    <row r="8787" ht="15.75" customHeight="1"/>
    <row r="8788" ht="15.75" customHeight="1"/>
    <row r="8789" ht="15.75" customHeight="1"/>
    <row r="8790" ht="15.75" customHeight="1"/>
    <row r="8791" ht="15.75" customHeight="1"/>
    <row r="8792" ht="15.75" customHeight="1"/>
    <row r="8793" ht="15.75" customHeight="1"/>
    <row r="8794" ht="15.75" customHeight="1"/>
    <row r="8795" ht="15.75" customHeight="1"/>
    <row r="8796" ht="15.75" customHeight="1"/>
    <row r="8797" ht="15.75" customHeight="1"/>
    <row r="8798" ht="15.75" customHeight="1"/>
    <row r="8799" ht="15.75" customHeight="1"/>
    <row r="8800" ht="15.75" customHeight="1"/>
    <row r="8801" ht="15.75" customHeight="1"/>
    <row r="8802" ht="15.75" customHeight="1"/>
    <row r="8803" ht="15.75" customHeight="1"/>
    <row r="8804" ht="15.75" customHeight="1"/>
    <row r="8805" ht="15.75" customHeight="1"/>
    <row r="8806" ht="15.75" customHeight="1"/>
    <row r="8807" ht="15.75" customHeight="1"/>
    <row r="8808" ht="15.75" customHeight="1"/>
    <row r="8809" ht="15.75" customHeight="1"/>
    <row r="8810" ht="15.75" customHeight="1"/>
    <row r="8811" ht="15.75" customHeight="1"/>
    <row r="8812" ht="15.75" customHeight="1"/>
    <row r="8813" ht="15.75" customHeight="1"/>
    <row r="8814" ht="15.75" customHeight="1"/>
    <row r="8815" ht="15.75" customHeight="1"/>
    <row r="8816" ht="15.75" customHeight="1"/>
    <row r="8817" ht="15.75" customHeight="1"/>
    <row r="8818" ht="15.75" customHeight="1"/>
    <row r="8819" ht="15.75" customHeight="1"/>
    <row r="8820" ht="15.75" customHeight="1"/>
    <row r="8821" ht="15.75" customHeight="1"/>
    <row r="8822" ht="15.75" customHeight="1"/>
    <row r="8823" ht="15.75" customHeight="1"/>
    <row r="8824" ht="15.75" customHeight="1"/>
    <row r="8825" ht="15.75" customHeight="1"/>
    <row r="8826" ht="15.75" customHeight="1"/>
    <row r="8827" ht="15.75" customHeight="1"/>
    <row r="8828" ht="15.75" customHeight="1"/>
    <row r="8829" ht="15.75" customHeight="1"/>
    <row r="8830" ht="15.75" customHeight="1"/>
    <row r="8831" ht="15.75" customHeight="1"/>
    <row r="8832" ht="15.75" customHeight="1"/>
    <row r="8833" ht="15.75" customHeight="1"/>
    <row r="8834" ht="15.75" customHeight="1"/>
    <row r="8835" ht="15.75" customHeight="1"/>
    <row r="8836" ht="15.75" customHeight="1"/>
    <row r="8837" ht="15.75" customHeight="1"/>
    <row r="8838" ht="15.75" customHeight="1"/>
    <row r="8839" ht="15.75" customHeight="1"/>
    <row r="8840" ht="15.75" customHeight="1"/>
    <row r="8841" ht="15.75" customHeight="1"/>
    <row r="8842" ht="15.75" customHeight="1"/>
    <row r="8843" ht="15.75" customHeight="1"/>
    <row r="8844" ht="15.75" customHeight="1"/>
    <row r="8845" ht="15.75" customHeight="1"/>
    <row r="8846" ht="15.75" customHeight="1"/>
    <row r="8847" ht="15.75" customHeight="1"/>
    <row r="8848" ht="15.75" customHeight="1"/>
    <row r="8849" ht="15.75" customHeight="1"/>
    <row r="8850" ht="15.75" customHeight="1"/>
    <row r="8851" ht="15.75" customHeight="1"/>
    <row r="8852" ht="15.75" customHeight="1"/>
    <row r="8853" ht="15.75" customHeight="1"/>
    <row r="8854" ht="15.75" customHeight="1"/>
    <row r="8855" ht="15.75" customHeight="1"/>
    <row r="8856" ht="15.75" customHeight="1"/>
    <row r="8857" ht="15.75" customHeight="1"/>
    <row r="8858" ht="15.75" customHeight="1"/>
    <row r="8859" ht="15.75" customHeight="1"/>
    <row r="8860" ht="15.75" customHeight="1"/>
    <row r="8861" ht="15.75" customHeight="1"/>
    <row r="8862" ht="15.75" customHeight="1"/>
    <row r="8863" ht="15.75" customHeight="1"/>
    <row r="8864" ht="15.75" customHeight="1"/>
    <row r="8865" ht="15.75" customHeight="1"/>
    <row r="8866" ht="15.75" customHeight="1"/>
    <row r="8867" ht="15.75" customHeight="1"/>
    <row r="8868" ht="15.75" customHeight="1"/>
    <row r="8869" ht="15.75" customHeight="1"/>
    <row r="8870" ht="15.75" customHeight="1"/>
    <row r="8871" ht="15.75" customHeight="1"/>
    <row r="8872" ht="15.75" customHeight="1"/>
    <row r="8873" ht="15.75" customHeight="1"/>
    <row r="8874" ht="15.75" customHeight="1"/>
    <row r="8875" ht="15.75" customHeight="1"/>
    <row r="8876" ht="15.75" customHeight="1"/>
    <row r="8877" ht="15.75" customHeight="1"/>
    <row r="8878" ht="15.75" customHeight="1"/>
    <row r="8879" ht="15.75" customHeight="1"/>
    <row r="8880" ht="15.75" customHeight="1"/>
    <row r="8881" ht="15.75" customHeight="1"/>
    <row r="8882" ht="15.75" customHeight="1"/>
    <row r="8883" ht="15.75" customHeight="1"/>
    <row r="8884" ht="15.75" customHeight="1"/>
    <row r="8885" ht="15.75" customHeight="1"/>
    <row r="8886" ht="15.75" customHeight="1"/>
    <row r="8887" ht="15.75" customHeight="1"/>
    <row r="8888" ht="15.75" customHeight="1"/>
    <row r="8889" ht="15.75" customHeight="1"/>
    <row r="8890" ht="15.75" customHeight="1"/>
    <row r="8891" ht="15.75" customHeight="1"/>
    <row r="8892" ht="15.75" customHeight="1"/>
    <row r="8893" ht="15.75" customHeight="1"/>
    <row r="8894" ht="15.75" customHeight="1"/>
    <row r="8895" ht="15.75" customHeight="1"/>
    <row r="8896" ht="15.75" customHeight="1"/>
    <row r="8897" ht="15.75" customHeight="1"/>
    <row r="8898" ht="15.75" customHeight="1"/>
    <row r="8899" ht="15.75" customHeight="1"/>
    <row r="8900" ht="15.75" customHeight="1"/>
    <row r="8901" ht="15.75" customHeight="1"/>
    <row r="8902" ht="15.75" customHeight="1"/>
    <row r="8903" ht="15.75" customHeight="1"/>
    <row r="8904" ht="15.75" customHeight="1"/>
    <row r="8905" ht="15.75" customHeight="1"/>
    <row r="8906" ht="15.75" customHeight="1"/>
    <row r="8907" ht="15.75" customHeight="1"/>
    <row r="8908" ht="15.75" customHeight="1"/>
    <row r="8909" ht="15.75" customHeight="1"/>
    <row r="8910" ht="15.75" customHeight="1"/>
    <row r="8911" ht="15.75" customHeight="1"/>
    <row r="8912" ht="15.75" customHeight="1"/>
    <row r="8913" ht="15.75" customHeight="1"/>
    <row r="8914" ht="15.75" customHeight="1"/>
    <row r="8915" ht="15.75" customHeight="1"/>
    <row r="8916" ht="15.75" customHeight="1"/>
    <row r="8917" ht="15.75" customHeight="1"/>
    <row r="8918" ht="15.75" customHeight="1"/>
    <row r="8919" ht="15.75" customHeight="1"/>
    <row r="8920" ht="15.75" customHeight="1"/>
    <row r="8921" ht="15.75" customHeight="1"/>
    <row r="8922" ht="15.75" customHeight="1"/>
    <row r="8923" ht="15.75" customHeight="1"/>
    <row r="8924" ht="15.75" customHeight="1"/>
    <row r="8925" ht="15.75" customHeight="1"/>
    <row r="8926" ht="15.75" customHeight="1"/>
    <row r="8927" ht="15.75" customHeight="1"/>
    <row r="8928" ht="15.75" customHeight="1"/>
    <row r="8929" ht="15.75" customHeight="1"/>
    <row r="8930" ht="15.75" customHeight="1"/>
    <row r="8931" ht="15.75" customHeight="1"/>
    <row r="8932" ht="15.75" customHeight="1"/>
    <row r="8933" ht="15.75" customHeight="1"/>
    <row r="8934" ht="15.75" customHeight="1"/>
    <row r="8935" ht="15.75" customHeight="1"/>
    <row r="8936" ht="15.75" customHeight="1"/>
    <row r="8937" ht="15.75" customHeight="1"/>
    <row r="8938" ht="15.75" customHeight="1"/>
    <row r="8939" ht="15.75" customHeight="1"/>
    <row r="8940" ht="15.75" customHeight="1"/>
    <row r="8941" ht="15.75" customHeight="1"/>
    <row r="8942" ht="15.75" customHeight="1"/>
    <row r="8943" ht="15.75" customHeight="1"/>
    <row r="8944" ht="15.75" customHeight="1"/>
    <row r="8945" ht="15.75" customHeight="1"/>
    <row r="8946" ht="15.75" customHeight="1"/>
    <row r="8947" ht="15.75" customHeight="1"/>
    <row r="8948" ht="15.75" customHeight="1"/>
    <row r="8949" ht="15.75" customHeight="1"/>
    <row r="8950" ht="15.75" customHeight="1"/>
    <row r="8951" ht="15.75" customHeight="1"/>
    <row r="8952" ht="15.75" customHeight="1"/>
    <row r="8953" ht="15.75" customHeight="1"/>
    <row r="8954" ht="15.75" customHeight="1"/>
    <row r="8955" ht="15.75" customHeight="1"/>
    <row r="8956" ht="15.75" customHeight="1"/>
    <row r="8957" ht="15.75" customHeight="1"/>
    <row r="8958" ht="15.75" customHeight="1"/>
    <row r="8959" ht="15.75" customHeight="1"/>
    <row r="8960" ht="15.75" customHeight="1"/>
    <row r="8961" ht="15.75" customHeight="1"/>
    <row r="8962" ht="15.75" customHeight="1"/>
    <row r="8963" ht="15.75" customHeight="1"/>
    <row r="8964" ht="15.75" customHeight="1"/>
    <row r="8965" ht="15.75" customHeight="1"/>
    <row r="8966" ht="15.75" customHeight="1"/>
    <row r="8967" ht="15.75" customHeight="1"/>
    <row r="8968" ht="15.75" customHeight="1"/>
    <row r="8969" ht="15.75" customHeight="1"/>
    <row r="8970" ht="15.75" customHeight="1"/>
    <row r="8971" ht="15.75" customHeight="1"/>
    <row r="8972" ht="15.75" customHeight="1"/>
    <row r="8973" ht="15.75" customHeight="1"/>
    <row r="8974" ht="15.75" customHeight="1"/>
    <row r="8975" ht="15.75" customHeight="1"/>
    <row r="8976" ht="15.75" customHeight="1"/>
    <row r="8977" ht="15.75" customHeight="1"/>
    <row r="8978" ht="15.75" customHeight="1"/>
    <row r="8979" ht="15.75" customHeight="1"/>
    <row r="8980" ht="15.75" customHeight="1"/>
    <row r="8981" ht="15.75" customHeight="1"/>
    <row r="8982" ht="15.75" customHeight="1"/>
    <row r="8983" ht="15.75" customHeight="1"/>
    <row r="8984" ht="15.75" customHeight="1"/>
    <row r="8985" ht="15.75" customHeight="1"/>
    <row r="8986" ht="15.75" customHeight="1"/>
    <row r="8987" ht="15.75" customHeight="1"/>
    <row r="8988" ht="15.75" customHeight="1"/>
    <row r="8989" ht="15.75" customHeight="1"/>
    <row r="8990" ht="15.75" customHeight="1"/>
    <row r="8991" ht="15.75" customHeight="1"/>
    <row r="8992" ht="15.75" customHeight="1"/>
    <row r="8993" ht="15.75" customHeight="1"/>
    <row r="8994" ht="15.75" customHeight="1"/>
    <row r="8995" ht="15.75" customHeight="1"/>
    <row r="8996" ht="15.75" customHeight="1"/>
    <row r="8997" ht="15.75" customHeight="1"/>
    <row r="8998" ht="15.75" customHeight="1"/>
    <row r="8999" ht="15.75" customHeight="1"/>
    <row r="9000" ht="15.75" customHeight="1"/>
    <row r="9001" ht="15.75" customHeight="1"/>
    <row r="9002" ht="15.75" customHeight="1"/>
    <row r="9003" ht="15.75" customHeight="1"/>
    <row r="9004" ht="15.75" customHeight="1"/>
    <row r="9005" ht="15.75" customHeight="1"/>
    <row r="9006" ht="15.75" customHeight="1"/>
    <row r="9007" ht="15.75" customHeight="1"/>
    <row r="9008" ht="15.75" customHeight="1"/>
    <row r="9009" ht="15.75" customHeight="1"/>
    <row r="9010" ht="15.75" customHeight="1"/>
    <row r="9011" ht="15.75" customHeight="1"/>
    <row r="9012" ht="15.75" customHeight="1"/>
    <row r="9013" ht="15.75" customHeight="1"/>
    <row r="9014" ht="15.75" customHeight="1"/>
    <row r="9015" ht="15.75" customHeight="1"/>
    <row r="9016" ht="15.75" customHeight="1"/>
    <row r="9017" ht="15.75" customHeight="1"/>
    <row r="9018" ht="15.75" customHeight="1"/>
    <row r="9019" ht="15.75" customHeight="1"/>
    <row r="9020" ht="15.75" customHeight="1"/>
    <row r="9021" ht="15.75" customHeight="1"/>
    <row r="9022" ht="15.75" customHeight="1"/>
    <row r="9023" ht="15.75" customHeight="1"/>
    <row r="9024" ht="15.75" customHeight="1"/>
    <row r="9025" ht="15.75" customHeight="1"/>
    <row r="9026" ht="15.75" customHeight="1"/>
    <row r="9027" ht="15.75" customHeight="1"/>
    <row r="9028" ht="15.75" customHeight="1"/>
    <row r="9029" ht="15.75" customHeight="1"/>
    <row r="9030" ht="15.75" customHeight="1"/>
    <row r="9031" ht="15.75" customHeight="1"/>
    <row r="9032" ht="15.75" customHeight="1"/>
    <row r="9033" ht="15.75" customHeight="1"/>
    <row r="9034" ht="15.75" customHeight="1"/>
    <row r="9035" ht="15.75" customHeight="1"/>
    <row r="9036" ht="15.75" customHeight="1"/>
    <row r="9037" ht="15.75" customHeight="1"/>
    <row r="9038" ht="15.75" customHeight="1"/>
    <row r="9039" ht="15.75" customHeight="1"/>
    <row r="9040" ht="15.75" customHeight="1"/>
    <row r="9041" ht="15.75" customHeight="1"/>
    <row r="9042" ht="15.75" customHeight="1"/>
    <row r="9043" ht="15.75" customHeight="1"/>
    <row r="9044" ht="15.75" customHeight="1"/>
    <row r="9045" ht="15.75" customHeight="1"/>
    <row r="9046" ht="15.75" customHeight="1"/>
    <row r="9047" ht="15.75" customHeight="1"/>
    <row r="9048" ht="15.75" customHeight="1"/>
    <row r="9049" ht="15.75" customHeight="1"/>
    <row r="9050" ht="15.75" customHeight="1"/>
    <row r="9051" ht="15.75" customHeight="1"/>
    <row r="9052" ht="15.75" customHeight="1"/>
    <row r="9053" ht="15.75" customHeight="1"/>
    <row r="9054" ht="15.75" customHeight="1"/>
    <row r="9055" ht="15.75" customHeight="1"/>
    <row r="9056" ht="15.75" customHeight="1"/>
    <row r="9057" ht="15.75" customHeight="1"/>
    <row r="9058" ht="15.75" customHeight="1"/>
    <row r="9059" ht="15.75" customHeight="1"/>
    <row r="9060" ht="15.75" customHeight="1"/>
    <row r="9061" ht="15.75" customHeight="1"/>
    <row r="9062" ht="15.75" customHeight="1"/>
    <row r="9063" ht="15.75" customHeight="1"/>
  </sheetData>
  <hyperlinks>
    <hyperlink ref="AF2" r:id="rId1" xr:uid="{00000000-0004-0000-0200-000000000000}"/>
    <hyperlink ref="AF9" r:id="rId2" xr:uid="{00000000-0004-0000-0200-00000D000000}"/>
    <hyperlink ref="AG9" r:id="rId3" xr:uid="{00000000-0004-0000-0200-00000E000000}"/>
    <hyperlink ref="AH9" r:id="rId4" xr:uid="{00000000-0004-0000-0200-00000F000000}"/>
    <hyperlink ref="AI9" r:id="rId5" xr:uid="{00000000-0004-0000-0200-000010000000}"/>
    <hyperlink ref="AF10" r:id="rId6" xr:uid="{00000000-0004-0000-0200-000011000000}"/>
    <hyperlink ref="AG10" r:id="rId7" xr:uid="{00000000-0004-0000-0200-000012000000}"/>
    <hyperlink ref="AH10" r:id="rId8" xr:uid="{00000000-0004-0000-0200-000013000000}"/>
    <hyperlink ref="AI10" r:id="rId9" xr:uid="{00000000-0004-0000-0200-000014000000}"/>
    <hyperlink ref="AF11" r:id="rId10" xr:uid="{00000000-0004-0000-0200-000015000000}"/>
    <hyperlink ref="AG11" r:id="rId11" xr:uid="{00000000-0004-0000-0200-000016000000}"/>
    <hyperlink ref="AH11" r:id="rId12" xr:uid="{00000000-0004-0000-0200-000017000000}"/>
    <hyperlink ref="AI11" r:id="rId13" xr:uid="{00000000-0004-0000-0200-000018000000}"/>
    <hyperlink ref="AF12" r:id="rId14" xr:uid="{00000000-0004-0000-0200-000019000000}"/>
    <hyperlink ref="AG12" r:id="rId15" xr:uid="{00000000-0004-0000-0200-00001A000000}"/>
    <hyperlink ref="AH12" r:id="rId16" xr:uid="{00000000-0004-0000-0200-00001B000000}"/>
    <hyperlink ref="AI12" r:id="rId17" xr:uid="{00000000-0004-0000-0200-00001C000000}"/>
    <hyperlink ref="AF13" r:id="rId18" xr:uid="{00000000-0004-0000-0200-00001D000000}"/>
    <hyperlink ref="AG13" r:id="rId19" xr:uid="{00000000-0004-0000-0200-00001E000000}"/>
    <hyperlink ref="AH13" r:id="rId20" xr:uid="{00000000-0004-0000-0200-00001F000000}"/>
    <hyperlink ref="AI13" r:id="rId21" xr:uid="{00000000-0004-0000-0200-000020000000}"/>
    <hyperlink ref="AF14" r:id="rId22" xr:uid="{00000000-0004-0000-0200-000021000000}"/>
    <hyperlink ref="AG14" r:id="rId23" xr:uid="{00000000-0004-0000-0200-000022000000}"/>
    <hyperlink ref="AH14" r:id="rId24" xr:uid="{00000000-0004-0000-0200-000023000000}"/>
    <hyperlink ref="AI14" r:id="rId25" xr:uid="{00000000-0004-0000-0200-000024000000}"/>
    <hyperlink ref="AF15" r:id="rId26" xr:uid="{00000000-0004-0000-0200-000025000000}"/>
    <hyperlink ref="AF16" r:id="rId27" xr:uid="{00000000-0004-0000-0200-000026000000}"/>
    <hyperlink ref="AF17" r:id="rId28" xr:uid="{00000000-0004-0000-0200-000027000000}"/>
    <hyperlink ref="AF18" r:id="rId29" xr:uid="{00000000-0004-0000-0200-000028000000}"/>
    <hyperlink ref="AF19" r:id="rId30" xr:uid="{00000000-0004-0000-0200-000029000000}"/>
    <hyperlink ref="AF20" r:id="rId31" xr:uid="{00000000-0004-0000-0200-00002A000000}"/>
    <hyperlink ref="AF21" r:id="rId32" xr:uid="{00000000-0004-0000-0200-00002B000000}"/>
    <hyperlink ref="AG21" r:id="rId33" xr:uid="{00000000-0004-0000-0200-00002C000000}"/>
    <hyperlink ref="AF22" r:id="rId34" xr:uid="{00000000-0004-0000-0200-00002D000000}"/>
    <hyperlink ref="AG22" r:id="rId35" xr:uid="{00000000-0004-0000-0200-00002E000000}"/>
    <hyperlink ref="AF23" r:id="rId36" xr:uid="{00000000-0004-0000-0200-00002F000000}"/>
    <hyperlink ref="AG23" r:id="rId37" xr:uid="{00000000-0004-0000-0200-000030000000}"/>
    <hyperlink ref="AF24" r:id="rId38" xr:uid="{00000000-0004-0000-0200-000031000000}"/>
    <hyperlink ref="AG24" r:id="rId39" xr:uid="{00000000-0004-0000-0200-000032000000}"/>
    <hyperlink ref="AH24" r:id="rId40" xr:uid="{00000000-0004-0000-0200-000033000000}"/>
    <hyperlink ref="AI24" r:id="rId41" xr:uid="{00000000-0004-0000-0200-000034000000}"/>
    <hyperlink ref="AF37" r:id="rId42" xr:uid="{00000000-0004-0000-0200-000065000000}"/>
    <hyperlink ref="AG37" r:id="rId43" xr:uid="{00000000-0004-0000-0200-000066000000}"/>
    <hyperlink ref="AH37" r:id="rId44" xr:uid="{00000000-0004-0000-0200-000067000000}"/>
    <hyperlink ref="AI37" r:id="rId45" xr:uid="{00000000-0004-0000-0200-000068000000}"/>
    <hyperlink ref="AF38" r:id="rId46" xr:uid="{00000000-0004-0000-0200-000069000000}"/>
    <hyperlink ref="AG38" r:id="rId47" xr:uid="{00000000-0004-0000-0200-00006A000000}"/>
    <hyperlink ref="AH38" r:id="rId48" xr:uid="{00000000-0004-0000-0200-00006B000000}"/>
    <hyperlink ref="AI38" r:id="rId49" xr:uid="{00000000-0004-0000-0200-00006C000000}"/>
    <hyperlink ref="AF39" r:id="rId50" xr:uid="{00000000-0004-0000-0200-00006D000000}"/>
    <hyperlink ref="AG39" r:id="rId51" xr:uid="{00000000-0004-0000-0200-00006E000000}"/>
    <hyperlink ref="AH39" r:id="rId52" xr:uid="{00000000-0004-0000-0200-00006F000000}"/>
    <hyperlink ref="AI39" r:id="rId53" xr:uid="{00000000-0004-0000-0200-000070000000}"/>
    <hyperlink ref="AF40" r:id="rId54" xr:uid="{00000000-0004-0000-0200-000071000000}"/>
    <hyperlink ref="AG40" r:id="rId55" xr:uid="{00000000-0004-0000-0200-000072000000}"/>
    <hyperlink ref="AH40" r:id="rId56" xr:uid="{00000000-0004-0000-0200-000073000000}"/>
    <hyperlink ref="AI40" r:id="rId57" xr:uid="{00000000-0004-0000-0200-000074000000}"/>
    <hyperlink ref="AF41" r:id="rId58" xr:uid="{00000000-0004-0000-0200-000075000000}"/>
    <hyperlink ref="AG41" r:id="rId59" xr:uid="{00000000-0004-0000-0200-000076000000}"/>
    <hyperlink ref="AH41" r:id="rId60" xr:uid="{00000000-0004-0000-0200-000077000000}"/>
    <hyperlink ref="AI41" r:id="rId61" xr:uid="{00000000-0004-0000-0200-000078000000}"/>
    <hyperlink ref="AF42" r:id="rId62" xr:uid="{00000000-0004-0000-0200-000079000000}"/>
    <hyperlink ref="AG42" r:id="rId63" xr:uid="{00000000-0004-0000-0200-00007A000000}"/>
    <hyperlink ref="AH42" r:id="rId64" xr:uid="{00000000-0004-0000-0200-00007B000000}"/>
    <hyperlink ref="AI42" r:id="rId65" xr:uid="{00000000-0004-0000-0200-00007C000000}"/>
    <hyperlink ref="AF43" r:id="rId66" xr:uid="{00000000-0004-0000-0200-00007D000000}"/>
    <hyperlink ref="AG43" r:id="rId67" xr:uid="{00000000-0004-0000-0200-00007E000000}"/>
    <hyperlink ref="AH43" r:id="rId68" xr:uid="{00000000-0004-0000-0200-00007F000000}"/>
    <hyperlink ref="AI43" r:id="rId69" xr:uid="{00000000-0004-0000-0200-000080000000}"/>
    <hyperlink ref="AF44" r:id="rId70" xr:uid="{00000000-0004-0000-0200-000081000000}"/>
    <hyperlink ref="AG44" r:id="rId71" xr:uid="{00000000-0004-0000-0200-000082000000}"/>
    <hyperlink ref="AH44" r:id="rId72" xr:uid="{00000000-0004-0000-0200-000083000000}"/>
    <hyperlink ref="AI44" r:id="rId73" xr:uid="{00000000-0004-0000-0200-000084000000}"/>
    <hyperlink ref="AF45" r:id="rId74" xr:uid="{00000000-0004-0000-0200-000085000000}"/>
    <hyperlink ref="AG45" r:id="rId75" xr:uid="{00000000-0004-0000-0200-000086000000}"/>
    <hyperlink ref="AH45" r:id="rId76" xr:uid="{00000000-0004-0000-0200-000087000000}"/>
    <hyperlink ref="AI45" r:id="rId77" xr:uid="{00000000-0004-0000-0200-000088000000}"/>
    <hyperlink ref="AF46" r:id="rId78" xr:uid="{00000000-0004-0000-0200-000089000000}"/>
    <hyperlink ref="AG46" r:id="rId79" xr:uid="{00000000-0004-0000-0200-00008A000000}"/>
    <hyperlink ref="AH46" r:id="rId80" xr:uid="{00000000-0004-0000-0200-00008B000000}"/>
    <hyperlink ref="AI46" r:id="rId81" xr:uid="{00000000-0004-0000-0200-00008C000000}"/>
    <hyperlink ref="AF53" r:id="rId82" xr:uid="{00000000-0004-0000-0200-0000A5000000}"/>
    <hyperlink ref="AG53" r:id="rId83" xr:uid="{00000000-0004-0000-0200-0000A6000000}"/>
    <hyperlink ref="AF54" r:id="rId84" xr:uid="{00000000-0004-0000-0200-0000A7000000}"/>
    <hyperlink ref="AG54" r:id="rId85" xr:uid="{00000000-0004-0000-0200-0000A8000000}"/>
    <hyperlink ref="AF55" r:id="rId86" xr:uid="{00000000-0004-0000-0200-0000A9000000}"/>
    <hyperlink ref="AG55" r:id="rId87" xr:uid="{00000000-0004-0000-0200-0000AA000000}"/>
    <hyperlink ref="AF56" r:id="rId88" xr:uid="{00000000-0004-0000-0200-0000AB000000}"/>
    <hyperlink ref="AG56" r:id="rId89" xr:uid="{00000000-0004-0000-0200-0000AC000000}"/>
    <hyperlink ref="AF57" r:id="rId90" xr:uid="{00000000-0004-0000-0200-0000AD000000}"/>
    <hyperlink ref="AG57" r:id="rId91" xr:uid="{00000000-0004-0000-0200-0000AE000000}"/>
    <hyperlink ref="AF58" r:id="rId92" xr:uid="{00000000-0004-0000-0200-0000AF000000}"/>
    <hyperlink ref="AG58" r:id="rId93" xr:uid="{00000000-0004-0000-0200-0000B0000000}"/>
    <hyperlink ref="AF59" r:id="rId94" xr:uid="{00000000-0004-0000-0200-0000B1000000}"/>
    <hyperlink ref="AG59" r:id="rId95" xr:uid="{00000000-0004-0000-0200-0000B2000000}"/>
    <hyperlink ref="AH59" r:id="rId96" xr:uid="{00000000-0004-0000-0200-0000B3000000}"/>
    <hyperlink ref="AI59" r:id="rId97" xr:uid="{00000000-0004-0000-0200-0000B4000000}"/>
    <hyperlink ref="AF60" r:id="rId98" xr:uid="{00000000-0004-0000-0200-0000B5000000}"/>
    <hyperlink ref="AG60" r:id="rId99" xr:uid="{00000000-0004-0000-0200-0000B6000000}"/>
    <hyperlink ref="AH60" r:id="rId100" xr:uid="{00000000-0004-0000-0200-0000B7000000}"/>
    <hyperlink ref="AI60" r:id="rId101" xr:uid="{00000000-0004-0000-0200-0000B8000000}"/>
    <hyperlink ref="AF61" r:id="rId102" xr:uid="{00000000-0004-0000-0200-0000B9000000}"/>
    <hyperlink ref="AG61" r:id="rId103" xr:uid="{00000000-0004-0000-0200-0000BA000000}"/>
    <hyperlink ref="AH61" r:id="rId104" xr:uid="{00000000-0004-0000-0200-0000BB000000}"/>
    <hyperlink ref="AI61" r:id="rId105" xr:uid="{00000000-0004-0000-0200-0000BC000000}"/>
    <hyperlink ref="AF62" r:id="rId106" xr:uid="{00000000-0004-0000-0200-0000BD000000}"/>
    <hyperlink ref="AG62" r:id="rId107" xr:uid="{00000000-0004-0000-0200-0000BE000000}"/>
    <hyperlink ref="AH62" r:id="rId108" xr:uid="{00000000-0004-0000-0200-0000BF000000}"/>
    <hyperlink ref="AI62" r:id="rId109" xr:uid="{00000000-0004-0000-0200-0000C0000000}"/>
    <hyperlink ref="AF63" r:id="rId110" xr:uid="{00000000-0004-0000-0200-0000C1000000}"/>
    <hyperlink ref="AG63" r:id="rId111" xr:uid="{00000000-0004-0000-0200-0000C2000000}"/>
    <hyperlink ref="AH63" r:id="rId112" xr:uid="{00000000-0004-0000-0200-0000C3000000}"/>
    <hyperlink ref="AI63" r:id="rId113" xr:uid="{00000000-0004-0000-0200-0000C4000000}"/>
    <hyperlink ref="AF64" r:id="rId114" xr:uid="{00000000-0004-0000-0200-0000C5000000}"/>
    <hyperlink ref="AG64" r:id="rId115" xr:uid="{00000000-0004-0000-0200-0000C6000000}"/>
    <hyperlink ref="AH64" r:id="rId116" xr:uid="{00000000-0004-0000-0200-0000C7000000}"/>
    <hyperlink ref="AI64" r:id="rId117" xr:uid="{00000000-0004-0000-0200-0000C8000000}"/>
    <hyperlink ref="AF71" r:id="rId118" xr:uid="{00000000-0004-0000-0200-0000E1000000}"/>
    <hyperlink ref="AG71" r:id="rId119" xr:uid="{00000000-0004-0000-0200-0000E2000000}"/>
    <hyperlink ref="AH71" r:id="rId120" xr:uid="{00000000-0004-0000-0200-0000E3000000}"/>
    <hyperlink ref="AI71" r:id="rId121" xr:uid="{00000000-0004-0000-0200-0000E4000000}"/>
    <hyperlink ref="AF72" r:id="rId122" xr:uid="{00000000-0004-0000-0200-0000E5000000}"/>
    <hyperlink ref="AG72" r:id="rId123" xr:uid="{00000000-0004-0000-0200-0000E6000000}"/>
    <hyperlink ref="AH72" r:id="rId124" xr:uid="{00000000-0004-0000-0200-0000E7000000}"/>
    <hyperlink ref="AI72" r:id="rId125" xr:uid="{00000000-0004-0000-0200-0000E8000000}"/>
    <hyperlink ref="AG8" r:id="rId126" xr:uid="{00000000-0004-0000-0200-00000C000000}"/>
    <hyperlink ref="AF8" r:id="rId127" xr:uid="{00000000-0004-0000-0200-00000B000000}"/>
    <hyperlink ref="AG7" r:id="rId128" xr:uid="{00000000-0004-0000-0200-00000A000000}"/>
    <hyperlink ref="AF7" r:id="rId129" xr:uid="{00000000-0004-0000-0200-000009000000}"/>
    <hyperlink ref="AG6" r:id="rId130" xr:uid="{00000000-0004-0000-0200-000008000000}"/>
    <hyperlink ref="AF6" r:id="rId131" xr:uid="{00000000-0004-0000-0200-000007000000}"/>
    <hyperlink ref="AG5" r:id="rId132" xr:uid="{00000000-0004-0000-0200-000006000000}"/>
    <hyperlink ref="AF5" r:id="rId133" xr:uid="{00000000-0004-0000-0200-000005000000}"/>
    <hyperlink ref="AG4" r:id="rId134" xr:uid="{00000000-0004-0000-0200-000004000000}"/>
    <hyperlink ref="AF4" r:id="rId135" xr:uid="{00000000-0004-0000-0200-000003000000}"/>
    <hyperlink ref="AG3" r:id="rId136" xr:uid="{00000000-0004-0000-0200-000002000000}"/>
    <hyperlink ref="AF3" r:id="rId137" xr:uid="{00000000-0004-0000-0200-000001000000}"/>
    <hyperlink ref="AI30" r:id="rId138" xr:uid="{00000000-0004-0000-0200-00004C000000}"/>
    <hyperlink ref="AH30" r:id="rId139" xr:uid="{00000000-0004-0000-0200-00004B000000}"/>
    <hyperlink ref="AG30" r:id="rId140" xr:uid="{00000000-0004-0000-0200-00004A000000}"/>
    <hyperlink ref="AF30" r:id="rId141" xr:uid="{00000000-0004-0000-0200-000049000000}"/>
    <hyperlink ref="AI29" r:id="rId142" xr:uid="{00000000-0004-0000-0200-000048000000}"/>
    <hyperlink ref="AH29" r:id="rId143" xr:uid="{00000000-0004-0000-0200-000047000000}"/>
    <hyperlink ref="AG29" r:id="rId144" xr:uid="{00000000-0004-0000-0200-000046000000}"/>
    <hyperlink ref="AF29" r:id="rId145" xr:uid="{00000000-0004-0000-0200-000045000000}"/>
    <hyperlink ref="AI28" r:id="rId146" xr:uid="{00000000-0004-0000-0200-000044000000}"/>
    <hyperlink ref="AH28" r:id="rId147" xr:uid="{00000000-0004-0000-0200-000043000000}"/>
    <hyperlink ref="AG28" r:id="rId148" xr:uid="{00000000-0004-0000-0200-000042000000}"/>
    <hyperlink ref="AF28" r:id="rId149" xr:uid="{00000000-0004-0000-0200-000041000000}"/>
    <hyperlink ref="AI27" r:id="rId150" xr:uid="{00000000-0004-0000-0200-000040000000}"/>
    <hyperlink ref="AH27" r:id="rId151" xr:uid="{00000000-0004-0000-0200-00003F000000}"/>
    <hyperlink ref="AG27" r:id="rId152" xr:uid="{00000000-0004-0000-0200-00003E000000}"/>
    <hyperlink ref="AF27" r:id="rId153" xr:uid="{00000000-0004-0000-0200-00003D000000}"/>
    <hyperlink ref="AI26" r:id="rId154" xr:uid="{00000000-0004-0000-0200-00003C000000}"/>
    <hyperlink ref="AH26" r:id="rId155" xr:uid="{00000000-0004-0000-0200-00003B000000}"/>
    <hyperlink ref="AG26" r:id="rId156" xr:uid="{00000000-0004-0000-0200-00003A000000}"/>
    <hyperlink ref="AF26" r:id="rId157" xr:uid="{00000000-0004-0000-0200-000039000000}"/>
    <hyperlink ref="AI25" r:id="rId158" xr:uid="{00000000-0004-0000-0200-000038000000}"/>
    <hyperlink ref="AH25" r:id="rId159" xr:uid="{00000000-0004-0000-0200-000037000000}"/>
    <hyperlink ref="AG25" r:id="rId160" xr:uid="{00000000-0004-0000-0200-000036000000}"/>
    <hyperlink ref="AF25" r:id="rId161" xr:uid="{00000000-0004-0000-0200-000035000000}"/>
    <hyperlink ref="AI36" r:id="rId162" xr:uid="{00000000-0004-0000-0200-000064000000}"/>
    <hyperlink ref="AH36" r:id="rId163" xr:uid="{00000000-0004-0000-0200-000063000000}"/>
    <hyperlink ref="AG36" r:id="rId164" xr:uid="{00000000-0004-0000-0200-000062000000}"/>
    <hyperlink ref="AF36" r:id="rId165" xr:uid="{00000000-0004-0000-0200-000061000000}"/>
    <hyperlink ref="AI35" r:id="rId166" xr:uid="{00000000-0004-0000-0200-000060000000}"/>
    <hyperlink ref="AH35" r:id="rId167" xr:uid="{00000000-0004-0000-0200-00005F000000}"/>
    <hyperlink ref="AG35" r:id="rId168" xr:uid="{00000000-0004-0000-0200-00005E000000}"/>
    <hyperlink ref="AF35" r:id="rId169" xr:uid="{00000000-0004-0000-0200-00005D000000}"/>
    <hyperlink ref="AI34" r:id="rId170" xr:uid="{00000000-0004-0000-0200-00005C000000}"/>
    <hyperlink ref="AH34" r:id="rId171" xr:uid="{00000000-0004-0000-0200-00005B000000}"/>
    <hyperlink ref="AG34" r:id="rId172" xr:uid="{00000000-0004-0000-0200-00005A000000}"/>
    <hyperlink ref="AF34" r:id="rId173" xr:uid="{00000000-0004-0000-0200-000059000000}"/>
    <hyperlink ref="AI33" r:id="rId174" xr:uid="{00000000-0004-0000-0200-000058000000}"/>
    <hyperlink ref="AH33" r:id="rId175" xr:uid="{00000000-0004-0000-0200-000057000000}"/>
    <hyperlink ref="AG33" r:id="rId176" xr:uid="{00000000-0004-0000-0200-000056000000}"/>
    <hyperlink ref="AF33" r:id="rId177" xr:uid="{00000000-0004-0000-0200-000055000000}"/>
    <hyperlink ref="AI32" r:id="rId178" xr:uid="{00000000-0004-0000-0200-000054000000}"/>
    <hyperlink ref="AH32" r:id="rId179" xr:uid="{00000000-0004-0000-0200-000053000000}"/>
    <hyperlink ref="AG32" r:id="rId180" xr:uid="{00000000-0004-0000-0200-000052000000}"/>
    <hyperlink ref="AF32" r:id="rId181" xr:uid="{00000000-0004-0000-0200-000051000000}"/>
    <hyperlink ref="AI31" r:id="rId182" xr:uid="{00000000-0004-0000-0200-000050000000}"/>
    <hyperlink ref="AH31" r:id="rId183" xr:uid="{00000000-0004-0000-0200-00004F000000}"/>
    <hyperlink ref="AG31" r:id="rId184" xr:uid="{00000000-0004-0000-0200-00004E000000}"/>
    <hyperlink ref="AF31" r:id="rId185" xr:uid="{00000000-0004-0000-0200-00004D000000}"/>
    <hyperlink ref="AI52" r:id="rId186" xr:uid="{00000000-0004-0000-0200-0000A4000000}"/>
    <hyperlink ref="AH52" r:id="rId187" xr:uid="{00000000-0004-0000-0200-0000A3000000}"/>
    <hyperlink ref="AG52" r:id="rId188" xr:uid="{00000000-0004-0000-0200-0000A2000000}"/>
    <hyperlink ref="AF52" r:id="rId189" xr:uid="{00000000-0004-0000-0200-0000A1000000}"/>
    <hyperlink ref="AI51" r:id="rId190" xr:uid="{00000000-0004-0000-0200-0000A0000000}"/>
    <hyperlink ref="AH51" r:id="rId191" xr:uid="{00000000-0004-0000-0200-00009F000000}"/>
    <hyperlink ref="AG51" r:id="rId192" xr:uid="{00000000-0004-0000-0200-00009E000000}"/>
    <hyperlink ref="AF51" r:id="rId193" xr:uid="{00000000-0004-0000-0200-00009D000000}"/>
    <hyperlink ref="AI50" r:id="rId194" xr:uid="{00000000-0004-0000-0200-00009C000000}"/>
    <hyperlink ref="AH50" r:id="rId195" xr:uid="{00000000-0004-0000-0200-00009B000000}"/>
    <hyperlink ref="AG50" r:id="rId196" xr:uid="{00000000-0004-0000-0200-00009A000000}"/>
    <hyperlink ref="AF50" r:id="rId197" xr:uid="{00000000-0004-0000-0200-000099000000}"/>
    <hyperlink ref="AI49" r:id="rId198" xr:uid="{00000000-0004-0000-0200-000098000000}"/>
    <hyperlink ref="AH49" r:id="rId199" xr:uid="{00000000-0004-0000-0200-000097000000}"/>
    <hyperlink ref="AG49" r:id="rId200" xr:uid="{00000000-0004-0000-0200-000096000000}"/>
    <hyperlink ref="AF49" r:id="rId201" xr:uid="{00000000-0004-0000-0200-000095000000}"/>
    <hyperlink ref="AI48" r:id="rId202" xr:uid="{00000000-0004-0000-0200-000094000000}"/>
    <hyperlink ref="AH48" r:id="rId203" xr:uid="{00000000-0004-0000-0200-000093000000}"/>
    <hyperlink ref="AG48" r:id="rId204" xr:uid="{00000000-0004-0000-0200-000092000000}"/>
    <hyperlink ref="AF48" r:id="rId205" xr:uid="{00000000-0004-0000-0200-000091000000}"/>
    <hyperlink ref="AI47" r:id="rId206" xr:uid="{00000000-0004-0000-0200-000090000000}"/>
    <hyperlink ref="AH47" r:id="rId207" xr:uid="{00000000-0004-0000-0200-00008F000000}"/>
    <hyperlink ref="AG47" r:id="rId208" xr:uid="{00000000-0004-0000-0200-00008E000000}"/>
    <hyperlink ref="AF47" r:id="rId209" xr:uid="{00000000-0004-0000-0200-00008D000000}"/>
    <hyperlink ref="AI70" r:id="rId210" xr:uid="{00000000-0004-0000-0200-0000E0000000}"/>
    <hyperlink ref="AH70" r:id="rId211" xr:uid="{00000000-0004-0000-0200-0000DF000000}"/>
    <hyperlink ref="AG70" r:id="rId212" xr:uid="{00000000-0004-0000-0200-0000DE000000}"/>
    <hyperlink ref="AF70" r:id="rId213" xr:uid="{00000000-0004-0000-0200-0000DD000000}"/>
    <hyperlink ref="AI69" r:id="rId214" xr:uid="{00000000-0004-0000-0200-0000DC000000}"/>
    <hyperlink ref="AH69" r:id="rId215" xr:uid="{00000000-0004-0000-0200-0000DB000000}"/>
    <hyperlink ref="AG69" r:id="rId216" xr:uid="{00000000-0004-0000-0200-0000DA000000}"/>
    <hyperlink ref="AF69" r:id="rId217" xr:uid="{00000000-0004-0000-0200-0000D9000000}"/>
    <hyperlink ref="AI68" r:id="rId218" xr:uid="{00000000-0004-0000-0200-0000D8000000}"/>
    <hyperlink ref="AH68" r:id="rId219" xr:uid="{00000000-0004-0000-0200-0000D7000000}"/>
    <hyperlink ref="AG68" r:id="rId220" xr:uid="{00000000-0004-0000-0200-0000D6000000}"/>
    <hyperlink ref="AF68" r:id="rId221" xr:uid="{00000000-0004-0000-0200-0000D5000000}"/>
    <hyperlink ref="AI67" r:id="rId222" xr:uid="{00000000-0004-0000-0200-0000D4000000}"/>
    <hyperlink ref="AH67" r:id="rId223" xr:uid="{00000000-0004-0000-0200-0000D3000000}"/>
    <hyperlink ref="AG67" r:id="rId224" xr:uid="{00000000-0004-0000-0200-0000D2000000}"/>
    <hyperlink ref="AF67" r:id="rId225" xr:uid="{00000000-0004-0000-0200-0000D1000000}"/>
    <hyperlink ref="AI66" r:id="rId226" xr:uid="{00000000-0004-0000-0200-0000D0000000}"/>
    <hyperlink ref="AH66" r:id="rId227" xr:uid="{00000000-0004-0000-0200-0000CF000000}"/>
    <hyperlink ref="AG66" r:id="rId228" xr:uid="{00000000-0004-0000-0200-0000CE000000}"/>
    <hyperlink ref="AF66" r:id="rId229" xr:uid="{00000000-0004-0000-0200-0000CD000000}"/>
    <hyperlink ref="AI65" r:id="rId230" xr:uid="{00000000-0004-0000-0200-0000CC000000}"/>
    <hyperlink ref="AH65" r:id="rId231" xr:uid="{00000000-0004-0000-0200-0000CB000000}"/>
    <hyperlink ref="AG65" r:id="rId232" xr:uid="{00000000-0004-0000-0200-0000CA000000}"/>
    <hyperlink ref="AF65" r:id="rId233" xr:uid="{00000000-0004-0000-0200-0000C9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N17"/>
  <sheetViews>
    <sheetView workbookViewId="0"/>
  </sheetViews>
  <sheetFormatPr baseColWidth="10" defaultColWidth="11.1640625" defaultRowHeight="15" customHeight="1"/>
  <cols>
    <col min="1" max="1" width="30.5" customWidth="1"/>
    <col min="2" max="2" width="15" customWidth="1"/>
    <col min="3" max="3" width="7.1640625" customWidth="1"/>
    <col min="4" max="4" width="17.83203125" customWidth="1"/>
    <col min="5" max="5" width="16" customWidth="1"/>
    <col min="6" max="6" width="13.6640625" customWidth="1"/>
    <col min="7" max="7" width="19.83203125" customWidth="1"/>
    <col min="8" max="8" width="22" customWidth="1"/>
    <col min="9" max="9" width="22.1640625" customWidth="1"/>
    <col min="10" max="10" width="17.5" customWidth="1"/>
    <col min="11" max="12" width="10.5" customWidth="1"/>
    <col min="13" max="13" width="17.6640625" customWidth="1"/>
  </cols>
  <sheetData>
    <row r="1" spans="1:14">
      <c r="A1" s="1" t="s">
        <v>491</v>
      </c>
      <c r="B1" s="33" t="s">
        <v>489</v>
      </c>
      <c r="C1" s="1" t="s">
        <v>584</v>
      </c>
      <c r="D1" s="22" t="s">
        <v>585</v>
      </c>
      <c r="E1" s="22" t="s">
        <v>586</v>
      </c>
      <c r="F1" s="1" t="s">
        <v>587</v>
      </c>
      <c r="G1" s="1" t="s">
        <v>497</v>
      </c>
      <c r="H1" s="1" t="s">
        <v>588</v>
      </c>
      <c r="I1" s="1" t="s">
        <v>589</v>
      </c>
      <c r="J1" s="1" t="s">
        <v>590</v>
      </c>
      <c r="K1" s="13"/>
      <c r="L1" s="1" t="s">
        <v>591</v>
      </c>
    </row>
    <row r="2" spans="1:14">
      <c r="A2" s="17" t="s">
        <v>592</v>
      </c>
      <c r="B2" s="17" t="s">
        <v>593</v>
      </c>
      <c r="C2" s="17">
        <v>2030</v>
      </c>
      <c r="D2" s="17">
        <v>329.54</v>
      </c>
      <c r="E2" s="17">
        <f t="shared" ref="E2:E15" si="0">F2*G2*H2*J2</f>
        <v>379.61823999999996</v>
      </c>
      <c r="F2" s="17">
        <v>186.82</v>
      </c>
      <c r="G2" s="17">
        <v>25.4</v>
      </c>
      <c r="H2" s="17">
        <v>1</v>
      </c>
      <c r="I2" s="17" t="s">
        <v>547</v>
      </c>
      <c r="J2" s="17">
        <v>0.08</v>
      </c>
      <c r="L2" s="29" t="s">
        <v>594</v>
      </c>
    </row>
    <row r="3" spans="1:14">
      <c r="A3" s="17" t="s">
        <v>595</v>
      </c>
      <c r="B3" s="17" t="s">
        <v>593</v>
      </c>
      <c r="C3" s="17">
        <v>2022</v>
      </c>
      <c r="D3" s="17">
        <v>117</v>
      </c>
      <c r="E3" s="17">
        <f t="shared" si="0"/>
        <v>103.10976000000001</v>
      </c>
      <c r="F3" s="17">
        <v>48.6</v>
      </c>
      <c r="G3" s="17">
        <v>27.2</v>
      </c>
      <c r="H3" s="17">
        <v>1.3</v>
      </c>
      <c r="I3" s="17" t="s">
        <v>551</v>
      </c>
      <c r="J3" s="17">
        <v>0.06</v>
      </c>
      <c r="L3" s="17" t="s">
        <v>596</v>
      </c>
    </row>
    <row r="4" spans="1:14">
      <c r="A4" s="17" t="s">
        <v>552</v>
      </c>
      <c r="B4" s="17" t="s">
        <v>593</v>
      </c>
      <c r="C4" s="17">
        <v>2022</v>
      </c>
      <c r="E4" s="17">
        <f t="shared" si="0"/>
        <v>44.704000000000008</v>
      </c>
      <c r="F4" s="17">
        <v>55</v>
      </c>
      <c r="G4" s="17">
        <v>25.4</v>
      </c>
      <c r="H4" s="17">
        <v>0.4</v>
      </c>
      <c r="I4" s="17" t="s">
        <v>553</v>
      </c>
      <c r="J4" s="17">
        <v>0.08</v>
      </c>
      <c r="L4" s="24" t="s">
        <v>597</v>
      </c>
    </row>
    <row r="5" spans="1:14">
      <c r="A5" s="17" t="s">
        <v>522</v>
      </c>
      <c r="B5" s="17" t="s">
        <v>521</v>
      </c>
      <c r="C5" s="17">
        <v>2030</v>
      </c>
      <c r="D5" s="17">
        <v>72.41</v>
      </c>
      <c r="E5" s="17">
        <f t="shared" si="0"/>
        <v>64.352969600000009</v>
      </c>
      <c r="F5" s="17">
        <v>54.14</v>
      </c>
      <c r="G5" s="17">
        <v>27.2</v>
      </c>
      <c r="H5" s="17">
        <v>0.19</v>
      </c>
      <c r="I5" s="17" t="s">
        <v>524</v>
      </c>
      <c r="J5" s="17">
        <v>0.23</v>
      </c>
      <c r="L5" s="29" t="s">
        <v>594</v>
      </c>
    </row>
    <row r="6" spans="1:14">
      <c r="A6" s="17" t="s">
        <v>527</v>
      </c>
      <c r="B6" s="17" t="s">
        <v>521</v>
      </c>
      <c r="C6" s="17">
        <v>2022</v>
      </c>
      <c r="D6" s="17">
        <v>112.3</v>
      </c>
      <c r="E6" s="17">
        <f t="shared" si="0"/>
        <v>107.4675</v>
      </c>
      <c r="F6" s="17">
        <v>50</v>
      </c>
      <c r="G6" s="17">
        <v>22.25</v>
      </c>
      <c r="H6" s="17">
        <v>0.42</v>
      </c>
      <c r="I6" s="17" t="s">
        <v>528</v>
      </c>
      <c r="J6" s="17">
        <v>0.23</v>
      </c>
    </row>
    <row r="7" spans="1:14">
      <c r="A7" s="17" t="s">
        <v>598</v>
      </c>
      <c r="B7" s="17" t="s">
        <v>521</v>
      </c>
      <c r="C7" s="17">
        <v>2022</v>
      </c>
      <c r="E7" s="17">
        <f t="shared" si="0"/>
        <v>86.169600000000003</v>
      </c>
      <c r="F7" s="17">
        <v>72</v>
      </c>
      <c r="G7" s="17">
        <v>13.6</v>
      </c>
      <c r="H7" s="17">
        <v>0.4</v>
      </c>
      <c r="I7" s="17" t="s">
        <v>530</v>
      </c>
      <c r="J7" s="17">
        <v>0.22</v>
      </c>
    </row>
    <row r="8" spans="1:14">
      <c r="A8" s="17" t="s">
        <v>599</v>
      </c>
      <c r="B8" s="17" t="s">
        <v>521</v>
      </c>
      <c r="C8" s="17">
        <v>2022</v>
      </c>
      <c r="E8" s="17">
        <f t="shared" si="0"/>
        <v>69.915999999999997</v>
      </c>
      <c r="F8" s="17">
        <v>40</v>
      </c>
      <c r="G8" s="17">
        <v>22.7</v>
      </c>
      <c r="H8" s="17">
        <v>0.35</v>
      </c>
      <c r="I8" s="17" t="s">
        <v>600</v>
      </c>
      <c r="J8" s="17">
        <v>0.22</v>
      </c>
    </row>
    <row r="9" spans="1:14">
      <c r="A9" s="17" t="s">
        <v>601</v>
      </c>
      <c r="B9" s="17" t="s">
        <v>521</v>
      </c>
      <c r="C9" s="17">
        <v>2022</v>
      </c>
      <c r="D9" s="17" t="s">
        <v>602</v>
      </c>
      <c r="E9" s="17">
        <f t="shared" si="0"/>
        <v>64.458240000000018</v>
      </c>
      <c r="F9" s="17">
        <v>48</v>
      </c>
      <c r="G9" s="17">
        <v>21.8</v>
      </c>
      <c r="H9" s="17">
        <v>0.28000000000000003</v>
      </c>
      <c r="I9" s="17" t="s">
        <v>603</v>
      </c>
      <c r="J9" s="17">
        <v>0.22</v>
      </c>
    </row>
    <row r="10" spans="1:14">
      <c r="A10" s="17" t="s">
        <v>604</v>
      </c>
      <c r="B10" s="17" t="s">
        <v>521</v>
      </c>
      <c r="C10" s="17">
        <v>2022</v>
      </c>
      <c r="D10" s="17">
        <v>352</v>
      </c>
      <c r="E10" s="17">
        <f t="shared" si="0"/>
        <v>286</v>
      </c>
      <c r="F10" s="17">
        <v>130</v>
      </c>
      <c r="G10" s="17">
        <v>50</v>
      </c>
      <c r="H10" s="17">
        <v>0.2</v>
      </c>
      <c r="I10" s="17" t="s">
        <v>605</v>
      </c>
      <c r="J10" s="17">
        <v>0.22</v>
      </c>
      <c r="K10" s="17" t="s">
        <v>606</v>
      </c>
    </row>
    <row r="11" spans="1:14">
      <c r="A11" s="17" t="s">
        <v>607</v>
      </c>
      <c r="B11" s="17" t="s">
        <v>521</v>
      </c>
      <c r="C11" s="17">
        <v>2022</v>
      </c>
      <c r="D11" s="17">
        <v>181.5</v>
      </c>
      <c r="E11" s="17">
        <f t="shared" si="0"/>
        <v>132</v>
      </c>
      <c r="F11" s="17">
        <v>2000</v>
      </c>
      <c r="G11" s="17">
        <v>1</v>
      </c>
      <c r="H11" s="17">
        <v>0.3</v>
      </c>
      <c r="I11" s="17" t="s">
        <v>608</v>
      </c>
      <c r="J11" s="17">
        <v>0.22</v>
      </c>
    </row>
    <row r="12" spans="1:14">
      <c r="A12" s="17" t="s">
        <v>609</v>
      </c>
      <c r="B12" s="17" t="s">
        <v>521</v>
      </c>
      <c r="C12" s="17">
        <v>2023</v>
      </c>
      <c r="E12" s="17">
        <f t="shared" si="0"/>
        <v>300</v>
      </c>
      <c r="F12" s="17">
        <v>10</v>
      </c>
      <c r="G12" s="17">
        <v>300</v>
      </c>
      <c r="H12" s="17">
        <v>0.4</v>
      </c>
      <c r="I12" s="17" t="s">
        <v>610</v>
      </c>
      <c r="J12" s="17">
        <v>0.25</v>
      </c>
      <c r="K12" s="17" t="s">
        <v>611</v>
      </c>
      <c r="L12" s="17" t="s">
        <v>612</v>
      </c>
      <c r="N12" s="24" t="s">
        <v>613</v>
      </c>
    </row>
    <row r="13" spans="1:14">
      <c r="A13" s="17" t="s">
        <v>582</v>
      </c>
      <c r="B13" s="17" t="s">
        <v>556</v>
      </c>
      <c r="C13" s="17">
        <v>2023</v>
      </c>
      <c r="E13" s="17">
        <f t="shared" si="0"/>
        <v>150</v>
      </c>
      <c r="F13" s="17">
        <v>1</v>
      </c>
      <c r="G13" s="17">
        <v>3000</v>
      </c>
      <c r="H13" s="17">
        <v>1</v>
      </c>
      <c r="I13" s="17" t="s">
        <v>583</v>
      </c>
      <c r="J13" s="17">
        <v>0.05</v>
      </c>
    </row>
    <row r="14" spans="1:14">
      <c r="A14" s="17" t="s">
        <v>557</v>
      </c>
      <c r="B14" s="17" t="s">
        <v>556</v>
      </c>
      <c r="C14" s="17">
        <v>2023</v>
      </c>
      <c r="E14" s="17">
        <f t="shared" si="0"/>
        <v>364230</v>
      </c>
      <c r="F14" s="17">
        <v>1</v>
      </c>
      <c r="G14" s="17">
        <v>60705000</v>
      </c>
      <c r="H14" s="17">
        <v>0.2</v>
      </c>
      <c r="I14" s="17" t="s">
        <v>558</v>
      </c>
      <c r="J14" s="17">
        <v>0.03</v>
      </c>
      <c r="K14" s="17" t="s">
        <v>614</v>
      </c>
    </row>
    <row r="15" spans="1:14">
      <c r="A15" s="17" t="s">
        <v>615</v>
      </c>
      <c r="B15" s="17" t="s">
        <v>521</v>
      </c>
      <c r="C15" s="17">
        <v>2023</v>
      </c>
      <c r="E15" s="17">
        <f t="shared" si="0"/>
        <v>187.5</v>
      </c>
      <c r="F15" s="17">
        <v>10</v>
      </c>
      <c r="G15" s="17">
        <v>300</v>
      </c>
      <c r="H15" s="17">
        <v>0.25</v>
      </c>
      <c r="I15" s="17" t="s">
        <v>616</v>
      </c>
      <c r="J15" s="17">
        <v>0.25</v>
      </c>
      <c r="K15" s="17" t="s">
        <v>617</v>
      </c>
      <c r="L15" s="17" t="s">
        <v>618</v>
      </c>
      <c r="M15" s="17" t="s">
        <v>619</v>
      </c>
    </row>
    <row r="16" spans="1:14">
      <c r="H16" s="17"/>
      <c r="I16" s="17"/>
      <c r="J16" s="17" t="s">
        <v>620</v>
      </c>
    </row>
    <row r="17" spans="12:12">
      <c r="L17" s="24" t="s">
        <v>621</v>
      </c>
    </row>
  </sheetData>
  <hyperlinks>
    <hyperlink ref="L2" r:id="rId1" location=":~:text=Producing%20three%20billion%20gallons%20of,over%20the%20next%20six%20years." xr:uid="{00000000-0004-0000-0300-000000000000}"/>
    <hyperlink ref="L4" r:id="rId2" xr:uid="{00000000-0004-0000-0300-000001000000}"/>
    <hyperlink ref="L5" r:id="rId3" location=":~:text=Producing%20three%20billion%20gallons%20of,over%20the%20next%20six%20years." xr:uid="{00000000-0004-0000-0300-000002000000}"/>
    <hyperlink ref="N12" r:id="rId4" xr:uid="{00000000-0004-0000-0300-000003000000}"/>
    <hyperlink ref="L17" r:id="rId5" xr:uid="{00000000-0004-0000-0300-000004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3095"/>
  <sheetViews>
    <sheetView workbookViewId="0">
      <pane ySplit="1" topLeftCell="A2" activePane="bottomLeft" state="frozen"/>
      <selection pane="bottomLeft" activeCell="B3" sqref="B3"/>
    </sheetView>
  </sheetViews>
  <sheetFormatPr baseColWidth="10" defaultColWidth="11.1640625" defaultRowHeight="15" customHeight="1"/>
  <cols>
    <col min="1" max="1" width="26.33203125" customWidth="1"/>
    <col min="2" max="3" width="15" customWidth="1"/>
    <col min="4" max="4" width="30.5" customWidth="1"/>
    <col min="5" max="6" width="15" customWidth="1"/>
    <col min="7" max="29" width="10.5" customWidth="1"/>
  </cols>
  <sheetData>
    <row r="1" spans="1:29" ht="61.5" customHeight="1">
      <c r="A1" s="22" t="s">
        <v>81</v>
      </c>
      <c r="B1" s="1" t="s">
        <v>622</v>
      </c>
      <c r="C1" s="1" t="s">
        <v>82</v>
      </c>
      <c r="D1" s="1" t="s">
        <v>491</v>
      </c>
      <c r="E1" s="33" t="s">
        <v>489</v>
      </c>
      <c r="F1" s="22" t="s">
        <v>623</v>
      </c>
      <c r="G1" s="13" t="s">
        <v>91</v>
      </c>
      <c r="H1" s="13" t="s">
        <v>93</v>
      </c>
      <c r="I1" s="13" t="s">
        <v>94</v>
      </c>
      <c r="J1" s="13" t="s">
        <v>95</v>
      </c>
      <c r="K1" s="1" t="s">
        <v>591</v>
      </c>
      <c r="L1" s="1"/>
      <c r="M1" s="1"/>
      <c r="N1" s="1"/>
      <c r="O1" s="1"/>
      <c r="P1" s="1"/>
      <c r="Q1" s="1"/>
      <c r="R1" s="1"/>
      <c r="S1" s="1"/>
      <c r="T1" s="1"/>
      <c r="U1" s="2"/>
      <c r="V1" s="3"/>
      <c r="W1" s="3"/>
      <c r="X1" s="3"/>
      <c r="Y1" s="3"/>
      <c r="Z1" s="3"/>
      <c r="AA1" s="3"/>
      <c r="AB1" s="3"/>
      <c r="AC1" s="3"/>
    </row>
    <row r="2" spans="1:29" ht="15.75" customHeight="1">
      <c r="A2" s="17" t="s">
        <v>518</v>
      </c>
      <c r="B2" s="17" t="s">
        <v>489</v>
      </c>
      <c r="C2" s="17" t="s">
        <v>96</v>
      </c>
      <c r="D2" s="17" t="s">
        <v>615</v>
      </c>
      <c r="E2" s="17" t="s">
        <v>521</v>
      </c>
      <c r="G2" s="15" t="s">
        <v>520</v>
      </c>
      <c r="H2" s="17" t="s">
        <v>624</v>
      </c>
      <c r="I2" s="17">
        <v>51.9712715745355</v>
      </c>
      <c r="J2" s="17">
        <v>4.0346567437434997</v>
      </c>
    </row>
    <row r="3" spans="1:29" ht="15.75" customHeight="1">
      <c r="A3" s="17" t="s">
        <v>518</v>
      </c>
      <c r="B3" s="17" t="s">
        <v>489</v>
      </c>
      <c r="C3" s="17" t="s">
        <v>96</v>
      </c>
      <c r="D3" s="17" t="s">
        <v>531</v>
      </c>
      <c r="E3" s="17" t="s">
        <v>521</v>
      </c>
      <c r="G3" s="15" t="s">
        <v>520</v>
      </c>
      <c r="H3" s="17" t="s">
        <v>624</v>
      </c>
      <c r="I3" s="17">
        <v>51.9712715745355</v>
      </c>
      <c r="J3" s="17">
        <v>4.0346567437434997</v>
      </c>
    </row>
    <row r="4" spans="1:29" ht="15.75" customHeight="1">
      <c r="A4" s="15" t="s">
        <v>532</v>
      </c>
      <c r="B4" s="17" t="s">
        <v>489</v>
      </c>
      <c r="C4" s="17" t="s">
        <v>96</v>
      </c>
      <c r="D4" s="17" t="s">
        <v>531</v>
      </c>
      <c r="E4" s="17" t="s">
        <v>521</v>
      </c>
      <c r="G4" s="15" t="s">
        <v>533</v>
      </c>
      <c r="H4" s="17" t="s">
        <v>625</v>
      </c>
      <c r="I4" s="17">
        <v>33.908913788954699</v>
      </c>
      <c r="J4" s="17">
        <v>-118.151076200586</v>
      </c>
    </row>
    <row r="5" spans="1:29" ht="15.75" customHeight="1">
      <c r="A5" s="15" t="s">
        <v>532</v>
      </c>
      <c r="B5" s="17" t="s">
        <v>489</v>
      </c>
      <c r="C5" s="17" t="s">
        <v>96</v>
      </c>
      <c r="D5" s="17" t="s">
        <v>615</v>
      </c>
      <c r="E5" s="17" t="s">
        <v>521</v>
      </c>
      <c r="G5" s="15" t="s">
        <v>533</v>
      </c>
      <c r="H5" s="17" t="s">
        <v>625</v>
      </c>
      <c r="I5" s="17">
        <v>33.908913788954699</v>
      </c>
      <c r="J5" s="17">
        <v>-118.151076200586</v>
      </c>
    </row>
    <row r="6" spans="1:29" ht="15.75" customHeight="1">
      <c r="A6" s="15" t="s">
        <v>538</v>
      </c>
      <c r="B6" s="17" t="s">
        <v>626</v>
      </c>
      <c r="C6" s="17" t="s">
        <v>96</v>
      </c>
      <c r="D6" s="17" t="s">
        <v>627</v>
      </c>
      <c r="E6" s="17" t="s">
        <v>521</v>
      </c>
      <c r="F6" s="17">
        <v>80</v>
      </c>
      <c r="G6" s="15" t="s">
        <v>628</v>
      </c>
      <c r="H6" s="17" t="s">
        <v>629</v>
      </c>
      <c r="I6" s="17">
        <v>45.422342885946698</v>
      </c>
      <c r="J6" s="17">
        <v>9.2598748610623591</v>
      </c>
      <c r="K6" s="34"/>
    </row>
    <row r="7" spans="1:29" ht="15.75" customHeight="1">
      <c r="A7" s="15" t="s">
        <v>540</v>
      </c>
      <c r="B7" s="17" t="s">
        <v>489</v>
      </c>
      <c r="C7" s="17" t="s">
        <v>96</v>
      </c>
      <c r="D7" s="17" t="s">
        <v>627</v>
      </c>
      <c r="E7" s="17" t="s">
        <v>521</v>
      </c>
      <c r="F7" s="17">
        <v>80</v>
      </c>
      <c r="G7" s="15" t="s">
        <v>541</v>
      </c>
      <c r="H7" s="17" t="s">
        <v>625</v>
      </c>
      <c r="I7" s="17">
        <v>29.998460964206998</v>
      </c>
      <c r="J7" s="17">
        <v>-90.388644542697705</v>
      </c>
      <c r="K7" s="17"/>
    </row>
    <row r="8" spans="1:29" ht="15.75" customHeight="1">
      <c r="A8" s="15" t="s">
        <v>540</v>
      </c>
      <c r="B8" s="17" t="s">
        <v>489</v>
      </c>
      <c r="C8" s="17" t="s">
        <v>96</v>
      </c>
      <c r="D8" s="17" t="s">
        <v>531</v>
      </c>
      <c r="E8" s="17" t="s">
        <v>521</v>
      </c>
      <c r="G8" s="15" t="s">
        <v>541</v>
      </c>
      <c r="H8" s="17" t="s">
        <v>625</v>
      </c>
      <c r="I8" s="17">
        <v>29.998460964206998</v>
      </c>
      <c r="J8" s="17">
        <v>-90.388644542697705</v>
      </c>
      <c r="K8" s="17"/>
    </row>
    <row r="9" spans="1:29" ht="15.75" customHeight="1">
      <c r="A9" s="15" t="s">
        <v>540</v>
      </c>
      <c r="B9" s="17" t="s">
        <v>489</v>
      </c>
      <c r="C9" s="17" t="s">
        <v>96</v>
      </c>
      <c r="D9" s="17" t="s">
        <v>615</v>
      </c>
      <c r="E9" s="17" t="s">
        <v>521</v>
      </c>
      <c r="G9" s="15" t="s">
        <v>541</v>
      </c>
      <c r="H9" s="17" t="s">
        <v>625</v>
      </c>
      <c r="I9" s="17">
        <v>29.998460964206998</v>
      </c>
      <c r="J9" s="17">
        <v>-90.388644542697705</v>
      </c>
      <c r="K9" s="17"/>
    </row>
    <row r="10" spans="1:29" ht="15.75" customHeight="1">
      <c r="A10" s="17" t="s">
        <v>543</v>
      </c>
      <c r="B10" s="17" t="s">
        <v>626</v>
      </c>
      <c r="C10" s="17" t="s">
        <v>96</v>
      </c>
      <c r="D10" s="17" t="s">
        <v>546</v>
      </c>
      <c r="E10" s="17" t="s">
        <v>545</v>
      </c>
      <c r="F10" s="17">
        <v>268.11</v>
      </c>
      <c r="G10" s="35" t="s">
        <v>544</v>
      </c>
      <c r="H10" s="17" t="s">
        <v>625</v>
      </c>
      <c r="I10" s="17">
        <v>39.565686872482999</v>
      </c>
      <c r="J10" s="17">
        <v>-104.85584240561199</v>
      </c>
      <c r="K10" s="17"/>
    </row>
    <row r="11" spans="1:29" ht="16">
      <c r="A11" s="17" t="s">
        <v>554</v>
      </c>
      <c r="B11" s="17" t="s">
        <v>489</v>
      </c>
      <c r="C11" s="17" t="s">
        <v>96</v>
      </c>
      <c r="D11" s="17" t="s">
        <v>630</v>
      </c>
      <c r="E11" s="17" t="s">
        <v>556</v>
      </c>
      <c r="G11" s="17" t="s">
        <v>631</v>
      </c>
      <c r="H11" s="17" t="s">
        <v>625</v>
      </c>
      <c r="I11" s="17">
        <v>39.548546047853598</v>
      </c>
      <c r="J11" s="17">
        <v>-119.615152522611</v>
      </c>
    </row>
    <row r="12" spans="1:29" ht="16">
      <c r="A12" s="36" t="s">
        <v>554</v>
      </c>
      <c r="B12" s="17" t="s">
        <v>626</v>
      </c>
      <c r="C12" s="17" t="s">
        <v>96</v>
      </c>
      <c r="D12" s="37" t="s">
        <v>630</v>
      </c>
      <c r="E12" s="36" t="s">
        <v>556</v>
      </c>
      <c r="G12" s="17" t="s">
        <v>555</v>
      </c>
      <c r="H12" s="17" t="s">
        <v>625</v>
      </c>
      <c r="I12" s="17">
        <v>37.753042118300499</v>
      </c>
      <c r="J12" s="17">
        <v>-121.934670329968</v>
      </c>
    </row>
    <row r="13" spans="1:29" ht="16">
      <c r="A13" s="17" t="s">
        <v>559</v>
      </c>
      <c r="B13" s="17" t="s">
        <v>626</v>
      </c>
      <c r="C13" s="17" t="s">
        <v>96</v>
      </c>
      <c r="D13" s="17" t="s">
        <v>531</v>
      </c>
      <c r="E13" s="17" t="s">
        <v>521</v>
      </c>
      <c r="G13" s="17" t="s">
        <v>560</v>
      </c>
      <c r="H13" s="17" t="s">
        <v>624</v>
      </c>
      <c r="I13" s="17">
        <v>52.3577753155583</v>
      </c>
      <c r="J13" s="17">
        <v>4.9325338856658298</v>
      </c>
    </row>
    <row r="14" spans="1:29" ht="16">
      <c r="A14" s="17" t="s">
        <v>559</v>
      </c>
      <c r="B14" s="17" t="s">
        <v>626</v>
      </c>
      <c r="C14" s="17" t="s">
        <v>96</v>
      </c>
      <c r="D14" s="17" t="s">
        <v>627</v>
      </c>
      <c r="E14" s="17" t="s">
        <v>521</v>
      </c>
      <c r="F14" s="17">
        <v>80</v>
      </c>
      <c r="G14" s="17" t="s">
        <v>560</v>
      </c>
      <c r="H14" s="17" t="s">
        <v>624</v>
      </c>
      <c r="I14" s="17">
        <v>52.3577753155583</v>
      </c>
      <c r="J14" s="17">
        <v>4.9325338856658298</v>
      </c>
    </row>
    <row r="15" spans="1:29" ht="16">
      <c r="A15" s="17" t="s">
        <v>632</v>
      </c>
      <c r="B15" s="17" t="s">
        <v>626</v>
      </c>
      <c r="C15" s="17" t="s">
        <v>266</v>
      </c>
      <c r="G15" s="35" t="s">
        <v>633</v>
      </c>
      <c r="H15" s="17" t="s">
        <v>625</v>
      </c>
      <c r="I15" s="17">
        <v>41.416309962394003</v>
      </c>
      <c r="J15" s="17">
        <v>-81.858186630513103</v>
      </c>
    </row>
    <row r="16" spans="1:29" ht="16">
      <c r="A16" s="17" t="s">
        <v>634</v>
      </c>
      <c r="B16" s="17" t="s">
        <v>626</v>
      </c>
      <c r="C16" s="17" t="s">
        <v>266</v>
      </c>
      <c r="D16" s="17" t="s">
        <v>635</v>
      </c>
      <c r="E16" s="17" t="s">
        <v>636</v>
      </c>
      <c r="G16" s="17" t="s">
        <v>637</v>
      </c>
      <c r="H16" s="17" t="s">
        <v>625</v>
      </c>
      <c r="I16" s="17">
        <v>39.740923768588097</v>
      </c>
      <c r="J16" s="17">
        <v>-105.168625432456</v>
      </c>
    </row>
    <row r="17" spans="1:10" ht="16">
      <c r="A17" s="17" t="s">
        <v>638</v>
      </c>
      <c r="B17" s="17" t="s">
        <v>626</v>
      </c>
      <c r="C17" s="17" t="s">
        <v>266</v>
      </c>
      <c r="D17" s="17" t="s">
        <v>546</v>
      </c>
      <c r="E17" s="17" t="s">
        <v>639</v>
      </c>
      <c r="G17" s="17" t="s">
        <v>640</v>
      </c>
      <c r="H17" s="17" t="s">
        <v>625</v>
      </c>
      <c r="I17" s="17">
        <v>35.883610046442001</v>
      </c>
      <c r="J17" s="17">
        <v>-106.32108741698001</v>
      </c>
    </row>
    <row r="18" spans="1:10" ht="16">
      <c r="A18" s="17" t="s">
        <v>638</v>
      </c>
      <c r="B18" s="17" t="s">
        <v>626</v>
      </c>
      <c r="C18" s="17" t="s">
        <v>266</v>
      </c>
      <c r="D18" s="17" t="s">
        <v>523</v>
      </c>
      <c r="E18" s="17" t="s">
        <v>639</v>
      </c>
      <c r="G18" s="17" t="s">
        <v>640</v>
      </c>
      <c r="H18" s="17" t="s">
        <v>625</v>
      </c>
      <c r="I18" s="17">
        <v>35.883610046442001</v>
      </c>
      <c r="J18" s="17">
        <v>-106.32108741698001</v>
      </c>
    </row>
    <row r="19" spans="1:10" ht="16">
      <c r="A19" s="17" t="s">
        <v>641</v>
      </c>
      <c r="B19" s="17" t="s">
        <v>626</v>
      </c>
      <c r="C19" s="17" t="s">
        <v>216</v>
      </c>
      <c r="E19" s="17" t="s">
        <v>642</v>
      </c>
      <c r="G19" s="17" t="s">
        <v>329</v>
      </c>
      <c r="H19" s="17" t="s">
        <v>625</v>
      </c>
      <c r="I19" s="17">
        <v>43.2230051195287</v>
      </c>
      <c r="J19" s="17">
        <v>-70.915762062694398</v>
      </c>
    </row>
    <row r="20" spans="1:10" ht="16">
      <c r="A20" s="17" t="s">
        <v>641</v>
      </c>
      <c r="B20" s="17" t="s">
        <v>626</v>
      </c>
      <c r="C20" s="17" t="s">
        <v>216</v>
      </c>
      <c r="E20" s="17" t="s">
        <v>521</v>
      </c>
      <c r="G20" s="17" t="s">
        <v>329</v>
      </c>
      <c r="H20" s="17" t="s">
        <v>625</v>
      </c>
      <c r="I20" s="17">
        <v>43.2230051195287</v>
      </c>
      <c r="J20" s="17">
        <v>-70.915762062694398</v>
      </c>
    </row>
    <row r="21" spans="1:10" ht="16">
      <c r="A21" s="17" t="s">
        <v>643</v>
      </c>
      <c r="B21" s="17" t="s">
        <v>626</v>
      </c>
      <c r="C21" s="17" t="s">
        <v>216</v>
      </c>
    </row>
    <row r="22" spans="1:10" ht="15.75" customHeight="1"/>
    <row r="23" spans="1:10" ht="15.75" customHeight="1"/>
    <row r="24" spans="1:10" ht="15.75" customHeight="1"/>
    <row r="25" spans="1:10" ht="15.75" customHeight="1"/>
    <row r="26" spans="1:10" ht="15.75" customHeight="1"/>
    <row r="27" spans="1:10" ht="15.75" customHeight="1"/>
    <row r="28" spans="1:10" ht="15.75" customHeight="1"/>
    <row r="29" spans="1:10" ht="15.75" customHeight="1"/>
    <row r="30" spans="1:10" ht="15.75" customHeight="1"/>
    <row r="31" spans="1:10" ht="15.75" customHeight="1"/>
    <row r="32" spans="1:10"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row r="2902" ht="15.75" customHeight="1"/>
    <row r="2903" ht="15.75" customHeight="1"/>
    <row r="2904" ht="15.75" customHeight="1"/>
    <row r="2905" ht="15.75" customHeight="1"/>
    <row r="2906" ht="15.75" customHeight="1"/>
    <row r="2907" ht="15.75" customHeight="1"/>
    <row r="2908" ht="15.75" customHeight="1"/>
    <row r="2909" ht="15.75" customHeight="1"/>
    <row r="2910" ht="15.75" customHeight="1"/>
    <row r="2911" ht="15.75" customHeight="1"/>
    <row r="2912" ht="15.75" customHeight="1"/>
    <row r="2913" ht="15.75" customHeight="1"/>
    <row r="2914" ht="15.75" customHeight="1"/>
    <row r="2915" ht="15.75" customHeight="1"/>
    <row r="2916" ht="15.75" customHeight="1"/>
    <row r="2917" ht="15.75" customHeight="1"/>
    <row r="2918" ht="15.75" customHeight="1"/>
    <row r="2919" ht="15.75" customHeight="1"/>
    <row r="2920" ht="15.75" customHeight="1"/>
    <row r="2921" ht="15.75" customHeight="1"/>
    <row r="2922" ht="15.75" customHeight="1"/>
    <row r="2923" ht="15.75" customHeight="1"/>
    <row r="2924" ht="15.75" customHeight="1"/>
    <row r="2925" ht="15.75" customHeight="1"/>
    <row r="2926" ht="15.75" customHeight="1"/>
    <row r="2927" ht="15.75" customHeight="1"/>
    <row r="2928" ht="15.75" customHeight="1"/>
    <row r="2929" ht="15.75" customHeight="1"/>
    <row r="2930" ht="15.75" customHeight="1"/>
    <row r="2931" ht="15.75" customHeight="1"/>
    <row r="2932" ht="15.75" customHeight="1"/>
    <row r="2933" ht="15.75" customHeight="1"/>
    <row r="2934" ht="15.75" customHeight="1"/>
    <row r="2935" ht="15.75" customHeight="1"/>
    <row r="2936" ht="15.75" customHeight="1"/>
    <row r="2937" ht="15.75" customHeight="1"/>
    <row r="2938" ht="15.75" customHeight="1"/>
    <row r="2939" ht="15.75" customHeight="1"/>
    <row r="2940" ht="15.75" customHeight="1"/>
    <row r="2941" ht="15.75" customHeight="1"/>
    <row r="2942" ht="15.75" customHeight="1"/>
    <row r="2943" ht="15.75" customHeight="1"/>
    <row r="2944" ht="15.75" customHeight="1"/>
    <row r="2945" ht="15.75" customHeight="1"/>
    <row r="2946" ht="15.75" customHeight="1"/>
    <row r="2947" ht="15.75" customHeight="1"/>
    <row r="2948" ht="15.75" customHeight="1"/>
    <row r="2949" ht="15.75" customHeight="1"/>
    <row r="2950" ht="15.75" customHeight="1"/>
    <row r="2951" ht="15.75" customHeight="1"/>
    <row r="2952" ht="15.75" customHeight="1"/>
    <row r="2953" ht="15.75" customHeight="1"/>
    <row r="2954" ht="15.75" customHeight="1"/>
    <row r="2955" ht="15.75" customHeight="1"/>
    <row r="2956" ht="15.75" customHeight="1"/>
    <row r="2957" ht="15.75" customHeight="1"/>
    <row r="2958" ht="15.75" customHeight="1"/>
    <row r="2959" ht="15.75" customHeight="1"/>
    <row r="2960" ht="15.75" customHeight="1"/>
    <row r="2961" ht="15.75" customHeight="1"/>
    <row r="2962" ht="15.75" customHeight="1"/>
    <row r="2963" ht="15.75" customHeight="1"/>
    <row r="2964" ht="15.75" customHeight="1"/>
    <row r="2965" ht="15.75" customHeight="1"/>
    <row r="2966" ht="15.75" customHeight="1"/>
    <row r="2967" ht="15.75" customHeight="1"/>
    <row r="2968" ht="15.75" customHeight="1"/>
    <row r="2969" ht="15.75" customHeight="1"/>
    <row r="2970" ht="15.75" customHeight="1"/>
    <row r="2971" ht="15.75" customHeight="1"/>
    <row r="2972" ht="15.75" customHeight="1"/>
    <row r="2973" ht="15.75" customHeight="1"/>
    <row r="2974" ht="15.75" customHeight="1"/>
    <row r="2975" ht="15.75" customHeight="1"/>
    <row r="2976" ht="15.75" customHeight="1"/>
    <row r="2977" ht="15.75" customHeight="1"/>
    <row r="2978" ht="15.75" customHeight="1"/>
    <row r="2979" ht="15.75" customHeight="1"/>
    <row r="2980" ht="15.75" customHeight="1"/>
    <row r="2981" ht="15.75" customHeight="1"/>
    <row r="2982" ht="15.75" customHeight="1"/>
    <row r="2983" ht="15.75" customHeight="1"/>
    <row r="2984" ht="15.75" customHeight="1"/>
    <row r="2985" ht="15.75" customHeight="1"/>
    <row r="2986" ht="15.75" customHeight="1"/>
    <row r="2987" ht="15.75" customHeight="1"/>
    <row r="2988" ht="15.75" customHeight="1"/>
    <row r="2989" ht="15.75" customHeight="1"/>
    <row r="2990" ht="15.75" customHeight="1"/>
    <row r="2991" ht="15.75" customHeight="1"/>
    <row r="2992" ht="15.75" customHeight="1"/>
    <row r="2993" ht="15.75" customHeight="1"/>
    <row r="2994" ht="15.75" customHeight="1"/>
    <row r="2995" ht="15.75" customHeight="1"/>
    <row r="2996" ht="15.75" customHeight="1"/>
    <row r="2997" ht="15.75" customHeight="1"/>
    <row r="2998" ht="15.75" customHeight="1"/>
    <row r="2999" ht="15.75" customHeight="1"/>
    <row r="3000" ht="15.75" customHeight="1"/>
    <row r="3001" ht="15.75" customHeight="1"/>
    <row r="3002" ht="15.75" customHeight="1"/>
    <row r="3003" ht="15.75" customHeight="1"/>
    <row r="3004" ht="15.75" customHeight="1"/>
    <row r="3005" ht="15.75" customHeight="1"/>
    <row r="3006" ht="15.75" customHeight="1"/>
    <row r="3007" ht="15.75" customHeight="1"/>
    <row r="3008" ht="15.75" customHeight="1"/>
    <row r="3009" ht="15.75" customHeight="1"/>
    <row r="3010" ht="15.75" customHeight="1"/>
    <row r="3011" ht="15.75" customHeight="1"/>
    <row r="3012" ht="15.75" customHeight="1"/>
    <row r="3013" ht="15.75" customHeight="1"/>
    <row r="3014" ht="15.75" customHeight="1"/>
    <row r="3015" ht="15.75" customHeight="1"/>
    <row r="3016" ht="15.75" customHeight="1"/>
    <row r="3017" ht="15.75" customHeight="1"/>
    <row r="3018" ht="15.75" customHeight="1"/>
    <row r="3019" ht="15.75" customHeight="1"/>
    <row r="3020" ht="15.75" customHeight="1"/>
    <row r="3021" ht="15.75" customHeight="1"/>
    <row r="3022" ht="15.75" customHeight="1"/>
    <row r="3023" ht="15.75" customHeight="1"/>
    <row r="3024" ht="15.75" customHeight="1"/>
    <row r="3025" ht="15.75" customHeight="1"/>
    <row r="3026" ht="15.75" customHeight="1"/>
    <row r="3027" ht="15.75" customHeight="1"/>
    <row r="3028" ht="15.75" customHeight="1"/>
    <row r="3029" ht="15.75" customHeight="1"/>
    <row r="3030" ht="15.75" customHeight="1"/>
    <row r="3031" ht="15.75" customHeight="1"/>
    <row r="3032" ht="15.75" customHeight="1"/>
    <row r="3033" ht="15.75" customHeight="1"/>
    <row r="3034" ht="15.75" customHeight="1"/>
    <row r="3035" ht="15.75" customHeight="1"/>
    <row r="3036" ht="15.75" customHeight="1"/>
    <row r="3037" ht="15.75" customHeight="1"/>
    <row r="3038" ht="15.75" customHeight="1"/>
    <row r="3039" ht="15.75" customHeight="1"/>
    <row r="3040" ht="15.75" customHeight="1"/>
    <row r="3041" ht="15.75" customHeight="1"/>
    <row r="3042" ht="15.75" customHeight="1"/>
    <row r="3043" ht="15.75" customHeight="1"/>
    <row r="3044" ht="15.75" customHeight="1"/>
    <row r="3045" ht="15.75" customHeight="1"/>
    <row r="3046" ht="15.75" customHeight="1"/>
    <row r="3047" ht="15.75" customHeight="1"/>
    <row r="3048" ht="15.75" customHeight="1"/>
    <row r="3049" ht="15.75" customHeight="1"/>
    <row r="3050" ht="15.75" customHeight="1"/>
    <row r="3051" ht="15.75" customHeight="1"/>
    <row r="3052" ht="15.75" customHeight="1"/>
    <row r="3053" ht="15.75" customHeight="1"/>
    <row r="3054" ht="15.75" customHeight="1"/>
    <row r="3055" ht="15.75" customHeight="1"/>
    <row r="3056" ht="15.75" customHeight="1"/>
    <row r="3057" ht="15.75" customHeight="1"/>
    <row r="3058" ht="15.75" customHeight="1"/>
    <row r="3059" ht="15.75" customHeight="1"/>
    <row r="3060" ht="15.75" customHeight="1"/>
    <row r="3061" ht="15.75" customHeight="1"/>
    <row r="3062" ht="15.75" customHeight="1"/>
    <row r="3063" ht="15.75" customHeight="1"/>
    <row r="3064" ht="15.75" customHeight="1"/>
    <row r="3065" ht="15.75" customHeight="1"/>
    <row r="3066" ht="15.75" customHeight="1"/>
    <row r="3067" ht="15.75" customHeight="1"/>
    <row r="3068" ht="15.75" customHeight="1"/>
    <row r="3069" ht="15.75" customHeight="1"/>
    <row r="3070" ht="15.75" customHeight="1"/>
    <row r="3071" ht="15.75" customHeight="1"/>
    <row r="3072" ht="15.75" customHeight="1"/>
    <row r="3073" ht="15.75" customHeight="1"/>
    <row r="3074" ht="15.75" customHeight="1"/>
    <row r="3075" ht="15.75" customHeight="1"/>
    <row r="3076" ht="15.75" customHeight="1"/>
    <row r="3077" ht="15.75" customHeight="1"/>
    <row r="3078" ht="15.75" customHeight="1"/>
    <row r="3079" ht="15.75" customHeight="1"/>
    <row r="3080" ht="15.75" customHeight="1"/>
    <row r="3081" ht="15.75" customHeight="1"/>
    <row r="3082" ht="15.75" customHeight="1"/>
    <row r="3083" ht="15.75" customHeight="1"/>
    <row r="3084" ht="15.75" customHeight="1"/>
    <row r="3085" ht="15.75" customHeight="1"/>
    <row r="3086" ht="15.75" customHeight="1"/>
    <row r="3087" ht="15.75" customHeight="1"/>
    <row r="3088" ht="15.75" customHeight="1"/>
    <row r="3089" ht="15.75" customHeight="1"/>
    <row r="3090" ht="15.75" customHeight="1"/>
    <row r="3091" ht="15.75" customHeight="1"/>
    <row r="3092" ht="15.75" customHeight="1"/>
    <row r="3093" ht="15.75" customHeight="1"/>
    <row r="3094" ht="15.75" customHeight="1"/>
    <row r="3095"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26"/>
  <sheetViews>
    <sheetView topLeftCell="C1" workbookViewId="0">
      <pane ySplit="1" topLeftCell="A2" activePane="bottomLeft" state="frozen"/>
      <selection pane="bottomLeft" activeCell="D16" sqref="D16"/>
    </sheetView>
  </sheetViews>
  <sheetFormatPr baseColWidth="10" defaultColWidth="11.1640625" defaultRowHeight="15" customHeight="1"/>
  <cols>
    <col min="1" max="1" width="29.6640625" customWidth="1"/>
    <col min="2" max="2" width="20.6640625" customWidth="1"/>
    <col min="3" max="3" width="16.6640625" customWidth="1"/>
    <col min="4" max="4" width="17.6640625" customWidth="1"/>
    <col min="5" max="9" width="11.1640625" customWidth="1"/>
    <col min="10" max="10" width="15.33203125" customWidth="1"/>
    <col min="11" max="26" width="11.1640625" customWidth="1"/>
  </cols>
  <sheetData>
    <row r="1" spans="1:26">
      <c r="A1" s="1" t="s">
        <v>644</v>
      </c>
      <c r="B1" s="1" t="s">
        <v>645</v>
      </c>
      <c r="C1" s="1" t="s">
        <v>646</v>
      </c>
      <c r="D1" s="1" t="s">
        <v>647</v>
      </c>
      <c r="E1" s="1" t="s">
        <v>648</v>
      </c>
      <c r="F1" s="1" t="s">
        <v>649</v>
      </c>
      <c r="G1" s="1" t="s">
        <v>650</v>
      </c>
      <c r="H1" s="1" t="s">
        <v>651</v>
      </c>
      <c r="I1" s="1" t="s">
        <v>652</v>
      </c>
      <c r="J1" s="1" t="s">
        <v>653</v>
      </c>
      <c r="K1" s="1" t="s">
        <v>654</v>
      </c>
      <c r="L1" s="1" t="s">
        <v>655</v>
      </c>
      <c r="M1" s="1" t="s">
        <v>656</v>
      </c>
      <c r="N1" s="1" t="s">
        <v>657</v>
      </c>
      <c r="O1" s="1"/>
      <c r="P1" s="38"/>
      <c r="Q1" s="38"/>
      <c r="R1" s="38"/>
      <c r="S1" s="38"/>
      <c r="T1" s="38"/>
      <c r="U1" s="38"/>
      <c r="V1" s="38"/>
      <c r="W1" s="38"/>
      <c r="X1" s="38"/>
      <c r="Y1" s="38"/>
      <c r="Z1" s="38"/>
    </row>
    <row r="2" spans="1:26">
      <c r="A2" s="17" t="s">
        <v>658</v>
      </c>
      <c r="B2" s="17" t="s">
        <v>659</v>
      </c>
      <c r="C2" s="17" t="s">
        <v>660</v>
      </c>
      <c r="D2" s="17" t="s">
        <v>661</v>
      </c>
      <c r="E2" s="39">
        <v>1404</v>
      </c>
      <c r="F2" s="39">
        <v>1000</v>
      </c>
      <c r="G2" s="39">
        <v>7000</v>
      </c>
      <c r="H2" s="39">
        <v>19.600000000000001</v>
      </c>
      <c r="I2" s="39">
        <v>95.1</v>
      </c>
      <c r="J2" s="39">
        <v>94</v>
      </c>
      <c r="K2" s="39">
        <v>1000</v>
      </c>
      <c r="L2" s="39">
        <v>69.400000000000006</v>
      </c>
      <c r="M2" s="39">
        <v>0.5</v>
      </c>
      <c r="N2" s="40">
        <v>0.6</v>
      </c>
    </row>
    <row r="3" spans="1:26">
      <c r="A3" s="17" t="s">
        <v>658</v>
      </c>
      <c r="B3" s="17" t="s">
        <v>662</v>
      </c>
      <c r="C3" s="17" t="s">
        <v>660</v>
      </c>
      <c r="D3" s="17" t="s">
        <v>661</v>
      </c>
      <c r="E3" s="39">
        <v>8</v>
      </c>
      <c r="F3" s="39">
        <v>250</v>
      </c>
      <c r="G3" s="39">
        <v>7000</v>
      </c>
      <c r="H3" s="39">
        <v>10.9</v>
      </c>
      <c r="I3" s="39">
        <v>93.4</v>
      </c>
      <c r="J3" s="39">
        <v>93</v>
      </c>
      <c r="K3" s="39">
        <v>1000</v>
      </c>
      <c r="L3" s="39">
        <v>31.25</v>
      </c>
      <c r="M3" s="39">
        <v>0.4</v>
      </c>
      <c r="N3" s="40">
        <v>0.4</v>
      </c>
    </row>
    <row r="4" spans="1:26">
      <c r="A4" s="17" t="s">
        <v>663</v>
      </c>
      <c r="B4" s="17" t="s">
        <v>659</v>
      </c>
      <c r="C4" s="17" t="s">
        <v>660</v>
      </c>
      <c r="D4" s="17" t="s">
        <v>664</v>
      </c>
      <c r="E4" s="40">
        <v>20</v>
      </c>
      <c r="F4" s="40">
        <v>500</v>
      </c>
      <c r="G4" s="40">
        <v>5100</v>
      </c>
      <c r="H4" s="40">
        <v>39</v>
      </c>
      <c r="I4" s="40">
        <v>94</v>
      </c>
      <c r="J4" s="40">
        <v>97</v>
      </c>
      <c r="K4" s="40">
        <v>1000</v>
      </c>
      <c r="L4" s="40">
        <v>42</v>
      </c>
      <c r="M4" s="40">
        <v>0.9</v>
      </c>
      <c r="N4" s="40">
        <v>0.4</v>
      </c>
    </row>
    <row r="5" spans="1:26">
      <c r="A5" s="17" t="s">
        <v>665</v>
      </c>
      <c r="B5" s="17" t="s">
        <v>662</v>
      </c>
      <c r="C5" s="17" t="s">
        <v>660</v>
      </c>
      <c r="D5" s="17" t="s">
        <v>666</v>
      </c>
      <c r="E5" s="40">
        <v>5.78</v>
      </c>
      <c r="F5" s="40">
        <v>171.03</v>
      </c>
      <c r="G5" s="40">
        <v>3750</v>
      </c>
      <c r="H5" s="40">
        <v>14.72</v>
      </c>
      <c r="I5" s="40">
        <v>95</v>
      </c>
      <c r="J5" s="40">
        <v>95</v>
      </c>
      <c r="K5" s="40">
        <v>700</v>
      </c>
      <c r="L5" s="40">
        <v>29.59</v>
      </c>
      <c r="M5" s="40">
        <v>0.3342</v>
      </c>
      <c r="N5" s="40">
        <v>0.16</v>
      </c>
    </row>
    <row r="6" spans="1:26">
      <c r="A6" s="17" t="s">
        <v>667</v>
      </c>
      <c r="B6" s="17" t="s">
        <v>659</v>
      </c>
      <c r="C6" s="17" t="s">
        <v>660</v>
      </c>
      <c r="D6" s="17" t="s">
        <v>668</v>
      </c>
      <c r="E6" s="40">
        <v>40</v>
      </c>
      <c r="F6" s="40">
        <v>10000</v>
      </c>
      <c r="G6" s="40">
        <v>3000</v>
      </c>
      <c r="H6" s="40">
        <v>125</v>
      </c>
      <c r="I6" s="41">
        <v>98</v>
      </c>
      <c r="J6" s="40">
        <v>99.4</v>
      </c>
      <c r="K6" s="40">
        <v>3600</v>
      </c>
      <c r="L6" s="40">
        <v>254</v>
      </c>
      <c r="M6" s="41">
        <v>0</v>
      </c>
      <c r="N6" s="41">
        <v>0</v>
      </c>
    </row>
    <row r="7" spans="1:26">
      <c r="A7" s="17" t="s">
        <v>411</v>
      </c>
      <c r="B7" s="17" t="s">
        <v>662</v>
      </c>
      <c r="C7" s="17" t="s">
        <v>660</v>
      </c>
      <c r="D7" s="17" t="s">
        <v>669</v>
      </c>
      <c r="E7" s="40">
        <v>12</v>
      </c>
      <c r="F7" s="40">
        <v>250</v>
      </c>
      <c r="G7" s="40">
        <v>5000</v>
      </c>
      <c r="H7" s="40">
        <v>23.1</v>
      </c>
      <c r="I7" s="40">
        <v>92.6</v>
      </c>
      <c r="J7" s="40">
        <v>95</v>
      </c>
      <c r="K7" s="40">
        <v>1000</v>
      </c>
      <c r="L7" s="40">
        <v>20.8</v>
      </c>
      <c r="M7" s="40">
        <v>0.48</v>
      </c>
      <c r="N7" s="40">
        <v>0.16</v>
      </c>
    </row>
    <row r="8" spans="1:26">
      <c r="A8" s="17" t="s">
        <v>411</v>
      </c>
      <c r="B8" s="17" t="s">
        <v>659</v>
      </c>
      <c r="C8" s="17" t="s">
        <v>660</v>
      </c>
      <c r="D8" s="17" t="s">
        <v>669</v>
      </c>
      <c r="E8" s="40">
        <v>5.2</v>
      </c>
      <c r="F8" s="40">
        <v>1865</v>
      </c>
      <c r="G8" s="40">
        <v>1200</v>
      </c>
      <c r="H8" s="40">
        <v>41.4</v>
      </c>
      <c r="I8" s="40">
        <v>94.1</v>
      </c>
      <c r="J8" s="40">
        <v>95.9</v>
      </c>
      <c r="K8" s="40">
        <v>2000</v>
      </c>
      <c r="L8" s="40">
        <v>360</v>
      </c>
      <c r="M8" s="40">
        <v>1.28</v>
      </c>
      <c r="N8" s="40">
        <v>0.35</v>
      </c>
    </row>
    <row r="9" spans="1:26">
      <c r="A9" s="17" t="s">
        <v>670</v>
      </c>
      <c r="B9" s="17" t="s">
        <v>662</v>
      </c>
      <c r="C9" s="17" t="s">
        <v>660</v>
      </c>
      <c r="D9" s="45" t="s">
        <v>4476</v>
      </c>
      <c r="E9" s="40">
        <v>9</v>
      </c>
      <c r="F9" s="40">
        <v>250</v>
      </c>
      <c r="G9" s="40">
        <v>5000</v>
      </c>
      <c r="H9" s="40">
        <v>17.2</v>
      </c>
      <c r="I9" s="40">
        <v>91.3</v>
      </c>
      <c r="J9" s="40">
        <v>93.2</v>
      </c>
      <c r="K9" s="40">
        <v>1000</v>
      </c>
      <c r="L9" s="40">
        <v>27.7</v>
      </c>
      <c r="M9" s="40">
        <v>0.52</v>
      </c>
      <c r="N9" s="40">
        <v>0.22</v>
      </c>
    </row>
    <row r="10" spans="1:26">
      <c r="A10" s="17" t="s">
        <v>670</v>
      </c>
      <c r="B10" s="17" t="s">
        <v>659</v>
      </c>
      <c r="C10" s="17" t="s">
        <v>660</v>
      </c>
      <c r="D10" s="45" t="s">
        <v>4476</v>
      </c>
      <c r="E10" s="40">
        <v>9</v>
      </c>
      <c r="F10" s="40">
        <v>250</v>
      </c>
      <c r="G10" s="40">
        <v>5000</v>
      </c>
      <c r="H10" s="40">
        <v>17.2</v>
      </c>
      <c r="I10" s="40">
        <v>91.3</v>
      </c>
      <c r="J10" s="40">
        <v>93.2</v>
      </c>
      <c r="K10" s="40">
        <v>1000</v>
      </c>
      <c r="L10" s="40">
        <v>27.7</v>
      </c>
      <c r="M10" s="40">
        <v>0.52</v>
      </c>
      <c r="N10" s="40">
        <v>0.22</v>
      </c>
    </row>
    <row r="11" spans="1:26">
      <c r="A11" s="17" t="s">
        <v>671</v>
      </c>
      <c r="B11" s="17" t="s">
        <v>659</v>
      </c>
      <c r="C11" s="17" t="s">
        <v>660</v>
      </c>
      <c r="D11" s="17" t="s">
        <v>672</v>
      </c>
      <c r="E11" s="40">
        <v>12</v>
      </c>
      <c r="F11" s="40">
        <v>500</v>
      </c>
      <c r="G11" s="40">
        <v>5000</v>
      </c>
      <c r="H11" s="40">
        <v>23</v>
      </c>
      <c r="I11" s="40">
        <v>95</v>
      </c>
      <c r="J11" s="40">
        <v>95</v>
      </c>
      <c r="K11" s="40">
        <v>1000</v>
      </c>
      <c r="L11" s="40">
        <v>41.6666667</v>
      </c>
      <c r="M11" s="41">
        <v>0</v>
      </c>
      <c r="N11" s="41">
        <v>0</v>
      </c>
    </row>
    <row r="12" spans="1:26">
      <c r="A12" s="17" t="s">
        <v>671</v>
      </c>
      <c r="B12" s="17" t="s">
        <v>659</v>
      </c>
      <c r="C12" s="17" t="s">
        <v>660</v>
      </c>
      <c r="D12" s="17" t="s">
        <v>672</v>
      </c>
      <c r="E12" s="40">
        <v>11</v>
      </c>
      <c r="F12" s="40">
        <v>500</v>
      </c>
      <c r="G12" s="40">
        <v>5000</v>
      </c>
      <c r="H12" s="40">
        <v>20</v>
      </c>
      <c r="I12" s="40">
        <v>95</v>
      </c>
      <c r="J12" s="40">
        <v>95</v>
      </c>
      <c r="K12" s="40">
        <v>1000</v>
      </c>
      <c r="L12" s="40">
        <v>45.454545500000002</v>
      </c>
      <c r="M12" s="41">
        <v>0</v>
      </c>
      <c r="N12" s="41">
        <v>0</v>
      </c>
    </row>
    <row r="13" spans="1:26">
      <c r="A13" s="17" t="s">
        <v>673</v>
      </c>
      <c r="B13" s="17" t="s">
        <v>662</v>
      </c>
      <c r="C13" s="17" t="s">
        <v>660</v>
      </c>
      <c r="D13" s="17" t="s">
        <v>674</v>
      </c>
      <c r="E13" s="40">
        <v>11.5</v>
      </c>
      <c r="F13" s="40">
        <v>2000</v>
      </c>
      <c r="G13" s="40">
        <v>5000</v>
      </c>
      <c r="H13" s="40">
        <v>22</v>
      </c>
      <c r="I13" s="40">
        <v>94</v>
      </c>
      <c r="J13" s="41">
        <v>95</v>
      </c>
      <c r="K13" s="40">
        <v>2000</v>
      </c>
      <c r="L13" s="40">
        <v>174</v>
      </c>
      <c r="M13" s="40">
        <v>1.6</v>
      </c>
      <c r="N13" s="40">
        <v>0.6</v>
      </c>
    </row>
    <row r="14" spans="1:26">
      <c r="A14" s="17" t="s">
        <v>673</v>
      </c>
      <c r="B14" s="17" t="s">
        <v>662</v>
      </c>
      <c r="C14" s="17" t="s">
        <v>660</v>
      </c>
      <c r="D14" s="17" t="s">
        <v>674</v>
      </c>
      <c r="E14" s="40">
        <v>7.6</v>
      </c>
      <c r="F14" s="40">
        <v>660</v>
      </c>
      <c r="G14" s="40">
        <v>4300</v>
      </c>
      <c r="H14" s="40">
        <v>17</v>
      </c>
      <c r="I14" s="40">
        <v>92</v>
      </c>
      <c r="J14" s="41">
        <v>95</v>
      </c>
      <c r="K14" s="40">
        <v>2000</v>
      </c>
      <c r="L14" s="40">
        <v>87</v>
      </c>
      <c r="M14" s="40">
        <v>1.6</v>
      </c>
      <c r="N14" s="40">
        <v>0.4</v>
      </c>
    </row>
    <row r="15" spans="1:26">
      <c r="A15" s="17" t="s">
        <v>673</v>
      </c>
      <c r="B15" s="17" t="s">
        <v>662</v>
      </c>
      <c r="C15" s="17" t="s">
        <v>660</v>
      </c>
      <c r="D15" s="17" t="s">
        <v>675</v>
      </c>
      <c r="E15" s="40">
        <v>6.5</v>
      </c>
      <c r="F15" s="40">
        <v>330</v>
      </c>
      <c r="G15" s="40">
        <v>4300</v>
      </c>
      <c r="H15" s="40">
        <v>14</v>
      </c>
      <c r="I15" s="40">
        <v>92</v>
      </c>
      <c r="J15" s="41">
        <v>95</v>
      </c>
      <c r="K15" s="40">
        <v>1000</v>
      </c>
      <c r="L15" s="40">
        <v>51</v>
      </c>
      <c r="M15" s="40">
        <v>1.6</v>
      </c>
      <c r="N15" s="40">
        <v>0.3</v>
      </c>
    </row>
    <row r="16" spans="1:26">
      <c r="A16" s="17" t="s">
        <v>676</v>
      </c>
      <c r="B16" s="17" t="s">
        <v>662</v>
      </c>
      <c r="C16" s="17" t="s">
        <v>660</v>
      </c>
      <c r="D16" s="45" t="s">
        <v>4476</v>
      </c>
      <c r="E16" s="40">
        <v>16</v>
      </c>
      <c r="F16" s="40">
        <v>5000</v>
      </c>
      <c r="G16" s="40">
        <v>7500</v>
      </c>
      <c r="H16" s="40">
        <v>15.9</v>
      </c>
      <c r="I16" s="41">
        <v>95</v>
      </c>
      <c r="J16" s="40">
        <v>96</v>
      </c>
      <c r="K16" s="41">
        <v>1000</v>
      </c>
      <c r="L16" s="40">
        <v>160</v>
      </c>
      <c r="M16" s="40">
        <v>0.6</v>
      </c>
      <c r="N16" s="40">
        <v>0.6</v>
      </c>
    </row>
    <row r="17" spans="1:14">
      <c r="A17" s="17" t="s">
        <v>677</v>
      </c>
      <c r="B17" s="17" t="s">
        <v>662</v>
      </c>
      <c r="C17" s="17" t="s">
        <v>678</v>
      </c>
      <c r="D17" s="17" t="s">
        <v>668</v>
      </c>
      <c r="E17" s="40">
        <v>24</v>
      </c>
      <c r="F17" s="40">
        <v>2400</v>
      </c>
      <c r="G17" s="40">
        <v>5000</v>
      </c>
      <c r="H17" s="40">
        <v>40</v>
      </c>
      <c r="I17" s="40">
        <v>97</v>
      </c>
      <c r="J17" s="40">
        <v>98.2</v>
      </c>
      <c r="K17" s="40">
        <v>1000</v>
      </c>
      <c r="L17" s="40">
        <v>120</v>
      </c>
      <c r="M17" s="41">
        <v>0</v>
      </c>
      <c r="N17" s="41">
        <v>0</v>
      </c>
    </row>
    <row r="18" spans="1:14">
      <c r="A18" s="17" t="s">
        <v>677</v>
      </c>
      <c r="B18" s="17" t="s">
        <v>662</v>
      </c>
      <c r="C18" s="17" t="s">
        <v>679</v>
      </c>
      <c r="D18" s="17" t="s">
        <v>668</v>
      </c>
      <c r="E18" s="40">
        <v>40</v>
      </c>
      <c r="F18" s="40">
        <v>5000</v>
      </c>
      <c r="G18" s="40">
        <v>5000</v>
      </c>
      <c r="H18" s="40">
        <v>80</v>
      </c>
      <c r="I18" s="40">
        <v>98</v>
      </c>
      <c r="J18" s="40">
        <v>99</v>
      </c>
      <c r="K18" s="40">
        <v>1000</v>
      </c>
      <c r="L18" s="40">
        <v>120</v>
      </c>
      <c r="M18" s="41">
        <v>0</v>
      </c>
      <c r="N18" s="41">
        <v>0</v>
      </c>
    </row>
    <row r="19" spans="1:14">
      <c r="A19" s="17" t="s">
        <v>677</v>
      </c>
      <c r="B19" s="17" t="s">
        <v>662</v>
      </c>
      <c r="C19" s="17" t="s">
        <v>678</v>
      </c>
      <c r="D19" s="17" t="s">
        <v>668</v>
      </c>
      <c r="E19" s="40">
        <v>60</v>
      </c>
      <c r="F19" s="40">
        <v>6000</v>
      </c>
      <c r="G19" s="40">
        <v>5000</v>
      </c>
      <c r="H19" s="40">
        <v>80</v>
      </c>
      <c r="I19" s="40">
        <v>98</v>
      </c>
      <c r="J19" s="40">
        <v>99</v>
      </c>
      <c r="K19" s="40">
        <v>1000</v>
      </c>
      <c r="L19" s="40">
        <v>120</v>
      </c>
      <c r="M19" s="41">
        <v>0</v>
      </c>
      <c r="N19" s="41">
        <v>0</v>
      </c>
    </row>
    <row r="20" spans="1:14">
      <c r="B20" s="42"/>
      <c r="C20" s="42"/>
      <c r="D20" s="42"/>
      <c r="E20" s="43"/>
      <c r="F20" s="43"/>
    </row>
    <row r="21" spans="1:14">
      <c r="B21" s="42"/>
      <c r="C21" s="42"/>
      <c r="D21" s="42"/>
      <c r="E21" s="43"/>
      <c r="F21" s="43"/>
    </row>
    <row r="22" spans="1:14">
      <c r="B22" s="42"/>
      <c r="C22" s="42"/>
      <c r="D22" s="42"/>
      <c r="E22" s="43"/>
      <c r="F22" s="43"/>
    </row>
    <row r="23" spans="1:14">
      <c r="B23" s="42"/>
      <c r="C23" s="42"/>
      <c r="D23" s="42"/>
      <c r="E23" s="43"/>
      <c r="F23" s="43"/>
    </row>
    <row r="24" spans="1:14">
      <c r="B24" s="42"/>
      <c r="C24" s="42"/>
      <c r="D24" s="42"/>
      <c r="E24" s="43"/>
      <c r="F24" s="43"/>
    </row>
    <row r="25" spans="1:14">
      <c r="B25" s="42"/>
      <c r="C25" s="42"/>
      <c r="D25" s="42"/>
      <c r="E25" s="43"/>
      <c r="F25" s="43"/>
    </row>
    <row r="26" spans="1:14">
      <c r="B26" s="42"/>
      <c r="C26" s="42"/>
      <c r="D26" s="42"/>
      <c r="E26" s="42"/>
      <c r="F26" s="4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M1"/>
  <sheetViews>
    <sheetView workbookViewId="0"/>
  </sheetViews>
  <sheetFormatPr baseColWidth="10" defaultColWidth="11.1640625" defaultRowHeight="15" customHeight="1"/>
  <cols>
    <col min="1" max="5" width="21.6640625" customWidth="1"/>
    <col min="6" max="13" width="11.1640625" customWidth="1"/>
  </cols>
  <sheetData>
    <row r="1" spans="1:13" ht="15.75" customHeight="1">
      <c r="A1" s="1" t="s">
        <v>680</v>
      </c>
      <c r="B1" s="1" t="s">
        <v>681</v>
      </c>
      <c r="C1" s="2" t="s">
        <v>682</v>
      </c>
      <c r="D1" s="2" t="s">
        <v>683</v>
      </c>
      <c r="E1" s="2" t="s">
        <v>684</v>
      </c>
      <c r="F1" s="3"/>
      <c r="G1" s="3"/>
      <c r="H1" s="3"/>
      <c r="I1" s="3"/>
      <c r="J1" s="3"/>
      <c r="K1" s="3"/>
      <c r="L1" s="3"/>
      <c r="M1" s="3"/>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O3108"/>
  <sheetViews>
    <sheetView workbookViewId="0"/>
  </sheetViews>
  <sheetFormatPr baseColWidth="10" defaultColWidth="11.1640625" defaultRowHeight="15" customHeight="1"/>
  <sheetData>
    <row r="1" spans="1:15">
      <c r="A1" s="44" t="s">
        <v>685</v>
      </c>
      <c r="B1" s="44" t="s">
        <v>686</v>
      </c>
      <c r="C1" s="44" t="s">
        <v>687</v>
      </c>
      <c r="D1" s="44" t="s">
        <v>688</v>
      </c>
      <c r="E1" s="44" t="s">
        <v>689</v>
      </c>
      <c r="F1" s="44" t="s">
        <v>690</v>
      </c>
      <c r="G1" s="44" t="s">
        <v>691</v>
      </c>
      <c r="H1" s="44" t="s">
        <v>692</v>
      </c>
      <c r="I1" s="44" t="s">
        <v>693</v>
      </c>
      <c r="J1" s="44" t="s">
        <v>694</v>
      </c>
      <c r="K1" s="44" t="s">
        <v>695</v>
      </c>
      <c r="L1" s="44" t="s">
        <v>696</v>
      </c>
      <c r="M1" s="44" t="s">
        <v>697</v>
      </c>
      <c r="N1" s="44" t="s">
        <v>698</v>
      </c>
      <c r="O1" s="44" t="s">
        <v>699</v>
      </c>
    </row>
    <row r="2" spans="1:15">
      <c r="A2" s="40">
        <v>1001</v>
      </c>
      <c r="B2" s="20" t="s">
        <v>700</v>
      </c>
      <c r="C2" s="20" t="s">
        <v>701</v>
      </c>
      <c r="D2" s="40">
        <v>46.3</v>
      </c>
      <c r="E2" s="40">
        <v>49.2</v>
      </c>
      <c r="F2" s="40">
        <v>56.1</v>
      </c>
      <c r="G2" s="40">
        <v>63.6</v>
      </c>
      <c r="H2" s="40">
        <v>71.400000000000006</v>
      </c>
      <c r="I2" s="40">
        <v>78.3</v>
      </c>
      <c r="J2" s="40">
        <v>80.7</v>
      </c>
      <c r="K2" s="40">
        <v>80</v>
      </c>
      <c r="L2" s="40">
        <v>75.400000000000006</v>
      </c>
      <c r="M2" s="40">
        <v>64.599999999999994</v>
      </c>
      <c r="N2" s="40">
        <v>54.3</v>
      </c>
      <c r="O2" s="40">
        <v>47.2</v>
      </c>
    </row>
    <row r="3" spans="1:15">
      <c r="A3" s="40">
        <v>1003</v>
      </c>
      <c r="B3" s="20" t="s">
        <v>702</v>
      </c>
      <c r="C3" s="20" t="s">
        <v>701</v>
      </c>
      <c r="D3" s="40">
        <v>51</v>
      </c>
      <c r="E3" s="40">
        <v>53.6</v>
      </c>
      <c r="F3" s="40">
        <v>59.6</v>
      </c>
      <c r="G3" s="40">
        <v>66.400000000000006</v>
      </c>
      <c r="H3" s="40">
        <v>73.5</v>
      </c>
      <c r="I3" s="40">
        <v>79.400000000000006</v>
      </c>
      <c r="J3" s="40">
        <v>81.2</v>
      </c>
      <c r="K3" s="40">
        <v>80.900000000000006</v>
      </c>
      <c r="L3" s="40">
        <v>77.3</v>
      </c>
      <c r="M3" s="40">
        <v>68</v>
      </c>
      <c r="N3" s="40">
        <v>58.3</v>
      </c>
      <c r="O3" s="40">
        <v>52.3</v>
      </c>
    </row>
    <row r="4" spans="1:15">
      <c r="A4" s="40">
        <v>1005</v>
      </c>
      <c r="B4" s="20" t="s">
        <v>703</v>
      </c>
      <c r="C4" s="20" t="s">
        <v>701</v>
      </c>
      <c r="D4" s="40">
        <v>47.8</v>
      </c>
      <c r="E4" s="40">
        <v>50.6</v>
      </c>
      <c r="F4" s="40">
        <v>57.1</v>
      </c>
      <c r="G4" s="40">
        <v>64.5</v>
      </c>
      <c r="H4" s="40">
        <v>72.3</v>
      </c>
      <c r="I4" s="40">
        <v>78.599999999999994</v>
      </c>
      <c r="J4" s="40">
        <v>80.400000000000006</v>
      </c>
      <c r="K4" s="40">
        <v>79.900000000000006</v>
      </c>
      <c r="L4" s="40">
        <v>75.900000000000006</v>
      </c>
      <c r="M4" s="40">
        <v>65.599999999999994</v>
      </c>
      <c r="N4" s="40">
        <v>55.8</v>
      </c>
      <c r="O4" s="40">
        <v>48.8</v>
      </c>
    </row>
    <row r="5" spans="1:15">
      <c r="A5" s="40">
        <v>1007</v>
      </c>
      <c r="B5" s="20" t="s">
        <v>704</v>
      </c>
      <c r="C5" s="20" t="s">
        <v>701</v>
      </c>
      <c r="D5" s="40">
        <v>44.3</v>
      </c>
      <c r="E5" s="40">
        <v>47.3</v>
      </c>
      <c r="F5" s="40">
        <v>54.6</v>
      </c>
      <c r="G5" s="40">
        <v>62.5</v>
      </c>
      <c r="H5" s="40">
        <v>70.400000000000006</v>
      </c>
      <c r="I5" s="40">
        <v>77.599999999999994</v>
      </c>
      <c r="J5" s="40">
        <v>80.099999999999994</v>
      </c>
      <c r="K5" s="40">
        <v>79.5</v>
      </c>
      <c r="L5" s="40">
        <v>74.7</v>
      </c>
      <c r="M5" s="40">
        <v>63.6</v>
      </c>
      <c r="N5" s="40">
        <v>52.8</v>
      </c>
      <c r="O5" s="40">
        <v>45.6</v>
      </c>
    </row>
    <row r="6" spans="1:15">
      <c r="A6" s="40">
        <v>1009</v>
      </c>
      <c r="B6" s="20" t="s">
        <v>705</v>
      </c>
      <c r="C6" s="20" t="s">
        <v>701</v>
      </c>
      <c r="D6" s="40">
        <v>41.6</v>
      </c>
      <c r="E6" s="40">
        <v>44.5</v>
      </c>
      <c r="F6" s="40">
        <v>52</v>
      </c>
      <c r="G6" s="40">
        <v>60.3</v>
      </c>
      <c r="H6" s="40">
        <v>68.5</v>
      </c>
      <c r="I6" s="40">
        <v>75.8</v>
      </c>
      <c r="J6" s="40">
        <v>78.8</v>
      </c>
      <c r="K6" s="40">
        <v>77.900000000000006</v>
      </c>
      <c r="L6" s="40">
        <v>72.599999999999994</v>
      </c>
      <c r="M6" s="40">
        <v>61.5</v>
      </c>
      <c r="N6" s="40">
        <v>50.6</v>
      </c>
      <c r="O6" s="40">
        <v>43.1</v>
      </c>
    </row>
    <row r="7" spans="1:15">
      <c r="A7" s="40">
        <v>1011</v>
      </c>
      <c r="B7" s="20" t="s">
        <v>706</v>
      </c>
      <c r="C7" s="20" t="s">
        <v>701</v>
      </c>
      <c r="D7" s="40">
        <v>46.8</v>
      </c>
      <c r="E7" s="40">
        <v>49.7</v>
      </c>
      <c r="F7" s="40">
        <v>56.2</v>
      </c>
      <c r="G7" s="40">
        <v>63.8</v>
      </c>
      <c r="H7" s="40">
        <v>71.7</v>
      </c>
      <c r="I7" s="40">
        <v>78.099999999999994</v>
      </c>
      <c r="J7" s="40">
        <v>80.099999999999994</v>
      </c>
      <c r="K7" s="40">
        <v>79.599999999999994</v>
      </c>
      <c r="L7" s="40">
        <v>75.5</v>
      </c>
      <c r="M7" s="40">
        <v>65</v>
      </c>
      <c r="N7" s="40">
        <v>55.1</v>
      </c>
      <c r="O7" s="40">
        <v>47.9</v>
      </c>
    </row>
    <row r="8" spans="1:15">
      <c r="A8" s="40">
        <v>1013</v>
      </c>
      <c r="B8" s="20" t="s">
        <v>707</v>
      </c>
      <c r="C8" s="20" t="s">
        <v>701</v>
      </c>
      <c r="D8" s="40">
        <v>47.5</v>
      </c>
      <c r="E8" s="40">
        <v>50.5</v>
      </c>
      <c r="F8" s="40">
        <v>57.1</v>
      </c>
      <c r="G8" s="40">
        <v>64.400000000000006</v>
      </c>
      <c r="H8" s="40">
        <v>71.900000000000006</v>
      </c>
      <c r="I8" s="40">
        <v>78.3</v>
      </c>
      <c r="J8" s="40">
        <v>80.3</v>
      </c>
      <c r="K8" s="40">
        <v>79.8</v>
      </c>
      <c r="L8" s="40">
        <v>75.7</v>
      </c>
      <c r="M8" s="40">
        <v>65.3</v>
      </c>
      <c r="N8" s="40">
        <v>55.3</v>
      </c>
      <c r="O8" s="40">
        <v>48.6</v>
      </c>
    </row>
    <row r="9" spans="1:15">
      <c r="A9" s="40">
        <v>1015</v>
      </c>
      <c r="B9" s="20" t="s">
        <v>708</v>
      </c>
      <c r="C9" s="20" t="s">
        <v>701</v>
      </c>
      <c r="D9" s="40">
        <v>42.3</v>
      </c>
      <c r="E9" s="40">
        <v>45.3</v>
      </c>
      <c r="F9" s="40">
        <v>52.6</v>
      </c>
      <c r="G9" s="40">
        <v>60.7</v>
      </c>
      <c r="H9" s="40">
        <v>68.8</v>
      </c>
      <c r="I9" s="40">
        <v>76</v>
      </c>
      <c r="J9" s="40">
        <v>78.8</v>
      </c>
      <c r="K9" s="40">
        <v>78</v>
      </c>
      <c r="L9" s="40">
        <v>72.8</v>
      </c>
      <c r="M9" s="40">
        <v>61.6</v>
      </c>
      <c r="N9" s="40">
        <v>51</v>
      </c>
      <c r="O9" s="40">
        <v>43.6</v>
      </c>
    </row>
    <row r="10" spans="1:15">
      <c r="A10" s="40">
        <v>1017</v>
      </c>
      <c r="B10" s="20" t="s">
        <v>709</v>
      </c>
      <c r="C10" s="20" t="s">
        <v>701</v>
      </c>
      <c r="D10" s="40">
        <v>43.7</v>
      </c>
      <c r="E10" s="40">
        <v>46.5</v>
      </c>
      <c r="F10" s="40">
        <v>53.4</v>
      </c>
      <c r="G10" s="40">
        <v>61.3</v>
      </c>
      <c r="H10" s="40">
        <v>69.2</v>
      </c>
      <c r="I10" s="40">
        <v>76.099999999999994</v>
      </c>
      <c r="J10" s="40">
        <v>78.400000000000006</v>
      </c>
      <c r="K10" s="40">
        <v>77.8</v>
      </c>
      <c r="L10" s="40">
        <v>73.099999999999994</v>
      </c>
      <c r="M10" s="40">
        <v>62.4</v>
      </c>
      <c r="N10" s="40">
        <v>52.1</v>
      </c>
      <c r="O10" s="40">
        <v>44.6</v>
      </c>
    </row>
    <row r="11" spans="1:15">
      <c r="A11" s="40">
        <v>1019</v>
      </c>
      <c r="B11" s="20" t="s">
        <v>710</v>
      </c>
      <c r="C11" s="20" t="s">
        <v>701</v>
      </c>
      <c r="D11" s="40">
        <v>41.4</v>
      </c>
      <c r="E11" s="40">
        <v>44.4</v>
      </c>
      <c r="F11" s="40">
        <v>51.9</v>
      </c>
      <c r="G11" s="40">
        <v>60.4</v>
      </c>
      <c r="H11" s="40">
        <v>68.7</v>
      </c>
      <c r="I11" s="40">
        <v>76</v>
      </c>
      <c r="J11" s="40">
        <v>78.900000000000006</v>
      </c>
      <c r="K11" s="40">
        <v>78.099999999999994</v>
      </c>
      <c r="L11" s="40">
        <v>72.8</v>
      </c>
      <c r="M11" s="40">
        <v>61.4</v>
      </c>
      <c r="N11" s="40">
        <v>50.5</v>
      </c>
      <c r="O11" s="40">
        <v>42.7</v>
      </c>
    </row>
    <row r="12" spans="1:15">
      <c r="A12" s="40">
        <v>1021</v>
      </c>
      <c r="B12" s="20" t="s">
        <v>711</v>
      </c>
      <c r="C12" s="20" t="s">
        <v>701</v>
      </c>
      <c r="D12" s="40">
        <v>44.7</v>
      </c>
      <c r="E12" s="40">
        <v>47.6</v>
      </c>
      <c r="F12" s="40">
        <v>54.7</v>
      </c>
      <c r="G12" s="40">
        <v>62.4</v>
      </c>
      <c r="H12" s="40">
        <v>70.3</v>
      </c>
      <c r="I12" s="40">
        <v>77.400000000000006</v>
      </c>
      <c r="J12" s="40">
        <v>79.7</v>
      </c>
      <c r="K12" s="40">
        <v>79.099999999999994</v>
      </c>
      <c r="L12" s="40">
        <v>74.400000000000006</v>
      </c>
      <c r="M12" s="40">
        <v>63.4</v>
      </c>
      <c r="N12" s="40">
        <v>53</v>
      </c>
      <c r="O12" s="40">
        <v>45.8</v>
      </c>
    </row>
    <row r="13" spans="1:15">
      <c r="A13" s="40">
        <v>1023</v>
      </c>
      <c r="B13" s="20" t="s">
        <v>712</v>
      </c>
      <c r="C13" s="20" t="s">
        <v>701</v>
      </c>
      <c r="D13" s="40">
        <v>47.1</v>
      </c>
      <c r="E13" s="40">
        <v>50.1</v>
      </c>
      <c r="F13" s="40">
        <v>57</v>
      </c>
      <c r="G13" s="40">
        <v>64.400000000000006</v>
      </c>
      <c r="H13" s="40">
        <v>71.900000000000006</v>
      </c>
      <c r="I13" s="40">
        <v>78.599999999999994</v>
      </c>
      <c r="J13" s="40">
        <v>80.8</v>
      </c>
      <c r="K13" s="40">
        <v>80.400000000000006</v>
      </c>
      <c r="L13" s="40">
        <v>75.599999999999994</v>
      </c>
      <c r="M13" s="40">
        <v>64.900000000000006</v>
      </c>
      <c r="N13" s="40">
        <v>54.8</v>
      </c>
      <c r="O13" s="40">
        <v>48.4</v>
      </c>
    </row>
    <row r="14" spans="1:15">
      <c r="A14" s="40">
        <v>1025</v>
      </c>
      <c r="B14" s="20" t="s">
        <v>713</v>
      </c>
      <c r="C14" s="20" t="s">
        <v>701</v>
      </c>
      <c r="D14" s="40">
        <v>47.9</v>
      </c>
      <c r="E14" s="40">
        <v>50.8</v>
      </c>
      <c r="F14" s="40">
        <v>57.5</v>
      </c>
      <c r="G14" s="40">
        <v>64.7</v>
      </c>
      <c r="H14" s="40">
        <v>72.099999999999994</v>
      </c>
      <c r="I14" s="40">
        <v>78.7</v>
      </c>
      <c r="J14" s="40">
        <v>80.7</v>
      </c>
      <c r="K14" s="40">
        <v>80.2</v>
      </c>
      <c r="L14" s="40">
        <v>75.8</v>
      </c>
      <c r="M14" s="40">
        <v>65.5</v>
      </c>
      <c r="N14" s="40">
        <v>55.4</v>
      </c>
      <c r="O14" s="40">
        <v>49</v>
      </c>
    </row>
    <row r="15" spans="1:15">
      <c r="A15" s="40">
        <v>1027</v>
      </c>
      <c r="B15" s="20" t="s">
        <v>714</v>
      </c>
      <c r="C15" s="20" t="s">
        <v>701</v>
      </c>
      <c r="D15" s="40">
        <v>42.8</v>
      </c>
      <c r="E15" s="40">
        <v>45.7</v>
      </c>
      <c r="F15" s="40">
        <v>52.8</v>
      </c>
      <c r="G15" s="40">
        <v>60.6</v>
      </c>
      <c r="H15" s="40">
        <v>68.3</v>
      </c>
      <c r="I15" s="40">
        <v>75.099999999999994</v>
      </c>
      <c r="J15" s="40">
        <v>77.599999999999994</v>
      </c>
      <c r="K15" s="40">
        <v>76.900000000000006</v>
      </c>
      <c r="L15" s="40">
        <v>72.099999999999994</v>
      </c>
      <c r="M15" s="40">
        <v>61.4</v>
      </c>
      <c r="N15" s="40">
        <v>51.2</v>
      </c>
      <c r="O15" s="40">
        <v>43.9</v>
      </c>
    </row>
    <row r="16" spans="1:15">
      <c r="A16" s="40">
        <v>1029</v>
      </c>
      <c r="B16" s="20" t="s">
        <v>715</v>
      </c>
      <c r="C16" s="20" t="s">
        <v>701</v>
      </c>
      <c r="D16" s="40">
        <v>41.5</v>
      </c>
      <c r="E16" s="40">
        <v>44.4</v>
      </c>
      <c r="F16" s="40">
        <v>51.6</v>
      </c>
      <c r="G16" s="40">
        <v>59.7</v>
      </c>
      <c r="H16" s="40">
        <v>67.7</v>
      </c>
      <c r="I16" s="40">
        <v>74.7</v>
      </c>
      <c r="J16" s="40">
        <v>77.5</v>
      </c>
      <c r="K16" s="40">
        <v>76.7</v>
      </c>
      <c r="L16" s="40">
        <v>71.599999999999994</v>
      </c>
      <c r="M16" s="40">
        <v>60.6</v>
      </c>
      <c r="N16" s="40">
        <v>50.2</v>
      </c>
      <c r="O16" s="40">
        <v>42.7</v>
      </c>
    </row>
    <row r="17" spans="1:15">
      <c r="A17" s="40">
        <v>1031</v>
      </c>
      <c r="B17" s="20" t="s">
        <v>716</v>
      </c>
      <c r="C17" s="20" t="s">
        <v>701</v>
      </c>
      <c r="D17" s="40">
        <v>48.7</v>
      </c>
      <c r="E17" s="40">
        <v>51.6</v>
      </c>
      <c r="F17" s="40">
        <v>58.1</v>
      </c>
      <c r="G17" s="40">
        <v>65.099999999999994</v>
      </c>
      <c r="H17" s="40">
        <v>72.8</v>
      </c>
      <c r="I17" s="40">
        <v>78.8</v>
      </c>
      <c r="J17" s="40">
        <v>80.5</v>
      </c>
      <c r="K17" s="40">
        <v>80</v>
      </c>
      <c r="L17" s="40">
        <v>76.400000000000006</v>
      </c>
      <c r="M17" s="40">
        <v>66.3</v>
      </c>
      <c r="N17" s="40">
        <v>56.5</v>
      </c>
      <c r="O17" s="40">
        <v>49.8</v>
      </c>
    </row>
    <row r="18" spans="1:15">
      <c r="A18" s="40">
        <v>1033</v>
      </c>
      <c r="B18" s="20" t="s">
        <v>717</v>
      </c>
      <c r="C18" s="20" t="s">
        <v>701</v>
      </c>
      <c r="D18" s="40">
        <v>39.9</v>
      </c>
      <c r="E18" s="40">
        <v>42.9</v>
      </c>
      <c r="F18" s="40">
        <v>50.8</v>
      </c>
      <c r="G18" s="40">
        <v>59.8</v>
      </c>
      <c r="H18" s="40">
        <v>68.099999999999994</v>
      </c>
      <c r="I18" s="40">
        <v>75.8</v>
      </c>
      <c r="J18" s="40">
        <v>79</v>
      </c>
      <c r="K18" s="40">
        <v>78.2</v>
      </c>
      <c r="L18" s="40">
        <v>72.3</v>
      </c>
      <c r="M18" s="40">
        <v>60.7</v>
      </c>
      <c r="N18" s="40">
        <v>49.6</v>
      </c>
      <c r="O18" s="40">
        <v>41.9</v>
      </c>
    </row>
    <row r="19" spans="1:15">
      <c r="A19" s="40">
        <v>1035</v>
      </c>
      <c r="B19" s="20" t="s">
        <v>718</v>
      </c>
      <c r="C19" s="20" t="s">
        <v>701</v>
      </c>
      <c r="D19" s="40">
        <v>48.7</v>
      </c>
      <c r="E19" s="40">
        <v>51.7</v>
      </c>
      <c r="F19" s="40">
        <v>58</v>
      </c>
      <c r="G19" s="40">
        <v>65.099999999999994</v>
      </c>
      <c r="H19" s="40">
        <v>72.599999999999994</v>
      </c>
      <c r="I19" s="40">
        <v>79</v>
      </c>
      <c r="J19" s="40">
        <v>80.900000000000006</v>
      </c>
      <c r="K19" s="40">
        <v>80.400000000000006</v>
      </c>
      <c r="L19" s="40">
        <v>76.400000000000006</v>
      </c>
      <c r="M19" s="40">
        <v>66.099999999999994</v>
      </c>
      <c r="N19" s="40">
        <v>56.2</v>
      </c>
      <c r="O19" s="40">
        <v>49.9</v>
      </c>
    </row>
    <row r="20" spans="1:15">
      <c r="A20" s="40">
        <v>1037</v>
      </c>
      <c r="B20" s="20" t="s">
        <v>719</v>
      </c>
      <c r="C20" s="20" t="s">
        <v>701</v>
      </c>
      <c r="D20" s="40">
        <v>44.5</v>
      </c>
      <c r="E20" s="40">
        <v>47.4</v>
      </c>
      <c r="F20" s="40">
        <v>54.4</v>
      </c>
      <c r="G20" s="40">
        <v>62</v>
      </c>
      <c r="H20" s="40">
        <v>69.7</v>
      </c>
      <c r="I20" s="40">
        <v>76.7</v>
      </c>
      <c r="J20" s="40">
        <v>79.099999999999994</v>
      </c>
      <c r="K20" s="40">
        <v>78.5</v>
      </c>
      <c r="L20" s="40">
        <v>73.8</v>
      </c>
      <c r="M20" s="40">
        <v>63.1</v>
      </c>
      <c r="N20" s="40">
        <v>52.8</v>
      </c>
      <c r="O20" s="40">
        <v>45.5</v>
      </c>
    </row>
    <row r="21" spans="1:15">
      <c r="A21" s="40">
        <v>1039</v>
      </c>
      <c r="B21" s="20" t="s">
        <v>720</v>
      </c>
      <c r="C21" s="20" t="s">
        <v>701</v>
      </c>
      <c r="D21" s="40">
        <v>48.9</v>
      </c>
      <c r="E21" s="40">
        <v>51.9</v>
      </c>
      <c r="F21" s="40">
        <v>58.1</v>
      </c>
      <c r="G21" s="40">
        <v>65.3</v>
      </c>
      <c r="H21" s="40">
        <v>72.8</v>
      </c>
      <c r="I21" s="40">
        <v>79</v>
      </c>
      <c r="J21" s="40">
        <v>80.8</v>
      </c>
      <c r="K21" s="40">
        <v>80.3</v>
      </c>
      <c r="L21" s="40">
        <v>76.599999999999994</v>
      </c>
      <c r="M21" s="40">
        <v>66.400000000000006</v>
      </c>
      <c r="N21" s="40">
        <v>56.5</v>
      </c>
      <c r="O21" s="40">
        <v>50</v>
      </c>
    </row>
    <row r="22" spans="1:15">
      <c r="A22" s="40">
        <v>1041</v>
      </c>
      <c r="B22" s="20" t="s">
        <v>721</v>
      </c>
      <c r="C22" s="20" t="s">
        <v>701</v>
      </c>
      <c r="D22" s="40">
        <v>47.4</v>
      </c>
      <c r="E22" s="40">
        <v>50.4</v>
      </c>
      <c r="F22" s="40">
        <v>56.9</v>
      </c>
      <c r="G22" s="40">
        <v>64.3</v>
      </c>
      <c r="H22" s="40">
        <v>71.8</v>
      </c>
      <c r="I22" s="40">
        <v>78.099999999999994</v>
      </c>
      <c r="J22" s="40">
        <v>80</v>
      </c>
      <c r="K22" s="40">
        <v>79.5</v>
      </c>
      <c r="L22" s="40">
        <v>75.599999999999994</v>
      </c>
      <c r="M22" s="40">
        <v>65.3</v>
      </c>
      <c r="N22" s="40">
        <v>55.3</v>
      </c>
      <c r="O22" s="40">
        <v>48.4</v>
      </c>
    </row>
    <row r="23" spans="1:15">
      <c r="A23" s="40">
        <v>1043</v>
      </c>
      <c r="B23" s="20" t="s">
        <v>722</v>
      </c>
      <c r="C23" s="20" t="s">
        <v>701</v>
      </c>
      <c r="D23" s="40">
        <v>41.1</v>
      </c>
      <c r="E23" s="40">
        <v>44</v>
      </c>
      <c r="F23" s="40">
        <v>51.6</v>
      </c>
      <c r="G23" s="40">
        <v>60.1</v>
      </c>
      <c r="H23" s="40">
        <v>68.2</v>
      </c>
      <c r="I23" s="40">
        <v>75.599999999999994</v>
      </c>
      <c r="J23" s="40">
        <v>78.599999999999994</v>
      </c>
      <c r="K23" s="40">
        <v>77.8</v>
      </c>
      <c r="L23" s="40">
        <v>72.400000000000006</v>
      </c>
      <c r="M23" s="40">
        <v>61.2</v>
      </c>
      <c r="N23" s="40">
        <v>50.4</v>
      </c>
      <c r="O23" s="40">
        <v>42.7</v>
      </c>
    </row>
    <row r="24" spans="1:15">
      <c r="A24" s="40">
        <v>1045</v>
      </c>
      <c r="B24" s="20" t="s">
        <v>723</v>
      </c>
      <c r="C24" s="20" t="s">
        <v>701</v>
      </c>
      <c r="D24" s="40">
        <v>49.1</v>
      </c>
      <c r="E24" s="40">
        <v>51.9</v>
      </c>
      <c r="F24" s="40">
        <v>58.4</v>
      </c>
      <c r="G24" s="40">
        <v>65.400000000000006</v>
      </c>
      <c r="H24" s="40">
        <v>73.099999999999994</v>
      </c>
      <c r="I24" s="40">
        <v>79.099999999999994</v>
      </c>
      <c r="J24" s="40">
        <v>80.7</v>
      </c>
      <c r="K24" s="40">
        <v>80.2</v>
      </c>
      <c r="L24" s="40">
        <v>76.599999999999994</v>
      </c>
      <c r="M24" s="40">
        <v>66.5</v>
      </c>
      <c r="N24" s="40">
        <v>56.8</v>
      </c>
      <c r="O24" s="40">
        <v>50.2</v>
      </c>
    </row>
    <row r="25" spans="1:15">
      <c r="A25" s="40">
        <v>1047</v>
      </c>
      <c r="B25" s="20" t="s">
        <v>724</v>
      </c>
      <c r="C25" s="20" t="s">
        <v>701</v>
      </c>
      <c r="D25" s="40">
        <v>46.8</v>
      </c>
      <c r="E25" s="40">
        <v>49.7</v>
      </c>
      <c r="F25" s="40">
        <v>56.7</v>
      </c>
      <c r="G25" s="40">
        <v>64</v>
      </c>
      <c r="H25" s="40">
        <v>71.8</v>
      </c>
      <c r="I25" s="40">
        <v>78.599999999999994</v>
      </c>
      <c r="J25" s="40">
        <v>80.8</v>
      </c>
      <c r="K25" s="40">
        <v>80.2</v>
      </c>
      <c r="L25" s="40">
        <v>75.7</v>
      </c>
      <c r="M25" s="40">
        <v>65</v>
      </c>
      <c r="N25" s="40">
        <v>54.7</v>
      </c>
      <c r="O25" s="40">
        <v>47.9</v>
      </c>
    </row>
    <row r="26" spans="1:15">
      <c r="A26" s="40">
        <v>1049</v>
      </c>
      <c r="B26" s="20" t="s">
        <v>725</v>
      </c>
      <c r="C26" s="20" t="s">
        <v>701</v>
      </c>
      <c r="D26" s="40">
        <v>40</v>
      </c>
      <c r="E26" s="40">
        <v>42.9</v>
      </c>
      <c r="F26" s="40">
        <v>50.6</v>
      </c>
      <c r="G26" s="40">
        <v>59.2</v>
      </c>
      <c r="H26" s="40">
        <v>67.3</v>
      </c>
      <c r="I26" s="40">
        <v>74.5</v>
      </c>
      <c r="J26" s="40">
        <v>77.3</v>
      </c>
      <c r="K26" s="40">
        <v>76.5</v>
      </c>
      <c r="L26" s="40">
        <v>71.400000000000006</v>
      </c>
      <c r="M26" s="40">
        <v>60.3</v>
      </c>
      <c r="N26" s="40">
        <v>49.5</v>
      </c>
      <c r="O26" s="40">
        <v>41.6</v>
      </c>
    </row>
    <row r="27" spans="1:15">
      <c r="A27" s="40">
        <v>1051</v>
      </c>
      <c r="B27" s="20" t="s">
        <v>726</v>
      </c>
      <c r="C27" s="20" t="s">
        <v>701</v>
      </c>
      <c r="D27" s="40">
        <v>46.1</v>
      </c>
      <c r="E27" s="40">
        <v>49</v>
      </c>
      <c r="F27" s="40">
        <v>55.8</v>
      </c>
      <c r="G27" s="40">
        <v>63.3</v>
      </c>
      <c r="H27" s="40">
        <v>71.2</v>
      </c>
      <c r="I27" s="40">
        <v>78</v>
      </c>
      <c r="J27" s="40">
        <v>80.3</v>
      </c>
      <c r="K27" s="40">
        <v>79.8</v>
      </c>
      <c r="L27" s="40">
        <v>75.3</v>
      </c>
      <c r="M27" s="40">
        <v>64.599999999999994</v>
      </c>
      <c r="N27" s="40">
        <v>54.4</v>
      </c>
      <c r="O27" s="40">
        <v>47.1</v>
      </c>
    </row>
    <row r="28" spans="1:15">
      <c r="A28" s="40">
        <v>1053</v>
      </c>
      <c r="B28" s="20" t="s">
        <v>727</v>
      </c>
      <c r="C28" s="20" t="s">
        <v>701</v>
      </c>
      <c r="D28" s="40">
        <v>49.7</v>
      </c>
      <c r="E28" s="40">
        <v>52.6</v>
      </c>
      <c r="F28" s="40">
        <v>58.8</v>
      </c>
      <c r="G28" s="40">
        <v>65.7</v>
      </c>
      <c r="H28" s="40">
        <v>73</v>
      </c>
      <c r="I28" s="40">
        <v>79.2</v>
      </c>
      <c r="J28" s="40">
        <v>81.099999999999994</v>
      </c>
      <c r="K28" s="40">
        <v>80.599999999999994</v>
      </c>
      <c r="L28" s="40">
        <v>76.7</v>
      </c>
      <c r="M28" s="40">
        <v>66.7</v>
      </c>
      <c r="N28" s="40">
        <v>56.8</v>
      </c>
      <c r="O28" s="40">
        <v>50.8</v>
      </c>
    </row>
    <row r="29" spans="1:15">
      <c r="A29" s="40">
        <v>1055</v>
      </c>
      <c r="B29" s="20" t="s">
        <v>728</v>
      </c>
      <c r="C29" s="20" t="s">
        <v>701</v>
      </c>
      <c r="D29" s="40">
        <v>41.9</v>
      </c>
      <c r="E29" s="40">
        <v>44.8</v>
      </c>
      <c r="F29" s="40">
        <v>52.3</v>
      </c>
      <c r="G29" s="40">
        <v>60.6</v>
      </c>
      <c r="H29" s="40">
        <v>68.8</v>
      </c>
      <c r="I29" s="40">
        <v>76.099999999999994</v>
      </c>
      <c r="J29" s="40">
        <v>79</v>
      </c>
      <c r="K29" s="40">
        <v>78.099999999999994</v>
      </c>
      <c r="L29" s="40">
        <v>72.900000000000006</v>
      </c>
      <c r="M29" s="40">
        <v>61.7</v>
      </c>
      <c r="N29" s="40">
        <v>50.8</v>
      </c>
      <c r="O29" s="40">
        <v>43.3</v>
      </c>
    </row>
    <row r="30" spans="1:15">
      <c r="A30" s="40">
        <v>1057</v>
      </c>
      <c r="B30" s="20" t="s">
        <v>729</v>
      </c>
      <c r="C30" s="20" t="s">
        <v>701</v>
      </c>
      <c r="D30" s="40">
        <v>42.8</v>
      </c>
      <c r="E30" s="40">
        <v>45.8</v>
      </c>
      <c r="F30" s="40">
        <v>53.4</v>
      </c>
      <c r="G30" s="40">
        <v>61.7</v>
      </c>
      <c r="H30" s="40">
        <v>69.8</v>
      </c>
      <c r="I30" s="40">
        <v>77.2</v>
      </c>
      <c r="J30" s="40">
        <v>80.2</v>
      </c>
      <c r="K30" s="40">
        <v>79.599999999999994</v>
      </c>
      <c r="L30" s="40">
        <v>74.2</v>
      </c>
      <c r="M30" s="40">
        <v>62.7</v>
      </c>
      <c r="N30" s="40">
        <v>51.7</v>
      </c>
      <c r="O30" s="40">
        <v>44.4</v>
      </c>
    </row>
    <row r="31" spans="1:15">
      <c r="A31" s="40">
        <v>1059</v>
      </c>
      <c r="B31" s="20" t="s">
        <v>730</v>
      </c>
      <c r="C31" s="20" t="s">
        <v>701</v>
      </c>
      <c r="D31" s="40">
        <v>40.200000000000003</v>
      </c>
      <c r="E31" s="40">
        <v>43.2</v>
      </c>
      <c r="F31" s="40">
        <v>50.9</v>
      </c>
      <c r="G31" s="40">
        <v>59.8</v>
      </c>
      <c r="H31" s="40">
        <v>68</v>
      </c>
      <c r="I31" s="40">
        <v>75.599999999999994</v>
      </c>
      <c r="J31" s="40">
        <v>78.7</v>
      </c>
      <c r="K31" s="40">
        <v>77.900000000000006</v>
      </c>
      <c r="L31" s="40">
        <v>72.2</v>
      </c>
      <c r="M31" s="40">
        <v>60.8</v>
      </c>
      <c r="N31" s="40">
        <v>49.8</v>
      </c>
      <c r="O31" s="40">
        <v>42.1</v>
      </c>
    </row>
    <row r="32" spans="1:15">
      <c r="A32" s="40">
        <v>1061</v>
      </c>
      <c r="B32" s="20" t="s">
        <v>731</v>
      </c>
      <c r="C32" s="20" t="s">
        <v>701</v>
      </c>
      <c r="D32" s="40">
        <v>49.7</v>
      </c>
      <c r="E32" s="40">
        <v>52.5</v>
      </c>
      <c r="F32" s="40">
        <v>58.9</v>
      </c>
      <c r="G32" s="40">
        <v>65.900000000000006</v>
      </c>
      <c r="H32" s="40">
        <v>73.400000000000006</v>
      </c>
      <c r="I32" s="40">
        <v>79.3</v>
      </c>
      <c r="J32" s="40">
        <v>80.900000000000006</v>
      </c>
      <c r="K32" s="40">
        <v>80.400000000000006</v>
      </c>
      <c r="L32" s="40">
        <v>76.900000000000006</v>
      </c>
      <c r="M32" s="40">
        <v>66.900000000000006</v>
      </c>
      <c r="N32" s="40">
        <v>57.2</v>
      </c>
      <c r="O32" s="40">
        <v>50.7</v>
      </c>
    </row>
    <row r="33" spans="1:15">
      <c r="A33" s="40">
        <v>1063</v>
      </c>
      <c r="B33" s="20" t="s">
        <v>732</v>
      </c>
      <c r="C33" s="20" t="s">
        <v>701</v>
      </c>
      <c r="D33" s="40">
        <v>45.2</v>
      </c>
      <c r="E33" s="40">
        <v>48.2</v>
      </c>
      <c r="F33" s="40">
        <v>55.8</v>
      </c>
      <c r="G33" s="40">
        <v>63.6</v>
      </c>
      <c r="H33" s="40">
        <v>71.599999999999994</v>
      </c>
      <c r="I33" s="40">
        <v>78.8</v>
      </c>
      <c r="J33" s="40">
        <v>81.3</v>
      </c>
      <c r="K33" s="40">
        <v>80.8</v>
      </c>
      <c r="L33" s="40">
        <v>75.8</v>
      </c>
      <c r="M33" s="40">
        <v>64.7</v>
      </c>
      <c r="N33" s="40">
        <v>53.8</v>
      </c>
      <c r="O33" s="40">
        <v>46.6</v>
      </c>
    </row>
    <row r="34" spans="1:15">
      <c r="A34" s="40">
        <v>1065</v>
      </c>
      <c r="B34" s="20" t="s">
        <v>733</v>
      </c>
      <c r="C34" s="20" t="s">
        <v>701</v>
      </c>
      <c r="D34" s="40">
        <v>45.3</v>
      </c>
      <c r="E34" s="40">
        <v>48.2</v>
      </c>
      <c r="F34" s="40">
        <v>55.7</v>
      </c>
      <c r="G34" s="40">
        <v>63.4</v>
      </c>
      <c r="H34" s="40">
        <v>71.400000000000006</v>
      </c>
      <c r="I34" s="40">
        <v>78.5</v>
      </c>
      <c r="J34" s="40">
        <v>80.8</v>
      </c>
      <c r="K34" s="40">
        <v>80.3</v>
      </c>
      <c r="L34" s="40">
        <v>75.599999999999994</v>
      </c>
      <c r="M34" s="40">
        <v>64.599999999999994</v>
      </c>
      <c r="N34" s="40">
        <v>53.9</v>
      </c>
      <c r="O34" s="40">
        <v>46.7</v>
      </c>
    </row>
    <row r="35" spans="1:15">
      <c r="A35" s="40">
        <v>1067</v>
      </c>
      <c r="B35" s="20" t="s">
        <v>734</v>
      </c>
      <c r="C35" s="20" t="s">
        <v>701</v>
      </c>
      <c r="D35" s="40">
        <v>49.1</v>
      </c>
      <c r="E35" s="40">
        <v>51.7</v>
      </c>
      <c r="F35" s="40">
        <v>58.3</v>
      </c>
      <c r="G35" s="40">
        <v>65.400000000000006</v>
      </c>
      <c r="H35" s="40">
        <v>73.2</v>
      </c>
      <c r="I35" s="40">
        <v>79.3</v>
      </c>
      <c r="J35" s="40">
        <v>80.900000000000006</v>
      </c>
      <c r="K35" s="40">
        <v>80.400000000000006</v>
      </c>
      <c r="L35" s="40">
        <v>76.5</v>
      </c>
      <c r="M35" s="40">
        <v>66.5</v>
      </c>
      <c r="N35" s="40">
        <v>56.8</v>
      </c>
      <c r="O35" s="40">
        <v>50</v>
      </c>
    </row>
    <row r="36" spans="1:15">
      <c r="A36" s="40">
        <v>1069</v>
      </c>
      <c r="B36" s="20" t="s">
        <v>735</v>
      </c>
      <c r="C36" s="20" t="s">
        <v>701</v>
      </c>
      <c r="D36" s="40">
        <v>50.2</v>
      </c>
      <c r="E36" s="40">
        <v>52.9</v>
      </c>
      <c r="F36" s="40">
        <v>59.3</v>
      </c>
      <c r="G36" s="40">
        <v>66.3</v>
      </c>
      <c r="H36" s="40">
        <v>74</v>
      </c>
      <c r="I36" s="40">
        <v>79.7</v>
      </c>
      <c r="J36" s="40">
        <v>81.3</v>
      </c>
      <c r="K36" s="40">
        <v>80.8</v>
      </c>
      <c r="L36" s="40">
        <v>77.2</v>
      </c>
      <c r="M36" s="40">
        <v>67.400000000000006</v>
      </c>
      <c r="N36" s="40">
        <v>57.6</v>
      </c>
      <c r="O36" s="40">
        <v>51.1</v>
      </c>
    </row>
    <row r="37" spans="1:15">
      <c r="A37" s="40">
        <v>1071</v>
      </c>
      <c r="B37" s="20" t="s">
        <v>736</v>
      </c>
      <c r="C37" s="20" t="s">
        <v>701</v>
      </c>
      <c r="D37" s="40">
        <v>39.9</v>
      </c>
      <c r="E37" s="40">
        <v>42.8</v>
      </c>
      <c r="F37" s="40">
        <v>50.6</v>
      </c>
      <c r="G37" s="40">
        <v>59.4</v>
      </c>
      <c r="H37" s="40">
        <v>67.5</v>
      </c>
      <c r="I37" s="40">
        <v>74.8</v>
      </c>
      <c r="J37" s="40">
        <v>77.8</v>
      </c>
      <c r="K37" s="40">
        <v>76.900000000000006</v>
      </c>
      <c r="L37" s="40">
        <v>71.7</v>
      </c>
      <c r="M37" s="40">
        <v>60.5</v>
      </c>
      <c r="N37" s="40">
        <v>49.5</v>
      </c>
      <c r="O37" s="40">
        <v>41.5</v>
      </c>
    </row>
    <row r="38" spans="1:15">
      <c r="A38" s="40">
        <v>1073</v>
      </c>
      <c r="B38" s="20" t="s">
        <v>737</v>
      </c>
      <c r="C38" s="20" t="s">
        <v>701</v>
      </c>
      <c r="D38" s="40">
        <v>43.1</v>
      </c>
      <c r="E38" s="40">
        <v>46</v>
      </c>
      <c r="F38" s="40">
        <v>53.4</v>
      </c>
      <c r="G38" s="40">
        <v>61.5</v>
      </c>
      <c r="H38" s="40">
        <v>69.599999999999994</v>
      </c>
      <c r="I38" s="40">
        <v>76.900000000000006</v>
      </c>
      <c r="J38" s="40">
        <v>79.7</v>
      </c>
      <c r="K38" s="40">
        <v>79.099999999999994</v>
      </c>
      <c r="L38" s="40">
        <v>73.8</v>
      </c>
      <c r="M38" s="40">
        <v>62.5</v>
      </c>
      <c r="N38" s="40">
        <v>51.7</v>
      </c>
      <c r="O38" s="40">
        <v>44.5</v>
      </c>
    </row>
    <row r="39" spans="1:15">
      <c r="A39" s="40">
        <v>1075</v>
      </c>
      <c r="B39" s="20" t="s">
        <v>738</v>
      </c>
      <c r="C39" s="20" t="s">
        <v>701</v>
      </c>
      <c r="D39" s="40">
        <v>42.8</v>
      </c>
      <c r="E39" s="40">
        <v>45.9</v>
      </c>
      <c r="F39" s="40">
        <v>53.5</v>
      </c>
      <c r="G39" s="40">
        <v>61.8</v>
      </c>
      <c r="H39" s="40">
        <v>69.900000000000006</v>
      </c>
      <c r="I39" s="40">
        <v>77.400000000000006</v>
      </c>
      <c r="J39" s="40">
        <v>80.400000000000006</v>
      </c>
      <c r="K39" s="40">
        <v>79.7</v>
      </c>
      <c r="L39" s="40">
        <v>74.3</v>
      </c>
      <c r="M39" s="40">
        <v>62.8</v>
      </c>
      <c r="N39" s="40">
        <v>51.8</v>
      </c>
      <c r="O39" s="40">
        <v>44.4</v>
      </c>
    </row>
    <row r="40" spans="1:15">
      <c r="A40" s="40">
        <v>1077</v>
      </c>
      <c r="B40" s="20" t="s">
        <v>739</v>
      </c>
      <c r="C40" s="20" t="s">
        <v>701</v>
      </c>
      <c r="D40" s="40">
        <v>39.4</v>
      </c>
      <c r="E40" s="40">
        <v>42.4</v>
      </c>
      <c r="F40" s="40">
        <v>50.4</v>
      </c>
      <c r="G40" s="40">
        <v>59.5</v>
      </c>
      <c r="H40" s="40">
        <v>67.7</v>
      </c>
      <c r="I40" s="40">
        <v>75.400000000000006</v>
      </c>
      <c r="J40" s="40">
        <v>78.7</v>
      </c>
      <c r="K40" s="40">
        <v>77.7</v>
      </c>
      <c r="L40" s="40">
        <v>71.900000000000006</v>
      </c>
      <c r="M40" s="40">
        <v>60.3</v>
      </c>
      <c r="N40" s="40">
        <v>49.1</v>
      </c>
      <c r="O40" s="40">
        <v>41.4</v>
      </c>
    </row>
    <row r="41" spans="1:15">
      <c r="A41" s="40">
        <v>1079</v>
      </c>
      <c r="B41" s="20" t="s">
        <v>740</v>
      </c>
      <c r="C41" s="20" t="s">
        <v>701</v>
      </c>
      <c r="D41" s="40">
        <v>40.4</v>
      </c>
      <c r="E41" s="40">
        <v>43.3</v>
      </c>
      <c r="F41" s="40">
        <v>51.1</v>
      </c>
      <c r="G41" s="40">
        <v>59.9</v>
      </c>
      <c r="H41" s="40">
        <v>68.2</v>
      </c>
      <c r="I41" s="40">
        <v>75.7</v>
      </c>
      <c r="J41" s="40">
        <v>78.900000000000006</v>
      </c>
      <c r="K41" s="40">
        <v>78</v>
      </c>
      <c r="L41" s="40">
        <v>72.3</v>
      </c>
      <c r="M41" s="40">
        <v>60.9</v>
      </c>
      <c r="N41" s="40">
        <v>49.8</v>
      </c>
      <c r="O41" s="40">
        <v>42.3</v>
      </c>
    </row>
    <row r="42" spans="1:15">
      <c r="A42" s="40">
        <v>1081</v>
      </c>
      <c r="B42" s="20" t="s">
        <v>741</v>
      </c>
      <c r="C42" s="20" t="s">
        <v>701</v>
      </c>
      <c r="D42" s="40">
        <v>45.6</v>
      </c>
      <c r="E42" s="40">
        <v>48.2</v>
      </c>
      <c r="F42" s="40">
        <v>54.9</v>
      </c>
      <c r="G42" s="40">
        <v>62.4</v>
      </c>
      <c r="H42" s="40">
        <v>70.5</v>
      </c>
      <c r="I42" s="40">
        <v>77.2</v>
      </c>
      <c r="J42" s="40">
        <v>79.2</v>
      </c>
      <c r="K42" s="40">
        <v>78.8</v>
      </c>
      <c r="L42" s="40">
        <v>74.400000000000006</v>
      </c>
      <c r="M42" s="40">
        <v>64.099999999999994</v>
      </c>
      <c r="N42" s="40">
        <v>53.9</v>
      </c>
      <c r="O42" s="40">
        <v>46.5</v>
      </c>
    </row>
    <row r="43" spans="1:15">
      <c r="A43" s="40">
        <v>1083</v>
      </c>
      <c r="B43" s="20" t="s">
        <v>742</v>
      </c>
      <c r="C43" s="20" t="s">
        <v>701</v>
      </c>
      <c r="D43" s="40">
        <v>39.9</v>
      </c>
      <c r="E43" s="40">
        <v>42.9</v>
      </c>
      <c r="F43" s="40">
        <v>50.9</v>
      </c>
      <c r="G43" s="40">
        <v>59.8</v>
      </c>
      <c r="H43" s="40">
        <v>68</v>
      </c>
      <c r="I43" s="40">
        <v>75.599999999999994</v>
      </c>
      <c r="J43" s="40">
        <v>78.8</v>
      </c>
      <c r="K43" s="40">
        <v>77.8</v>
      </c>
      <c r="L43" s="40">
        <v>72.2</v>
      </c>
      <c r="M43" s="40">
        <v>60.8</v>
      </c>
      <c r="N43" s="40">
        <v>49.6</v>
      </c>
      <c r="O43" s="40">
        <v>41.8</v>
      </c>
    </row>
    <row r="44" spans="1:15">
      <c r="A44" s="40">
        <v>1085</v>
      </c>
      <c r="B44" s="20" t="s">
        <v>743</v>
      </c>
      <c r="C44" s="20" t="s">
        <v>701</v>
      </c>
      <c r="D44" s="40">
        <v>47.2</v>
      </c>
      <c r="E44" s="40">
        <v>50.2</v>
      </c>
      <c r="F44" s="40">
        <v>56.9</v>
      </c>
      <c r="G44" s="40">
        <v>64.400000000000006</v>
      </c>
      <c r="H44" s="40">
        <v>72</v>
      </c>
      <c r="I44" s="40">
        <v>78.599999999999994</v>
      </c>
      <c r="J44" s="40">
        <v>80.900000000000006</v>
      </c>
      <c r="K44" s="40">
        <v>80.3</v>
      </c>
      <c r="L44" s="40">
        <v>75.900000000000006</v>
      </c>
      <c r="M44" s="40">
        <v>65.3</v>
      </c>
      <c r="N44" s="40">
        <v>55.1</v>
      </c>
      <c r="O44" s="40">
        <v>48.2</v>
      </c>
    </row>
    <row r="45" spans="1:15">
      <c r="A45" s="40">
        <v>1087</v>
      </c>
      <c r="B45" s="20" t="s">
        <v>744</v>
      </c>
      <c r="C45" s="20" t="s">
        <v>701</v>
      </c>
      <c r="D45" s="40">
        <v>46.5</v>
      </c>
      <c r="E45" s="40">
        <v>49.4</v>
      </c>
      <c r="F45" s="40">
        <v>56</v>
      </c>
      <c r="G45" s="40">
        <v>63.5</v>
      </c>
      <c r="H45" s="40">
        <v>71.599999999999994</v>
      </c>
      <c r="I45" s="40">
        <v>78.2</v>
      </c>
      <c r="J45" s="40">
        <v>80.3</v>
      </c>
      <c r="K45" s="40">
        <v>79.900000000000006</v>
      </c>
      <c r="L45" s="40">
        <v>75.599999999999994</v>
      </c>
      <c r="M45" s="40">
        <v>65</v>
      </c>
      <c r="N45" s="40">
        <v>54.9</v>
      </c>
      <c r="O45" s="40">
        <v>47.6</v>
      </c>
    </row>
    <row r="46" spans="1:15">
      <c r="A46" s="40">
        <v>1089</v>
      </c>
      <c r="B46" s="20" t="s">
        <v>745</v>
      </c>
      <c r="C46" s="20" t="s">
        <v>701</v>
      </c>
      <c r="D46" s="40">
        <v>40.200000000000003</v>
      </c>
      <c r="E46" s="40">
        <v>43.1</v>
      </c>
      <c r="F46" s="40">
        <v>51</v>
      </c>
      <c r="G46" s="40">
        <v>59.8</v>
      </c>
      <c r="H46" s="40">
        <v>68</v>
      </c>
      <c r="I46" s="40">
        <v>75.599999999999994</v>
      </c>
      <c r="J46" s="40">
        <v>78.7</v>
      </c>
      <c r="K46" s="40">
        <v>77.7</v>
      </c>
      <c r="L46" s="40">
        <v>72.3</v>
      </c>
      <c r="M46" s="40">
        <v>60.9</v>
      </c>
      <c r="N46" s="40">
        <v>49.8</v>
      </c>
      <c r="O46" s="40">
        <v>42.1</v>
      </c>
    </row>
    <row r="47" spans="1:15">
      <c r="A47" s="40">
        <v>1091</v>
      </c>
      <c r="B47" s="20" t="s">
        <v>746</v>
      </c>
      <c r="C47" s="20" t="s">
        <v>701</v>
      </c>
      <c r="D47" s="40">
        <v>46.6</v>
      </c>
      <c r="E47" s="40">
        <v>49.5</v>
      </c>
      <c r="F47" s="40">
        <v>56.6</v>
      </c>
      <c r="G47" s="40">
        <v>64.099999999999994</v>
      </c>
      <c r="H47" s="40">
        <v>71.8</v>
      </c>
      <c r="I47" s="40">
        <v>78.599999999999994</v>
      </c>
      <c r="J47" s="40">
        <v>80.900000000000006</v>
      </c>
      <c r="K47" s="40">
        <v>80.3</v>
      </c>
      <c r="L47" s="40">
        <v>75.7</v>
      </c>
      <c r="M47" s="40">
        <v>65</v>
      </c>
      <c r="N47" s="40">
        <v>54.6</v>
      </c>
      <c r="O47" s="40">
        <v>47.8</v>
      </c>
    </row>
    <row r="48" spans="1:15">
      <c r="A48" s="40">
        <v>1093</v>
      </c>
      <c r="B48" s="20" t="s">
        <v>747</v>
      </c>
      <c r="C48" s="20" t="s">
        <v>701</v>
      </c>
      <c r="D48" s="40">
        <v>41.3</v>
      </c>
      <c r="E48" s="40">
        <v>44.3</v>
      </c>
      <c r="F48" s="40">
        <v>52</v>
      </c>
      <c r="G48" s="40">
        <v>60.5</v>
      </c>
      <c r="H48" s="40">
        <v>68.7</v>
      </c>
      <c r="I48" s="40">
        <v>76.2</v>
      </c>
      <c r="J48" s="40">
        <v>79.3</v>
      </c>
      <c r="K48" s="40">
        <v>78.599999999999994</v>
      </c>
      <c r="L48" s="40">
        <v>73</v>
      </c>
      <c r="M48" s="40">
        <v>61.6</v>
      </c>
      <c r="N48" s="40">
        <v>50.6</v>
      </c>
      <c r="O48" s="40">
        <v>43</v>
      </c>
    </row>
    <row r="49" spans="1:15">
      <c r="A49" s="40">
        <v>1095</v>
      </c>
      <c r="B49" s="20" t="s">
        <v>748</v>
      </c>
      <c r="C49" s="20" t="s">
        <v>701</v>
      </c>
      <c r="D49" s="40">
        <v>41</v>
      </c>
      <c r="E49" s="40">
        <v>44</v>
      </c>
      <c r="F49" s="40">
        <v>51.6</v>
      </c>
      <c r="G49" s="40">
        <v>60.1</v>
      </c>
      <c r="H49" s="40">
        <v>68.3</v>
      </c>
      <c r="I49" s="40">
        <v>75.599999999999994</v>
      </c>
      <c r="J49" s="40">
        <v>78.599999999999994</v>
      </c>
      <c r="K49" s="40">
        <v>77.7</v>
      </c>
      <c r="L49" s="40">
        <v>72.5</v>
      </c>
      <c r="M49" s="40">
        <v>61.4</v>
      </c>
      <c r="N49" s="40">
        <v>50.5</v>
      </c>
      <c r="O49" s="40">
        <v>42.7</v>
      </c>
    </row>
    <row r="50" spans="1:15">
      <c r="A50" s="40">
        <v>1097</v>
      </c>
      <c r="B50" s="20" t="s">
        <v>749</v>
      </c>
      <c r="C50" s="20" t="s">
        <v>701</v>
      </c>
      <c r="D50" s="40">
        <v>50.5</v>
      </c>
      <c r="E50" s="40">
        <v>53.2</v>
      </c>
      <c r="F50" s="40">
        <v>59.2</v>
      </c>
      <c r="G50" s="40">
        <v>66.2</v>
      </c>
      <c r="H50" s="40">
        <v>73.2</v>
      </c>
      <c r="I50" s="40">
        <v>79.2</v>
      </c>
      <c r="J50" s="40">
        <v>81</v>
      </c>
      <c r="K50" s="40">
        <v>80.8</v>
      </c>
      <c r="L50" s="40">
        <v>77</v>
      </c>
      <c r="M50" s="40">
        <v>67.5</v>
      </c>
      <c r="N50" s="40">
        <v>57.8</v>
      </c>
      <c r="O50" s="40">
        <v>51.8</v>
      </c>
    </row>
    <row r="51" spans="1:15">
      <c r="A51" s="40">
        <v>1099</v>
      </c>
      <c r="B51" s="20" t="s">
        <v>750</v>
      </c>
      <c r="C51" s="20" t="s">
        <v>701</v>
      </c>
      <c r="D51" s="40">
        <v>48.4</v>
      </c>
      <c r="E51" s="40">
        <v>51.2</v>
      </c>
      <c r="F51" s="40">
        <v>57.8</v>
      </c>
      <c r="G51" s="40">
        <v>64.900000000000006</v>
      </c>
      <c r="H51" s="40">
        <v>72.3</v>
      </c>
      <c r="I51" s="40">
        <v>78.8</v>
      </c>
      <c r="J51" s="40">
        <v>80.7</v>
      </c>
      <c r="K51" s="40">
        <v>80.2</v>
      </c>
      <c r="L51" s="40">
        <v>76.099999999999994</v>
      </c>
      <c r="M51" s="40">
        <v>65.8</v>
      </c>
      <c r="N51" s="40">
        <v>55.8</v>
      </c>
      <c r="O51" s="40">
        <v>49.5</v>
      </c>
    </row>
    <row r="52" spans="1:15">
      <c r="A52" s="40">
        <v>1101</v>
      </c>
      <c r="B52" s="20" t="s">
        <v>751</v>
      </c>
      <c r="C52" s="20" t="s">
        <v>701</v>
      </c>
      <c r="D52" s="40">
        <v>47.1</v>
      </c>
      <c r="E52" s="40">
        <v>50</v>
      </c>
      <c r="F52" s="40">
        <v>56.6</v>
      </c>
      <c r="G52" s="40">
        <v>64.099999999999994</v>
      </c>
      <c r="H52" s="40">
        <v>71.900000000000006</v>
      </c>
      <c r="I52" s="40">
        <v>78.5</v>
      </c>
      <c r="J52" s="40">
        <v>80.8</v>
      </c>
      <c r="K52" s="40">
        <v>80.3</v>
      </c>
      <c r="L52" s="40">
        <v>75.8</v>
      </c>
      <c r="M52" s="40">
        <v>65.2</v>
      </c>
      <c r="N52" s="40">
        <v>55.1</v>
      </c>
      <c r="O52" s="40">
        <v>48</v>
      </c>
    </row>
    <row r="53" spans="1:15">
      <c r="A53" s="40">
        <v>1103</v>
      </c>
      <c r="B53" s="20" t="s">
        <v>752</v>
      </c>
      <c r="C53" s="20" t="s">
        <v>701</v>
      </c>
      <c r="D53" s="40">
        <v>40.6</v>
      </c>
      <c r="E53" s="40">
        <v>43.6</v>
      </c>
      <c r="F53" s="40">
        <v>51.4</v>
      </c>
      <c r="G53" s="40">
        <v>60.1</v>
      </c>
      <c r="H53" s="40">
        <v>68.3</v>
      </c>
      <c r="I53" s="40">
        <v>75.8</v>
      </c>
      <c r="J53" s="40">
        <v>78.900000000000006</v>
      </c>
      <c r="K53" s="40">
        <v>77.900000000000006</v>
      </c>
      <c r="L53" s="40">
        <v>72.400000000000006</v>
      </c>
      <c r="M53" s="40">
        <v>61.2</v>
      </c>
      <c r="N53" s="40">
        <v>50.1</v>
      </c>
      <c r="O53" s="40">
        <v>42.4</v>
      </c>
    </row>
    <row r="54" spans="1:15">
      <c r="A54" s="40">
        <v>1105</v>
      </c>
      <c r="B54" s="20" t="s">
        <v>753</v>
      </c>
      <c r="C54" s="20" t="s">
        <v>701</v>
      </c>
      <c r="D54" s="40">
        <v>45.6</v>
      </c>
      <c r="E54" s="40">
        <v>48.5</v>
      </c>
      <c r="F54" s="40">
        <v>55.7</v>
      </c>
      <c r="G54" s="40">
        <v>63.3</v>
      </c>
      <c r="H54" s="40">
        <v>71.2</v>
      </c>
      <c r="I54" s="40">
        <v>78.099999999999994</v>
      </c>
      <c r="J54" s="40">
        <v>80.400000000000006</v>
      </c>
      <c r="K54" s="40">
        <v>79.900000000000006</v>
      </c>
      <c r="L54" s="40">
        <v>75.3</v>
      </c>
      <c r="M54" s="40">
        <v>64.400000000000006</v>
      </c>
      <c r="N54" s="40">
        <v>53.9</v>
      </c>
      <c r="O54" s="40">
        <v>46.8</v>
      </c>
    </row>
    <row r="55" spans="1:15">
      <c r="A55" s="40">
        <v>1107</v>
      </c>
      <c r="B55" s="20" t="s">
        <v>754</v>
      </c>
      <c r="C55" s="20" t="s">
        <v>701</v>
      </c>
      <c r="D55" s="40">
        <v>44.1</v>
      </c>
      <c r="E55" s="40">
        <v>47.1</v>
      </c>
      <c r="F55" s="40">
        <v>54.7</v>
      </c>
      <c r="G55" s="40">
        <v>62.8</v>
      </c>
      <c r="H55" s="40">
        <v>70.900000000000006</v>
      </c>
      <c r="I55" s="40">
        <v>78.3</v>
      </c>
      <c r="J55" s="40">
        <v>81</v>
      </c>
      <c r="K55" s="40">
        <v>80.400000000000006</v>
      </c>
      <c r="L55" s="40">
        <v>75.2</v>
      </c>
      <c r="M55" s="40">
        <v>63.9</v>
      </c>
      <c r="N55" s="40">
        <v>52.9</v>
      </c>
      <c r="O55" s="40">
        <v>45.6</v>
      </c>
    </row>
    <row r="56" spans="1:15">
      <c r="A56" s="40">
        <v>1109</v>
      </c>
      <c r="B56" s="20" t="s">
        <v>755</v>
      </c>
      <c r="C56" s="20" t="s">
        <v>701</v>
      </c>
      <c r="D56" s="40">
        <v>47.7</v>
      </c>
      <c r="E56" s="40">
        <v>50.6</v>
      </c>
      <c r="F56" s="40">
        <v>57</v>
      </c>
      <c r="G56" s="40">
        <v>64.400000000000006</v>
      </c>
      <c r="H56" s="40">
        <v>72.099999999999994</v>
      </c>
      <c r="I56" s="40">
        <v>78.400000000000006</v>
      </c>
      <c r="J56" s="40">
        <v>80.2</v>
      </c>
      <c r="K56" s="40">
        <v>79.7</v>
      </c>
      <c r="L56" s="40">
        <v>75.8</v>
      </c>
      <c r="M56" s="40">
        <v>65.5</v>
      </c>
      <c r="N56" s="40">
        <v>55.6</v>
      </c>
      <c r="O56" s="40">
        <v>48.7</v>
      </c>
    </row>
    <row r="57" spans="1:15">
      <c r="A57" s="40">
        <v>1111</v>
      </c>
      <c r="B57" s="20" t="s">
        <v>756</v>
      </c>
      <c r="C57" s="20" t="s">
        <v>701</v>
      </c>
      <c r="D57" s="40">
        <v>42.3</v>
      </c>
      <c r="E57" s="40">
        <v>45.2</v>
      </c>
      <c r="F57" s="40">
        <v>52.3</v>
      </c>
      <c r="G57" s="40">
        <v>60.2</v>
      </c>
      <c r="H57" s="40">
        <v>68.2</v>
      </c>
      <c r="I57" s="40">
        <v>75.2</v>
      </c>
      <c r="J57" s="40">
        <v>77.8</v>
      </c>
      <c r="K57" s="40">
        <v>77</v>
      </c>
      <c r="L57" s="40">
        <v>72.099999999999994</v>
      </c>
      <c r="M57" s="40">
        <v>61.2</v>
      </c>
      <c r="N57" s="40">
        <v>50.8</v>
      </c>
      <c r="O57" s="40">
        <v>43.4</v>
      </c>
    </row>
    <row r="58" spans="1:15">
      <c r="A58" s="40">
        <v>1113</v>
      </c>
      <c r="B58" s="20" t="s">
        <v>757</v>
      </c>
      <c r="C58" s="20" t="s">
        <v>701</v>
      </c>
      <c r="D58" s="40">
        <v>47</v>
      </c>
      <c r="E58" s="40">
        <v>49.6</v>
      </c>
      <c r="F58" s="40">
        <v>56.2</v>
      </c>
      <c r="G58" s="40">
        <v>63.7</v>
      </c>
      <c r="H58" s="40">
        <v>71.7</v>
      </c>
      <c r="I58" s="40">
        <v>78.3</v>
      </c>
      <c r="J58" s="40">
        <v>80.3</v>
      </c>
      <c r="K58" s="40">
        <v>79.8</v>
      </c>
      <c r="L58" s="40">
        <v>75.599999999999994</v>
      </c>
      <c r="M58" s="40">
        <v>65.2</v>
      </c>
      <c r="N58" s="40">
        <v>55</v>
      </c>
      <c r="O58" s="40">
        <v>47.9</v>
      </c>
    </row>
    <row r="59" spans="1:15">
      <c r="A59" s="40">
        <v>1115</v>
      </c>
      <c r="B59" s="20" t="s">
        <v>758</v>
      </c>
      <c r="C59" s="20" t="s">
        <v>701</v>
      </c>
      <c r="D59" s="40">
        <v>42.5</v>
      </c>
      <c r="E59" s="40">
        <v>45.5</v>
      </c>
      <c r="F59" s="40">
        <v>52.8</v>
      </c>
      <c r="G59" s="40">
        <v>60.8</v>
      </c>
      <c r="H59" s="40">
        <v>68.900000000000006</v>
      </c>
      <c r="I59" s="40">
        <v>76.2</v>
      </c>
      <c r="J59" s="40">
        <v>79</v>
      </c>
      <c r="K59" s="40">
        <v>78.2</v>
      </c>
      <c r="L59" s="40">
        <v>73</v>
      </c>
      <c r="M59" s="40">
        <v>61.8</v>
      </c>
      <c r="N59" s="40">
        <v>51.1</v>
      </c>
      <c r="O59" s="40">
        <v>43.9</v>
      </c>
    </row>
    <row r="60" spans="1:15">
      <c r="A60" s="40">
        <v>1117</v>
      </c>
      <c r="B60" s="20" t="s">
        <v>759</v>
      </c>
      <c r="C60" s="20" t="s">
        <v>701</v>
      </c>
      <c r="D60" s="40">
        <v>43.7</v>
      </c>
      <c r="E60" s="40">
        <v>46.7</v>
      </c>
      <c r="F60" s="40">
        <v>53.9</v>
      </c>
      <c r="G60" s="40">
        <v>61.7</v>
      </c>
      <c r="H60" s="40">
        <v>69.599999999999994</v>
      </c>
      <c r="I60" s="40">
        <v>76.900000000000006</v>
      </c>
      <c r="J60" s="40">
        <v>79.5</v>
      </c>
      <c r="K60" s="40">
        <v>78.900000000000006</v>
      </c>
      <c r="L60" s="40">
        <v>73.900000000000006</v>
      </c>
      <c r="M60" s="40">
        <v>62.7</v>
      </c>
      <c r="N60" s="40">
        <v>52.1</v>
      </c>
      <c r="O60" s="40">
        <v>45</v>
      </c>
    </row>
    <row r="61" spans="1:15">
      <c r="A61" s="40">
        <v>1119</v>
      </c>
      <c r="B61" s="20" t="s">
        <v>760</v>
      </c>
      <c r="C61" s="20" t="s">
        <v>701</v>
      </c>
      <c r="D61" s="40">
        <v>45.8</v>
      </c>
      <c r="E61" s="40">
        <v>48.9</v>
      </c>
      <c r="F61" s="40">
        <v>56.2</v>
      </c>
      <c r="G61" s="40">
        <v>63.8</v>
      </c>
      <c r="H61" s="40">
        <v>71.599999999999994</v>
      </c>
      <c r="I61" s="40">
        <v>78.7</v>
      </c>
      <c r="J61" s="40">
        <v>81.099999999999994</v>
      </c>
      <c r="K61" s="40">
        <v>80.7</v>
      </c>
      <c r="L61" s="40">
        <v>75.7</v>
      </c>
      <c r="M61" s="40">
        <v>64.599999999999994</v>
      </c>
      <c r="N61" s="40">
        <v>54.1</v>
      </c>
      <c r="O61" s="40">
        <v>47.2</v>
      </c>
    </row>
    <row r="62" spans="1:15">
      <c r="A62" s="40">
        <v>1121</v>
      </c>
      <c r="B62" s="20" t="s">
        <v>761</v>
      </c>
      <c r="C62" s="20" t="s">
        <v>701</v>
      </c>
      <c r="D62" s="40">
        <v>43.6</v>
      </c>
      <c r="E62" s="40">
        <v>46.6</v>
      </c>
      <c r="F62" s="40">
        <v>53.8</v>
      </c>
      <c r="G62" s="40">
        <v>61.5</v>
      </c>
      <c r="H62" s="40">
        <v>69.3</v>
      </c>
      <c r="I62" s="40">
        <v>76.5</v>
      </c>
      <c r="J62" s="40">
        <v>79.099999999999994</v>
      </c>
      <c r="K62" s="40">
        <v>78.400000000000006</v>
      </c>
      <c r="L62" s="40">
        <v>73.400000000000006</v>
      </c>
      <c r="M62" s="40">
        <v>62.3</v>
      </c>
      <c r="N62" s="40">
        <v>51.8</v>
      </c>
      <c r="O62" s="40">
        <v>44.8</v>
      </c>
    </row>
    <row r="63" spans="1:15">
      <c r="A63" s="40">
        <v>1123</v>
      </c>
      <c r="B63" s="20" t="s">
        <v>762</v>
      </c>
      <c r="C63" s="20" t="s">
        <v>701</v>
      </c>
      <c r="D63" s="40">
        <v>44.4</v>
      </c>
      <c r="E63" s="40">
        <v>47.3</v>
      </c>
      <c r="F63" s="40">
        <v>54.1</v>
      </c>
      <c r="G63" s="40">
        <v>61.8</v>
      </c>
      <c r="H63" s="40">
        <v>69.7</v>
      </c>
      <c r="I63" s="40">
        <v>76.5</v>
      </c>
      <c r="J63" s="40">
        <v>78.8</v>
      </c>
      <c r="K63" s="40">
        <v>78.3</v>
      </c>
      <c r="L63" s="40">
        <v>73.7</v>
      </c>
      <c r="M63" s="40">
        <v>63</v>
      </c>
      <c r="N63" s="40">
        <v>52.8</v>
      </c>
      <c r="O63" s="40">
        <v>45.4</v>
      </c>
    </row>
    <row r="64" spans="1:15">
      <c r="A64" s="40">
        <v>1125</v>
      </c>
      <c r="B64" s="20" t="s">
        <v>763</v>
      </c>
      <c r="C64" s="20" t="s">
        <v>701</v>
      </c>
      <c r="D64" s="40">
        <v>44.2</v>
      </c>
      <c r="E64" s="40">
        <v>47.1</v>
      </c>
      <c r="F64" s="40">
        <v>54.7</v>
      </c>
      <c r="G64" s="40">
        <v>62.8</v>
      </c>
      <c r="H64" s="40">
        <v>70.8</v>
      </c>
      <c r="I64" s="40">
        <v>78.2</v>
      </c>
      <c r="J64" s="40">
        <v>80.8</v>
      </c>
      <c r="K64" s="40">
        <v>80.3</v>
      </c>
      <c r="L64" s="40">
        <v>75.3</v>
      </c>
      <c r="M64" s="40">
        <v>63.9</v>
      </c>
      <c r="N64" s="40">
        <v>52.9</v>
      </c>
      <c r="O64" s="40">
        <v>45.7</v>
      </c>
    </row>
    <row r="65" spans="1:15">
      <c r="A65" s="40">
        <v>1127</v>
      </c>
      <c r="B65" s="20" t="s">
        <v>764</v>
      </c>
      <c r="C65" s="20" t="s">
        <v>701</v>
      </c>
      <c r="D65" s="40">
        <v>42.6</v>
      </c>
      <c r="E65" s="40">
        <v>45.5</v>
      </c>
      <c r="F65" s="40">
        <v>53.1</v>
      </c>
      <c r="G65" s="40">
        <v>61.3</v>
      </c>
      <c r="H65" s="40">
        <v>69.400000000000006</v>
      </c>
      <c r="I65" s="40">
        <v>76.900000000000006</v>
      </c>
      <c r="J65" s="40">
        <v>79.8</v>
      </c>
      <c r="K65" s="40">
        <v>79.2</v>
      </c>
      <c r="L65" s="40">
        <v>73.8</v>
      </c>
      <c r="M65" s="40">
        <v>62.4</v>
      </c>
      <c r="N65" s="40">
        <v>51.4</v>
      </c>
      <c r="O65" s="40">
        <v>44.1</v>
      </c>
    </row>
    <row r="66" spans="1:15">
      <c r="A66" s="40">
        <v>1129</v>
      </c>
      <c r="B66" s="20" t="s">
        <v>765</v>
      </c>
      <c r="C66" s="20" t="s">
        <v>701</v>
      </c>
      <c r="D66" s="40">
        <v>48.6</v>
      </c>
      <c r="E66" s="40">
        <v>51.6</v>
      </c>
      <c r="F66" s="40">
        <v>58</v>
      </c>
      <c r="G66" s="40">
        <v>65.3</v>
      </c>
      <c r="H66" s="40">
        <v>72.599999999999994</v>
      </c>
      <c r="I66" s="40">
        <v>79</v>
      </c>
      <c r="J66" s="40">
        <v>80.900000000000006</v>
      </c>
      <c r="K66" s="40">
        <v>80.599999999999994</v>
      </c>
      <c r="L66" s="40">
        <v>76.2</v>
      </c>
      <c r="M66" s="40">
        <v>65.900000000000006</v>
      </c>
      <c r="N66" s="40">
        <v>56</v>
      </c>
      <c r="O66" s="40">
        <v>49.8</v>
      </c>
    </row>
    <row r="67" spans="1:15">
      <c r="A67" s="40">
        <v>1131</v>
      </c>
      <c r="B67" s="20" t="s">
        <v>766</v>
      </c>
      <c r="C67" s="20" t="s">
        <v>701</v>
      </c>
      <c r="D67" s="40">
        <v>47.5</v>
      </c>
      <c r="E67" s="40">
        <v>50.3</v>
      </c>
      <c r="F67" s="40">
        <v>57.3</v>
      </c>
      <c r="G67" s="40">
        <v>64.400000000000006</v>
      </c>
      <c r="H67" s="40">
        <v>72</v>
      </c>
      <c r="I67" s="40">
        <v>78.7</v>
      </c>
      <c r="J67" s="40">
        <v>80.8</v>
      </c>
      <c r="K67" s="40">
        <v>80.2</v>
      </c>
      <c r="L67" s="40">
        <v>75.900000000000006</v>
      </c>
      <c r="M67" s="40">
        <v>65.400000000000006</v>
      </c>
      <c r="N67" s="40">
        <v>55.2</v>
      </c>
      <c r="O67" s="40">
        <v>48.6</v>
      </c>
    </row>
    <row r="68" spans="1:15">
      <c r="A68" s="40">
        <v>1133</v>
      </c>
      <c r="B68" s="20" t="s">
        <v>767</v>
      </c>
      <c r="C68" s="20" t="s">
        <v>701</v>
      </c>
      <c r="D68" s="40">
        <v>40.9</v>
      </c>
      <c r="E68" s="40">
        <v>43.8</v>
      </c>
      <c r="F68" s="40">
        <v>51.5</v>
      </c>
      <c r="G68" s="40">
        <v>60</v>
      </c>
      <c r="H68" s="40">
        <v>68.099999999999994</v>
      </c>
      <c r="I68" s="40">
        <v>75.5</v>
      </c>
      <c r="J68" s="40">
        <v>78.599999999999994</v>
      </c>
      <c r="K68" s="40">
        <v>77.8</v>
      </c>
      <c r="L68" s="40">
        <v>72.400000000000006</v>
      </c>
      <c r="M68" s="40">
        <v>61.1</v>
      </c>
      <c r="N68" s="40">
        <v>50.2</v>
      </c>
      <c r="O68" s="40">
        <v>42.7</v>
      </c>
    </row>
    <row r="69" spans="1:15">
      <c r="A69" s="40">
        <v>4001</v>
      </c>
      <c r="B69" s="20" t="s">
        <v>768</v>
      </c>
      <c r="C69" s="20" t="s">
        <v>769</v>
      </c>
      <c r="D69" s="40">
        <v>29.7</v>
      </c>
      <c r="E69" s="40">
        <v>34.5</v>
      </c>
      <c r="F69" s="40">
        <v>39.9</v>
      </c>
      <c r="G69" s="40">
        <v>47.4</v>
      </c>
      <c r="H69" s="40">
        <v>56.1</v>
      </c>
      <c r="I69" s="40">
        <v>65.5</v>
      </c>
      <c r="J69" s="40">
        <v>71</v>
      </c>
      <c r="K69" s="40">
        <v>69.099999999999994</v>
      </c>
      <c r="L69" s="40">
        <v>62.3</v>
      </c>
      <c r="M69" s="40">
        <v>51.3</v>
      </c>
      <c r="N69" s="40">
        <v>39.200000000000003</v>
      </c>
      <c r="O69" s="40">
        <v>30.9</v>
      </c>
    </row>
    <row r="70" spans="1:15">
      <c r="A70" s="40">
        <v>4003</v>
      </c>
      <c r="B70" s="20" t="s">
        <v>770</v>
      </c>
      <c r="C70" s="20" t="s">
        <v>769</v>
      </c>
      <c r="D70" s="40">
        <v>43.5</v>
      </c>
      <c r="E70" s="40">
        <v>46.9</v>
      </c>
      <c r="F70" s="40">
        <v>51.4</v>
      </c>
      <c r="G70" s="40">
        <v>58.3</v>
      </c>
      <c r="H70" s="40">
        <v>66.3</v>
      </c>
      <c r="I70" s="40">
        <v>75.5</v>
      </c>
      <c r="J70" s="40">
        <v>78.099999999999994</v>
      </c>
      <c r="K70" s="40">
        <v>75.8</v>
      </c>
      <c r="L70" s="40">
        <v>71.7</v>
      </c>
      <c r="M70" s="40">
        <v>61.9</v>
      </c>
      <c r="N70" s="40">
        <v>50.7</v>
      </c>
      <c r="O70" s="40">
        <v>44</v>
      </c>
    </row>
    <row r="71" spans="1:15">
      <c r="A71" s="40">
        <v>4005</v>
      </c>
      <c r="B71" s="20" t="s">
        <v>771</v>
      </c>
      <c r="C71" s="20" t="s">
        <v>769</v>
      </c>
      <c r="D71" s="40">
        <v>31.9</v>
      </c>
      <c r="E71" s="40">
        <v>36.5</v>
      </c>
      <c r="F71" s="40">
        <v>41.9</v>
      </c>
      <c r="G71" s="40">
        <v>49.5</v>
      </c>
      <c r="H71" s="40">
        <v>57.9</v>
      </c>
      <c r="I71" s="40">
        <v>67.400000000000006</v>
      </c>
      <c r="J71" s="40">
        <v>73.2</v>
      </c>
      <c r="K71" s="40">
        <v>71.099999999999994</v>
      </c>
      <c r="L71" s="40">
        <v>64.5</v>
      </c>
      <c r="M71" s="40">
        <v>53.1</v>
      </c>
      <c r="N71" s="40">
        <v>41.1</v>
      </c>
      <c r="O71" s="40">
        <v>32.9</v>
      </c>
    </row>
    <row r="72" spans="1:15">
      <c r="A72" s="40">
        <v>4007</v>
      </c>
      <c r="B72" s="20" t="s">
        <v>772</v>
      </c>
      <c r="C72" s="20" t="s">
        <v>769</v>
      </c>
      <c r="D72" s="40">
        <v>40.9</v>
      </c>
      <c r="E72" s="40">
        <v>44.3</v>
      </c>
      <c r="F72" s="40">
        <v>48.6</v>
      </c>
      <c r="G72" s="40">
        <v>55.4</v>
      </c>
      <c r="H72" s="40">
        <v>63.7</v>
      </c>
      <c r="I72" s="40">
        <v>73.2</v>
      </c>
      <c r="J72" s="40">
        <v>78.099999999999994</v>
      </c>
      <c r="K72" s="40">
        <v>76</v>
      </c>
      <c r="L72" s="40">
        <v>71</v>
      </c>
      <c r="M72" s="40">
        <v>60.5</v>
      </c>
      <c r="N72" s="40">
        <v>49</v>
      </c>
      <c r="O72" s="40">
        <v>41.7</v>
      </c>
    </row>
    <row r="73" spans="1:15">
      <c r="A73" s="40">
        <v>4009</v>
      </c>
      <c r="B73" s="20" t="s">
        <v>773</v>
      </c>
      <c r="C73" s="20" t="s">
        <v>769</v>
      </c>
      <c r="D73" s="40">
        <v>42.6</v>
      </c>
      <c r="E73" s="40">
        <v>46.1</v>
      </c>
      <c r="F73" s="40">
        <v>50.6</v>
      </c>
      <c r="G73" s="40">
        <v>57.6</v>
      </c>
      <c r="H73" s="40">
        <v>66.099999999999994</v>
      </c>
      <c r="I73" s="40">
        <v>75.8</v>
      </c>
      <c r="J73" s="40">
        <v>79.099999999999994</v>
      </c>
      <c r="K73" s="40">
        <v>77.099999999999994</v>
      </c>
      <c r="L73" s="40">
        <v>72.400000000000006</v>
      </c>
      <c r="M73" s="40">
        <v>62</v>
      </c>
      <c r="N73" s="40">
        <v>50.2</v>
      </c>
      <c r="O73" s="40">
        <v>43.2</v>
      </c>
    </row>
    <row r="74" spans="1:15">
      <c r="A74" s="40">
        <v>4011</v>
      </c>
      <c r="B74" s="20" t="s">
        <v>774</v>
      </c>
      <c r="C74" s="20" t="s">
        <v>769</v>
      </c>
      <c r="D74" s="40">
        <v>38.4</v>
      </c>
      <c r="E74" s="40">
        <v>42</v>
      </c>
      <c r="F74" s="40">
        <v>46.4</v>
      </c>
      <c r="G74" s="40">
        <v>53.3</v>
      </c>
      <c r="H74" s="40">
        <v>61.4</v>
      </c>
      <c r="I74" s="40">
        <v>70.900000000000006</v>
      </c>
      <c r="J74" s="40">
        <v>74.2</v>
      </c>
      <c r="K74" s="40">
        <v>72.400000000000006</v>
      </c>
      <c r="L74" s="40">
        <v>67.5</v>
      </c>
      <c r="M74" s="40">
        <v>57.5</v>
      </c>
      <c r="N74" s="40">
        <v>46</v>
      </c>
      <c r="O74" s="40">
        <v>39</v>
      </c>
    </row>
    <row r="75" spans="1:15">
      <c r="A75" s="40">
        <v>4012</v>
      </c>
      <c r="B75" s="20" t="s">
        <v>775</v>
      </c>
      <c r="C75" s="20" t="s">
        <v>769</v>
      </c>
      <c r="D75" s="40">
        <v>51.2</v>
      </c>
      <c r="E75" s="40">
        <v>55.6</v>
      </c>
      <c r="F75" s="40">
        <v>60.4</v>
      </c>
      <c r="G75" s="40">
        <v>67.8</v>
      </c>
      <c r="H75" s="40">
        <v>75.8</v>
      </c>
      <c r="I75" s="40">
        <v>85</v>
      </c>
      <c r="J75" s="40">
        <v>91.4</v>
      </c>
      <c r="K75" s="40">
        <v>89.9</v>
      </c>
      <c r="L75" s="40">
        <v>83.6</v>
      </c>
      <c r="M75" s="40">
        <v>71.7</v>
      </c>
      <c r="N75" s="40">
        <v>59.5</v>
      </c>
      <c r="O75" s="40">
        <v>51.6</v>
      </c>
    </row>
    <row r="76" spans="1:15">
      <c r="A76" s="40">
        <v>4013</v>
      </c>
      <c r="B76" s="20" t="s">
        <v>776</v>
      </c>
      <c r="C76" s="20" t="s">
        <v>769</v>
      </c>
      <c r="D76" s="40">
        <v>50.8</v>
      </c>
      <c r="E76" s="40">
        <v>54.7</v>
      </c>
      <c r="F76" s="40">
        <v>59.1</v>
      </c>
      <c r="G76" s="40">
        <v>66.3</v>
      </c>
      <c r="H76" s="40">
        <v>74.5</v>
      </c>
      <c r="I76" s="40">
        <v>83.7</v>
      </c>
      <c r="J76" s="40">
        <v>89.4</v>
      </c>
      <c r="K76" s="40">
        <v>87.7</v>
      </c>
      <c r="L76" s="40">
        <v>82.3</v>
      </c>
      <c r="M76" s="40">
        <v>70.900000000000006</v>
      </c>
      <c r="N76" s="40">
        <v>59</v>
      </c>
      <c r="O76" s="40">
        <v>51.6</v>
      </c>
    </row>
    <row r="77" spans="1:15">
      <c r="A77" s="40">
        <v>4015</v>
      </c>
      <c r="B77" s="20" t="s">
        <v>777</v>
      </c>
      <c r="C77" s="20" t="s">
        <v>769</v>
      </c>
      <c r="D77" s="40">
        <v>42.3</v>
      </c>
      <c r="E77" s="40">
        <v>46.2</v>
      </c>
      <c r="F77" s="40">
        <v>50.9</v>
      </c>
      <c r="G77" s="40">
        <v>58.3</v>
      </c>
      <c r="H77" s="40">
        <v>67</v>
      </c>
      <c r="I77" s="40">
        <v>76.599999999999994</v>
      </c>
      <c r="J77" s="40">
        <v>82.8</v>
      </c>
      <c r="K77" s="40">
        <v>81</v>
      </c>
      <c r="L77" s="40">
        <v>74.3</v>
      </c>
      <c r="M77" s="40">
        <v>63</v>
      </c>
      <c r="N77" s="40">
        <v>51</v>
      </c>
      <c r="O77" s="40">
        <v>43.2</v>
      </c>
    </row>
    <row r="78" spans="1:15">
      <c r="A78" s="40">
        <v>4017</v>
      </c>
      <c r="B78" s="20" t="s">
        <v>778</v>
      </c>
      <c r="C78" s="20" t="s">
        <v>769</v>
      </c>
      <c r="D78" s="40">
        <v>30.4</v>
      </c>
      <c r="E78" s="40">
        <v>35.799999999999997</v>
      </c>
      <c r="F78" s="40">
        <v>41.3</v>
      </c>
      <c r="G78" s="40">
        <v>49</v>
      </c>
      <c r="H78" s="40">
        <v>57.7</v>
      </c>
      <c r="I78" s="40">
        <v>67.2</v>
      </c>
      <c r="J78" s="40">
        <v>73.099999999999994</v>
      </c>
      <c r="K78" s="40">
        <v>71.099999999999994</v>
      </c>
      <c r="L78" s="40">
        <v>64.2</v>
      </c>
      <c r="M78" s="40">
        <v>52.6</v>
      </c>
      <c r="N78" s="40">
        <v>40.1</v>
      </c>
      <c r="O78" s="40">
        <v>31.4</v>
      </c>
    </row>
    <row r="79" spans="1:15">
      <c r="A79" s="40">
        <v>4019</v>
      </c>
      <c r="B79" s="20" t="s">
        <v>779</v>
      </c>
      <c r="C79" s="20" t="s">
        <v>769</v>
      </c>
      <c r="D79" s="40">
        <v>49.6</v>
      </c>
      <c r="E79" s="40">
        <v>52.7</v>
      </c>
      <c r="F79" s="40">
        <v>56.8</v>
      </c>
      <c r="G79" s="40">
        <v>63.7</v>
      </c>
      <c r="H79" s="40">
        <v>71.599999999999994</v>
      </c>
      <c r="I79" s="40">
        <v>80.900000000000006</v>
      </c>
      <c r="J79" s="40">
        <v>85.1</v>
      </c>
      <c r="K79" s="40">
        <v>83</v>
      </c>
      <c r="L79" s="40">
        <v>79</v>
      </c>
      <c r="M79" s="40">
        <v>68.5</v>
      </c>
      <c r="N79" s="40">
        <v>57.2</v>
      </c>
      <c r="O79" s="40">
        <v>50.3</v>
      </c>
    </row>
    <row r="80" spans="1:15">
      <c r="A80" s="40">
        <v>4021</v>
      </c>
      <c r="B80" s="20" t="s">
        <v>780</v>
      </c>
      <c r="C80" s="20" t="s">
        <v>769</v>
      </c>
      <c r="D80" s="40">
        <v>49.5</v>
      </c>
      <c r="E80" s="40">
        <v>53.2</v>
      </c>
      <c r="F80" s="40">
        <v>57.5</v>
      </c>
      <c r="G80" s="40">
        <v>64.900000000000006</v>
      </c>
      <c r="H80" s="40">
        <v>73.400000000000006</v>
      </c>
      <c r="I80" s="40">
        <v>82.9</v>
      </c>
      <c r="J80" s="40">
        <v>87.4</v>
      </c>
      <c r="K80" s="40">
        <v>85.3</v>
      </c>
      <c r="L80" s="40">
        <v>80.599999999999994</v>
      </c>
      <c r="M80" s="40">
        <v>69.5</v>
      </c>
      <c r="N80" s="40">
        <v>57.6</v>
      </c>
      <c r="O80" s="40">
        <v>50.3</v>
      </c>
    </row>
    <row r="81" spans="1:15">
      <c r="A81" s="40">
        <v>4023</v>
      </c>
      <c r="B81" s="20" t="s">
        <v>781</v>
      </c>
      <c r="C81" s="20" t="s">
        <v>769</v>
      </c>
      <c r="D81" s="40">
        <v>44.3</v>
      </c>
      <c r="E81" s="40">
        <v>46.9</v>
      </c>
      <c r="F81" s="40">
        <v>50.8</v>
      </c>
      <c r="G81" s="40">
        <v>57.3</v>
      </c>
      <c r="H81" s="40">
        <v>64.7</v>
      </c>
      <c r="I81" s="40">
        <v>74.099999999999994</v>
      </c>
      <c r="J81" s="40">
        <v>76.599999999999994</v>
      </c>
      <c r="K81" s="40">
        <v>74.2</v>
      </c>
      <c r="L81" s="40">
        <v>71.099999999999994</v>
      </c>
      <c r="M81" s="40">
        <v>62</v>
      </c>
      <c r="N81" s="40">
        <v>51.6</v>
      </c>
      <c r="O81" s="40">
        <v>45.2</v>
      </c>
    </row>
    <row r="82" spans="1:15">
      <c r="A82" s="40">
        <v>4025</v>
      </c>
      <c r="B82" s="20" t="s">
        <v>782</v>
      </c>
      <c r="C82" s="20" t="s">
        <v>769</v>
      </c>
      <c r="D82" s="40">
        <v>40.9</v>
      </c>
      <c r="E82" s="40">
        <v>44.1</v>
      </c>
      <c r="F82" s="40">
        <v>48.1</v>
      </c>
      <c r="G82" s="40">
        <v>54.9</v>
      </c>
      <c r="H82" s="40">
        <v>63</v>
      </c>
      <c r="I82" s="40">
        <v>72.400000000000006</v>
      </c>
      <c r="J82" s="40">
        <v>78.099999999999994</v>
      </c>
      <c r="K82" s="40">
        <v>76.099999999999994</v>
      </c>
      <c r="L82" s="40">
        <v>70.599999999999994</v>
      </c>
      <c r="M82" s="40">
        <v>59.9</v>
      </c>
      <c r="N82" s="40">
        <v>49</v>
      </c>
      <c r="O82" s="40">
        <v>41.8</v>
      </c>
    </row>
    <row r="83" spans="1:15">
      <c r="A83" s="40">
        <v>4027</v>
      </c>
      <c r="B83" s="20" t="s">
        <v>783</v>
      </c>
      <c r="C83" s="20" t="s">
        <v>769</v>
      </c>
      <c r="D83" s="40">
        <v>52.8</v>
      </c>
      <c r="E83" s="40">
        <v>56.9</v>
      </c>
      <c r="F83" s="40">
        <v>61.6</v>
      </c>
      <c r="G83" s="40">
        <v>68.3</v>
      </c>
      <c r="H83" s="40">
        <v>75.7</v>
      </c>
      <c r="I83" s="40">
        <v>84.2</v>
      </c>
      <c r="J83" s="40">
        <v>90.6</v>
      </c>
      <c r="K83" s="40">
        <v>89.8</v>
      </c>
      <c r="L83" s="40">
        <v>84.2</v>
      </c>
      <c r="M83" s="40">
        <v>72.7</v>
      </c>
      <c r="N83" s="40">
        <v>60.7</v>
      </c>
      <c r="O83" s="40">
        <v>53.1</v>
      </c>
    </row>
    <row r="84" spans="1:15">
      <c r="A84" s="40">
        <v>5001</v>
      </c>
      <c r="B84" s="20" t="s">
        <v>784</v>
      </c>
      <c r="C84" s="20" t="s">
        <v>785</v>
      </c>
      <c r="D84" s="40">
        <v>41.2</v>
      </c>
      <c r="E84" s="40">
        <v>44.9</v>
      </c>
      <c r="F84" s="40">
        <v>53.2</v>
      </c>
      <c r="G84" s="40">
        <v>62.3</v>
      </c>
      <c r="H84" s="40">
        <v>70.599999999999994</v>
      </c>
      <c r="I84" s="40">
        <v>78.400000000000006</v>
      </c>
      <c r="J84" s="40">
        <v>81.599999999999994</v>
      </c>
      <c r="K84" s="40">
        <v>80.7</v>
      </c>
      <c r="L84" s="40">
        <v>74.400000000000006</v>
      </c>
      <c r="M84" s="40">
        <v>63.3</v>
      </c>
      <c r="N84" s="40">
        <v>51.7</v>
      </c>
      <c r="O84" s="40">
        <v>43.4</v>
      </c>
    </row>
    <row r="85" spans="1:15">
      <c r="A85" s="40">
        <v>5003</v>
      </c>
      <c r="B85" s="20" t="s">
        <v>786</v>
      </c>
      <c r="C85" s="20" t="s">
        <v>785</v>
      </c>
      <c r="D85" s="40">
        <v>43.6</v>
      </c>
      <c r="E85" s="40">
        <v>47.3</v>
      </c>
      <c r="F85" s="40">
        <v>54.9</v>
      </c>
      <c r="G85" s="40">
        <v>63.3</v>
      </c>
      <c r="H85" s="40">
        <v>71.099999999999994</v>
      </c>
      <c r="I85" s="40">
        <v>78.5</v>
      </c>
      <c r="J85" s="40">
        <v>81.3</v>
      </c>
      <c r="K85" s="40">
        <v>80.599999999999994</v>
      </c>
      <c r="L85" s="40">
        <v>74.900000000000006</v>
      </c>
      <c r="M85" s="40">
        <v>64</v>
      </c>
      <c r="N85" s="40">
        <v>53</v>
      </c>
      <c r="O85" s="40">
        <v>45.5</v>
      </c>
    </row>
    <row r="86" spans="1:15">
      <c r="A86" s="40">
        <v>5005</v>
      </c>
      <c r="B86" s="20" t="s">
        <v>787</v>
      </c>
      <c r="C86" s="20" t="s">
        <v>785</v>
      </c>
      <c r="D86" s="40">
        <v>34.9</v>
      </c>
      <c r="E86" s="40">
        <v>38.799999999999997</v>
      </c>
      <c r="F86" s="40">
        <v>47.4</v>
      </c>
      <c r="G86" s="40">
        <v>57.3</v>
      </c>
      <c r="H86" s="40">
        <v>65.5</v>
      </c>
      <c r="I86" s="40">
        <v>73.599999999999994</v>
      </c>
      <c r="J86" s="40">
        <v>78.099999999999994</v>
      </c>
      <c r="K86" s="40">
        <v>76.900000000000006</v>
      </c>
      <c r="L86" s="40">
        <v>69.900000000000006</v>
      </c>
      <c r="M86" s="40">
        <v>58.8</v>
      </c>
      <c r="N86" s="40">
        <v>46.5</v>
      </c>
      <c r="O86" s="40">
        <v>37.4</v>
      </c>
    </row>
    <row r="87" spans="1:15">
      <c r="A87" s="40">
        <v>5007</v>
      </c>
      <c r="B87" s="20" t="s">
        <v>788</v>
      </c>
      <c r="C87" s="20" t="s">
        <v>785</v>
      </c>
      <c r="D87" s="40">
        <v>35</v>
      </c>
      <c r="E87" s="40">
        <v>39.1</v>
      </c>
      <c r="F87" s="40">
        <v>47.6</v>
      </c>
      <c r="G87" s="40">
        <v>57.4</v>
      </c>
      <c r="H87" s="40">
        <v>65.5</v>
      </c>
      <c r="I87" s="40">
        <v>73.599999999999994</v>
      </c>
      <c r="J87" s="40">
        <v>78.099999999999994</v>
      </c>
      <c r="K87" s="40">
        <v>77.3</v>
      </c>
      <c r="L87" s="40">
        <v>70.099999999999994</v>
      </c>
      <c r="M87" s="40">
        <v>59.2</v>
      </c>
      <c r="N87" s="40">
        <v>46.9</v>
      </c>
      <c r="O87" s="40">
        <v>37.799999999999997</v>
      </c>
    </row>
    <row r="88" spans="1:15">
      <c r="A88" s="40">
        <v>5009</v>
      </c>
      <c r="B88" s="20" t="s">
        <v>789</v>
      </c>
      <c r="C88" s="20" t="s">
        <v>785</v>
      </c>
      <c r="D88" s="40">
        <v>34.700000000000003</v>
      </c>
      <c r="E88" s="40">
        <v>38.6</v>
      </c>
      <c r="F88" s="40">
        <v>47</v>
      </c>
      <c r="G88" s="40">
        <v>56.8</v>
      </c>
      <c r="H88" s="40">
        <v>64.900000000000006</v>
      </c>
      <c r="I88" s="40">
        <v>73.099999999999994</v>
      </c>
      <c r="J88" s="40">
        <v>77.599999999999994</v>
      </c>
      <c r="K88" s="40">
        <v>76.900000000000006</v>
      </c>
      <c r="L88" s="40">
        <v>69.599999999999994</v>
      </c>
      <c r="M88" s="40">
        <v>58.8</v>
      </c>
      <c r="N88" s="40">
        <v>46.3</v>
      </c>
      <c r="O88" s="40">
        <v>37.299999999999997</v>
      </c>
    </row>
    <row r="89" spans="1:15">
      <c r="A89" s="40">
        <v>5011</v>
      </c>
      <c r="B89" s="20" t="s">
        <v>790</v>
      </c>
      <c r="C89" s="20" t="s">
        <v>785</v>
      </c>
      <c r="D89" s="40">
        <v>42.8</v>
      </c>
      <c r="E89" s="40">
        <v>46.6</v>
      </c>
      <c r="F89" s="40">
        <v>54.3</v>
      </c>
      <c r="G89" s="40">
        <v>62.8</v>
      </c>
      <c r="H89" s="40">
        <v>70.7</v>
      </c>
      <c r="I89" s="40">
        <v>78.2</v>
      </c>
      <c r="J89" s="40">
        <v>81.3</v>
      </c>
      <c r="K89" s="40">
        <v>80.599999999999994</v>
      </c>
      <c r="L89" s="40">
        <v>74.7</v>
      </c>
      <c r="M89" s="40">
        <v>63.6</v>
      </c>
      <c r="N89" s="40">
        <v>52.2</v>
      </c>
      <c r="O89" s="40">
        <v>44.6</v>
      </c>
    </row>
    <row r="90" spans="1:15">
      <c r="A90" s="40">
        <v>5013</v>
      </c>
      <c r="B90" s="20" t="s">
        <v>708</v>
      </c>
      <c r="C90" s="20" t="s">
        <v>785</v>
      </c>
      <c r="D90" s="40">
        <v>42.8</v>
      </c>
      <c r="E90" s="40">
        <v>46.7</v>
      </c>
      <c r="F90" s="40">
        <v>54.3</v>
      </c>
      <c r="G90" s="40">
        <v>62.8</v>
      </c>
      <c r="H90" s="40">
        <v>70.599999999999994</v>
      </c>
      <c r="I90" s="40">
        <v>78.2</v>
      </c>
      <c r="J90" s="40">
        <v>81.5</v>
      </c>
      <c r="K90" s="40">
        <v>80.8</v>
      </c>
      <c r="L90" s="40">
        <v>74.8</v>
      </c>
      <c r="M90" s="40">
        <v>63.6</v>
      </c>
      <c r="N90" s="40">
        <v>52.2</v>
      </c>
      <c r="O90" s="40">
        <v>44.6</v>
      </c>
    </row>
    <row r="91" spans="1:15">
      <c r="A91" s="40">
        <v>5015</v>
      </c>
      <c r="B91" s="20" t="s">
        <v>791</v>
      </c>
      <c r="C91" s="20" t="s">
        <v>785</v>
      </c>
      <c r="D91" s="40">
        <v>34.9</v>
      </c>
      <c r="E91" s="40">
        <v>38.799999999999997</v>
      </c>
      <c r="F91" s="40">
        <v>47</v>
      </c>
      <c r="G91" s="40">
        <v>56.8</v>
      </c>
      <c r="H91" s="40">
        <v>65</v>
      </c>
      <c r="I91" s="40">
        <v>73.099999999999994</v>
      </c>
      <c r="J91" s="40">
        <v>77.599999999999994</v>
      </c>
      <c r="K91" s="40">
        <v>76.8</v>
      </c>
      <c r="L91" s="40">
        <v>69.8</v>
      </c>
      <c r="M91" s="40">
        <v>58.9</v>
      </c>
      <c r="N91" s="40">
        <v>46.6</v>
      </c>
      <c r="O91" s="40">
        <v>37.5</v>
      </c>
    </row>
    <row r="92" spans="1:15">
      <c r="A92" s="40">
        <v>5017</v>
      </c>
      <c r="B92" s="20" t="s">
        <v>792</v>
      </c>
      <c r="C92" s="20" t="s">
        <v>785</v>
      </c>
      <c r="D92" s="40">
        <v>43.8</v>
      </c>
      <c r="E92" s="40">
        <v>47.5</v>
      </c>
      <c r="F92" s="40">
        <v>55.1</v>
      </c>
      <c r="G92" s="40">
        <v>63.6</v>
      </c>
      <c r="H92" s="40">
        <v>71.8</v>
      </c>
      <c r="I92" s="40">
        <v>79.2</v>
      </c>
      <c r="J92" s="40">
        <v>81.8</v>
      </c>
      <c r="K92" s="40">
        <v>80.900000000000006</v>
      </c>
      <c r="L92" s="40">
        <v>75.2</v>
      </c>
      <c r="M92" s="40">
        <v>64.3</v>
      </c>
      <c r="N92" s="40">
        <v>53.4</v>
      </c>
      <c r="O92" s="40">
        <v>45.7</v>
      </c>
    </row>
    <row r="93" spans="1:15">
      <c r="A93" s="40">
        <v>5019</v>
      </c>
      <c r="B93" s="20" t="s">
        <v>793</v>
      </c>
      <c r="C93" s="20" t="s">
        <v>785</v>
      </c>
      <c r="D93" s="40">
        <v>41.6</v>
      </c>
      <c r="E93" s="40">
        <v>45.6</v>
      </c>
      <c r="F93" s="40">
        <v>53.3</v>
      </c>
      <c r="G93" s="40">
        <v>62.1</v>
      </c>
      <c r="H93" s="40">
        <v>70</v>
      </c>
      <c r="I93" s="40">
        <v>77.7</v>
      </c>
      <c r="J93" s="40">
        <v>81.5</v>
      </c>
      <c r="K93" s="40">
        <v>80.7</v>
      </c>
      <c r="L93" s="40">
        <v>74.5</v>
      </c>
      <c r="M93" s="40">
        <v>63.3</v>
      </c>
      <c r="N93" s="40">
        <v>51.5</v>
      </c>
      <c r="O93" s="40">
        <v>43.5</v>
      </c>
    </row>
    <row r="94" spans="1:15">
      <c r="A94" s="40">
        <v>5021</v>
      </c>
      <c r="B94" s="20" t="s">
        <v>714</v>
      </c>
      <c r="C94" s="20" t="s">
        <v>785</v>
      </c>
      <c r="D94" s="40">
        <v>35.9</v>
      </c>
      <c r="E94" s="40">
        <v>39.700000000000003</v>
      </c>
      <c r="F94" s="40">
        <v>48.8</v>
      </c>
      <c r="G94" s="40">
        <v>59.1</v>
      </c>
      <c r="H94" s="40">
        <v>68</v>
      </c>
      <c r="I94" s="40">
        <v>76.5</v>
      </c>
      <c r="J94" s="40">
        <v>80.099999999999994</v>
      </c>
      <c r="K94" s="40">
        <v>78.5</v>
      </c>
      <c r="L94" s="40">
        <v>71.5</v>
      </c>
      <c r="M94" s="40">
        <v>60.2</v>
      </c>
      <c r="N94" s="40">
        <v>47.6</v>
      </c>
      <c r="O94" s="40">
        <v>38.5</v>
      </c>
    </row>
    <row r="95" spans="1:15">
      <c r="A95" s="40">
        <v>5023</v>
      </c>
      <c r="B95" s="20" t="s">
        <v>715</v>
      </c>
      <c r="C95" s="20" t="s">
        <v>785</v>
      </c>
      <c r="D95" s="40">
        <v>37.5</v>
      </c>
      <c r="E95" s="40">
        <v>41.2</v>
      </c>
      <c r="F95" s="40">
        <v>49.6</v>
      </c>
      <c r="G95" s="40">
        <v>59</v>
      </c>
      <c r="H95" s="40">
        <v>66.900000000000006</v>
      </c>
      <c r="I95" s="40">
        <v>74.900000000000006</v>
      </c>
      <c r="J95" s="40">
        <v>79.2</v>
      </c>
      <c r="K95" s="40">
        <v>78.099999999999994</v>
      </c>
      <c r="L95" s="40">
        <v>71.400000000000006</v>
      </c>
      <c r="M95" s="40">
        <v>60.5</v>
      </c>
      <c r="N95" s="40">
        <v>48.4</v>
      </c>
      <c r="O95" s="40">
        <v>39.799999999999997</v>
      </c>
    </row>
    <row r="96" spans="1:15">
      <c r="A96" s="40">
        <v>5025</v>
      </c>
      <c r="B96" s="20" t="s">
        <v>794</v>
      </c>
      <c r="C96" s="20" t="s">
        <v>785</v>
      </c>
      <c r="D96" s="40">
        <v>42</v>
      </c>
      <c r="E96" s="40">
        <v>45.9</v>
      </c>
      <c r="F96" s="40">
        <v>53.8</v>
      </c>
      <c r="G96" s="40">
        <v>62.4</v>
      </c>
      <c r="H96" s="40">
        <v>70.400000000000006</v>
      </c>
      <c r="I96" s="40">
        <v>78</v>
      </c>
      <c r="J96" s="40">
        <v>81.3</v>
      </c>
      <c r="K96" s="40">
        <v>80.5</v>
      </c>
      <c r="L96" s="40">
        <v>74.400000000000006</v>
      </c>
      <c r="M96" s="40">
        <v>63.3</v>
      </c>
      <c r="N96" s="40">
        <v>51.7</v>
      </c>
      <c r="O96" s="40">
        <v>44</v>
      </c>
    </row>
    <row r="97" spans="1:15">
      <c r="A97" s="40">
        <v>5027</v>
      </c>
      <c r="B97" s="20" t="s">
        <v>795</v>
      </c>
      <c r="C97" s="20" t="s">
        <v>785</v>
      </c>
      <c r="D97" s="40">
        <v>43.8</v>
      </c>
      <c r="E97" s="40">
        <v>47.6</v>
      </c>
      <c r="F97" s="40">
        <v>55</v>
      </c>
      <c r="G97" s="40">
        <v>63.2</v>
      </c>
      <c r="H97" s="40">
        <v>71</v>
      </c>
      <c r="I97" s="40">
        <v>78.400000000000006</v>
      </c>
      <c r="J97" s="40">
        <v>81.7</v>
      </c>
      <c r="K97" s="40">
        <v>81.099999999999994</v>
      </c>
      <c r="L97" s="40">
        <v>75.3</v>
      </c>
      <c r="M97" s="40">
        <v>64.400000000000006</v>
      </c>
      <c r="N97" s="40">
        <v>53.1</v>
      </c>
      <c r="O97" s="40">
        <v>45.6</v>
      </c>
    </row>
    <row r="98" spans="1:15">
      <c r="A98" s="40">
        <v>5029</v>
      </c>
      <c r="B98" s="20" t="s">
        <v>796</v>
      </c>
      <c r="C98" s="20" t="s">
        <v>785</v>
      </c>
      <c r="D98" s="40">
        <v>38.6</v>
      </c>
      <c r="E98" s="40">
        <v>42.6</v>
      </c>
      <c r="F98" s="40">
        <v>51</v>
      </c>
      <c r="G98" s="40">
        <v>60.3</v>
      </c>
      <c r="H98" s="40">
        <v>68.5</v>
      </c>
      <c r="I98" s="40">
        <v>76.5</v>
      </c>
      <c r="J98" s="40">
        <v>80.7</v>
      </c>
      <c r="K98" s="40">
        <v>79.5</v>
      </c>
      <c r="L98" s="40">
        <v>72.8</v>
      </c>
      <c r="M98" s="40">
        <v>61.5</v>
      </c>
      <c r="N98" s="40">
        <v>49.4</v>
      </c>
      <c r="O98" s="40">
        <v>40.799999999999997</v>
      </c>
    </row>
    <row r="99" spans="1:15">
      <c r="A99" s="40">
        <v>5031</v>
      </c>
      <c r="B99" s="20" t="s">
        <v>797</v>
      </c>
      <c r="C99" s="20" t="s">
        <v>785</v>
      </c>
      <c r="D99" s="40">
        <v>37</v>
      </c>
      <c r="E99" s="40">
        <v>40.799999999999997</v>
      </c>
      <c r="F99" s="40">
        <v>49.7</v>
      </c>
      <c r="G99" s="40">
        <v>59.7</v>
      </c>
      <c r="H99" s="40">
        <v>68.599999999999994</v>
      </c>
      <c r="I99" s="40">
        <v>77</v>
      </c>
      <c r="J99" s="40">
        <v>80.400000000000006</v>
      </c>
      <c r="K99" s="40">
        <v>78.900000000000006</v>
      </c>
      <c r="L99" s="40">
        <v>72.099999999999994</v>
      </c>
      <c r="M99" s="40">
        <v>60.9</v>
      </c>
      <c r="N99" s="40">
        <v>48.5</v>
      </c>
      <c r="O99" s="40">
        <v>39.700000000000003</v>
      </c>
    </row>
    <row r="100" spans="1:15">
      <c r="A100" s="40">
        <v>5033</v>
      </c>
      <c r="B100" s="20" t="s">
        <v>798</v>
      </c>
      <c r="C100" s="20" t="s">
        <v>785</v>
      </c>
      <c r="D100" s="40">
        <v>37.5</v>
      </c>
      <c r="E100" s="40">
        <v>41.7</v>
      </c>
      <c r="F100" s="40">
        <v>49.8</v>
      </c>
      <c r="G100" s="40">
        <v>59.4</v>
      </c>
      <c r="H100" s="40">
        <v>67.3</v>
      </c>
      <c r="I100" s="40">
        <v>75.2</v>
      </c>
      <c r="J100" s="40">
        <v>79.7</v>
      </c>
      <c r="K100" s="40">
        <v>79</v>
      </c>
      <c r="L100" s="40">
        <v>72.099999999999994</v>
      </c>
      <c r="M100" s="40">
        <v>61.3</v>
      </c>
      <c r="N100" s="40">
        <v>48.8</v>
      </c>
      <c r="O100" s="40">
        <v>39.799999999999997</v>
      </c>
    </row>
    <row r="101" spans="1:15">
      <c r="A101" s="40">
        <v>5035</v>
      </c>
      <c r="B101" s="20" t="s">
        <v>799</v>
      </c>
      <c r="C101" s="20" t="s">
        <v>785</v>
      </c>
      <c r="D101" s="40">
        <v>39.4</v>
      </c>
      <c r="E101" s="40">
        <v>43.1</v>
      </c>
      <c r="F101" s="40">
        <v>51.6</v>
      </c>
      <c r="G101" s="40">
        <v>61.4</v>
      </c>
      <c r="H101" s="40">
        <v>70.3</v>
      </c>
      <c r="I101" s="40">
        <v>78.400000000000006</v>
      </c>
      <c r="J101" s="40">
        <v>81.599999999999994</v>
      </c>
      <c r="K101" s="40">
        <v>80.099999999999994</v>
      </c>
      <c r="L101" s="40">
        <v>73.7</v>
      </c>
      <c r="M101" s="40">
        <v>62.7</v>
      </c>
      <c r="N101" s="40">
        <v>50.6</v>
      </c>
      <c r="O101" s="40">
        <v>42.1</v>
      </c>
    </row>
    <row r="102" spans="1:15">
      <c r="A102" s="40">
        <v>5037</v>
      </c>
      <c r="B102" s="20" t="s">
        <v>800</v>
      </c>
      <c r="C102" s="20" t="s">
        <v>785</v>
      </c>
      <c r="D102" s="40">
        <v>38.799999999999997</v>
      </c>
      <c r="E102" s="40">
        <v>42.6</v>
      </c>
      <c r="F102" s="40">
        <v>51.3</v>
      </c>
      <c r="G102" s="40">
        <v>61</v>
      </c>
      <c r="H102" s="40">
        <v>69.8</v>
      </c>
      <c r="I102" s="40">
        <v>77.900000000000006</v>
      </c>
      <c r="J102" s="40">
        <v>81.3</v>
      </c>
      <c r="K102" s="40">
        <v>79.900000000000006</v>
      </c>
      <c r="L102" s="40">
        <v>73.3</v>
      </c>
      <c r="M102" s="40">
        <v>62.1</v>
      </c>
      <c r="N102" s="40">
        <v>49.9</v>
      </c>
      <c r="O102" s="40">
        <v>41.5</v>
      </c>
    </row>
    <row r="103" spans="1:15">
      <c r="A103" s="40">
        <v>5039</v>
      </c>
      <c r="B103" s="20" t="s">
        <v>724</v>
      </c>
      <c r="C103" s="20" t="s">
        <v>785</v>
      </c>
      <c r="D103" s="40">
        <v>42</v>
      </c>
      <c r="E103" s="40">
        <v>45.9</v>
      </c>
      <c r="F103" s="40">
        <v>53.6</v>
      </c>
      <c r="G103" s="40">
        <v>62.3</v>
      </c>
      <c r="H103" s="40">
        <v>70.099999999999994</v>
      </c>
      <c r="I103" s="40">
        <v>77.8</v>
      </c>
      <c r="J103" s="40">
        <v>81.3</v>
      </c>
      <c r="K103" s="40">
        <v>80.599999999999994</v>
      </c>
      <c r="L103" s="40">
        <v>74.400000000000006</v>
      </c>
      <c r="M103" s="40">
        <v>63.3</v>
      </c>
      <c r="N103" s="40">
        <v>51.6</v>
      </c>
      <c r="O103" s="40">
        <v>43.9</v>
      </c>
    </row>
    <row r="104" spans="1:15">
      <c r="A104" s="40">
        <v>5041</v>
      </c>
      <c r="B104" s="20" t="s">
        <v>801</v>
      </c>
      <c r="C104" s="20" t="s">
        <v>785</v>
      </c>
      <c r="D104" s="40">
        <v>42.3</v>
      </c>
      <c r="E104" s="40">
        <v>46.1</v>
      </c>
      <c r="F104" s="40">
        <v>54</v>
      </c>
      <c r="G104" s="40">
        <v>62.8</v>
      </c>
      <c r="H104" s="40">
        <v>71.099999999999994</v>
      </c>
      <c r="I104" s="40">
        <v>78.8</v>
      </c>
      <c r="J104" s="40">
        <v>81.7</v>
      </c>
      <c r="K104" s="40">
        <v>80.7</v>
      </c>
      <c r="L104" s="40">
        <v>74.7</v>
      </c>
      <c r="M104" s="40">
        <v>63.7</v>
      </c>
      <c r="N104" s="40">
        <v>52.4</v>
      </c>
      <c r="O104" s="40">
        <v>44.3</v>
      </c>
    </row>
    <row r="105" spans="1:15">
      <c r="A105" s="40">
        <v>5043</v>
      </c>
      <c r="B105" s="20" t="s">
        <v>802</v>
      </c>
      <c r="C105" s="20" t="s">
        <v>785</v>
      </c>
      <c r="D105" s="40">
        <v>42.7</v>
      </c>
      <c r="E105" s="40">
        <v>46.5</v>
      </c>
      <c r="F105" s="40">
        <v>54.2</v>
      </c>
      <c r="G105" s="40">
        <v>62.8</v>
      </c>
      <c r="H105" s="40">
        <v>70.900000000000006</v>
      </c>
      <c r="I105" s="40">
        <v>78.5</v>
      </c>
      <c r="J105" s="40">
        <v>81.400000000000006</v>
      </c>
      <c r="K105" s="40">
        <v>80.599999999999994</v>
      </c>
      <c r="L105" s="40">
        <v>74.599999999999994</v>
      </c>
      <c r="M105" s="40">
        <v>63.6</v>
      </c>
      <c r="N105" s="40">
        <v>52.4</v>
      </c>
      <c r="O105" s="40">
        <v>44.7</v>
      </c>
    </row>
    <row r="106" spans="1:15">
      <c r="A106" s="40">
        <v>5045</v>
      </c>
      <c r="B106" s="20" t="s">
        <v>803</v>
      </c>
      <c r="C106" s="20" t="s">
        <v>785</v>
      </c>
      <c r="D106" s="40">
        <v>39.200000000000003</v>
      </c>
      <c r="E106" s="40">
        <v>43.1</v>
      </c>
      <c r="F106" s="40">
        <v>51.3</v>
      </c>
      <c r="G106" s="40">
        <v>60.6</v>
      </c>
      <c r="H106" s="40">
        <v>68.7</v>
      </c>
      <c r="I106" s="40">
        <v>76.7</v>
      </c>
      <c r="J106" s="40">
        <v>80.8</v>
      </c>
      <c r="K106" s="40">
        <v>79.7</v>
      </c>
      <c r="L106" s="40">
        <v>73</v>
      </c>
      <c r="M106" s="40">
        <v>61.8</v>
      </c>
      <c r="N106" s="40">
        <v>49.8</v>
      </c>
      <c r="O106" s="40">
        <v>41.4</v>
      </c>
    </row>
    <row r="107" spans="1:15">
      <c r="A107" s="40">
        <v>5047</v>
      </c>
      <c r="B107" s="20" t="s">
        <v>730</v>
      </c>
      <c r="C107" s="20" t="s">
        <v>785</v>
      </c>
      <c r="D107" s="40">
        <v>37.5</v>
      </c>
      <c r="E107" s="40">
        <v>41.6</v>
      </c>
      <c r="F107" s="40">
        <v>49.8</v>
      </c>
      <c r="G107" s="40">
        <v>59.4</v>
      </c>
      <c r="H107" s="40">
        <v>67.2</v>
      </c>
      <c r="I107" s="40">
        <v>75.099999999999994</v>
      </c>
      <c r="J107" s="40">
        <v>79.599999999999994</v>
      </c>
      <c r="K107" s="40">
        <v>78.900000000000006</v>
      </c>
      <c r="L107" s="40">
        <v>72.099999999999994</v>
      </c>
      <c r="M107" s="40">
        <v>61.2</v>
      </c>
      <c r="N107" s="40">
        <v>48.8</v>
      </c>
      <c r="O107" s="40">
        <v>39.700000000000003</v>
      </c>
    </row>
    <row r="108" spans="1:15">
      <c r="A108" s="40">
        <v>5049</v>
      </c>
      <c r="B108" s="20" t="s">
        <v>804</v>
      </c>
      <c r="C108" s="20" t="s">
        <v>785</v>
      </c>
      <c r="D108" s="40">
        <v>34.200000000000003</v>
      </c>
      <c r="E108" s="40">
        <v>38.1</v>
      </c>
      <c r="F108" s="40">
        <v>46.9</v>
      </c>
      <c r="G108" s="40">
        <v>57</v>
      </c>
      <c r="H108" s="40">
        <v>65.099999999999994</v>
      </c>
      <c r="I108" s="40">
        <v>73.2</v>
      </c>
      <c r="J108" s="40">
        <v>77.7</v>
      </c>
      <c r="K108" s="40">
        <v>76.400000000000006</v>
      </c>
      <c r="L108" s="40">
        <v>69.400000000000006</v>
      </c>
      <c r="M108" s="40">
        <v>58.2</v>
      </c>
      <c r="N108" s="40">
        <v>45.9</v>
      </c>
      <c r="O108" s="40">
        <v>36.6</v>
      </c>
    </row>
    <row r="109" spans="1:15">
      <c r="A109" s="40">
        <v>5051</v>
      </c>
      <c r="B109" s="20" t="s">
        <v>805</v>
      </c>
      <c r="C109" s="20" t="s">
        <v>785</v>
      </c>
      <c r="D109" s="40">
        <v>40.1</v>
      </c>
      <c r="E109" s="40">
        <v>43.9</v>
      </c>
      <c r="F109" s="40">
        <v>51.7</v>
      </c>
      <c r="G109" s="40">
        <v>60.8</v>
      </c>
      <c r="H109" s="40">
        <v>68.7</v>
      </c>
      <c r="I109" s="40">
        <v>76.400000000000006</v>
      </c>
      <c r="J109" s="40">
        <v>80.400000000000006</v>
      </c>
      <c r="K109" s="40">
        <v>79.599999999999994</v>
      </c>
      <c r="L109" s="40">
        <v>73.099999999999994</v>
      </c>
      <c r="M109" s="40">
        <v>62.2</v>
      </c>
      <c r="N109" s="40">
        <v>50.2</v>
      </c>
      <c r="O109" s="40">
        <v>42.1</v>
      </c>
    </row>
    <row r="110" spans="1:15">
      <c r="A110" s="40">
        <v>5053</v>
      </c>
      <c r="B110" s="20" t="s">
        <v>806</v>
      </c>
      <c r="C110" s="20" t="s">
        <v>785</v>
      </c>
      <c r="D110" s="40">
        <v>41.6</v>
      </c>
      <c r="E110" s="40">
        <v>45.4</v>
      </c>
      <c r="F110" s="40">
        <v>53.3</v>
      </c>
      <c r="G110" s="40">
        <v>62.2</v>
      </c>
      <c r="H110" s="40">
        <v>70.099999999999994</v>
      </c>
      <c r="I110" s="40">
        <v>77.900000000000006</v>
      </c>
      <c r="J110" s="40">
        <v>81.400000000000006</v>
      </c>
      <c r="K110" s="40">
        <v>80.599999999999994</v>
      </c>
      <c r="L110" s="40">
        <v>74.2</v>
      </c>
      <c r="M110" s="40">
        <v>63.1</v>
      </c>
      <c r="N110" s="40">
        <v>51.4</v>
      </c>
      <c r="O110" s="40">
        <v>43.5</v>
      </c>
    </row>
    <row r="111" spans="1:15">
      <c r="A111" s="40">
        <v>5055</v>
      </c>
      <c r="B111" s="20" t="s">
        <v>732</v>
      </c>
      <c r="C111" s="20" t="s">
        <v>785</v>
      </c>
      <c r="D111" s="40">
        <v>36.299999999999997</v>
      </c>
      <c r="E111" s="40">
        <v>40.200000000000003</v>
      </c>
      <c r="F111" s="40">
        <v>49.2</v>
      </c>
      <c r="G111" s="40">
        <v>59.3</v>
      </c>
      <c r="H111" s="40">
        <v>68.2</v>
      </c>
      <c r="I111" s="40">
        <v>76.599999999999994</v>
      </c>
      <c r="J111" s="40">
        <v>80.2</v>
      </c>
      <c r="K111" s="40">
        <v>78.599999999999994</v>
      </c>
      <c r="L111" s="40">
        <v>71.7</v>
      </c>
      <c r="M111" s="40">
        <v>60.4</v>
      </c>
      <c r="N111" s="40">
        <v>47.9</v>
      </c>
      <c r="O111" s="40">
        <v>39</v>
      </c>
    </row>
    <row r="112" spans="1:15">
      <c r="A112" s="40">
        <v>5057</v>
      </c>
      <c r="B112" s="20" t="s">
        <v>807</v>
      </c>
      <c r="C112" s="20" t="s">
        <v>785</v>
      </c>
      <c r="D112" s="40">
        <v>42.3</v>
      </c>
      <c r="E112" s="40">
        <v>46.1</v>
      </c>
      <c r="F112" s="40">
        <v>53.7</v>
      </c>
      <c r="G112" s="40">
        <v>62.4</v>
      </c>
      <c r="H112" s="40">
        <v>70.3</v>
      </c>
      <c r="I112" s="40">
        <v>77.900000000000006</v>
      </c>
      <c r="J112" s="40">
        <v>81.5</v>
      </c>
      <c r="K112" s="40">
        <v>81</v>
      </c>
      <c r="L112" s="40">
        <v>74.900000000000006</v>
      </c>
      <c r="M112" s="40">
        <v>63.8</v>
      </c>
      <c r="N112" s="40">
        <v>52.2</v>
      </c>
      <c r="O112" s="40">
        <v>44.3</v>
      </c>
    </row>
    <row r="113" spans="1:15">
      <c r="A113" s="40">
        <v>5059</v>
      </c>
      <c r="B113" s="20" t="s">
        <v>808</v>
      </c>
      <c r="C113" s="20" t="s">
        <v>785</v>
      </c>
      <c r="D113" s="40">
        <v>41.2</v>
      </c>
      <c r="E113" s="40">
        <v>45.1</v>
      </c>
      <c r="F113" s="40">
        <v>52.8</v>
      </c>
      <c r="G113" s="40">
        <v>61.8</v>
      </c>
      <c r="H113" s="40">
        <v>69.599999999999994</v>
      </c>
      <c r="I113" s="40">
        <v>77.400000000000006</v>
      </c>
      <c r="J113" s="40">
        <v>81.2</v>
      </c>
      <c r="K113" s="40">
        <v>80.400000000000006</v>
      </c>
      <c r="L113" s="40">
        <v>74</v>
      </c>
      <c r="M113" s="40">
        <v>62.9</v>
      </c>
      <c r="N113" s="40">
        <v>51.1</v>
      </c>
      <c r="O113" s="40">
        <v>43.2</v>
      </c>
    </row>
    <row r="114" spans="1:15">
      <c r="A114" s="40">
        <v>5061</v>
      </c>
      <c r="B114" s="20" t="s">
        <v>809</v>
      </c>
      <c r="C114" s="20" t="s">
        <v>785</v>
      </c>
      <c r="D114" s="40">
        <v>41</v>
      </c>
      <c r="E114" s="40">
        <v>44.7</v>
      </c>
      <c r="F114" s="40">
        <v>52.3</v>
      </c>
      <c r="G114" s="40">
        <v>61.1</v>
      </c>
      <c r="H114" s="40">
        <v>69</v>
      </c>
      <c r="I114" s="40">
        <v>76.599999999999994</v>
      </c>
      <c r="J114" s="40">
        <v>80.3</v>
      </c>
      <c r="K114" s="40">
        <v>79.900000000000006</v>
      </c>
      <c r="L114" s="40">
        <v>73.7</v>
      </c>
      <c r="M114" s="40">
        <v>62.7</v>
      </c>
      <c r="N114" s="40">
        <v>50.9</v>
      </c>
      <c r="O114" s="40">
        <v>42.9</v>
      </c>
    </row>
    <row r="115" spans="1:15">
      <c r="A115" s="40">
        <v>5063</v>
      </c>
      <c r="B115" s="20" t="s">
        <v>810</v>
      </c>
      <c r="C115" s="20" t="s">
        <v>785</v>
      </c>
      <c r="D115" s="40">
        <v>36.799999999999997</v>
      </c>
      <c r="E115" s="40">
        <v>40.6</v>
      </c>
      <c r="F115" s="40">
        <v>49.4</v>
      </c>
      <c r="G115" s="40">
        <v>59</v>
      </c>
      <c r="H115" s="40">
        <v>67.2</v>
      </c>
      <c r="I115" s="40">
        <v>75.3</v>
      </c>
      <c r="J115" s="40">
        <v>79.400000000000006</v>
      </c>
      <c r="K115" s="40">
        <v>78.099999999999994</v>
      </c>
      <c r="L115" s="40">
        <v>71.400000000000006</v>
      </c>
      <c r="M115" s="40">
        <v>60.3</v>
      </c>
      <c r="N115" s="40">
        <v>48</v>
      </c>
      <c r="O115" s="40">
        <v>39.200000000000003</v>
      </c>
    </row>
    <row r="116" spans="1:15">
      <c r="A116" s="40">
        <v>5065</v>
      </c>
      <c r="B116" s="20" t="s">
        <v>811</v>
      </c>
      <c r="C116" s="20" t="s">
        <v>785</v>
      </c>
      <c r="D116" s="40">
        <v>35.4</v>
      </c>
      <c r="E116" s="40">
        <v>39.299999999999997</v>
      </c>
      <c r="F116" s="40">
        <v>47.9</v>
      </c>
      <c r="G116" s="40">
        <v>57.7</v>
      </c>
      <c r="H116" s="40">
        <v>65.900000000000006</v>
      </c>
      <c r="I116" s="40">
        <v>74</v>
      </c>
      <c r="J116" s="40">
        <v>78.400000000000006</v>
      </c>
      <c r="K116" s="40">
        <v>77.099999999999994</v>
      </c>
      <c r="L116" s="40">
        <v>70.2</v>
      </c>
      <c r="M116" s="40">
        <v>59.1</v>
      </c>
      <c r="N116" s="40">
        <v>46.8</v>
      </c>
      <c r="O116" s="40">
        <v>37.799999999999997</v>
      </c>
    </row>
    <row r="117" spans="1:15">
      <c r="A117" s="40">
        <v>5067</v>
      </c>
      <c r="B117" s="20" t="s">
        <v>736</v>
      </c>
      <c r="C117" s="20" t="s">
        <v>785</v>
      </c>
      <c r="D117" s="40">
        <v>37.4</v>
      </c>
      <c r="E117" s="40">
        <v>41.3</v>
      </c>
      <c r="F117" s="40">
        <v>50.2</v>
      </c>
      <c r="G117" s="40">
        <v>59.8</v>
      </c>
      <c r="H117" s="40">
        <v>68.400000000000006</v>
      </c>
      <c r="I117" s="40">
        <v>76.599999999999994</v>
      </c>
      <c r="J117" s="40">
        <v>80.3</v>
      </c>
      <c r="K117" s="40">
        <v>78.900000000000006</v>
      </c>
      <c r="L117" s="40">
        <v>72.2</v>
      </c>
      <c r="M117" s="40">
        <v>61</v>
      </c>
      <c r="N117" s="40">
        <v>48.7</v>
      </c>
      <c r="O117" s="40">
        <v>40</v>
      </c>
    </row>
    <row r="118" spans="1:15">
      <c r="A118" s="40">
        <v>5069</v>
      </c>
      <c r="B118" s="20" t="s">
        <v>737</v>
      </c>
      <c r="C118" s="20" t="s">
        <v>785</v>
      </c>
      <c r="D118" s="40">
        <v>41.5</v>
      </c>
      <c r="E118" s="40">
        <v>45.3</v>
      </c>
      <c r="F118" s="40">
        <v>53.4</v>
      </c>
      <c r="G118" s="40">
        <v>62.3</v>
      </c>
      <c r="H118" s="40">
        <v>70.3</v>
      </c>
      <c r="I118" s="40">
        <v>78.2</v>
      </c>
      <c r="J118" s="40">
        <v>81.5</v>
      </c>
      <c r="K118" s="40">
        <v>80.7</v>
      </c>
      <c r="L118" s="40">
        <v>74.3</v>
      </c>
      <c r="M118" s="40">
        <v>63.3</v>
      </c>
      <c r="N118" s="40">
        <v>51.5</v>
      </c>
      <c r="O118" s="40">
        <v>43.5</v>
      </c>
    </row>
    <row r="119" spans="1:15">
      <c r="A119" s="40">
        <v>5071</v>
      </c>
      <c r="B119" s="20" t="s">
        <v>812</v>
      </c>
      <c r="C119" s="20" t="s">
        <v>785</v>
      </c>
      <c r="D119" s="40">
        <v>36.9</v>
      </c>
      <c r="E119" s="40">
        <v>41</v>
      </c>
      <c r="F119" s="40">
        <v>49.2</v>
      </c>
      <c r="G119" s="40">
        <v>58.7</v>
      </c>
      <c r="H119" s="40">
        <v>66.5</v>
      </c>
      <c r="I119" s="40">
        <v>74.5</v>
      </c>
      <c r="J119" s="40">
        <v>78.900000000000006</v>
      </c>
      <c r="K119" s="40">
        <v>78.2</v>
      </c>
      <c r="L119" s="40">
        <v>71.400000000000006</v>
      </c>
      <c r="M119" s="40">
        <v>60.5</v>
      </c>
      <c r="N119" s="40">
        <v>48.2</v>
      </c>
      <c r="O119" s="40">
        <v>39.200000000000003</v>
      </c>
    </row>
    <row r="120" spans="1:15">
      <c r="A120" s="40">
        <v>5073</v>
      </c>
      <c r="B120" s="20" t="s">
        <v>813</v>
      </c>
      <c r="C120" s="20" t="s">
        <v>785</v>
      </c>
      <c r="D120" s="40">
        <v>43.7</v>
      </c>
      <c r="E120" s="40">
        <v>47.5</v>
      </c>
      <c r="F120" s="40">
        <v>55</v>
      </c>
      <c r="G120" s="40">
        <v>63.2</v>
      </c>
      <c r="H120" s="40">
        <v>71.2</v>
      </c>
      <c r="I120" s="40">
        <v>78.7</v>
      </c>
      <c r="J120" s="40">
        <v>82</v>
      </c>
      <c r="K120" s="40">
        <v>81.400000000000006</v>
      </c>
      <c r="L120" s="40">
        <v>75.5</v>
      </c>
      <c r="M120" s="40">
        <v>64.599999999999994</v>
      </c>
      <c r="N120" s="40">
        <v>53.2</v>
      </c>
      <c r="O120" s="40">
        <v>45.6</v>
      </c>
    </row>
    <row r="121" spans="1:15">
      <c r="A121" s="40">
        <v>5075</v>
      </c>
      <c r="B121" s="20" t="s">
        <v>740</v>
      </c>
      <c r="C121" s="20" t="s">
        <v>785</v>
      </c>
      <c r="D121" s="40">
        <v>36.200000000000003</v>
      </c>
      <c r="E121" s="40">
        <v>40.1</v>
      </c>
      <c r="F121" s="40">
        <v>49.1</v>
      </c>
      <c r="G121" s="40">
        <v>59</v>
      </c>
      <c r="H121" s="40">
        <v>67.7</v>
      </c>
      <c r="I121" s="40">
        <v>76</v>
      </c>
      <c r="J121" s="40">
        <v>79.8</v>
      </c>
      <c r="K121" s="40">
        <v>78.400000000000006</v>
      </c>
      <c r="L121" s="40">
        <v>71.5</v>
      </c>
      <c r="M121" s="40">
        <v>60.2</v>
      </c>
      <c r="N121" s="40">
        <v>47.7</v>
      </c>
      <c r="O121" s="40">
        <v>38.799999999999997</v>
      </c>
    </row>
    <row r="122" spans="1:15">
      <c r="A122" s="40">
        <v>5077</v>
      </c>
      <c r="B122" s="20" t="s">
        <v>741</v>
      </c>
      <c r="C122" s="20" t="s">
        <v>785</v>
      </c>
      <c r="D122" s="40">
        <v>40.200000000000003</v>
      </c>
      <c r="E122" s="40">
        <v>44</v>
      </c>
      <c r="F122" s="40">
        <v>52.4</v>
      </c>
      <c r="G122" s="40">
        <v>61.6</v>
      </c>
      <c r="H122" s="40">
        <v>70.400000000000006</v>
      </c>
      <c r="I122" s="40">
        <v>78.3</v>
      </c>
      <c r="J122" s="40">
        <v>81.400000000000006</v>
      </c>
      <c r="K122" s="40">
        <v>80.099999999999994</v>
      </c>
      <c r="L122" s="40">
        <v>73.8</v>
      </c>
      <c r="M122" s="40">
        <v>62.8</v>
      </c>
      <c r="N122" s="40">
        <v>51</v>
      </c>
      <c r="O122" s="40">
        <v>42.7</v>
      </c>
    </row>
    <row r="123" spans="1:15">
      <c r="A123" s="40">
        <v>5079</v>
      </c>
      <c r="B123" s="20" t="s">
        <v>814</v>
      </c>
      <c r="C123" s="20" t="s">
        <v>785</v>
      </c>
      <c r="D123" s="40">
        <v>42</v>
      </c>
      <c r="E123" s="40">
        <v>45.8</v>
      </c>
      <c r="F123" s="40">
        <v>53.7</v>
      </c>
      <c r="G123" s="40">
        <v>62.5</v>
      </c>
      <c r="H123" s="40">
        <v>70.599999999999994</v>
      </c>
      <c r="I123" s="40">
        <v>78.400000000000006</v>
      </c>
      <c r="J123" s="40">
        <v>81.599999999999994</v>
      </c>
      <c r="K123" s="40">
        <v>80.7</v>
      </c>
      <c r="L123" s="40">
        <v>74.599999999999994</v>
      </c>
      <c r="M123" s="40">
        <v>63.4</v>
      </c>
      <c r="N123" s="40">
        <v>51.9</v>
      </c>
      <c r="O123" s="40">
        <v>44</v>
      </c>
    </row>
    <row r="124" spans="1:15">
      <c r="A124" s="40">
        <v>5081</v>
      </c>
      <c r="B124" s="20" t="s">
        <v>815</v>
      </c>
      <c r="C124" s="20" t="s">
        <v>785</v>
      </c>
      <c r="D124" s="40">
        <v>42.5</v>
      </c>
      <c r="E124" s="40">
        <v>46.3</v>
      </c>
      <c r="F124" s="40">
        <v>53.7</v>
      </c>
      <c r="G124" s="40">
        <v>62.3</v>
      </c>
      <c r="H124" s="40">
        <v>70.2</v>
      </c>
      <c r="I124" s="40">
        <v>77.900000000000006</v>
      </c>
      <c r="J124" s="40">
        <v>81.5</v>
      </c>
      <c r="K124" s="40">
        <v>81.099999999999994</v>
      </c>
      <c r="L124" s="40">
        <v>74.8</v>
      </c>
      <c r="M124" s="40">
        <v>63.8</v>
      </c>
      <c r="N124" s="40">
        <v>52.4</v>
      </c>
      <c r="O124" s="40">
        <v>44.4</v>
      </c>
    </row>
    <row r="125" spans="1:15">
      <c r="A125" s="40">
        <v>5083</v>
      </c>
      <c r="B125" s="20" t="s">
        <v>816</v>
      </c>
      <c r="C125" s="20" t="s">
        <v>785</v>
      </c>
      <c r="D125" s="40">
        <v>38.5</v>
      </c>
      <c r="E125" s="40">
        <v>42.6</v>
      </c>
      <c r="F125" s="40">
        <v>50.8</v>
      </c>
      <c r="G125" s="40">
        <v>60.2</v>
      </c>
      <c r="H125" s="40">
        <v>68.2</v>
      </c>
      <c r="I125" s="40">
        <v>76.2</v>
      </c>
      <c r="J125" s="40">
        <v>80.5</v>
      </c>
      <c r="K125" s="40">
        <v>79.8</v>
      </c>
      <c r="L125" s="40">
        <v>73.099999999999994</v>
      </c>
      <c r="M125" s="40">
        <v>61.8</v>
      </c>
      <c r="N125" s="40">
        <v>49.5</v>
      </c>
      <c r="O125" s="40">
        <v>40.700000000000003</v>
      </c>
    </row>
    <row r="126" spans="1:15">
      <c r="A126" s="40">
        <v>5085</v>
      </c>
      <c r="B126" s="20" t="s">
        <v>817</v>
      </c>
      <c r="C126" s="20" t="s">
        <v>785</v>
      </c>
      <c r="D126" s="40">
        <v>40.5</v>
      </c>
      <c r="E126" s="40">
        <v>44.2</v>
      </c>
      <c r="F126" s="40">
        <v>52.6</v>
      </c>
      <c r="G126" s="40">
        <v>61.7</v>
      </c>
      <c r="H126" s="40">
        <v>69.900000000000006</v>
      </c>
      <c r="I126" s="40">
        <v>77.900000000000006</v>
      </c>
      <c r="J126" s="40">
        <v>81.400000000000006</v>
      </c>
      <c r="K126" s="40">
        <v>80.5</v>
      </c>
      <c r="L126" s="40">
        <v>73.900000000000006</v>
      </c>
      <c r="M126" s="40">
        <v>62.8</v>
      </c>
      <c r="N126" s="40">
        <v>50.9</v>
      </c>
      <c r="O126" s="40">
        <v>42.6</v>
      </c>
    </row>
    <row r="127" spans="1:15">
      <c r="A127" s="40">
        <v>5087</v>
      </c>
      <c r="B127" s="20" t="s">
        <v>745</v>
      </c>
      <c r="C127" s="20" t="s">
        <v>785</v>
      </c>
      <c r="D127" s="40">
        <v>35</v>
      </c>
      <c r="E127" s="40">
        <v>38.9</v>
      </c>
      <c r="F127" s="40">
        <v>46.9</v>
      </c>
      <c r="G127" s="40">
        <v>56.5</v>
      </c>
      <c r="H127" s="40">
        <v>64.3</v>
      </c>
      <c r="I127" s="40">
        <v>72.2</v>
      </c>
      <c r="J127" s="40">
        <v>76.599999999999994</v>
      </c>
      <c r="K127" s="40">
        <v>75.900000000000006</v>
      </c>
      <c r="L127" s="40">
        <v>69.099999999999994</v>
      </c>
      <c r="M127" s="40">
        <v>58.6</v>
      </c>
      <c r="N127" s="40">
        <v>46.3</v>
      </c>
      <c r="O127" s="40">
        <v>37.5</v>
      </c>
    </row>
    <row r="128" spans="1:15">
      <c r="A128" s="40">
        <v>5089</v>
      </c>
      <c r="B128" s="20" t="s">
        <v>747</v>
      </c>
      <c r="C128" s="20" t="s">
        <v>785</v>
      </c>
      <c r="D128" s="40">
        <v>34.799999999999997</v>
      </c>
      <c r="E128" s="40">
        <v>38.799999999999997</v>
      </c>
      <c r="F128" s="40">
        <v>47.4</v>
      </c>
      <c r="G128" s="40">
        <v>57.2</v>
      </c>
      <c r="H128" s="40">
        <v>65.400000000000006</v>
      </c>
      <c r="I128" s="40">
        <v>73.599999999999994</v>
      </c>
      <c r="J128" s="40">
        <v>78.099999999999994</v>
      </c>
      <c r="K128" s="40">
        <v>77.099999999999994</v>
      </c>
      <c r="L128" s="40">
        <v>69.900000000000006</v>
      </c>
      <c r="M128" s="40">
        <v>58.9</v>
      </c>
      <c r="N128" s="40">
        <v>46.5</v>
      </c>
      <c r="O128" s="40">
        <v>37.4</v>
      </c>
    </row>
    <row r="129" spans="1:15">
      <c r="A129" s="40">
        <v>5091</v>
      </c>
      <c r="B129" s="20" t="s">
        <v>818</v>
      </c>
      <c r="C129" s="20" t="s">
        <v>785</v>
      </c>
      <c r="D129" s="40">
        <v>43.8</v>
      </c>
      <c r="E129" s="40">
        <v>47.5</v>
      </c>
      <c r="F129" s="40">
        <v>55</v>
      </c>
      <c r="G129" s="40">
        <v>63.2</v>
      </c>
      <c r="H129" s="40">
        <v>71.2</v>
      </c>
      <c r="I129" s="40">
        <v>78.8</v>
      </c>
      <c r="J129" s="40">
        <v>82.2</v>
      </c>
      <c r="K129" s="40">
        <v>81.7</v>
      </c>
      <c r="L129" s="40">
        <v>75.7</v>
      </c>
      <c r="M129" s="40">
        <v>64.7</v>
      </c>
      <c r="N129" s="40">
        <v>53.4</v>
      </c>
      <c r="O129" s="40">
        <v>45.7</v>
      </c>
    </row>
    <row r="130" spans="1:15">
      <c r="A130" s="40">
        <v>5093</v>
      </c>
      <c r="B130" s="20" t="s">
        <v>819</v>
      </c>
      <c r="C130" s="20" t="s">
        <v>785</v>
      </c>
      <c r="D130" s="40">
        <v>37.9</v>
      </c>
      <c r="E130" s="40">
        <v>41.4</v>
      </c>
      <c r="F130" s="40">
        <v>50.3</v>
      </c>
      <c r="G130" s="40">
        <v>60.3</v>
      </c>
      <c r="H130" s="40">
        <v>69.5</v>
      </c>
      <c r="I130" s="40">
        <v>77.8</v>
      </c>
      <c r="J130" s="40">
        <v>81</v>
      </c>
      <c r="K130" s="40">
        <v>79.3</v>
      </c>
      <c r="L130" s="40">
        <v>72.599999999999994</v>
      </c>
      <c r="M130" s="40">
        <v>61.5</v>
      </c>
      <c r="N130" s="40">
        <v>49.3</v>
      </c>
      <c r="O130" s="40">
        <v>40.6</v>
      </c>
    </row>
    <row r="131" spans="1:15">
      <c r="A131" s="40">
        <v>5095</v>
      </c>
      <c r="B131" s="20" t="s">
        <v>750</v>
      </c>
      <c r="C131" s="20" t="s">
        <v>785</v>
      </c>
      <c r="D131" s="40">
        <v>40.4</v>
      </c>
      <c r="E131" s="40">
        <v>44.1</v>
      </c>
      <c r="F131" s="40">
        <v>52.5</v>
      </c>
      <c r="G131" s="40">
        <v>61.8</v>
      </c>
      <c r="H131" s="40">
        <v>70.3</v>
      </c>
      <c r="I131" s="40">
        <v>78.3</v>
      </c>
      <c r="J131" s="40">
        <v>81.5</v>
      </c>
      <c r="K131" s="40">
        <v>80.400000000000006</v>
      </c>
      <c r="L131" s="40">
        <v>74</v>
      </c>
      <c r="M131" s="40">
        <v>62.8</v>
      </c>
      <c r="N131" s="40">
        <v>51</v>
      </c>
      <c r="O131" s="40">
        <v>42.7</v>
      </c>
    </row>
    <row r="132" spans="1:15">
      <c r="A132" s="40">
        <v>5097</v>
      </c>
      <c r="B132" s="20" t="s">
        <v>751</v>
      </c>
      <c r="C132" s="20" t="s">
        <v>785</v>
      </c>
      <c r="D132" s="40">
        <v>39.6</v>
      </c>
      <c r="E132" s="40">
        <v>43.4</v>
      </c>
      <c r="F132" s="40">
        <v>51.1</v>
      </c>
      <c r="G132" s="40">
        <v>60.1</v>
      </c>
      <c r="H132" s="40">
        <v>68.099999999999994</v>
      </c>
      <c r="I132" s="40">
        <v>75.7</v>
      </c>
      <c r="J132" s="40">
        <v>79.599999999999994</v>
      </c>
      <c r="K132" s="40">
        <v>79</v>
      </c>
      <c r="L132" s="40">
        <v>72.599999999999994</v>
      </c>
      <c r="M132" s="40">
        <v>61.6</v>
      </c>
      <c r="N132" s="40">
        <v>49.5</v>
      </c>
      <c r="O132" s="40">
        <v>41.5</v>
      </c>
    </row>
    <row r="133" spans="1:15">
      <c r="A133" s="40">
        <v>5099</v>
      </c>
      <c r="B133" s="20" t="s">
        <v>820</v>
      </c>
      <c r="C133" s="20" t="s">
        <v>785</v>
      </c>
      <c r="D133" s="40">
        <v>42.5</v>
      </c>
      <c r="E133" s="40">
        <v>46.4</v>
      </c>
      <c r="F133" s="40">
        <v>54.1</v>
      </c>
      <c r="G133" s="40">
        <v>62.6</v>
      </c>
      <c r="H133" s="40">
        <v>70.5</v>
      </c>
      <c r="I133" s="40">
        <v>78.099999999999994</v>
      </c>
      <c r="J133" s="40">
        <v>81.7</v>
      </c>
      <c r="K133" s="40">
        <v>81</v>
      </c>
      <c r="L133" s="40">
        <v>75</v>
      </c>
      <c r="M133" s="40">
        <v>63.9</v>
      </c>
      <c r="N133" s="40">
        <v>52.3</v>
      </c>
      <c r="O133" s="40">
        <v>44.4</v>
      </c>
    </row>
    <row r="134" spans="1:15">
      <c r="A134" s="40">
        <v>5101</v>
      </c>
      <c r="B134" s="20" t="s">
        <v>821</v>
      </c>
      <c r="C134" s="20" t="s">
        <v>785</v>
      </c>
      <c r="D134" s="40">
        <v>34.799999999999997</v>
      </c>
      <c r="E134" s="40">
        <v>38.700000000000003</v>
      </c>
      <c r="F134" s="40">
        <v>46.8</v>
      </c>
      <c r="G134" s="40">
        <v>56.4</v>
      </c>
      <c r="H134" s="40">
        <v>64.2</v>
      </c>
      <c r="I134" s="40">
        <v>72.2</v>
      </c>
      <c r="J134" s="40">
        <v>76.599999999999994</v>
      </c>
      <c r="K134" s="40">
        <v>76.099999999999994</v>
      </c>
      <c r="L134" s="40">
        <v>69</v>
      </c>
      <c r="M134" s="40">
        <v>58.4</v>
      </c>
      <c r="N134" s="40">
        <v>46.1</v>
      </c>
      <c r="O134" s="40">
        <v>37.4</v>
      </c>
    </row>
    <row r="135" spans="1:15">
      <c r="A135" s="40">
        <v>5103</v>
      </c>
      <c r="B135" s="20" t="s">
        <v>822</v>
      </c>
      <c r="C135" s="20" t="s">
        <v>785</v>
      </c>
      <c r="D135" s="40">
        <v>43.1</v>
      </c>
      <c r="E135" s="40">
        <v>46.9</v>
      </c>
      <c r="F135" s="40">
        <v>54.5</v>
      </c>
      <c r="G135" s="40">
        <v>63</v>
      </c>
      <c r="H135" s="40">
        <v>70.8</v>
      </c>
      <c r="I135" s="40">
        <v>78.400000000000006</v>
      </c>
      <c r="J135" s="40">
        <v>81.8</v>
      </c>
      <c r="K135" s="40">
        <v>81.099999999999994</v>
      </c>
      <c r="L135" s="40">
        <v>75.2</v>
      </c>
      <c r="M135" s="40">
        <v>64</v>
      </c>
      <c r="N135" s="40">
        <v>52.6</v>
      </c>
      <c r="O135" s="40">
        <v>44.9</v>
      </c>
    </row>
    <row r="136" spans="1:15">
      <c r="A136" s="40">
        <v>5105</v>
      </c>
      <c r="B136" s="20" t="s">
        <v>753</v>
      </c>
      <c r="C136" s="20" t="s">
        <v>785</v>
      </c>
      <c r="D136" s="40">
        <v>39.5</v>
      </c>
      <c r="E136" s="40">
        <v>43.4</v>
      </c>
      <c r="F136" s="40">
        <v>51.5</v>
      </c>
      <c r="G136" s="40">
        <v>60.8</v>
      </c>
      <c r="H136" s="40">
        <v>69</v>
      </c>
      <c r="I136" s="40">
        <v>76.900000000000006</v>
      </c>
      <c r="J136" s="40">
        <v>81</v>
      </c>
      <c r="K136" s="40">
        <v>80</v>
      </c>
      <c r="L136" s="40">
        <v>73.3</v>
      </c>
      <c r="M136" s="40">
        <v>62.2</v>
      </c>
      <c r="N136" s="40">
        <v>50</v>
      </c>
      <c r="O136" s="40">
        <v>41.6</v>
      </c>
    </row>
    <row r="137" spans="1:15">
      <c r="A137" s="40">
        <v>5107</v>
      </c>
      <c r="B137" s="20" t="s">
        <v>823</v>
      </c>
      <c r="C137" s="20" t="s">
        <v>785</v>
      </c>
      <c r="D137" s="40">
        <v>40.799999999999997</v>
      </c>
      <c r="E137" s="40">
        <v>44.6</v>
      </c>
      <c r="F137" s="40">
        <v>52.9</v>
      </c>
      <c r="G137" s="40">
        <v>62</v>
      </c>
      <c r="H137" s="40">
        <v>70.599999999999994</v>
      </c>
      <c r="I137" s="40">
        <v>78.400000000000006</v>
      </c>
      <c r="J137" s="40">
        <v>81.400000000000006</v>
      </c>
      <c r="K137" s="40">
        <v>80.3</v>
      </c>
      <c r="L137" s="40">
        <v>74.2</v>
      </c>
      <c r="M137" s="40">
        <v>63.2</v>
      </c>
      <c r="N137" s="40">
        <v>51.5</v>
      </c>
      <c r="O137" s="40">
        <v>43.2</v>
      </c>
    </row>
    <row r="138" spans="1:15">
      <c r="A138" s="40">
        <v>5109</v>
      </c>
      <c r="B138" s="20" t="s">
        <v>755</v>
      </c>
      <c r="C138" s="20" t="s">
        <v>785</v>
      </c>
      <c r="D138" s="40">
        <v>40.799999999999997</v>
      </c>
      <c r="E138" s="40">
        <v>44.6</v>
      </c>
      <c r="F138" s="40">
        <v>52.2</v>
      </c>
      <c r="G138" s="40">
        <v>61</v>
      </c>
      <c r="H138" s="40">
        <v>69</v>
      </c>
      <c r="I138" s="40">
        <v>76.599999999999994</v>
      </c>
      <c r="J138" s="40">
        <v>80.400000000000006</v>
      </c>
      <c r="K138" s="40">
        <v>79.900000000000006</v>
      </c>
      <c r="L138" s="40">
        <v>73.599999999999994</v>
      </c>
      <c r="M138" s="40">
        <v>62.5</v>
      </c>
      <c r="N138" s="40">
        <v>50.7</v>
      </c>
      <c r="O138" s="40">
        <v>42.7</v>
      </c>
    </row>
    <row r="139" spans="1:15">
      <c r="A139" s="40">
        <v>5111</v>
      </c>
      <c r="B139" s="20" t="s">
        <v>824</v>
      </c>
      <c r="C139" s="20" t="s">
        <v>785</v>
      </c>
      <c r="D139" s="40">
        <v>37.799999999999997</v>
      </c>
      <c r="E139" s="40">
        <v>41.6</v>
      </c>
      <c r="F139" s="40">
        <v>50.4</v>
      </c>
      <c r="G139" s="40">
        <v>60.3</v>
      </c>
      <c r="H139" s="40">
        <v>69.3</v>
      </c>
      <c r="I139" s="40">
        <v>77.5</v>
      </c>
      <c r="J139" s="40">
        <v>80.900000000000006</v>
      </c>
      <c r="K139" s="40">
        <v>79.400000000000006</v>
      </c>
      <c r="L139" s="40">
        <v>72.7</v>
      </c>
      <c r="M139" s="40">
        <v>61.5</v>
      </c>
      <c r="N139" s="40">
        <v>49.2</v>
      </c>
      <c r="O139" s="40">
        <v>40.5</v>
      </c>
    </row>
    <row r="140" spans="1:15">
      <c r="A140" s="40">
        <v>5113</v>
      </c>
      <c r="B140" s="20" t="s">
        <v>825</v>
      </c>
      <c r="C140" s="20" t="s">
        <v>785</v>
      </c>
      <c r="D140" s="40">
        <v>38.9</v>
      </c>
      <c r="E140" s="40">
        <v>42.7</v>
      </c>
      <c r="F140" s="40">
        <v>50.2</v>
      </c>
      <c r="G140" s="40">
        <v>59.3</v>
      </c>
      <c r="H140" s="40">
        <v>67.099999999999994</v>
      </c>
      <c r="I140" s="40">
        <v>74.5</v>
      </c>
      <c r="J140" s="40">
        <v>78.5</v>
      </c>
      <c r="K140" s="40">
        <v>78</v>
      </c>
      <c r="L140" s="40">
        <v>71.7</v>
      </c>
      <c r="M140" s="40">
        <v>60.9</v>
      </c>
      <c r="N140" s="40">
        <v>48.9</v>
      </c>
      <c r="O140" s="40">
        <v>40.799999999999997</v>
      </c>
    </row>
    <row r="141" spans="1:15">
      <c r="A141" s="40">
        <v>5115</v>
      </c>
      <c r="B141" s="20" t="s">
        <v>826</v>
      </c>
      <c r="C141" s="20" t="s">
        <v>785</v>
      </c>
      <c r="D141" s="40">
        <v>37.4</v>
      </c>
      <c r="E141" s="40">
        <v>41.5</v>
      </c>
      <c r="F141" s="40">
        <v>49.8</v>
      </c>
      <c r="G141" s="40">
        <v>59.2</v>
      </c>
      <c r="H141" s="40">
        <v>67.3</v>
      </c>
      <c r="I141" s="40">
        <v>75.2</v>
      </c>
      <c r="J141" s="40">
        <v>79.5</v>
      </c>
      <c r="K141" s="40">
        <v>78.5</v>
      </c>
      <c r="L141" s="40">
        <v>71.7</v>
      </c>
      <c r="M141" s="40">
        <v>60.6</v>
      </c>
      <c r="N141" s="40">
        <v>48.4</v>
      </c>
      <c r="O141" s="40">
        <v>39.700000000000003</v>
      </c>
    </row>
    <row r="142" spans="1:15">
      <c r="A142" s="40">
        <v>5117</v>
      </c>
      <c r="B142" s="20" t="s">
        <v>827</v>
      </c>
      <c r="C142" s="20" t="s">
        <v>785</v>
      </c>
      <c r="D142" s="40">
        <v>40.299999999999997</v>
      </c>
      <c r="E142" s="40">
        <v>44.1</v>
      </c>
      <c r="F142" s="40">
        <v>52.5</v>
      </c>
      <c r="G142" s="40">
        <v>61.7</v>
      </c>
      <c r="H142" s="40">
        <v>70</v>
      </c>
      <c r="I142" s="40">
        <v>78.099999999999994</v>
      </c>
      <c r="J142" s="40">
        <v>81.5</v>
      </c>
      <c r="K142" s="40">
        <v>80.400000000000006</v>
      </c>
      <c r="L142" s="40">
        <v>73.900000000000006</v>
      </c>
      <c r="M142" s="40">
        <v>62.8</v>
      </c>
      <c r="N142" s="40">
        <v>50.8</v>
      </c>
      <c r="O142" s="40">
        <v>42.6</v>
      </c>
    </row>
    <row r="143" spans="1:15">
      <c r="A143" s="40">
        <v>5119</v>
      </c>
      <c r="B143" s="20" t="s">
        <v>828</v>
      </c>
      <c r="C143" s="20" t="s">
        <v>785</v>
      </c>
      <c r="D143" s="40">
        <v>40.4</v>
      </c>
      <c r="E143" s="40">
        <v>44.3</v>
      </c>
      <c r="F143" s="40">
        <v>52.4</v>
      </c>
      <c r="G143" s="40">
        <v>61.6</v>
      </c>
      <c r="H143" s="40">
        <v>69.599999999999994</v>
      </c>
      <c r="I143" s="40">
        <v>77.599999999999994</v>
      </c>
      <c r="J143" s="40">
        <v>81.3</v>
      </c>
      <c r="K143" s="40">
        <v>80.400000000000006</v>
      </c>
      <c r="L143" s="40">
        <v>73.8</v>
      </c>
      <c r="M143" s="40">
        <v>62.7</v>
      </c>
      <c r="N143" s="40">
        <v>50.7</v>
      </c>
      <c r="O143" s="40">
        <v>42.5</v>
      </c>
    </row>
    <row r="144" spans="1:15">
      <c r="A144" s="40">
        <v>5121</v>
      </c>
      <c r="B144" s="20" t="s">
        <v>756</v>
      </c>
      <c r="C144" s="20" t="s">
        <v>785</v>
      </c>
      <c r="D144" s="40">
        <v>35.4</v>
      </c>
      <c r="E144" s="40">
        <v>39.299999999999997</v>
      </c>
      <c r="F144" s="40">
        <v>48.3</v>
      </c>
      <c r="G144" s="40">
        <v>58.4</v>
      </c>
      <c r="H144" s="40">
        <v>67</v>
      </c>
      <c r="I144" s="40">
        <v>75.3</v>
      </c>
      <c r="J144" s="40">
        <v>79.400000000000006</v>
      </c>
      <c r="K144" s="40">
        <v>77.900000000000006</v>
      </c>
      <c r="L144" s="40">
        <v>70.900000000000006</v>
      </c>
      <c r="M144" s="40">
        <v>59.6</v>
      </c>
      <c r="N144" s="40">
        <v>47.1</v>
      </c>
      <c r="O144" s="40">
        <v>37.9</v>
      </c>
    </row>
    <row r="145" spans="1:15">
      <c r="A145" s="40">
        <v>5123</v>
      </c>
      <c r="B145" s="20" t="s">
        <v>829</v>
      </c>
      <c r="C145" s="20" t="s">
        <v>785</v>
      </c>
      <c r="D145" s="40">
        <v>39.6</v>
      </c>
      <c r="E145" s="40">
        <v>43.4</v>
      </c>
      <c r="F145" s="40">
        <v>52</v>
      </c>
      <c r="G145" s="40">
        <v>61.4</v>
      </c>
      <c r="H145" s="40">
        <v>70.2</v>
      </c>
      <c r="I145" s="40">
        <v>78.2</v>
      </c>
      <c r="J145" s="40">
        <v>81.400000000000006</v>
      </c>
      <c r="K145" s="40">
        <v>80.099999999999994</v>
      </c>
      <c r="L145" s="40">
        <v>73.7</v>
      </c>
      <c r="M145" s="40">
        <v>62.6</v>
      </c>
      <c r="N145" s="40">
        <v>50.6</v>
      </c>
      <c r="O145" s="40">
        <v>42.2</v>
      </c>
    </row>
    <row r="146" spans="1:15">
      <c r="A146" s="40">
        <v>5125</v>
      </c>
      <c r="B146" s="20" t="s">
        <v>830</v>
      </c>
      <c r="C146" s="20" t="s">
        <v>785</v>
      </c>
      <c r="D146" s="40">
        <v>40.5</v>
      </c>
      <c r="E146" s="40">
        <v>44.2</v>
      </c>
      <c r="F146" s="40">
        <v>52.1</v>
      </c>
      <c r="G146" s="40">
        <v>61.3</v>
      </c>
      <c r="H146" s="40">
        <v>69.2</v>
      </c>
      <c r="I146" s="40">
        <v>77</v>
      </c>
      <c r="J146" s="40">
        <v>80.900000000000006</v>
      </c>
      <c r="K146" s="40">
        <v>80</v>
      </c>
      <c r="L146" s="40">
        <v>73.5</v>
      </c>
      <c r="M146" s="40">
        <v>62.5</v>
      </c>
      <c r="N146" s="40">
        <v>50.6</v>
      </c>
      <c r="O146" s="40">
        <v>42.5</v>
      </c>
    </row>
    <row r="147" spans="1:15">
      <c r="A147" s="40">
        <v>5127</v>
      </c>
      <c r="B147" s="20" t="s">
        <v>831</v>
      </c>
      <c r="C147" s="20" t="s">
        <v>785</v>
      </c>
      <c r="D147" s="40">
        <v>38.700000000000003</v>
      </c>
      <c r="E147" s="40">
        <v>42.7</v>
      </c>
      <c r="F147" s="40">
        <v>50.4</v>
      </c>
      <c r="G147" s="40">
        <v>59.8</v>
      </c>
      <c r="H147" s="40">
        <v>67.7</v>
      </c>
      <c r="I147" s="40">
        <v>75.5</v>
      </c>
      <c r="J147" s="40">
        <v>79.599999999999994</v>
      </c>
      <c r="K147" s="40">
        <v>79</v>
      </c>
      <c r="L147" s="40">
        <v>72.3</v>
      </c>
      <c r="M147" s="40">
        <v>61.3</v>
      </c>
      <c r="N147" s="40">
        <v>49.1</v>
      </c>
      <c r="O147" s="40">
        <v>40.700000000000003</v>
      </c>
    </row>
    <row r="148" spans="1:15">
      <c r="A148" s="40">
        <v>5129</v>
      </c>
      <c r="B148" s="20" t="s">
        <v>832</v>
      </c>
      <c r="C148" s="20" t="s">
        <v>785</v>
      </c>
      <c r="D148" s="40">
        <v>35.299999999999997</v>
      </c>
      <c r="E148" s="40">
        <v>39.200000000000003</v>
      </c>
      <c r="F148" s="40">
        <v>47.5</v>
      </c>
      <c r="G148" s="40">
        <v>57.1</v>
      </c>
      <c r="H148" s="40">
        <v>65.099999999999994</v>
      </c>
      <c r="I148" s="40">
        <v>73.2</v>
      </c>
      <c r="J148" s="40">
        <v>77.5</v>
      </c>
      <c r="K148" s="40">
        <v>76.599999999999994</v>
      </c>
      <c r="L148" s="40">
        <v>69.599999999999994</v>
      </c>
      <c r="M148" s="40">
        <v>58.8</v>
      </c>
      <c r="N148" s="40">
        <v>46.5</v>
      </c>
      <c r="O148" s="40">
        <v>37.799999999999997</v>
      </c>
    </row>
    <row r="149" spans="1:15">
      <c r="A149" s="40">
        <v>5131</v>
      </c>
      <c r="B149" s="20" t="s">
        <v>833</v>
      </c>
      <c r="C149" s="20" t="s">
        <v>785</v>
      </c>
      <c r="D149" s="40">
        <v>38.700000000000003</v>
      </c>
      <c r="E149" s="40">
        <v>42.8</v>
      </c>
      <c r="F149" s="40">
        <v>50.9</v>
      </c>
      <c r="G149" s="40">
        <v>60.4</v>
      </c>
      <c r="H149" s="40">
        <v>68.400000000000006</v>
      </c>
      <c r="I149" s="40">
        <v>76.400000000000006</v>
      </c>
      <c r="J149" s="40">
        <v>80.8</v>
      </c>
      <c r="K149" s="40">
        <v>80.2</v>
      </c>
      <c r="L149" s="40">
        <v>73.099999999999994</v>
      </c>
      <c r="M149" s="40">
        <v>62</v>
      </c>
      <c r="N149" s="40">
        <v>49.7</v>
      </c>
      <c r="O149" s="40">
        <v>40.799999999999997</v>
      </c>
    </row>
    <row r="150" spans="1:15">
      <c r="A150" s="40">
        <v>5133</v>
      </c>
      <c r="B150" s="20" t="s">
        <v>834</v>
      </c>
      <c r="C150" s="20" t="s">
        <v>785</v>
      </c>
      <c r="D150" s="40">
        <v>41.3</v>
      </c>
      <c r="E150" s="40">
        <v>45.2</v>
      </c>
      <c r="F150" s="40">
        <v>52.7</v>
      </c>
      <c r="G150" s="40">
        <v>61.5</v>
      </c>
      <c r="H150" s="40">
        <v>69.400000000000006</v>
      </c>
      <c r="I150" s="40">
        <v>77</v>
      </c>
      <c r="J150" s="40">
        <v>80.7</v>
      </c>
      <c r="K150" s="40">
        <v>80.3</v>
      </c>
      <c r="L150" s="40">
        <v>74.099999999999994</v>
      </c>
      <c r="M150" s="40">
        <v>63.1</v>
      </c>
      <c r="N150" s="40">
        <v>51.3</v>
      </c>
      <c r="O150" s="40">
        <v>43.2</v>
      </c>
    </row>
    <row r="151" spans="1:15">
      <c r="A151" s="40">
        <v>5135</v>
      </c>
      <c r="B151" s="20" t="s">
        <v>835</v>
      </c>
      <c r="C151" s="20" t="s">
        <v>785</v>
      </c>
      <c r="D151" s="40">
        <v>35.1</v>
      </c>
      <c r="E151" s="40">
        <v>39</v>
      </c>
      <c r="F151" s="40">
        <v>47.9</v>
      </c>
      <c r="G151" s="40">
        <v>57.8</v>
      </c>
      <c r="H151" s="40">
        <v>66.099999999999994</v>
      </c>
      <c r="I151" s="40">
        <v>74.2</v>
      </c>
      <c r="J151" s="40">
        <v>78.5</v>
      </c>
      <c r="K151" s="40">
        <v>77.099999999999994</v>
      </c>
      <c r="L151" s="40">
        <v>70.2</v>
      </c>
      <c r="M151" s="40">
        <v>59</v>
      </c>
      <c r="N151" s="40">
        <v>46.6</v>
      </c>
      <c r="O151" s="40">
        <v>37.5</v>
      </c>
    </row>
    <row r="152" spans="1:15">
      <c r="A152" s="40">
        <v>5137</v>
      </c>
      <c r="B152" s="20" t="s">
        <v>836</v>
      </c>
      <c r="C152" s="20" t="s">
        <v>785</v>
      </c>
      <c r="D152" s="40">
        <v>36</v>
      </c>
      <c r="E152" s="40">
        <v>39.799999999999997</v>
      </c>
      <c r="F152" s="40">
        <v>48.2</v>
      </c>
      <c r="G152" s="40">
        <v>57.9</v>
      </c>
      <c r="H152" s="40">
        <v>65.8</v>
      </c>
      <c r="I152" s="40">
        <v>73.8</v>
      </c>
      <c r="J152" s="40">
        <v>78.2</v>
      </c>
      <c r="K152" s="40">
        <v>77.099999999999994</v>
      </c>
      <c r="L152" s="40">
        <v>70.3</v>
      </c>
      <c r="M152" s="40">
        <v>59.3</v>
      </c>
      <c r="N152" s="40">
        <v>47.2</v>
      </c>
      <c r="O152" s="40">
        <v>38.4</v>
      </c>
    </row>
    <row r="153" spans="1:15">
      <c r="A153" s="40">
        <v>5139</v>
      </c>
      <c r="B153" s="20" t="s">
        <v>837</v>
      </c>
      <c r="C153" s="20" t="s">
        <v>785</v>
      </c>
      <c r="D153" s="40">
        <v>43.7</v>
      </c>
      <c r="E153" s="40">
        <v>47.5</v>
      </c>
      <c r="F153" s="40">
        <v>54.9</v>
      </c>
      <c r="G153" s="40">
        <v>63.2</v>
      </c>
      <c r="H153" s="40">
        <v>70.900000000000006</v>
      </c>
      <c r="I153" s="40">
        <v>78.400000000000006</v>
      </c>
      <c r="J153" s="40">
        <v>81.5</v>
      </c>
      <c r="K153" s="40">
        <v>80.900000000000006</v>
      </c>
      <c r="L153" s="40">
        <v>75.099999999999994</v>
      </c>
      <c r="M153" s="40">
        <v>64.2</v>
      </c>
      <c r="N153" s="40">
        <v>53</v>
      </c>
      <c r="O153" s="40">
        <v>45.5</v>
      </c>
    </row>
    <row r="154" spans="1:15">
      <c r="A154" s="40">
        <v>5141</v>
      </c>
      <c r="B154" s="20" t="s">
        <v>838</v>
      </c>
      <c r="C154" s="20" t="s">
        <v>785</v>
      </c>
      <c r="D154" s="40">
        <v>36.799999999999997</v>
      </c>
      <c r="E154" s="40">
        <v>40.700000000000003</v>
      </c>
      <c r="F154" s="40">
        <v>48.9</v>
      </c>
      <c r="G154" s="40">
        <v>58.4</v>
      </c>
      <c r="H154" s="40">
        <v>66.3</v>
      </c>
      <c r="I154" s="40">
        <v>74.3</v>
      </c>
      <c r="J154" s="40">
        <v>78.5</v>
      </c>
      <c r="K154" s="40">
        <v>77.5</v>
      </c>
      <c r="L154" s="40">
        <v>70.7</v>
      </c>
      <c r="M154" s="40">
        <v>59.7</v>
      </c>
      <c r="N154" s="40">
        <v>47.6</v>
      </c>
      <c r="O154" s="40">
        <v>39.1</v>
      </c>
    </row>
    <row r="155" spans="1:15">
      <c r="A155" s="40">
        <v>5143</v>
      </c>
      <c r="B155" s="20" t="s">
        <v>765</v>
      </c>
      <c r="C155" s="20" t="s">
        <v>785</v>
      </c>
      <c r="D155" s="40">
        <v>35.6</v>
      </c>
      <c r="E155" s="40">
        <v>39.6</v>
      </c>
      <c r="F155" s="40">
        <v>47.8</v>
      </c>
      <c r="G155" s="40">
        <v>57.4</v>
      </c>
      <c r="H155" s="40">
        <v>65.3</v>
      </c>
      <c r="I155" s="40">
        <v>73.2</v>
      </c>
      <c r="J155" s="40">
        <v>77.599999999999994</v>
      </c>
      <c r="K155" s="40">
        <v>76.900000000000006</v>
      </c>
      <c r="L155" s="40">
        <v>70</v>
      </c>
      <c r="M155" s="40">
        <v>59.4</v>
      </c>
      <c r="N155" s="40">
        <v>47</v>
      </c>
      <c r="O155" s="40">
        <v>38.200000000000003</v>
      </c>
    </row>
    <row r="156" spans="1:15">
      <c r="A156" s="40">
        <v>5145</v>
      </c>
      <c r="B156" s="20" t="s">
        <v>839</v>
      </c>
      <c r="C156" s="20" t="s">
        <v>785</v>
      </c>
      <c r="D156" s="40">
        <v>38.799999999999997</v>
      </c>
      <c r="E156" s="40">
        <v>42.7</v>
      </c>
      <c r="F156" s="40">
        <v>51.2</v>
      </c>
      <c r="G156" s="40">
        <v>60.4</v>
      </c>
      <c r="H156" s="40">
        <v>68.599999999999994</v>
      </c>
      <c r="I156" s="40">
        <v>76.599999999999994</v>
      </c>
      <c r="J156" s="40">
        <v>80.599999999999994</v>
      </c>
      <c r="K156" s="40">
        <v>79.400000000000006</v>
      </c>
      <c r="L156" s="40">
        <v>72.900000000000006</v>
      </c>
      <c r="M156" s="40">
        <v>61.9</v>
      </c>
      <c r="N156" s="40">
        <v>49.7</v>
      </c>
      <c r="O156" s="40">
        <v>41.2</v>
      </c>
    </row>
    <row r="157" spans="1:15">
      <c r="A157" s="40">
        <v>5147</v>
      </c>
      <c r="B157" s="20" t="s">
        <v>840</v>
      </c>
      <c r="C157" s="20" t="s">
        <v>785</v>
      </c>
      <c r="D157" s="40">
        <v>39</v>
      </c>
      <c r="E157" s="40">
        <v>42.9</v>
      </c>
      <c r="F157" s="40">
        <v>51.5</v>
      </c>
      <c r="G157" s="40">
        <v>60.9</v>
      </c>
      <c r="H157" s="40">
        <v>69.599999999999994</v>
      </c>
      <c r="I157" s="40">
        <v>77.599999999999994</v>
      </c>
      <c r="J157" s="40">
        <v>81.2</v>
      </c>
      <c r="K157" s="40">
        <v>79.8</v>
      </c>
      <c r="L157" s="40">
        <v>73.3</v>
      </c>
      <c r="M157" s="40">
        <v>62.1</v>
      </c>
      <c r="N157" s="40">
        <v>49.9</v>
      </c>
      <c r="O157" s="40">
        <v>41.5</v>
      </c>
    </row>
    <row r="158" spans="1:15">
      <c r="A158" s="40">
        <v>5149</v>
      </c>
      <c r="B158" s="20" t="s">
        <v>841</v>
      </c>
      <c r="C158" s="20" t="s">
        <v>785</v>
      </c>
      <c r="D158" s="40">
        <v>39.200000000000003</v>
      </c>
      <c r="E158" s="40">
        <v>43.1</v>
      </c>
      <c r="F158" s="40">
        <v>51.2</v>
      </c>
      <c r="G158" s="40">
        <v>60.6</v>
      </c>
      <c r="H158" s="40">
        <v>68.7</v>
      </c>
      <c r="I158" s="40">
        <v>76.599999999999994</v>
      </c>
      <c r="J158" s="40">
        <v>80.8</v>
      </c>
      <c r="K158" s="40">
        <v>79.900000000000006</v>
      </c>
      <c r="L158" s="40">
        <v>73.3</v>
      </c>
      <c r="M158" s="40">
        <v>62</v>
      </c>
      <c r="N158" s="40">
        <v>49.8</v>
      </c>
      <c r="O158" s="40">
        <v>41.2</v>
      </c>
    </row>
    <row r="159" spans="1:15">
      <c r="A159" s="40">
        <v>6001</v>
      </c>
      <c r="B159" s="20" t="s">
        <v>842</v>
      </c>
      <c r="C159" s="20" t="s">
        <v>843</v>
      </c>
      <c r="D159" s="40">
        <v>46.4</v>
      </c>
      <c r="E159" s="40">
        <v>49.5</v>
      </c>
      <c r="F159" s="40">
        <v>51.9</v>
      </c>
      <c r="G159" s="40">
        <v>55.2</v>
      </c>
      <c r="H159" s="40">
        <v>59.8</v>
      </c>
      <c r="I159" s="40">
        <v>65</v>
      </c>
      <c r="J159" s="40">
        <v>69.099999999999994</v>
      </c>
      <c r="K159" s="40">
        <v>68.900000000000006</v>
      </c>
      <c r="L159" s="40">
        <v>67.2</v>
      </c>
      <c r="M159" s="40">
        <v>61.5</v>
      </c>
      <c r="N159" s="40">
        <v>53.1</v>
      </c>
      <c r="O159" s="40">
        <v>47.1</v>
      </c>
    </row>
    <row r="160" spans="1:15">
      <c r="A160" s="40">
        <v>6003</v>
      </c>
      <c r="B160" s="20" t="s">
        <v>844</v>
      </c>
      <c r="C160" s="20" t="s">
        <v>843</v>
      </c>
      <c r="D160" s="40">
        <v>29.4</v>
      </c>
      <c r="E160" s="40">
        <v>30.3</v>
      </c>
      <c r="F160" s="40">
        <v>33.5</v>
      </c>
      <c r="G160" s="40">
        <v>38.700000000000003</v>
      </c>
      <c r="H160" s="40">
        <v>45.3</v>
      </c>
      <c r="I160" s="40">
        <v>53.3</v>
      </c>
      <c r="J160" s="40">
        <v>61.2</v>
      </c>
      <c r="K160" s="40">
        <v>60.3</v>
      </c>
      <c r="L160" s="40">
        <v>54.2</v>
      </c>
      <c r="M160" s="40">
        <v>45.5</v>
      </c>
      <c r="N160" s="40">
        <v>36.700000000000003</v>
      </c>
      <c r="O160" s="40">
        <v>31</v>
      </c>
    </row>
    <row r="161" spans="1:15">
      <c r="A161" s="40">
        <v>6005</v>
      </c>
      <c r="B161" s="20" t="s">
        <v>845</v>
      </c>
      <c r="C161" s="20" t="s">
        <v>843</v>
      </c>
      <c r="D161" s="40">
        <v>43.1</v>
      </c>
      <c r="E161" s="40">
        <v>45.7</v>
      </c>
      <c r="F161" s="40">
        <v>48.4</v>
      </c>
      <c r="G161" s="40">
        <v>53.2</v>
      </c>
      <c r="H161" s="40">
        <v>59.8</v>
      </c>
      <c r="I161" s="40">
        <v>67.3</v>
      </c>
      <c r="J161" s="40">
        <v>74.099999999999994</v>
      </c>
      <c r="K161" s="40">
        <v>72.900000000000006</v>
      </c>
      <c r="L161" s="40">
        <v>68.3</v>
      </c>
      <c r="M161" s="40">
        <v>59.9</v>
      </c>
      <c r="N161" s="40">
        <v>50.2</v>
      </c>
      <c r="O161" s="40">
        <v>43.9</v>
      </c>
    </row>
    <row r="162" spans="1:15">
      <c r="A162" s="40">
        <v>6007</v>
      </c>
      <c r="B162" s="20" t="s">
        <v>846</v>
      </c>
      <c r="C162" s="20" t="s">
        <v>843</v>
      </c>
      <c r="D162" s="40">
        <v>43.2</v>
      </c>
      <c r="E162" s="40">
        <v>46.9</v>
      </c>
      <c r="F162" s="40">
        <v>50.3</v>
      </c>
      <c r="G162" s="40">
        <v>55.6</v>
      </c>
      <c r="H162" s="40">
        <v>62.6</v>
      </c>
      <c r="I162" s="40">
        <v>70.099999999999994</v>
      </c>
      <c r="J162" s="40">
        <v>76.3</v>
      </c>
      <c r="K162" s="40">
        <v>74.7</v>
      </c>
      <c r="L162" s="40">
        <v>69.8</v>
      </c>
      <c r="M162" s="40">
        <v>61.2</v>
      </c>
      <c r="N162" s="40">
        <v>50.6</v>
      </c>
      <c r="O162" s="40">
        <v>44.1</v>
      </c>
    </row>
    <row r="163" spans="1:15">
      <c r="A163" s="40">
        <v>6009</v>
      </c>
      <c r="B163" s="20" t="s">
        <v>847</v>
      </c>
      <c r="C163" s="20" t="s">
        <v>843</v>
      </c>
      <c r="D163" s="40">
        <v>43.3</v>
      </c>
      <c r="E163" s="40">
        <v>45.9</v>
      </c>
      <c r="F163" s="40">
        <v>48.7</v>
      </c>
      <c r="G163" s="40">
        <v>53.5</v>
      </c>
      <c r="H163" s="40">
        <v>60.2</v>
      </c>
      <c r="I163" s="40">
        <v>67.8</v>
      </c>
      <c r="J163" s="40">
        <v>74.8</v>
      </c>
      <c r="K163" s="40">
        <v>73.7</v>
      </c>
      <c r="L163" s="40">
        <v>69</v>
      </c>
      <c r="M163" s="40">
        <v>60.4</v>
      </c>
      <c r="N163" s="40">
        <v>50.3</v>
      </c>
      <c r="O163" s="40">
        <v>44</v>
      </c>
    </row>
    <row r="164" spans="1:15">
      <c r="A164" s="40">
        <v>6011</v>
      </c>
      <c r="B164" s="20" t="s">
        <v>848</v>
      </c>
      <c r="C164" s="20" t="s">
        <v>843</v>
      </c>
      <c r="D164" s="40">
        <v>44.4</v>
      </c>
      <c r="E164" s="40">
        <v>48.6</v>
      </c>
      <c r="F164" s="40">
        <v>52.3</v>
      </c>
      <c r="G164" s="40">
        <v>57.3</v>
      </c>
      <c r="H164" s="40">
        <v>64.8</v>
      </c>
      <c r="I164" s="40">
        <v>72.3</v>
      </c>
      <c r="J164" s="40">
        <v>77.7</v>
      </c>
      <c r="K164" s="40">
        <v>75.900000000000006</v>
      </c>
      <c r="L164" s="40">
        <v>71.3</v>
      </c>
      <c r="M164" s="40">
        <v>62.7</v>
      </c>
      <c r="N164" s="40">
        <v>51.8</v>
      </c>
      <c r="O164" s="40">
        <v>45.1</v>
      </c>
    </row>
    <row r="165" spans="1:15">
      <c r="A165" s="40">
        <v>6013</v>
      </c>
      <c r="B165" s="20" t="s">
        <v>849</v>
      </c>
      <c r="C165" s="20" t="s">
        <v>843</v>
      </c>
      <c r="D165" s="40">
        <v>45.9</v>
      </c>
      <c r="E165" s="40">
        <v>50</v>
      </c>
      <c r="F165" s="40">
        <v>53</v>
      </c>
      <c r="G165" s="40">
        <v>56.7</v>
      </c>
      <c r="H165" s="40">
        <v>61.5</v>
      </c>
      <c r="I165" s="40">
        <v>66.900000000000006</v>
      </c>
      <c r="J165" s="40">
        <v>70.7</v>
      </c>
      <c r="K165" s="40">
        <v>70.3</v>
      </c>
      <c r="L165" s="40">
        <v>68.5</v>
      </c>
      <c r="M165" s="40">
        <v>62.4</v>
      </c>
      <c r="N165" s="40">
        <v>53.3</v>
      </c>
      <c r="O165" s="40">
        <v>46.8</v>
      </c>
    </row>
    <row r="166" spans="1:15">
      <c r="A166" s="40">
        <v>6015</v>
      </c>
      <c r="B166" s="20" t="s">
        <v>850</v>
      </c>
      <c r="C166" s="20" t="s">
        <v>843</v>
      </c>
      <c r="D166" s="40">
        <v>39.299999999999997</v>
      </c>
      <c r="E166" s="40">
        <v>41.5</v>
      </c>
      <c r="F166" s="40">
        <v>43.4</v>
      </c>
      <c r="G166" s="40">
        <v>47</v>
      </c>
      <c r="H166" s="40">
        <v>52.4</v>
      </c>
      <c r="I166" s="40">
        <v>58.3</v>
      </c>
      <c r="J166" s="40">
        <v>64.400000000000006</v>
      </c>
      <c r="K166" s="40">
        <v>64.5</v>
      </c>
      <c r="L166" s="40">
        <v>61.4</v>
      </c>
      <c r="M166" s="40">
        <v>53.4</v>
      </c>
      <c r="N166" s="40">
        <v>44.4</v>
      </c>
      <c r="O166" s="40">
        <v>40.1</v>
      </c>
    </row>
    <row r="167" spans="1:15">
      <c r="A167" s="40">
        <v>6017</v>
      </c>
      <c r="B167" s="20" t="s">
        <v>851</v>
      </c>
      <c r="C167" s="20" t="s">
        <v>843</v>
      </c>
      <c r="D167" s="40">
        <v>39.6</v>
      </c>
      <c r="E167" s="40">
        <v>41.3</v>
      </c>
      <c r="F167" s="40">
        <v>43.8</v>
      </c>
      <c r="G167" s="40">
        <v>48.7</v>
      </c>
      <c r="H167" s="40">
        <v>55.5</v>
      </c>
      <c r="I167" s="40">
        <v>63.3</v>
      </c>
      <c r="J167" s="40">
        <v>70.7</v>
      </c>
      <c r="K167" s="40">
        <v>69.8</v>
      </c>
      <c r="L167" s="40">
        <v>64.5</v>
      </c>
      <c r="M167" s="40">
        <v>56</v>
      </c>
      <c r="N167" s="40">
        <v>46.4</v>
      </c>
      <c r="O167" s="40">
        <v>40.6</v>
      </c>
    </row>
    <row r="168" spans="1:15">
      <c r="A168" s="40">
        <v>6019</v>
      </c>
      <c r="B168" s="20" t="s">
        <v>852</v>
      </c>
      <c r="C168" s="20" t="s">
        <v>843</v>
      </c>
      <c r="D168" s="40">
        <v>39.200000000000003</v>
      </c>
      <c r="E168" s="40">
        <v>42.3</v>
      </c>
      <c r="F168" s="40">
        <v>45.4</v>
      </c>
      <c r="G168" s="40">
        <v>50.7</v>
      </c>
      <c r="H168" s="40">
        <v>57.8</v>
      </c>
      <c r="I168" s="40">
        <v>65.599999999999994</v>
      </c>
      <c r="J168" s="40">
        <v>72.3</v>
      </c>
      <c r="K168" s="40">
        <v>70.8</v>
      </c>
      <c r="L168" s="40">
        <v>65.400000000000006</v>
      </c>
      <c r="M168" s="40">
        <v>56.6</v>
      </c>
      <c r="N168" s="40">
        <v>46.7</v>
      </c>
      <c r="O168" s="40">
        <v>40</v>
      </c>
    </row>
    <row r="169" spans="1:15">
      <c r="A169" s="40">
        <v>6021</v>
      </c>
      <c r="B169" s="20" t="s">
        <v>853</v>
      </c>
      <c r="C169" s="20" t="s">
        <v>843</v>
      </c>
      <c r="D169" s="40">
        <v>43.4</v>
      </c>
      <c r="E169" s="40">
        <v>47.1</v>
      </c>
      <c r="F169" s="40">
        <v>50.6</v>
      </c>
      <c r="G169" s="40">
        <v>55.6</v>
      </c>
      <c r="H169" s="40">
        <v>63.3</v>
      </c>
      <c r="I169" s="40">
        <v>71.2</v>
      </c>
      <c r="J169" s="40">
        <v>77.400000000000006</v>
      </c>
      <c r="K169" s="40">
        <v>75.7</v>
      </c>
      <c r="L169" s="40">
        <v>70.7</v>
      </c>
      <c r="M169" s="40">
        <v>61.7</v>
      </c>
      <c r="N169" s="40">
        <v>50.6</v>
      </c>
      <c r="O169" s="40">
        <v>44.1</v>
      </c>
    </row>
    <row r="170" spans="1:15">
      <c r="A170" s="40">
        <v>6023</v>
      </c>
      <c r="B170" s="20" t="s">
        <v>854</v>
      </c>
      <c r="C170" s="20" t="s">
        <v>843</v>
      </c>
      <c r="D170" s="40">
        <v>41.8</v>
      </c>
      <c r="E170" s="40">
        <v>44.1</v>
      </c>
      <c r="F170" s="40">
        <v>46.2</v>
      </c>
      <c r="G170" s="40">
        <v>49.7</v>
      </c>
      <c r="H170" s="40">
        <v>54.4</v>
      </c>
      <c r="I170" s="40">
        <v>60</v>
      </c>
      <c r="J170" s="40">
        <v>65.7</v>
      </c>
      <c r="K170" s="40">
        <v>65.8</v>
      </c>
      <c r="L170" s="40">
        <v>62.9</v>
      </c>
      <c r="M170" s="40">
        <v>55.5</v>
      </c>
      <c r="N170" s="40">
        <v>47</v>
      </c>
      <c r="O170" s="40">
        <v>42.3</v>
      </c>
    </row>
    <row r="171" spans="1:15">
      <c r="A171" s="40">
        <v>6025</v>
      </c>
      <c r="B171" s="20" t="s">
        <v>855</v>
      </c>
      <c r="C171" s="20" t="s">
        <v>843</v>
      </c>
      <c r="D171" s="40">
        <v>54.2</v>
      </c>
      <c r="E171" s="40">
        <v>58.4</v>
      </c>
      <c r="F171" s="40">
        <v>63.1</v>
      </c>
      <c r="G171" s="40">
        <v>69.8</v>
      </c>
      <c r="H171" s="40">
        <v>77.2</v>
      </c>
      <c r="I171" s="40">
        <v>85.6</v>
      </c>
      <c r="J171" s="40">
        <v>91.7</v>
      </c>
      <c r="K171" s="40">
        <v>90.8</v>
      </c>
      <c r="L171" s="40">
        <v>85.1</v>
      </c>
      <c r="M171" s="40">
        <v>73.8</v>
      </c>
      <c r="N171" s="40">
        <v>62.2</v>
      </c>
      <c r="O171" s="40">
        <v>54.5</v>
      </c>
    </row>
    <row r="172" spans="1:15">
      <c r="A172" s="40">
        <v>6027</v>
      </c>
      <c r="B172" s="20" t="s">
        <v>856</v>
      </c>
      <c r="C172" s="20" t="s">
        <v>843</v>
      </c>
      <c r="D172" s="40">
        <v>41.2</v>
      </c>
      <c r="E172" s="40">
        <v>44.7</v>
      </c>
      <c r="F172" s="40">
        <v>49.6</v>
      </c>
      <c r="G172" s="40">
        <v>56.7</v>
      </c>
      <c r="H172" s="40">
        <v>65</v>
      </c>
      <c r="I172" s="40">
        <v>74</v>
      </c>
      <c r="J172" s="40">
        <v>80.900000000000006</v>
      </c>
      <c r="K172" s="40">
        <v>79.2</v>
      </c>
      <c r="L172" s="40">
        <v>71.900000000000006</v>
      </c>
      <c r="M172" s="40">
        <v>61</v>
      </c>
      <c r="N172" s="40">
        <v>49.1</v>
      </c>
      <c r="O172" s="40">
        <v>41.5</v>
      </c>
    </row>
    <row r="173" spans="1:15">
      <c r="A173" s="40">
        <v>6029</v>
      </c>
      <c r="B173" s="20" t="s">
        <v>857</v>
      </c>
      <c r="C173" s="20" t="s">
        <v>843</v>
      </c>
      <c r="D173" s="40">
        <v>44.3</v>
      </c>
      <c r="E173" s="40">
        <v>47.8</v>
      </c>
      <c r="F173" s="40">
        <v>51.6</v>
      </c>
      <c r="G173" s="40">
        <v>57</v>
      </c>
      <c r="H173" s="40">
        <v>64.3</v>
      </c>
      <c r="I173" s="40">
        <v>72.5</v>
      </c>
      <c r="J173" s="40">
        <v>79.599999999999994</v>
      </c>
      <c r="K173" s="40">
        <v>78.3</v>
      </c>
      <c r="L173" s="40">
        <v>72</v>
      </c>
      <c r="M173" s="40">
        <v>62.3</v>
      </c>
      <c r="N173" s="40">
        <v>51.8</v>
      </c>
      <c r="O173" s="40">
        <v>44.8</v>
      </c>
    </row>
    <row r="174" spans="1:15">
      <c r="A174" s="40">
        <v>6031</v>
      </c>
      <c r="B174" s="20" t="s">
        <v>858</v>
      </c>
      <c r="C174" s="20" t="s">
        <v>843</v>
      </c>
      <c r="D174" s="40">
        <v>45.3</v>
      </c>
      <c r="E174" s="40">
        <v>50.5</v>
      </c>
      <c r="F174" s="40">
        <v>54.6</v>
      </c>
      <c r="G174" s="40">
        <v>60.4</v>
      </c>
      <c r="H174" s="40">
        <v>67.5</v>
      </c>
      <c r="I174" s="40">
        <v>74.7</v>
      </c>
      <c r="J174" s="40">
        <v>80.7</v>
      </c>
      <c r="K174" s="40">
        <v>79.099999999999994</v>
      </c>
      <c r="L174" s="40">
        <v>73.599999999999994</v>
      </c>
      <c r="M174" s="40">
        <v>64.5</v>
      </c>
      <c r="N174" s="40">
        <v>53.2</v>
      </c>
      <c r="O174" s="40">
        <v>45.7</v>
      </c>
    </row>
    <row r="175" spans="1:15">
      <c r="A175" s="40">
        <v>6033</v>
      </c>
      <c r="B175" s="20" t="s">
        <v>859</v>
      </c>
      <c r="C175" s="20" t="s">
        <v>843</v>
      </c>
      <c r="D175" s="40">
        <v>42.9</v>
      </c>
      <c r="E175" s="40">
        <v>45</v>
      </c>
      <c r="F175" s="40">
        <v>47.7</v>
      </c>
      <c r="G175" s="40">
        <v>51.6</v>
      </c>
      <c r="H175" s="40">
        <v>58.4</v>
      </c>
      <c r="I175" s="40">
        <v>66.099999999999994</v>
      </c>
      <c r="J175" s="40">
        <v>73.2</v>
      </c>
      <c r="K175" s="40">
        <v>72.099999999999994</v>
      </c>
      <c r="L175" s="40">
        <v>67.5</v>
      </c>
      <c r="M175" s="40">
        <v>59</v>
      </c>
      <c r="N175" s="40">
        <v>48.9</v>
      </c>
      <c r="O175" s="40">
        <v>43.4</v>
      </c>
    </row>
    <row r="176" spans="1:15">
      <c r="A176" s="40">
        <v>6035</v>
      </c>
      <c r="B176" s="20" t="s">
        <v>860</v>
      </c>
      <c r="C176" s="20" t="s">
        <v>843</v>
      </c>
      <c r="D176" s="40">
        <v>29.1</v>
      </c>
      <c r="E176" s="40">
        <v>32.6</v>
      </c>
      <c r="F176" s="40">
        <v>36.9</v>
      </c>
      <c r="G176" s="40">
        <v>42.8</v>
      </c>
      <c r="H176" s="40">
        <v>50.5</v>
      </c>
      <c r="I176" s="40">
        <v>58.1</v>
      </c>
      <c r="J176" s="40">
        <v>66</v>
      </c>
      <c r="K176" s="40">
        <v>64.599999999999994</v>
      </c>
      <c r="L176" s="40">
        <v>57.7</v>
      </c>
      <c r="M176" s="40">
        <v>47.9</v>
      </c>
      <c r="N176" s="40">
        <v>37.1</v>
      </c>
      <c r="O176" s="40">
        <v>30.4</v>
      </c>
    </row>
    <row r="177" spans="1:15">
      <c r="A177" s="40">
        <v>6037</v>
      </c>
      <c r="B177" s="20" t="s">
        <v>861</v>
      </c>
      <c r="C177" s="20" t="s">
        <v>843</v>
      </c>
      <c r="D177" s="40">
        <v>47.8</v>
      </c>
      <c r="E177" s="40">
        <v>49.5</v>
      </c>
      <c r="F177" s="40">
        <v>52.1</v>
      </c>
      <c r="G177" s="40">
        <v>56.1</v>
      </c>
      <c r="H177" s="40">
        <v>61.3</v>
      </c>
      <c r="I177" s="40">
        <v>67.900000000000006</v>
      </c>
      <c r="J177" s="40">
        <v>74.2</v>
      </c>
      <c r="K177" s="40">
        <v>74</v>
      </c>
      <c r="L177" s="40">
        <v>69.900000000000006</v>
      </c>
      <c r="M177" s="40">
        <v>62.4</v>
      </c>
      <c r="N177" s="40">
        <v>54.5</v>
      </c>
      <c r="O177" s="40">
        <v>48.8</v>
      </c>
    </row>
    <row r="178" spans="1:15">
      <c r="A178" s="40">
        <v>6039</v>
      </c>
      <c r="B178" s="20" t="s">
        <v>862</v>
      </c>
      <c r="C178" s="20" t="s">
        <v>843</v>
      </c>
      <c r="D178" s="40">
        <v>39.799999999999997</v>
      </c>
      <c r="E178" s="40">
        <v>42.9</v>
      </c>
      <c r="F178" s="40">
        <v>46.2</v>
      </c>
      <c r="G178" s="40">
        <v>51.5</v>
      </c>
      <c r="H178" s="40">
        <v>58.6</v>
      </c>
      <c r="I178" s="40">
        <v>66.400000000000006</v>
      </c>
      <c r="J178" s="40">
        <v>73.2</v>
      </c>
      <c r="K178" s="40">
        <v>71.8</v>
      </c>
      <c r="L178" s="40">
        <v>66.2</v>
      </c>
      <c r="M178" s="40">
        <v>57.4</v>
      </c>
      <c r="N178" s="40">
        <v>47.2</v>
      </c>
      <c r="O178" s="40">
        <v>40.700000000000003</v>
      </c>
    </row>
    <row r="179" spans="1:15">
      <c r="A179" s="40">
        <v>6041</v>
      </c>
      <c r="B179" s="20" t="s">
        <v>863</v>
      </c>
      <c r="C179" s="20" t="s">
        <v>843</v>
      </c>
      <c r="D179" s="40">
        <v>47.1</v>
      </c>
      <c r="E179" s="40">
        <v>49.8</v>
      </c>
      <c r="F179" s="40">
        <v>51</v>
      </c>
      <c r="G179" s="40">
        <v>52.9</v>
      </c>
      <c r="H179" s="40">
        <v>55.4</v>
      </c>
      <c r="I179" s="40">
        <v>58.8</v>
      </c>
      <c r="J179" s="40">
        <v>60.6</v>
      </c>
      <c r="K179" s="40">
        <v>61.3</v>
      </c>
      <c r="L179" s="40">
        <v>61.6</v>
      </c>
      <c r="M179" s="40">
        <v>58.6</v>
      </c>
      <c r="N179" s="40">
        <v>53</v>
      </c>
      <c r="O179" s="40">
        <v>48</v>
      </c>
    </row>
    <row r="180" spans="1:15">
      <c r="A180" s="40">
        <v>6043</v>
      </c>
      <c r="B180" s="20" t="s">
        <v>864</v>
      </c>
      <c r="C180" s="20" t="s">
        <v>843</v>
      </c>
      <c r="D180" s="40">
        <v>39.799999999999997</v>
      </c>
      <c r="E180" s="40">
        <v>42.3</v>
      </c>
      <c r="F180" s="40">
        <v>45.2</v>
      </c>
      <c r="G180" s="40">
        <v>50.3</v>
      </c>
      <c r="H180" s="40">
        <v>57.4</v>
      </c>
      <c r="I180" s="40">
        <v>65.2</v>
      </c>
      <c r="J180" s="40">
        <v>72.400000000000006</v>
      </c>
      <c r="K180" s="40">
        <v>71.3</v>
      </c>
      <c r="L180" s="40">
        <v>65.599999999999994</v>
      </c>
      <c r="M180" s="40">
        <v>56.9</v>
      </c>
      <c r="N180" s="40">
        <v>46.9</v>
      </c>
      <c r="O180" s="40">
        <v>40.9</v>
      </c>
    </row>
    <row r="181" spans="1:15">
      <c r="A181" s="40">
        <v>6045</v>
      </c>
      <c r="B181" s="20" t="s">
        <v>865</v>
      </c>
      <c r="C181" s="20" t="s">
        <v>843</v>
      </c>
      <c r="D181" s="40">
        <v>43.9</v>
      </c>
      <c r="E181" s="40">
        <v>45.9</v>
      </c>
      <c r="F181" s="40">
        <v>47.8</v>
      </c>
      <c r="G181" s="40">
        <v>50.8</v>
      </c>
      <c r="H181" s="40">
        <v>56</v>
      </c>
      <c r="I181" s="40">
        <v>61.9</v>
      </c>
      <c r="J181" s="40">
        <v>67.900000000000006</v>
      </c>
      <c r="K181" s="40">
        <v>67.8</v>
      </c>
      <c r="L181" s="40">
        <v>64.8</v>
      </c>
      <c r="M181" s="40">
        <v>57.7</v>
      </c>
      <c r="N181" s="40">
        <v>49.1</v>
      </c>
      <c r="O181" s="40">
        <v>44.2</v>
      </c>
    </row>
    <row r="182" spans="1:15">
      <c r="A182" s="40">
        <v>6047</v>
      </c>
      <c r="B182" s="20" t="s">
        <v>866</v>
      </c>
      <c r="C182" s="20" t="s">
        <v>843</v>
      </c>
      <c r="D182" s="40">
        <v>45.3</v>
      </c>
      <c r="E182" s="40">
        <v>49.9</v>
      </c>
      <c r="F182" s="40">
        <v>53.7</v>
      </c>
      <c r="G182" s="40">
        <v>58.8</v>
      </c>
      <c r="H182" s="40">
        <v>65.3</v>
      </c>
      <c r="I182" s="40">
        <v>72.099999999999994</v>
      </c>
      <c r="J182" s="40">
        <v>77.5</v>
      </c>
      <c r="K182" s="40">
        <v>76.099999999999994</v>
      </c>
      <c r="L182" s="40">
        <v>71.5</v>
      </c>
      <c r="M182" s="40">
        <v>63.4</v>
      </c>
      <c r="N182" s="40">
        <v>52.9</v>
      </c>
      <c r="O182" s="40">
        <v>45.6</v>
      </c>
    </row>
    <row r="183" spans="1:15">
      <c r="A183" s="40">
        <v>6049</v>
      </c>
      <c r="B183" s="20" t="s">
        <v>867</v>
      </c>
      <c r="C183" s="20" t="s">
        <v>843</v>
      </c>
      <c r="D183" s="40">
        <v>28.7</v>
      </c>
      <c r="E183" s="40">
        <v>32.200000000000003</v>
      </c>
      <c r="F183" s="40">
        <v>36.4</v>
      </c>
      <c r="G183" s="40">
        <v>42.4</v>
      </c>
      <c r="H183" s="40">
        <v>49.9</v>
      </c>
      <c r="I183" s="40">
        <v>57.2</v>
      </c>
      <c r="J183" s="40">
        <v>65.5</v>
      </c>
      <c r="K183" s="40">
        <v>64</v>
      </c>
      <c r="L183" s="40">
        <v>56.9</v>
      </c>
      <c r="M183" s="40">
        <v>47.2</v>
      </c>
      <c r="N183" s="40">
        <v>36.6</v>
      </c>
      <c r="O183" s="40">
        <v>30.1</v>
      </c>
    </row>
    <row r="184" spans="1:15">
      <c r="A184" s="40">
        <v>6051</v>
      </c>
      <c r="B184" s="20" t="s">
        <v>868</v>
      </c>
      <c r="C184" s="20" t="s">
        <v>843</v>
      </c>
      <c r="D184" s="40">
        <v>27.2</v>
      </c>
      <c r="E184" s="40">
        <v>29.2</v>
      </c>
      <c r="F184" s="40">
        <v>33.299999999999997</v>
      </c>
      <c r="G184" s="40">
        <v>39.4</v>
      </c>
      <c r="H184" s="40">
        <v>46.9</v>
      </c>
      <c r="I184" s="40">
        <v>55.3</v>
      </c>
      <c r="J184" s="40">
        <v>62.7</v>
      </c>
      <c r="K184" s="40">
        <v>61.3</v>
      </c>
      <c r="L184" s="40">
        <v>54.3</v>
      </c>
      <c r="M184" s="40">
        <v>45.1</v>
      </c>
      <c r="N184" s="40">
        <v>35.5</v>
      </c>
      <c r="O184" s="40">
        <v>29</v>
      </c>
    </row>
    <row r="185" spans="1:15">
      <c r="A185" s="40">
        <v>6053</v>
      </c>
      <c r="B185" s="20" t="s">
        <v>869</v>
      </c>
      <c r="C185" s="20" t="s">
        <v>843</v>
      </c>
      <c r="D185" s="40">
        <v>46.9</v>
      </c>
      <c r="E185" s="40">
        <v>48.8</v>
      </c>
      <c r="F185" s="40">
        <v>50.7</v>
      </c>
      <c r="G185" s="40">
        <v>53.8</v>
      </c>
      <c r="H185" s="40">
        <v>58.7</v>
      </c>
      <c r="I185" s="40">
        <v>64.099999999999994</v>
      </c>
      <c r="J185" s="40">
        <v>68.599999999999994</v>
      </c>
      <c r="K185" s="40">
        <v>68.3</v>
      </c>
      <c r="L185" s="40">
        <v>66</v>
      </c>
      <c r="M185" s="40">
        <v>60.2</v>
      </c>
      <c r="N185" s="40">
        <v>52.6</v>
      </c>
      <c r="O185" s="40">
        <v>47.6</v>
      </c>
    </row>
    <row r="186" spans="1:15">
      <c r="A186" s="40">
        <v>6055</v>
      </c>
      <c r="B186" s="20" t="s">
        <v>870</v>
      </c>
      <c r="C186" s="20" t="s">
        <v>843</v>
      </c>
      <c r="D186" s="40">
        <v>45.1</v>
      </c>
      <c r="E186" s="40">
        <v>48.4</v>
      </c>
      <c r="F186" s="40">
        <v>51.1</v>
      </c>
      <c r="G186" s="40">
        <v>55.1</v>
      </c>
      <c r="H186" s="40">
        <v>60.8</v>
      </c>
      <c r="I186" s="40">
        <v>67.3</v>
      </c>
      <c r="J186" s="40">
        <v>71.8</v>
      </c>
      <c r="K186" s="40">
        <v>71</v>
      </c>
      <c r="L186" s="40">
        <v>68.400000000000006</v>
      </c>
      <c r="M186" s="40">
        <v>61.5</v>
      </c>
      <c r="N186" s="40">
        <v>52</v>
      </c>
      <c r="O186" s="40">
        <v>45.8</v>
      </c>
    </row>
    <row r="187" spans="1:15">
      <c r="A187" s="40">
        <v>6057</v>
      </c>
      <c r="B187" s="20" t="s">
        <v>820</v>
      </c>
      <c r="C187" s="20" t="s">
        <v>843</v>
      </c>
      <c r="D187" s="40">
        <v>37.6</v>
      </c>
      <c r="E187" s="40">
        <v>39.700000000000003</v>
      </c>
      <c r="F187" s="40">
        <v>42.5</v>
      </c>
      <c r="G187" s="40">
        <v>47.6</v>
      </c>
      <c r="H187" s="40">
        <v>54.4</v>
      </c>
      <c r="I187" s="40">
        <v>61.9</v>
      </c>
      <c r="J187" s="40">
        <v>68.8</v>
      </c>
      <c r="K187" s="40">
        <v>67.8</v>
      </c>
      <c r="L187" s="40">
        <v>62.6</v>
      </c>
      <c r="M187" s="40">
        <v>54.3</v>
      </c>
      <c r="N187" s="40">
        <v>44.7</v>
      </c>
      <c r="O187" s="40">
        <v>38.799999999999997</v>
      </c>
    </row>
    <row r="188" spans="1:15">
      <c r="A188" s="40">
        <v>6059</v>
      </c>
      <c r="B188" s="20" t="s">
        <v>871</v>
      </c>
      <c r="C188" s="20" t="s">
        <v>843</v>
      </c>
      <c r="D188" s="40">
        <v>54</v>
      </c>
      <c r="E188" s="40">
        <v>55</v>
      </c>
      <c r="F188" s="40">
        <v>56.4</v>
      </c>
      <c r="G188" s="40">
        <v>59.3</v>
      </c>
      <c r="H188" s="40">
        <v>62.3</v>
      </c>
      <c r="I188" s="40">
        <v>66.599999999999994</v>
      </c>
      <c r="J188" s="40">
        <v>71.2</v>
      </c>
      <c r="K188" s="40">
        <v>72.400000000000006</v>
      </c>
      <c r="L188" s="40">
        <v>70.400000000000006</v>
      </c>
      <c r="M188" s="40">
        <v>65.5</v>
      </c>
      <c r="N188" s="40">
        <v>60</v>
      </c>
      <c r="O188" s="40">
        <v>55.1</v>
      </c>
    </row>
    <row r="189" spans="1:15">
      <c r="A189" s="40">
        <v>6061</v>
      </c>
      <c r="B189" s="20" t="s">
        <v>872</v>
      </c>
      <c r="C189" s="20" t="s">
        <v>843</v>
      </c>
      <c r="D189" s="40">
        <v>38.700000000000003</v>
      </c>
      <c r="E189" s="40">
        <v>41.1</v>
      </c>
      <c r="F189" s="40">
        <v>43.9</v>
      </c>
      <c r="G189" s="40">
        <v>49</v>
      </c>
      <c r="H189" s="40">
        <v>55.7</v>
      </c>
      <c r="I189" s="40">
        <v>63.3</v>
      </c>
      <c r="J189" s="40">
        <v>70.099999999999994</v>
      </c>
      <c r="K189" s="40">
        <v>69.099999999999994</v>
      </c>
      <c r="L189" s="40">
        <v>64.099999999999994</v>
      </c>
      <c r="M189" s="40">
        <v>55.7</v>
      </c>
      <c r="N189" s="40">
        <v>46</v>
      </c>
      <c r="O189" s="40">
        <v>39.9</v>
      </c>
    </row>
    <row r="190" spans="1:15">
      <c r="A190" s="40">
        <v>6063</v>
      </c>
      <c r="B190" s="20" t="s">
        <v>873</v>
      </c>
      <c r="C190" s="20" t="s">
        <v>843</v>
      </c>
      <c r="D190" s="40">
        <v>31.4</v>
      </c>
      <c r="E190" s="40">
        <v>33.9</v>
      </c>
      <c r="F190" s="40">
        <v>37.6</v>
      </c>
      <c r="G190" s="40">
        <v>43.2</v>
      </c>
      <c r="H190" s="40">
        <v>50.3</v>
      </c>
      <c r="I190" s="40">
        <v>57.8</v>
      </c>
      <c r="J190" s="40">
        <v>64.900000000000006</v>
      </c>
      <c r="K190" s="40">
        <v>63.8</v>
      </c>
      <c r="L190" s="40">
        <v>58</v>
      </c>
      <c r="M190" s="40">
        <v>49.1</v>
      </c>
      <c r="N190" s="40">
        <v>39</v>
      </c>
      <c r="O190" s="40">
        <v>32.700000000000003</v>
      </c>
    </row>
    <row r="191" spans="1:15">
      <c r="A191" s="40">
        <v>6065</v>
      </c>
      <c r="B191" s="20" t="s">
        <v>874</v>
      </c>
      <c r="C191" s="20" t="s">
        <v>843</v>
      </c>
      <c r="D191" s="40">
        <v>50.4</v>
      </c>
      <c r="E191" s="40">
        <v>53.7</v>
      </c>
      <c r="F191" s="40">
        <v>57.5</v>
      </c>
      <c r="G191" s="40">
        <v>63.7</v>
      </c>
      <c r="H191" s="40">
        <v>70.599999999999994</v>
      </c>
      <c r="I191" s="40">
        <v>78.8</v>
      </c>
      <c r="J191" s="40">
        <v>85.2</v>
      </c>
      <c r="K191" s="40">
        <v>84.4</v>
      </c>
      <c r="L191" s="40">
        <v>78.8</v>
      </c>
      <c r="M191" s="40">
        <v>68.7</v>
      </c>
      <c r="N191" s="40">
        <v>58.2</v>
      </c>
      <c r="O191" s="40">
        <v>51.3</v>
      </c>
    </row>
    <row r="192" spans="1:15">
      <c r="A192" s="40">
        <v>6067</v>
      </c>
      <c r="B192" s="20" t="s">
        <v>875</v>
      </c>
      <c r="C192" s="20" t="s">
        <v>843</v>
      </c>
      <c r="D192" s="40">
        <v>45.8</v>
      </c>
      <c r="E192" s="40">
        <v>50.8</v>
      </c>
      <c r="F192" s="40">
        <v>54.3</v>
      </c>
      <c r="G192" s="40">
        <v>59.1</v>
      </c>
      <c r="H192" s="40">
        <v>65.2</v>
      </c>
      <c r="I192" s="40">
        <v>71.599999999999994</v>
      </c>
      <c r="J192" s="40">
        <v>76</v>
      </c>
      <c r="K192" s="40">
        <v>74.900000000000006</v>
      </c>
      <c r="L192" s="40">
        <v>71.5</v>
      </c>
      <c r="M192" s="40">
        <v>63.9</v>
      </c>
      <c r="N192" s="40">
        <v>53.7</v>
      </c>
      <c r="O192" s="40">
        <v>46.5</v>
      </c>
    </row>
    <row r="193" spans="1:15">
      <c r="A193" s="40">
        <v>6069</v>
      </c>
      <c r="B193" s="20" t="s">
        <v>876</v>
      </c>
      <c r="C193" s="20" t="s">
        <v>843</v>
      </c>
      <c r="D193" s="40">
        <v>44.9</v>
      </c>
      <c r="E193" s="40">
        <v>46.9</v>
      </c>
      <c r="F193" s="40">
        <v>49.4</v>
      </c>
      <c r="G193" s="40">
        <v>53.4</v>
      </c>
      <c r="H193" s="40">
        <v>59.6</v>
      </c>
      <c r="I193" s="40">
        <v>66.3</v>
      </c>
      <c r="J193" s="40">
        <v>72</v>
      </c>
      <c r="K193" s="40">
        <v>71.400000000000006</v>
      </c>
      <c r="L193" s="40">
        <v>67.7</v>
      </c>
      <c r="M193" s="40">
        <v>60.4</v>
      </c>
      <c r="N193" s="40">
        <v>51.3</v>
      </c>
      <c r="O193" s="40">
        <v>45.7</v>
      </c>
    </row>
    <row r="194" spans="1:15">
      <c r="A194" s="40">
        <v>6071</v>
      </c>
      <c r="B194" s="20" t="s">
        <v>877</v>
      </c>
      <c r="C194" s="20" t="s">
        <v>843</v>
      </c>
      <c r="D194" s="40">
        <v>46.6</v>
      </c>
      <c r="E194" s="40">
        <v>50.6</v>
      </c>
      <c r="F194" s="40">
        <v>55.4</v>
      </c>
      <c r="G194" s="40">
        <v>62.4</v>
      </c>
      <c r="H194" s="40">
        <v>70.3</v>
      </c>
      <c r="I194" s="40">
        <v>79.3</v>
      </c>
      <c r="J194" s="40">
        <v>86</v>
      </c>
      <c r="K194" s="40">
        <v>84.3</v>
      </c>
      <c r="L194" s="40">
        <v>77.5</v>
      </c>
      <c r="M194" s="40">
        <v>66.400000000000006</v>
      </c>
      <c r="N194" s="40">
        <v>54.8</v>
      </c>
      <c r="O194" s="40">
        <v>47.1</v>
      </c>
    </row>
    <row r="195" spans="1:15">
      <c r="A195" s="40">
        <v>6073</v>
      </c>
      <c r="B195" s="20" t="s">
        <v>878</v>
      </c>
      <c r="C195" s="20" t="s">
        <v>843</v>
      </c>
      <c r="D195" s="40">
        <v>49.5</v>
      </c>
      <c r="E195" s="40">
        <v>51.3</v>
      </c>
      <c r="F195" s="40">
        <v>53.4</v>
      </c>
      <c r="G195" s="40">
        <v>57.5</v>
      </c>
      <c r="H195" s="40">
        <v>62.5</v>
      </c>
      <c r="I195" s="40">
        <v>68.599999999999994</v>
      </c>
      <c r="J195" s="40">
        <v>74.8</v>
      </c>
      <c r="K195" s="40">
        <v>75.099999999999994</v>
      </c>
      <c r="L195" s="40">
        <v>71.3</v>
      </c>
      <c r="M195" s="40">
        <v>63.8</v>
      </c>
      <c r="N195" s="40">
        <v>56.2</v>
      </c>
      <c r="O195" s="40">
        <v>50.7</v>
      </c>
    </row>
    <row r="196" spans="1:15">
      <c r="A196" s="40">
        <v>6075</v>
      </c>
      <c r="B196" s="20" t="s">
        <v>879</v>
      </c>
      <c r="C196" s="20" t="s">
        <v>843</v>
      </c>
      <c r="D196" s="40">
        <v>48.2</v>
      </c>
      <c r="E196" s="40">
        <v>51.1</v>
      </c>
      <c r="F196" s="40">
        <v>52.6</v>
      </c>
      <c r="G196" s="40">
        <v>54.4</v>
      </c>
      <c r="H196" s="40">
        <v>56.7</v>
      </c>
      <c r="I196" s="40">
        <v>59.4</v>
      </c>
      <c r="J196" s="40">
        <v>60.7</v>
      </c>
      <c r="K196" s="40">
        <v>61.3</v>
      </c>
      <c r="L196" s="40">
        <v>61.9</v>
      </c>
      <c r="M196" s="40">
        <v>59.5</v>
      </c>
      <c r="N196" s="40">
        <v>54.1</v>
      </c>
      <c r="O196" s="40">
        <v>49.2</v>
      </c>
    </row>
    <row r="197" spans="1:15">
      <c r="A197" s="40">
        <v>6077</v>
      </c>
      <c r="B197" s="20" t="s">
        <v>880</v>
      </c>
      <c r="C197" s="20" t="s">
        <v>843</v>
      </c>
      <c r="D197" s="40">
        <v>45.5</v>
      </c>
      <c r="E197" s="40">
        <v>50.4</v>
      </c>
      <c r="F197" s="40">
        <v>54</v>
      </c>
      <c r="G197" s="40">
        <v>58.9</v>
      </c>
      <c r="H197" s="40">
        <v>64.900000000000006</v>
      </c>
      <c r="I197" s="40">
        <v>71.3</v>
      </c>
      <c r="J197" s="40">
        <v>75.7</v>
      </c>
      <c r="K197" s="40">
        <v>74.5</v>
      </c>
      <c r="L197" s="40">
        <v>71</v>
      </c>
      <c r="M197" s="40">
        <v>63.5</v>
      </c>
      <c r="N197" s="40">
        <v>53.3</v>
      </c>
      <c r="O197" s="40">
        <v>46</v>
      </c>
    </row>
    <row r="198" spans="1:15">
      <c r="A198" s="40">
        <v>6079</v>
      </c>
      <c r="B198" s="20" t="s">
        <v>881</v>
      </c>
      <c r="C198" s="20" t="s">
        <v>843</v>
      </c>
      <c r="D198" s="40">
        <v>46.9</v>
      </c>
      <c r="E198" s="40">
        <v>48.6</v>
      </c>
      <c r="F198" s="40">
        <v>50.8</v>
      </c>
      <c r="G198" s="40">
        <v>54.3</v>
      </c>
      <c r="H198" s="40">
        <v>59.5</v>
      </c>
      <c r="I198" s="40">
        <v>65.7</v>
      </c>
      <c r="J198" s="40">
        <v>71</v>
      </c>
      <c r="K198" s="40">
        <v>70.8</v>
      </c>
      <c r="L198" s="40">
        <v>67.3</v>
      </c>
      <c r="M198" s="40">
        <v>60.5</v>
      </c>
      <c r="N198" s="40">
        <v>52.8</v>
      </c>
      <c r="O198" s="40">
        <v>47.5</v>
      </c>
    </row>
    <row r="199" spans="1:15">
      <c r="A199" s="40">
        <v>6081</v>
      </c>
      <c r="B199" s="20" t="s">
        <v>882</v>
      </c>
      <c r="C199" s="20" t="s">
        <v>843</v>
      </c>
      <c r="D199" s="40">
        <v>48</v>
      </c>
      <c r="E199" s="40">
        <v>49.9</v>
      </c>
      <c r="F199" s="40">
        <v>51.2</v>
      </c>
      <c r="G199" s="40">
        <v>53.1</v>
      </c>
      <c r="H199" s="40">
        <v>55.9</v>
      </c>
      <c r="I199" s="40">
        <v>59.3</v>
      </c>
      <c r="J199" s="40">
        <v>61.8</v>
      </c>
      <c r="K199" s="40">
        <v>62.3</v>
      </c>
      <c r="L199" s="40">
        <v>62.3</v>
      </c>
      <c r="M199" s="40">
        <v>58.9</v>
      </c>
      <c r="N199" s="40">
        <v>53.2</v>
      </c>
      <c r="O199" s="40">
        <v>48.7</v>
      </c>
    </row>
    <row r="200" spans="1:15">
      <c r="A200" s="40">
        <v>6083</v>
      </c>
      <c r="B200" s="20" t="s">
        <v>883</v>
      </c>
      <c r="C200" s="20" t="s">
        <v>843</v>
      </c>
      <c r="D200" s="40">
        <v>48</v>
      </c>
      <c r="E200" s="40">
        <v>48.6</v>
      </c>
      <c r="F200" s="40">
        <v>49.9</v>
      </c>
      <c r="G200" s="40">
        <v>52.6</v>
      </c>
      <c r="H200" s="40">
        <v>57</v>
      </c>
      <c r="I200" s="40">
        <v>62.1</v>
      </c>
      <c r="J200" s="40">
        <v>67.2</v>
      </c>
      <c r="K200" s="40">
        <v>67.599999999999994</v>
      </c>
      <c r="L200" s="40">
        <v>65.099999999999994</v>
      </c>
      <c r="M200" s="40">
        <v>59.5</v>
      </c>
      <c r="N200" s="40">
        <v>53.4</v>
      </c>
      <c r="O200" s="40">
        <v>48.6</v>
      </c>
    </row>
    <row r="201" spans="1:15">
      <c r="A201" s="40">
        <v>6085</v>
      </c>
      <c r="B201" s="20" t="s">
        <v>884</v>
      </c>
      <c r="C201" s="20" t="s">
        <v>843</v>
      </c>
      <c r="D201" s="40">
        <v>45.7</v>
      </c>
      <c r="E201" s="40">
        <v>48.1</v>
      </c>
      <c r="F201" s="40">
        <v>50.2</v>
      </c>
      <c r="G201" s="40">
        <v>53.4</v>
      </c>
      <c r="H201" s="40">
        <v>58.5</v>
      </c>
      <c r="I201" s="40">
        <v>64.2</v>
      </c>
      <c r="J201" s="40">
        <v>68.8</v>
      </c>
      <c r="K201" s="40">
        <v>68.5</v>
      </c>
      <c r="L201" s="40">
        <v>66.400000000000006</v>
      </c>
      <c r="M201" s="40">
        <v>60.5</v>
      </c>
      <c r="N201" s="40">
        <v>51.9</v>
      </c>
      <c r="O201" s="40">
        <v>46.3</v>
      </c>
    </row>
    <row r="202" spans="1:15">
      <c r="A202" s="40">
        <v>6087</v>
      </c>
      <c r="B202" s="20" t="s">
        <v>781</v>
      </c>
      <c r="C202" s="20" t="s">
        <v>843</v>
      </c>
      <c r="D202" s="40">
        <v>47.6</v>
      </c>
      <c r="E202" s="40">
        <v>49.4</v>
      </c>
      <c r="F202" s="40">
        <v>50.7</v>
      </c>
      <c r="G202" s="40">
        <v>53</v>
      </c>
      <c r="H202" s="40">
        <v>56.5</v>
      </c>
      <c r="I202" s="40">
        <v>60.3</v>
      </c>
      <c r="J202" s="40">
        <v>63.3</v>
      </c>
      <c r="K202" s="40">
        <v>63.7</v>
      </c>
      <c r="L202" s="40">
        <v>63.2</v>
      </c>
      <c r="M202" s="40">
        <v>59.2</v>
      </c>
      <c r="N202" s="40">
        <v>52.8</v>
      </c>
      <c r="O202" s="40">
        <v>48.3</v>
      </c>
    </row>
    <row r="203" spans="1:15">
      <c r="A203" s="40">
        <v>6089</v>
      </c>
      <c r="B203" s="20" t="s">
        <v>885</v>
      </c>
      <c r="C203" s="20" t="s">
        <v>843</v>
      </c>
      <c r="D203" s="40">
        <v>38.799999999999997</v>
      </c>
      <c r="E203" s="40">
        <v>41.7</v>
      </c>
      <c r="F203" s="40">
        <v>45.2</v>
      </c>
      <c r="G203" s="40">
        <v>50.7</v>
      </c>
      <c r="H203" s="40">
        <v>57.8</v>
      </c>
      <c r="I203" s="40">
        <v>65.5</v>
      </c>
      <c r="J203" s="40">
        <v>72.7</v>
      </c>
      <c r="K203" s="40">
        <v>71.5</v>
      </c>
      <c r="L203" s="40">
        <v>65.900000000000006</v>
      </c>
      <c r="M203" s="40">
        <v>56.5</v>
      </c>
      <c r="N203" s="40">
        <v>45.9</v>
      </c>
      <c r="O203" s="40">
        <v>39.6</v>
      </c>
    </row>
    <row r="204" spans="1:15">
      <c r="A204" s="40">
        <v>6091</v>
      </c>
      <c r="B204" s="20" t="s">
        <v>886</v>
      </c>
      <c r="C204" s="20" t="s">
        <v>843</v>
      </c>
      <c r="D204" s="40">
        <v>31.7</v>
      </c>
      <c r="E204" s="40">
        <v>33.6</v>
      </c>
      <c r="F204" s="40">
        <v>37</v>
      </c>
      <c r="G204" s="40">
        <v>42.5</v>
      </c>
      <c r="H204" s="40">
        <v>49.4</v>
      </c>
      <c r="I204" s="40">
        <v>56.9</v>
      </c>
      <c r="J204" s="40">
        <v>64</v>
      </c>
      <c r="K204" s="40">
        <v>63</v>
      </c>
      <c r="L204" s="40">
        <v>57.5</v>
      </c>
      <c r="M204" s="40">
        <v>49</v>
      </c>
      <c r="N204" s="40">
        <v>39.200000000000003</v>
      </c>
      <c r="O204" s="40">
        <v>33.1</v>
      </c>
    </row>
    <row r="205" spans="1:15">
      <c r="A205" s="40">
        <v>6093</v>
      </c>
      <c r="B205" s="20" t="s">
        <v>887</v>
      </c>
      <c r="C205" s="20" t="s">
        <v>843</v>
      </c>
      <c r="D205" s="40">
        <v>32.9</v>
      </c>
      <c r="E205" s="40">
        <v>35.799999999999997</v>
      </c>
      <c r="F205" s="40">
        <v>39</v>
      </c>
      <c r="G205" s="40">
        <v>43.9</v>
      </c>
      <c r="H205" s="40">
        <v>50.7</v>
      </c>
      <c r="I205" s="40">
        <v>57.9</v>
      </c>
      <c r="J205" s="40">
        <v>66</v>
      </c>
      <c r="K205" s="40">
        <v>65.2</v>
      </c>
      <c r="L205" s="40">
        <v>59.4</v>
      </c>
      <c r="M205" s="40">
        <v>49.9</v>
      </c>
      <c r="N205" s="40">
        <v>39.4</v>
      </c>
      <c r="O205" s="40">
        <v>33.799999999999997</v>
      </c>
    </row>
    <row r="206" spans="1:15">
      <c r="A206" s="40">
        <v>6095</v>
      </c>
      <c r="B206" s="20" t="s">
        <v>888</v>
      </c>
      <c r="C206" s="20" t="s">
        <v>843</v>
      </c>
      <c r="D206" s="40">
        <v>45.8</v>
      </c>
      <c r="E206" s="40">
        <v>50.5</v>
      </c>
      <c r="F206" s="40">
        <v>53.7</v>
      </c>
      <c r="G206" s="40">
        <v>57.9</v>
      </c>
      <c r="H206" s="40">
        <v>63.3</v>
      </c>
      <c r="I206" s="40">
        <v>69.2</v>
      </c>
      <c r="J206" s="40">
        <v>72.599999999999994</v>
      </c>
      <c r="K206" s="40">
        <v>71.900000000000006</v>
      </c>
      <c r="L206" s="40">
        <v>69.400000000000006</v>
      </c>
      <c r="M206" s="40">
        <v>62.9</v>
      </c>
      <c r="N206" s="40">
        <v>53.4</v>
      </c>
      <c r="O206" s="40">
        <v>46.5</v>
      </c>
    </row>
    <row r="207" spans="1:15">
      <c r="A207" s="40">
        <v>6097</v>
      </c>
      <c r="B207" s="20" t="s">
        <v>889</v>
      </c>
      <c r="C207" s="20" t="s">
        <v>843</v>
      </c>
      <c r="D207" s="40">
        <v>46.4</v>
      </c>
      <c r="E207" s="40">
        <v>49</v>
      </c>
      <c r="F207" s="40">
        <v>50.6</v>
      </c>
      <c r="G207" s="40">
        <v>53.3</v>
      </c>
      <c r="H207" s="40">
        <v>57.3</v>
      </c>
      <c r="I207" s="40">
        <v>62.2</v>
      </c>
      <c r="J207" s="40">
        <v>65.5</v>
      </c>
      <c r="K207" s="40">
        <v>65.599999999999994</v>
      </c>
      <c r="L207" s="40">
        <v>64.5</v>
      </c>
      <c r="M207" s="40">
        <v>59.6</v>
      </c>
      <c r="N207" s="40">
        <v>52.1</v>
      </c>
      <c r="O207" s="40">
        <v>46.9</v>
      </c>
    </row>
    <row r="208" spans="1:15">
      <c r="A208" s="40">
        <v>6099</v>
      </c>
      <c r="B208" s="20" t="s">
        <v>890</v>
      </c>
      <c r="C208" s="20" t="s">
        <v>843</v>
      </c>
      <c r="D208" s="40">
        <v>45.1</v>
      </c>
      <c r="E208" s="40">
        <v>49.6</v>
      </c>
      <c r="F208" s="40">
        <v>53.1</v>
      </c>
      <c r="G208" s="40">
        <v>58</v>
      </c>
      <c r="H208" s="40">
        <v>64.3</v>
      </c>
      <c r="I208" s="40">
        <v>71.099999999999994</v>
      </c>
      <c r="J208" s="40">
        <v>76.3</v>
      </c>
      <c r="K208" s="40">
        <v>75</v>
      </c>
      <c r="L208" s="40">
        <v>70.900000000000006</v>
      </c>
      <c r="M208" s="40">
        <v>63.1</v>
      </c>
      <c r="N208" s="40">
        <v>52.6</v>
      </c>
      <c r="O208" s="40">
        <v>45.5</v>
      </c>
    </row>
    <row r="209" spans="1:15">
      <c r="A209" s="40">
        <v>6101</v>
      </c>
      <c r="B209" s="20" t="s">
        <v>891</v>
      </c>
      <c r="C209" s="20" t="s">
        <v>843</v>
      </c>
      <c r="D209" s="40">
        <v>45.6</v>
      </c>
      <c r="E209" s="40">
        <v>50.7</v>
      </c>
      <c r="F209" s="40">
        <v>54.5</v>
      </c>
      <c r="G209" s="40">
        <v>59.7</v>
      </c>
      <c r="H209" s="40">
        <v>66.599999999999994</v>
      </c>
      <c r="I209" s="40">
        <v>73.599999999999994</v>
      </c>
      <c r="J209" s="40">
        <v>78.2</v>
      </c>
      <c r="K209" s="40">
        <v>76.5</v>
      </c>
      <c r="L209" s="40">
        <v>72.3</v>
      </c>
      <c r="M209" s="40">
        <v>64.099999999999994</v>
      </c>
      <c r="N209" s="40">
        <v>53.5</v>
      </c>
      <c r="O209" s="40">
        <v>46.3</v>
      </c>
    </row>
    <row r="210" spans="1:15">
      <c r="A210" s="40">
        <v>6103</v>
      </c>
      <c r="B210" s="20" t="s">
        <v>892</v>
      </c>
      <c r="C210" s="20" t="s">
        <v>843</v>
      </c>
      <c r="D210" s="40">
        <v>42.4</v>
      </c>
      <c r="E210" s="40">
        <v>45.4</v>
      </c>
      <c r="F210" s="40">
        <v>48.6</v>
      </c>
      <c r="G210" s="40">
        <v>53.8</v>
      </c>
      <c r="H210" s="40">
        <v>61.3</v>
      </c>
      <c r="I210" s="40">
        <v>69.5</v>
      </c>
      <c r="J210" s="40">
        <v>76.400000000000006</v>
      </c>
      <c r="K210" s="40">
        <v>75</v>
      </c>
      <c r="L210" s="40">
        <v>69.7</v>
      </c>
      <c r="M210" s="40">
        <v>60.4</v>
      </c>
      <c r="N210" s="40">
        <v>49.5</v>
      </c>
      <c r="O210" s="40">
        <v>43.2</v>
      </c>
    </row>
    <row r="211" spans="1:15">
      <c r="A211" s="40">
        <v>6105</v>
      </c>
      <c r="B211" s="20" t="s">
        <v>893</v>
      </c>
      <c r="C211" s="20" t="s">
        <v>843</v>
      </c>
      <c r="D211" s="40">
        <v>37.299999999999997</v>
      </c>
      <c r="E211" s="40">
        <v>39.799999999999997</v>
      </c>
      <c r="F211" s="40">
        <v>42.9</v>
      </c>
      <c r="G211" s="40">
        <v>47.4</v>
      </c>
      <c r="H211" s="40">
        <v>53.9</v>
      </c>
      <c r="I211" s="40">
        <v>61.5</v>
      </c>
      <c r="J211" s="40">
        <v>69.099999999999994</v>
      </c>
      <c r="K211" s="40">
        <v>68.599999999999994</v>
      </c>
      <c r="L211" s="40">
        <v>63.4</v>
      </c>
      <c r="M211" s="40">
        <v>53.7</v>
      </c>
      <c r="N211" s="40">
        <v>43.3</v>
      </c>
      <c r="O211" s="40">
        <v>37.6</v>
      </c>
    </row>
    <row r="212" spans="1:15">
      <c r="A212" s="40">
        <v>6107</v>
      </c>
      <c r="B212" s="20" t="s">
        <v>894</v>
      </c>
      <c r="C212" s="20" t="s">
        <v>843</v>
      </c>
      <c r="D212" s="40">
        <v>38.1</v>
      </c>
      <c r="E212" s="40">
        <v>40.799999999999997</v>
      </c>
      <c r="F212" s="40">
        <v>43.9</v>
      </c>
      <c r="G212" s="40">
        <v>49.3</v>
      </c>
      <c r="H212" s="40">
        <v>56.4</v>
      </c>
      <c r="I212" s="40">
        <v>64.400000000000006</v>
      </c>
      <c r="J212" s="40">
        <v>71.599999999999994</v>
      </c>
      <c r="K212" s="40">
        <v>70.3</v>
      </c>
      <c r="L212" s="40">
        <v>64.3</v>
      </c>
      <c r="M212" s="40">
        <v>55.2</v>
      </c>
      <c r="N212" s="40">
        <v>45.5</v>
      </c>
      <c r="O212" s="40">
        <v>38.700000000000003</v>
      </c>
    </row>
    <row r="213" spans="1:15">
      <c r="A213" s="40">
        <v>6109</v>
      </c>
      <c r="B213" s="20" t="s">
        <v>895</v>
      </c>
      <c r="C213" s="20" t="s">
        <v>843</v>
      </c>
      <c r="D213" s="40">
        <v>35.700000000000003</v>
      </c>
      <c r="E213" s="40">
        <v>37.299999999999997</v>
      </c>
      <c r="F213" s="40">
        <v>40.1</v>
      </c>
      <c r="G213" s="40">
        <v>45</v>
      </c>
      <c r="H213" s="40">
        <v>51.7</v>
      </c>
      <c r="I213" s="40">
        <v>59.6</v>
      </c>
      <c r="J213" s="40">
        <v>67.099999999999994</v>
      </c>
      <c r="K213" s="40">
        <v>66.3</v>
      </c>
      <c r="L213" s="40">
        <v>60.7</v>
      </c>
      <c r="M213" s="40">
        <v>52.1</v>
      </c>
      <c r="N213" s="40">
        <v>42.8</v>
      </c>
      <c r="O213" s="40">
        <v>37</v>
      </c>
    </row>
    <row r="214" spans="1:15">
      <c r="A214" s="40">
        <v>6111</v>
      </c>
      <c r="B214" s="20" t="s">
        <v>896</v>
      </c>
      <c r="C214" s="20" t="s">
        <v>843</v>
      </c>
      <c r="D214" s="40">
        <v>46</v>
      </c>
      <c r="E214" s="40">
        <v>46.7</v>
      </c>
      <c r="F214" s="40">
        <v>48.5</v>
      </c>
      <c r="G214" s="40">
        <v>51.6</v>
      </c>
      <c r="H214" s="40">
        <v>56.4</v>
      </c>
      <c r="I214" s="40">
        <v>62.3</v>
      </c>
      <c r="J214" s="40">
        <v>68.5</v>
      </c>
      <c r="K214" s="40">
        <v>68.900000000000006</v>
      </c>
      <c r="L214" s="40">
        <v>65.5</v>
      </c>
      <c r="M214" s="40">
        <v>58.8</v>
      </c>
      <c r="N214" s="40">
        <v>52.2</v>
      </c>
      <c r="O214" s="40">
        <v>47</v>
      </c>
    </row>
    <row r="215" spans="1:15">
      <c r="A215" s="40">
        <v>6113</v>
      </c>
      <c r="B215" s="20" t="s">
        <v>897</v>
      </c>
      <c r="C215" s="20" t="s">
        <v>843</v>
      </c>
      <c r="D215" s="40">
        <v>45.6</v>
      </c>
      <c r="E215" s="40">
        <v>50.1</v>
      </c>
      <c r="F215" s="40">
        <v>53.7</v>
      </c>
      <c r="G215" s="40">
        <v>58.4</v>
      </c>
      <c r="H215" s="40">
        <v>65.099999999999994</v>
      </c>
      <c r="I215" s="40">
        <v>72</v>
      </c>
      <c r="J215" s="40">
        <v>76.599999999999994</v>
      </c>
      <c r="K215" s="40">
        <v>75.099999999999994</v>
      </c>
      <c r="L215" s="40">
        <v>71.400000000000006</v>
      </c>
      <c r="M215" s="40">
        <v>63.6</v>
      </c>
      <c r="N215" s="40">
        <v>53.1</v>
      </c>
      <c r="O215" s="40">
        <v>46.2</v>
      </c>
    </row>
    <row r="216" spans="1:15">
      <c r="A216" s="40">
        <v>6115</v>
      </c>
      <c r="B216" s="20" t="s">
        <v>898</v>
      </c>
      <c r="C216" s="20" t="s">
        <v>843</v>
      </c>
      <c r="D216" s="40">
        <v>44.5</v>
      </c>
      <c r="E216" s="40">
        <v>48.5</v>
      </c>
      <c r="F216" s="40">
        <v>51.7</v>
      </c>
      <c r="G216" s="40">
        <v>56.8</v>
      </c>
      <c r="H216" s="40">
        <v>63.6</v>
      </c>
      <c r="I216" s="40">
        <v>70.900000000000006</v>
      </c>
      <c r="J216" s="40">
        <v>76.7</v>
      </c>
      <c r="K216" s="40">
        <v>75.099999999999994</v>
      </c>
      <c r="L216" s="40">
        <v>70.400000000000006</v>
      </c>
      <c r="M216" s="40">
        <v>62.2</v>
      </c>
      <c r="N216" s="40">
        <v>52</v>
      </c>
      <c r="O216" s="40">
        <v>45.4</v>
      </c>
    </row>
    <row r="217" spans="1:15">
      <c r="A217" s="40">
        <v>8001</v>
      </c>
      <c r="B217" s="20" t="s">
        <v>899</v>
      </c>
      <c r="C217" s="20" t="s">
        <v>900</v>
      </c>
      <c r="D217" s="40">
        <v>26.6</v>
      </c>
      <c r="E217" s="40">
        <v>30.6</v>
      </c>
      <c r="F217" s="40">
        <v>37.200000000000003</v>
      </c>
      <c r="G217" s="40">
        <v>46.4</v>
      </c>
      <c r="H217" s="40">
        <v>56</v>
      </c>
      <c r="I217" s="40">
        <v>66.099999999999994</v>
      </c>
      <c r="J217" s="40">
        <v>72.400000000000006</v>
      </c>
      <c r="K217" s="40">
        <v>70.5</v>
      </c>
      <c r="L217" s="40">
        <v>61.6</v>
      </c>
      <c r="M217" s="40">
        <v>50.1</v>
      </c>
      <c r="N217" s="40">
        <v>36.5</v>
      </c>
      <c r="O217" s="40">
        <v>28.1</v>
      </c>
    </row>
    <row r="218" spans="1:15">
      <c r="A218" s="40">
        <v>8003</v>
      </c>
      <c r="B218" s="20" t="s">
        <v>901</v>
      </c>
      <c r="C218" s="20" t="s">
        <v>900</v>
      </c>
      <c r="D218" s="40">
        <v>18.399999999999999</v>
      </c>
      <c r="E218" s="40">
        <v>24.5</v>
      </c>
      <c r="F218" s="40">
        <v>32.5</v>
      </c>
      <c r="G218" s="40">
        <v>41.2</v>
      </c>
      <c r="H218" s="40">
        <v>50.1</v>
      </c>
      <c r="I218" s="40">
        <v>58.9</v>
      </c>
      <c r="J218" s="40">
        <v>63.8</v>
      </c>
      <c r="K218" s="40">
        <v>61.8</v>
      </c>
      <c r="L218" s="40">
        <v>54.8</v>
      </c>
      <c r="M218" s="40">
        <v>44.2</v>
      </c>
      <c r="N218" s="40">
        <v>30.8</v>
      </c>
      <c r="O218" s="40">
        <v>20.399999999999999</v>
      </c>
    </row>
    <row r="219" spans="1:15">
      <c r="A219" s="40">
        <v>8005</v>
      </c>
      <c r="B219" s="20" t="s">
        <v>902</v>
      </c>
      <c r="C219" s="20" t="s">
        <v>900</v>
      </c>
      <c r="D219" s="40">
        <v>27.1</v>
      </c>
      <c r="E219" s="40">
        <v>30.7</v>
      </c>
      <c r="F219" s="40">
        <v>36.9</v>
      </c>
      <c r="G219" s="40">
        <v>45.8</v>
      </c>
      <c r="H219" s="40">
        <v>55.3</v>
      </c>
      <c r="I219" s="40">
        <v>65.3</v>
      </c>
      <c r="J219" s="40">
        <v>71.599999999999994</v>
      </c>
      <c r="K219" s="40">
        <v>69.900000000000006</v>
      </c>
      <c r="L219" s="40">
        <v>61.2</v>
      </c>
      <c r="M219" s="40">
        <v>49.8</v>
      </c>
      <c r="N219" s="40">
        <v>36.6</v>
      </c>
      <c r="O219" s="40">
        <v>28.5</v>
      </c>
    </row>
    <row r="220" spans="1:15">
      <c r="A220" s="40">
        <v>8007</v>
      </c>
      <c r="B220" s="20" t="s">
        <v>903</v>
      </c>
      <c r="C220" s="20" t="s">
        <v>900</v>
      </c>
      <c r="D220" s="40">
        <v>21.8</v>
      </c>
      <c r="E220" s="40">
        <v>26</v>
      </c>
      <c r="F220" s="40">
        <v>32.4</v>
      </c>
      <c r="G220" s="40">
        <v>40.4</v>
      </c>
      <c r="H220" s="40">
        <v>49.2</v>
      </c>
      <c r="I220" s="40">
        <v>58</v>
      </c>
      <c r="J220" s="40">
        <v>63.7</v>
      </c>
      <c r="K220" s="40">
        <v>62</v>
      </c>
      <c r="L220" s="40">
        <v>55.1</v>
      </c>
      <c r="M220" s="40">
        <v>45.2</v>
      </c>
      <c r="N220" s="40">
        <v>33.1</v>
      </c>
      <c r="O220" s="40">
        <v>24.1</v>
      </c>
    </row>
    <row r="221" spans="1:15">
      <c r="A221" s="40">
        <v>8009</v>
      </c>
      <c r="B221" s="20" t="s">
        <v>904</v>
      </c>
      <c r="C221" s="20" t="s">
        <v>900</v>
      </c>
      <c r="D221" s="40">
        <v>31.3</v>
      </c>
      <c r="E221" s="40">
        <v>35.200000000000003</v>
      </c>
      <c r="F221" s="40">
        <v>41.8</v>
      </c>
      <c r="G221" s="40">
        <v>51.6</v>
      </c>
      <c r="H221" s="40">
        <v>61.1</v>
      </c>
      <c r="I221" s="40">
        <v>71.3</v>
      </c>
      <c r="J221" s="40">
        <v>76.5</v>
      </c>
      <c r="K221" s="40">
        <v>74.7</v>
      </c>
      <c r="L221" s="40">
        <v>66.5</v>
      </c>
      <c r="M221" s="40">
        <v>54.6</v>
      </c>
      <c r="N221" s="40">
        <v>41.2</v>
      </c>
      <c r="O221" s="40">
        <v>32.5</v>
      </c>
    </row>
    <row r="222" spans="1:15">
      <c r="A222" s="40">
        <v>8011</v>
      </c>
      <c r="B222" s="20" t="s">
        <v>905</v>
      </c>
      <c r="C222" s="20" t="s">
        <v>900</v>
      </c>
      <c r="D222" s="40">
        <v>29.4</v>
      </c>
      <c r="E222" s="40">
        <v>34.299999999999997</v>
      </c>
      <c r="F222" s="40">
        <v>41.6</v>
      </c>
      <c r="G222" s="40">
        <v>51.5</v>
      </c>
      <c r="H222" s="40">
        <v>61.3</v>
      </c>
      <c r="I222" s="40">
        <v>71.599999999999994</v>
      </c>
      <c r="J222" s="40">
        <v>77</v>
      </c>
      <c r="K222" s="40">
        <v>74.900000000000006</v>
      </c>
      <c r="L222" s="40">
        <v>66.3</v>
      </c>
      <c r="M222" s="40">
        <v>53.9</v>
      </c>
      <c r="N222" s="40">
        <v>39.9</v>
      </c>
      <c r="O222" s="40">
        <v>30.7</v>
      </c>
    </row>
    <row r="223" spans="1:15">
      <c r="A223" s="40">
        <v>8013</v>
      </c>
      <c r="B223" s="20" t="s">
        <v>906</v>
      </c>
      <c r="C223" s="20" t="s">
        <v>900</v>
      </c>
      <c r="D223" s="40">
        <v>25.4</v>
      </c>
      <c r="E223" s="40">
        <v>27.8</v>
      </c>
      <c r="F223" s="40">
        <v>32.9</v>
      </c>
      <c r="G223" s="40">
        <v>40.799999999999997</v>
      </c>
      <c r="H223" s="40">
        <v>49.8</v>
      </c>
      <c r="I223" s="40">
        <v>59</v>
      </c>
      <c r="J223" s="40">
        <v>64.900000000000006</v>
      </c>
      <c r="K223" s="40">
        <v>63.4</v>
      </c>
      <c r="L223" s="40">
        <v>55.7</v>
      </c>
      <c r="M223" s="40">
        <v>45.5</v>
      </c>
      <c r="N223" s="40">
        <v>33.9</v>
      </c>
      <c r="O223" s="40">
        <v>26.8</v>
      </c>
    </row>
    <row r="224" spans="1:15">
      <c r="A224" s="40">
        <v>8014</v>
      </c>
      <c r="B224" s="20" t="s">
        <v>907</v>
      </c>
      <c r="C224" s="20" t="s">
        <v>900</v>
      </c>
      <c r="D224" s="40">
        <v>29.6</v>
      </c>
      <c r="E224" s="40">
        <v>32.799999999999997</v>
      </c>
      <c r="F224" s="40">
        <v>38.5</v>
      </c>
      <c r="G224" s="40">
        <v>47.2</v>
      </c>
      <c r="H224" s="40">
        <v>56.6</v>
      </c>
      <c r="I224" s="40">
        <v>66.2</v>
      </c>
      <c r="J224" s="40">
        <v>72</v>
      </c>
      <c r="K224" s="40">
        <v>70.5</v>
      </c>
      <c r="L224" s="40">
        <v>61.8</v>
      </c>
      <c r="M224" s="40">
        <v>50.8</v>
      </c>
      <c r="N224" s="40">
        <v>38.5</v>
      </c>
      <c r="O224" s="40">
        <v>31</v>
      </c>
    </row>
    <row r="225" spans="1:15">
      <c r="A225" s="40">
        <v>8015</v>
      </c>
      <c r="B225" s="20" t="s">
        <v>908</v>
      </c>
      <c r="C225" s="20" t="s">
        <v>900</v>
      </c>
      <c r="D225" s="40">
        <v>19</v>
      </c>
      <c r="E225" s="40">
        <v>21.6</v>
      </c>
      <c r="F225" s="40">
        <v>26.8</v>
      </c>
      <c r="G225" s="40">
        <v>34.799999999999997</v>
      </c>
      <c r="H225" s="40">
        <v>43.9</v>
      </c>
      <c r="I225" s="40">
        <v>52.4</v>
      </c>
      <c r="J225" s="40">
        <v>57.5</v>
      </c>
      <c r="K225" s="40">
        <v>55.9</v>
      </c>
      <c r="L225" s="40">
        <v>49.5</v>
      </c>
      <c r="M225" s="40">
        <v>40</v>
      </c>
      <c r="N225" s="40">
        <v>27.7</v>
      </c>
      <c r="O225" s="40">
        <v>20.100000000000001</v>
      </c>
    </row>
    <row r="226" spans="1:15">
      <c r="A226" s="40">
        <v>8017</v>
      </c>
      <c r="B226" s="20" t="s">
        <v>909</v>
      </c>
      <c r="C226" s="20" t="s">
        <v>900</v>
      </c>
      <c r="D226" s="40">
        <v>27.5</v>
      </c>
      <c r="E226" s="40">
        <v>31.7</v>
      </c>
      <c r="F226" s="40">
        <v>38.799999999999997</v>
      </c>
      <c r="G226" s="40">
        <v>48.8</v>
      </c>
      <c r="H226" s="40">
        <v>58.9</v>
      </c>
      <c r="I226" s="40">
        <v>69.2</v>
      </c>
      <c r="J226" s="40">
        <v>75</v>
      </c>
      <c r="K226" s="40">
        <v>73.099999999999994</v>
      </c>
      <c r="L226" s="40">
        <v>64.099999999999994</v>
      </c>
      <c r="M226" s="40">
        <v>52.1</v>
      </c>
      <c r="N226" s="40">
        <v>37.9</v>
      </c>
      <c r="O226" s="40">
        <v>29</v>
      </c>
    </row>
    <row r="227" spans="1:15">
      <c r="A227" s="40">
        <v>8019</v>
      </c>
      <c r="B227" s="20" t="s">
        <v>910</v>
      </c>
      <c r="C227" s="20" t="s">
        <v>900</v>
      </c>
      <c r="D227" s="40">
        <v>19.3</v>
      </c>
      <c r="E227" s="40">
        <v>21.3</v>
      </c>
      <c r="F227" s="40">
        <v>25.6</v>
      </c>
      <c r="G227" s="40">
        <v>33</v>
      </c>
      <c r="H227" s="40">
        <v>42</v>
      </c>
      <c r="I227" s="40">
        <v>51</v>
      </c>
      <c r="J227" s="40">
        <v>56.3</v>
      </c>
      <c r="K227" s="40">
        <v>54.7</v>
      </c>
      <c r="L227" s="40">
        <v>48</v>
      </c>
      <c r="M227" s="40">
        <v>38.5</v>
      </c>
      <c r="N227" s="40">
        <v>27.1</v>
      </c>
      <c r="O227" s="40">
        <v>20.399999999999999</v>
      </c>
    </row>
    <row r="228" spans="1:15">
      <c r="A228" s="40">
        <v>8021</v>
      </c>
      <c r="B228" s="20" t="s">
        <v>911</v>
      </c>
      <c r="C228" s="20" t="s">
        <v>900</v>
      </c>
      <c r="D228" s="40">
        <v>18.5</v>
      </c>
      <c r="E228" s="40">
        <v>23.2</v>
      </c>
      <c r="F228" s="40">
        <v>29.6</v>
      </c>
      <c r="G228" s="40">
        <v>37.700000000000003</v>
      </c>
      <c r="H228" s="40">
        <v>46.5</v>
      </c>
      <c r="I228" s="40">
        <v>55.1</v>
      </c>
      <c r="J228" s="40">
        <v>60.1</v>
      </c>
      <c r="K228" s="40">
        <v>58.4</v>
      </c>
      <c r="L228" s="40">
        <v>51.7</v>
      </c>
      <c r="M228" s="40">
        <v>41.8</v>
      </c>
      <c r="N228" s="40">
        <v>29.3</v>
      </c>
      <c r="O228" s="40">
        <v>20.100000000000001</v>
      </c>
    </row>
    <row r="229" spans="1:15">
      <c r="A229" s="40">
        <v>8023</v>
      </c>
      <c r="B229" s="20" t="s">
        <v>912</v>
      </c>
      <c r="C229" s="20" t="s">
        <v>900</v>
      </c>
      <c r="D229" s="40">
        <v>20.9</v>
      </c>
      <c r="E229" s="40">
        <v>25.2</v>
      </c>
      <c r="F229" s="40">
        <v>31.2</v>
      </c>
      <c r="G229" s="40">
        <v>39.1</v>
      </c>
      <c r="H229" s="40">
        <v>47.7</v>
      </c>
      <c r="I229" s="40">
        <v>56.6</v>
      </c>
      <c r="J229" s="40">
        <v>61.4</v>
      </c>
      <c r="K229" s="40">
        <v>59.6</v>
      </c>
      <c r="L229" s="40">
        <v>53.1</v>
      </c>
      <c r="M229" s="40">
        <v>43.1</v>
      </c>
      <c r="N229" s="40">
        <v>30.9</v>
      </c>
      <c r="O229" s="40">
        <v>22.5</v>
      </c>
    </row>
    <row r="230" spans="1:15">
      <c r="A230" s="40">
        <v>8025</v>
      </c>
      <c r="B230" s="20" t="s">
        <v>913</v>
      </c>
      <c r="C230" s="20" t="s">
        <v>900</v>
      </c>
      <c r="D230" s="40">
        <v>28.2</v>
      </c>
      <c r="E230" s="40">
        <v>33</v>
      </c>
      <c r="F230" s="40">
        <v>39.799999999999997</v>
      </c>
      <c r="G230" s="40">
        <v>49.2</v>
      </c>
      <c r="H230" s="40">
        <v>59.1</v>
      </c>
      <c r="I230" s="40">
        <v>69.2</v>
      </c>
      <c r="J230" s="40">
        <v>74.8</v>
      </c>
      <c r="K230" s="40">
        <v>72.7</v>
      </c>
      <c r="L230" s="40">
        <v>64.2</v>
      </c>
      <c r="M230" s="40">
        <v>52.1</v>
      </c>
      <c r="N230" s="40">
        <v>38.299999999999997</v>
      </c>
      <c r="O230" s="40">
        <v>29.5</v>
      </c>
    </row>
    <row r="231" spans="1:15">
      <c r="A231" s="40">
        <v>8027</v>
      </c>
      <c r="B231" s="20" t="s">
        <v>914</v>
      </c>
      <c r="C231" s="20" t="s">
        <v>900</v>
      </c>
      <c r="D231" s="40">
        <v>22.8</v>
      </c>
      <c r="E231" s="40">
        <v>25.6</v>
      </c>
      <c r="F231" s="40">
        <v>30.2</v>
      </c>
      <c r="G231" s="40">
        <v>37.799999999999997</v>
      </c>
      <c r="H231" s="40">
        <v>46.5</v>
      </c>
      <c r="I231" s="40">
        <v>55.7</v>
      </c>
      <c r="J231" s="40">
        <v>60.5</v>
      </c>
      <c r="K231" s="40">
        <v>58.8</v>
      </c>
      <c r="L231" s="40">
        <v>52.3</v>
      </c>
      <c r="M231" s="40">
        <v>42.7</v>
      </c>
      <c r="N231" s="40">
        <v>30.9</v>
      </c>
      <c r="O231" s="40">
        <v>24</v>
      </c>
    </row>
    <row r="232" spans="1:15">
      <c r="A232" s="40">
        <v>8029</v>
      </c>
      <c r="B232" s="20" t="s">
        <v>915</v>
      </c>
      <c r="C232" s="20" t="s">
        <v>900</v>
      </c>
      <c r="D232" s="40">
        <v>22.9</v>
      </c>
      <c r="E232" s="40">
        <v>28</v>
      </c>
      <c r="F232" s="40">
        <v>35</v>
      </c>
      <c r="G232" s="40">
        <v>43.5</v>
      </c>
      <c r="H232" s="40">
        <v>52.6</v>
      </c>
      <c r="I232" s="40">
        <v>61.8</v>
      </c>
      <c r="J232" s="40">
        <v>67.900000000000006</v>
      </c>
      <c r="K232" s="40">
        <v>65.7</v>
      </c>
      <c r="L232" s="40">
        <v>57.7</v>
      </c>
      <c r="M232" s="40">
        <v>46.9</v>
      </c>
      <c r="N232" s="40">
        <v>33.700000000000003</v>
      </c>
      <c r="O232" s="40">
        <v>24.7</v>
      </c>
    </row>
    <row r="233" spans="1:15">
      <c r="A233" s="40">
        <v>8031</v>
      </c>
      <c r="B233" s="20" t="s">
        <v>916</v>
      </c>
      <c r="C233" s="20" t="s">
        <v>900</v>
      </c>
      <c r="D233" s="40">
        <v>29.3</v>
      </c>
      <c r="E233" s="40">
        <v>32.5</v>
      </c>
      <c r="F233" s="40">
        <v>38.4</v>
      </c>
      <c r="G233" s="40">
        <v>47.1</v>
      </c>
      <c r="H233" s="40">
        <v>56.5</v>
      </c>
      <c r="I233" s="40">
        <v>66.400000000000006</v>
      </c>
      <c r="J233" s="40">
        <v>72.5</v>
      </c>
      <c r="K233" s="40">
        <v>70.8</v>
      </c>
      <c r="L233" s="40">
        <v>62.1</v>
      </c>
      <c r="M233" s="40">
        <v>50.9</v>
      </c>
      <c r="N233" s="40">
        <v>38.299999999999997</v>
      </c>
      <c r="O233" s="40">
        <v>30.6</v>
      </c>
    </row>
    <row r="234" spans="1:15">
      <c r="A234" s="40">
        <v>8033</v>
      </c>
      <c r="B234" s="20" t="s">
        <v>917</v>
      </c>
      <c r="C234" s="20" t="s">
        <v>900</v>
      </c>
      <c r="D234" s="40">
        <v>23.1</v>
      </c>
      <c r="E234" s="40">
        <v>26.2</v>
      </c>
      <c r="F234" s="40">
        <v>31.7</v>
      </c>
      <c r="G234" s="40">
        <v>38.9</v>
      </c>
      <c r="H234" s="40">
        <v>47.6</v>
      </c>
      <c r="I234" s="40">
        <v>56.6</v>
      </c>
      <c r="J234" s="40">
        <v>62.3</v>
      </c>
      <c r="K234" s="40">
        <v>60.6</v>
      </c>
      <c r="L234" s="40">
        <v>53.7</v>
      </c>
      <c r="M234" s="40">
        <v>43.9</v>
      </c>
      <c r="N234" s="40">
        <v>32.1</v>
      </c>
      <c r="O234" s="40">
        <v>24.4</v>
      </c>
    </row>
    <row r="235" spans="1:15">
      <c r="A235" s="40">
        <v>8035</v>
      </c>
      <c r="B235" s="20" t="s">
        <v>918</v>
      </c>
      <c r="C235" s="20" t="s">
        <v>900</v>
      </c>
      <c r="D235" s="40">
        <v>28.1</v>
      </c>
      <c r="E235" s="40">
        <v>30.4</v>
      </c>
      <c r="F235" s="40">
        <v>35.200000000000003</v>
      </c>
      <c r="G235" s="40">
        <v>43.4</v>
      </c>
      <c r="H235" s="40">
        <v>52.2</v>
      </c>
      <c r="I235" s="40">
        <v>62</v>
      </c>
      <c r="J235" s="40">
        <v>67.7</v>
      </c>
      <c r="K235" s="40">
        <v>66</v>
      </c>
      <c r="L235" s="40">
        <v>58.4</v>
      </c>
      <c r="M235" s="40">
        <v>48.1</v>
      </c>
      <c r="N235" s="40">
        <v>36.200000000000003</v>
      </c>
      <c r="O235" s="40">
        <v>29.3</v>
      </c>
    </row>
    <row r="236" spans="1:15">
      <c r="A236" s="40">
        <v>8037</v>
      </c>
      <c r="B236" s="20" t="s">
        <v>919</v>
      </c>
      <c r="C236" s="20" t="s">
        <v>900</v>
      </c>
      <c r="D236" s="40">
        <v>18.7</v>
      </c>
      <c r="E236" s="40">
        <v>21.8</v>
      </c>
      <c r="F236" s="40">
        <v>27.7</v>
      </c>
      <c r="G236" s="40">
        <v>36.299999999999997</v>
      </c>
      <c r="H236" s="40">
        <v>45.7</v>
      </c>
      <c r="I236" s="40">
        <v>54.1</v>
      </c>
      <c r="J236" s="40">
        <v>59.8</v>
      </c>
      <c r="K236" s="40">
        <v>58.2</v>
      </c>
      <c r="L236" s="40">
        <v>51.1</v>
      </c>
      <c r="M236" s="40">
        <v>40.9</v>
      </c>
      <c r="N236" s="40">
        <v>27.8</v>
      </c>
      <c r="O236" s="40">
        <v>19.7</v>
      </c>
    </row>
    <row r="237" spans="1:15">
      <c r="A237" s="40">
        <v>8039</v>
      </c>
      <c r="B237" s="20" t="s">
        <v>920</v>
      </c>
      <c r="C237" s="20" t="s">
        <v>900</v>
      </c>
      <c r="D237" s="40">
        <v>26.3</v>
      </c>
      <c r="E237" s="40">
        <v>29.5</v>
      </c>
      <c r="F237" s="40">
        <v>35.299999999999997</v>
      </c>
      <c r="G237" s="40">
        <v>44.3</v>
      </c>
      <c r="H237" s="40">
        <v>53.5</v>
      </c>
      <c r="I237" s="40">
        <v>63.5</v>
      </c>
      <c r="J237" s="40">
        <v>69.599999999999994</v>
      </c>
      <c r="K237" s="40">
        <v>67.8</v>
      </c>
      <c r="L237" s="40">
        <v>59.5</v>
      </c>
      <c r="M237" s="40">
        <v>48.5</v>
      </c>
      <c r="N237" s="40">
        <v>35.5</v>
      </c>
      <c r="O237" s="40">
        <v>27.7</v>
      </c>
    </row>
    <row r="238" spans="1:15">
      <c r="A238" s="40">
        <v>8041</v>
      </c>
      <c r="B238" s="20" t="s">
        <v>921</v>
      </c>
      <c r="C238" s="20" t="s">
        <v>900</v>
      </c>
      <c r="D238" s="40">
        <v>27.9</v>
      </c>
      <c r="E238" s="40">
        <v>30.6</v>
      </c>
      <c r="F238" s="40">
        <v>35.799999999999997</v>
      </c>
      <c r="G238" s="40">
        <v>44.4</v>
      </c>
      <c r="H238" s="40">
        <v>53.4</v>
      </c>
      <c r="I238" s="40">
        <v>63.2</v>
      </c>
      <c r="J238" s="40">
        <v>68.7</v>
      </c>
      <c r="K238" s="40">
        <v>66.900000000000006</v>
      </c>
      <c r="L238" s="40">
        <v>59.2</v>
      </c>
      <c r="M238" s="40">
        <v>48.7</v>
      </c>
      <c r="N238" s="40">
        <v>36.4</v>
      </c>
      <c r="O238" s="40">
        <v>29.3</v>
      </c>
    </row>
    <row r="239" spans="1:15">
      <c r="A239" s="40">
        <v>8043</v>
      </c>
      <c r="B239" s="20" t="s">
        <v>922</v>
      </c>
      <c r="C239" s="20" t="s">
        <v>900</v>
      </c>
      <c r="D239" s="40">
        <v>26.4</v>
      </c>
      <c r="E239" s="40">
        <v>29.2</v>
      </c>
      <c r="F239" s="40">
        <v>34.4</v>
      </c>
      <c r="G239" s="40">
        <v>42.3</v>
      </c>
      <c r="H239" s="40">
        <v>51.2</v>
      </c>
      <c r="I239" s="40">
        <v>60.5</v>
      </c>
      <c r="J239" s="40">
        <v>65.5</v>
      </c>
      <c r="K239" s="40">
        <v>63.7</v>
      </c>
      <c r="L239" s="40">
        <v>56.8</v>
      </c>
      <c r="M239" s="40">
        <v>46.7</v>
      </c>
      <c r="N239" s="40">
        <v>34.9</v>
      </c>
      <c r="O239" s="40">
        <v>27.8</v>
      </c>
    </row>
    <row r="240" spans="1:15">
      <c r="A240" s="40">
        <v>8045</v>
      </c>
      <c r="B240" s="20" t="s">
        <v>923</v>
      </c>
      <c r="C240" s="20" t="s">
        <v>900</v>
      </c>
      <c r="D240" s="40">
        <v>21.7</v>
      </c>
      <c r="E240" s="40">
        <v>25.3</v>
      </c>
      <c r="F240" s="40">
        <v>31.4</v>
      </c>
      <c r="G240" s="40">
        <v>39.799999999999997</v>
      </c>
      <c r="H240" s="40">
        <v>49.1</v>
      </c>
      <c r="I240" s="40">
        <v>58.1</v>
      </c>
      <c r="J240" s="40">
        <v>64.599999999999994</v>
      </c>
      <c r="K240" s="40">
        <v>62.6</v>
      </c>
      <c r="L240" s="40">
        <v>54.6</v>
      </c>
      <c r="M240" s="40">
        <v>44</v>
      </c>
      <c r="N240" s="40">
        <v>31</v>
      </c>
      <c r="O240" s="40">
        <v>22.9</v>
      </c>
    </row>
    <row r="241" spans="1:15">
      <c r="A241" s="40">
        <v>8047</v>
      </c>
      <c r="B241" s="20" t="s">
        <v>924</v>
      </c>
      <c r="C241" s="20" t="s">
        <v>900</v>
      </c>
      <c r="D241" s="40">
        <v>21.5</v>
      </c>
      <c r="E241" s="40">
        <v>23.6</v>
      </c>
      <c r="F241" s="40">
        <v>27.8</v>
      </c>
      <c r="G241" s="40">
        <v>34.799999999999997</v>
      </c>
      <c r="H241" s="40">
        <v>43.8</v>
      </c>
      <c r="I241" s="40">
        <v>52.9</v>
      </c>
      <c r="J241" s="40">
        <v>58.6</v>
      </c>
      <c r="K241" s="40">
        <v>57.1</v>
      </c>
      <c r="L241" s="40">
        <v>50.2</v>
      </c>
      <c r="M241" s="40">
        <v>40.700000000000003</v>
      </c>
      <c r="N241" s="40">
        <v>29.5</v>
      </c>
      <c r="O241" s="40">
        <v>22.7</v>
      </c>
    </row>
    <row r="242" spans="1:15">
      <c r="A242" s="40">
        <v>8049</v>
      </c>
      <c r="B242" s="20" t="s">
        <v>925</v>
      </c>
      <c r="C242" s="20" t="s">
        <v>900</v>
      </c>
      <c r="D242" s="40">
        <v>16.399999999999999</v>
      </c>
      <c r="E242" s="40">
        <v>19.399999999999999</v>
      </c>
      <c r="F242" s="40">
        <v>25.3</v>
      </c>
      <c r="G242" s="40">
        <v>34</v>
      </c>
      <c r="H242" s="40">
        <v>43.3</v>
      </c>
      <c r="I242" s="40">
        <v>51.9</v>
      </c>
      <c r="J242" s="40">
        <v>57.5</v>
      </c>
      <c r="K242" s="40">
        <v>56</v>
      </c>
      <c r="L242" s="40">
        <v>49</v>
      </c>
      <c r="M242" s="40">
        <v>38.799999999999997</v>
      </c>
      <c r="N242" s="40">
        <v>26</v>
      </c>
      <c r="O242" s="40">
        <v>17.899999999999999</v>
      </c>
    </row>
    <row r="243" spans="1:15">
      <c r="A243" s="40">
        <v>8051</v>
      </c>
      <c r="B243" s="20" t="s">
        <v>926</v>
      </c>
      <c r="C243" s="20" t="s">
        <v>900</v>
      </c>
      <c r="D243" s="40">
        <v>16.5</v>
      </c>
      <c r="E243" s="40">
        <v>19.8</v>
      </c>
      <c r="F243" s="40">
        <v>26.2</v>
      </c>
      <c r="G243" s="40">
        <v>34.9</v>
      </c>
      <c r="H243" s="40">
        <v>44.2</v>
      </c>
      <c r="I243" s="40">
        <v>53</v>
      </c>
      <c r="J243" s="40">
        <v>58.6</v>
      </c>
      <c r="K243" s="40">
        <v>56.8</v>
      </c>
      <c r="L243" s="40">
        <v>49.9</v>
      </c>
      <c r="M243" s="40">
        <v>40.200000000000003</v>
      </c>
      <c r="N243" s="40">
        <v>27.1</v>
      </c>
      <c r="O243" s="40">
        <v>18.2</v>
      </c>
    </row>
    <row r="244" spans="1:15">
      <c r="A244" s="40">
        <v>8053</v>
      </c>
      <c r="B244" s="20" t="s">
        <v>927</v>
      </c>
      <c r="C244" s="20" t="s">
        <v>900</v>
      </c>
      <c r="D244" s="40">
        <v>16.899999999999999</v>
      </c>
      <c r="E244" s="40">
        <v>19.2</v>
      </c>
      <c r="F244" s="40">
        <v>24</v>
      </c>
      <c r="G244" s="40">
        <v>31.4</v>
      </c>
      <c r="H244" s="40">
        <v>40.1</v>
      </c>
      <c r="I244" s="40">
        <v>48.5</v>
      </c>
      <c r="J244" s="40">
        <v>53.7</v>
      </c>
      <c r="K244" s="40">
        <v>52.1</v>
      </c>
      <c r="L244" s="40">
        <v>45.9</v>
      </c>
      <c r="M244" s="40">
        <v>36.9</v>
      </c>
      <c r="N244" s="40">
        <v>25.5</v>
      </c>
      <c r="O244" s="40">
        <v>18</v>
      </c>
    </row>
    <row r="245" spans="1:15">
      <c r="A245" s="40">
        <v>8055</v>
      </c>
      <c r="B245" s="20" t="s">
        <v>928</v>
      </c>
      <c r="C245" s="20" t="s">
        <v>900</v>
      </c>
      <c r="D245" s="40">
        <v>27.9</v>
      </c>
      <c r="E245" s="40">
        <v>30.6</v>
      </c>
      <c r="F245" s="40">
        <v>35.5</v>
      </c>
      <c r="G245" s="40">
        <v>43.3</v>
      </c>
      <c r="H245" s="40">
        <v>52.2</v>
      </c>
      <c r="I245" s="40">
        <v>61.6</v>
      </c>
      <c r="J245" s="40">
        <v>66.400000000000006</v>
      </c>
      <c r="K245" s="40">
        <v>64.5</v>
      </c>
      <c r="L245" s="40">
        <v>57.8</v>
      </c>
      <c r="M245" s="40">
        <v>47.7</v>
      </c>
      <c r="N245" s="40">
        <v>35.799999999999997</v>
      </c>
      <c r="O245" s="40">
        <v>28.9</v>
      </c>
    </row>
    <row r="246" spans="1:15">
      <c r="A246" s="40">
        <v>8057</v>
      </c>
      <c r="B246" s="20" t="s">
        <v>736</v>
      </c>
      <c r="C246" s="20" t="s">
        <v>900</v>
      </c>
      <c r="D246" s="40">
        <v>16.2</v>
      </c>
      <c r="E246" s="40">
        <v>18.8</v>
      </c>
      <c r="F246" s="40">
        <v>24.3</v>
      </c>
      <c r="G246" s="40">
        <v>33.299999999999997</v>
      </c>
      <c r="H246" s="40">
        <v>42.4</v>
      </c>
      <c r="I246" s="40">
        <v>51.2</v>
      </c>
      <c r="J246" s="40">
        <v>57.2</v>
      </c>
      <c r="K246" s="40">
        <v>55.5</v>
      </c>
      <c r="L246" s="40">
        <v>47.8</v>
      </c>
      <c r="M246" s="40">
        <v>37.700000000000003</v>
      </c>
      <c r="N246" s="40">
        <v>25.2</v>
      </c>
      <c r="O246" s="40">
        <v>17.600000000000001</v>
      </c>
    </row>
    <row r="247" spans="1:15">
      <c r="A247" s="40">
        <v>8059</v>
      </c>
      <c r="B247" s="20" t="s">
        <v>737</v>
      </c>
      <c r="C247" s="20" t="s">
        <v>900</v>
      </c>
      <c r="D247" s="40">
        <v>28</v>
      </c>
      <c r="E247" s="40">
        <v>30</v>
      </c>
      <c r="F247" s="40">
        <v>34.5</v>
      </c>
      <c r="G247" s="40">
        <v>42.2</v>
      </c>
      <c r="H247" s="40">
        <v>51.1</v>
      </c>
      <c r="I247" s="40">
        <v>60.6</v>
      </c>
      <c r="J247" s="40">
        <v>66.3</v>
      </c>
      <c r="K247" s="40">
        <v>64.7</v>
      </c>
      <c r="L247" s="40">
        <v>57.3</v>
      </c>
      <c r="M247" s="40">
        <v>47.2</v>
      </c>
      <c r="N247" s="40">
        <v>35.9</v>
      </c>
      <c r="O247" s="40">
        <v>29.1</v>
      </c>
    </row>
    <row r="248" spans="1:15">
      <c r="A248" s="40">
        <v>8061</v>
      </c>
      <c r="B248" s="20" t="s">
        <v>929</v>
      </c>
      <c r="C248" s="20" t="s">
        <v>900</v>
      </c>
      <c r="D248" s="40">
        <v>28.1</v>
      </c>
      <c r="E248" s="40">
        <v>32.9</v>
      </c>
      <c r="F248" s="40">
        <v>40.200000000000003</v>
      </c>
      <c r="G248" s="40">
        <v>50.3</v>
      </c>
      <c r="H248" s="40">
        <v>60.2</v>
      </c>
      <c r="I248" s="40">
        <v>70.599999999999994</v>
      </c>
      <c r="J248" s="40">
        <v>76.2</v>
      </c>
      <c r="K248" s="40">
        <v>74.2</v>
      </c>
      <c r="L248" s="40">
        <v>65.3</v>
      </c>
      <c r="M248" s="40">
        <v>53.1</v>
      </c>
      <c r="N248" s="40">
        <v>38.799999999999997</v>
      </c>
      <c r="O248" s="40">
        <v>29.6</v>
      </c>
    </row>
    <row r="249" spans="1:15">
      <c r="A249" s="40">
        <v>8063</v>
      </c>
      <c r="B249" s="20" t="s">
        <v>930</v>
      </c>
      <c r="C249" s="20" t="s">
        <v>900</v>
      </c>
      <c r="D249" s="40">
        <v>27.3</v>
      </c>
      <c r="E249" s="40">
        <v>31.3</v>
      </c>
      <c r="F249" s="40">
        <v>38.200000000000003</v>
      </c>
      <c r="G249" s="40">
        <v>48</v>
      </c>
      <c r="H249" s="40">
        <v>58</v>
      </c>
      <c r="I249" s="40">
        <v>68.3</v>
      </c>
      <c r="J249" s="40">
        <v>74.2</v>
      </c>
      <c r="K249" s="40">
        <v>72.3</v>
      </c>
      <c r="L249" s="40">
        <v>63.6</v>
      </c>
      <c r="M249" s="40">
        <v>51.7</v>
      </c>
      <c r="N249" s="40">
        <v>37.700000000000003</v>
      </c>
      <c r="O249" s="40">
        <v>28.9</v>
      </c>
    </row>
    <row r="250" spans="1:15">
      <c r="A250" s="40">
        <v>8065</v>
      </c>
      <c r="B250" s="20" t="s">
        <v>859</v>
      </c>
      <c r="C250" s="20" t="s">
        <v>900</v>
      </c>
      <c r="D250" s="40">
        <v>15.7</v>
      </c>
      <c r="E250" s="40">
        <v>17.899999999999999</v>
      </c>
      <c r="F250" s="40">
        <v>22.8</v>
      </c>
      <c r="G250" s="40">
        <v>30.9</v>
      </c>
      <c r="H250" s="40">
        <v>40.200000000000003</v>
      </c>
      <c r="I250" s="40">
        <v>48.5</v>
      </c>
      <c r="J250" s="40">
        <v>53.8</v>
      </c>
      <c r="K250" s="40">
        <v>52.1</v>
      </c>
      <c r="L250" s="40">
        <v>46</v>
      </c>
      <c r="M250" s="40">
        <v>36.4</v>
      </c>
      <c r="N250" s="40">
        <v>24.1</v>
      </c>
      <c r="O250" s="40">
        <v>17</v>
      </c>
    </row>
    <row r="251" spans="1:15">
      <c r="A251" s="40">
        <v>8067</v>
      </c>
      <c r="B251" s="20" t="s">
        <v>931</v>
      </c>
      <c r="C251" s="20" t="s">
        <v>900</v>
      </c>
      <c r="D251" s="40">
        <v>23.6</v>
      </c>
      <c r="E251" s="40">
        <v>27.4</v>
      </c>
      <c r="F251" s="40">
        <v>33.6</v>
      </c>
      <c r="G251" s="40">
        <v>40.9</v>
      </c>
      <c r="H251" s="40">
        <v>49.7</v>
      </c>
      <c r="I251" s="40">
        <v>58.7</v>
      </c>
      <c r="J251" s="40">
        <v>64.3</v>
      </c>
      <c r="K251" s="40">
        <v>62.5</v>
      </c>
      <c r="L251" s="40">
        <v>55.6</v>
      </c>
      <c r="M251" s="40">
        <v>45.7</v>
      </c>
      <c r="N251" s="40">
        <v>34</v>
      </c>
      <c r="O251" s="40">
        <v>25.7</v>
      </c>
    </row>
    <row r="252" spans="1:15">
      <c r="A252" s="40">
        <v>8069</v>
      </c>
      <c r="B252" s="20" t="s">
        <v>932</v>
      </c>
      <c r="C252" s="20" t="s">
        <v>900</v>
      </c>
      <c r="D252" s="40">
        <v>22.5</v>
      </c>
      <c r="E252" s="40">
        <v>24.7</v>
      </c>
      <c r="F252" s="40">
        <v>29.7</v>
      </c>
      <c r="G252" s="40">
        <v>37.799999999999997</v>
      </c>
      <c r="H252" s="40">
        <v>46.9</v>
      </c>
      <c r="I252" s="40">
        <v>56.1</v>
      </c>
      <c r="J252" s="40">
        <v>62.3</v>
      </c>
      <c r="K252" s="40">
        <v>60.7</v>
      </c>
      <c r="L252" s="40">
        <v>52.8</v>
      </c>
      <c r="M252" s="40">
        <v>42.7</v>
      </c>
      <c r="N252" s="40">
        <v>30.9</v>
      </c>
      <c r="O252" s="40">
        <v>24</v>
      </c>
    </row>
    <row r="253" spans="1:15">
      <c r="A253" s="40">
        <v>8071</v>
      </c>
      <c r="B253" s="20" t="s">
        <v>933</v>
      </c>
      <c r="C253" s="20" t="s">
        <v>900</v>
      </c>
      <c r="D253" s="40">
        <v>30.9</v>
      </c>
      <c r="E253" s="40">
        <v>34</v>
      </c>
      <c r="F253" s="40">
        <v>39.5</v>
      </c>
      <c r="G253" s="40">
        <v>48</v>
      </c>
      <c r="H253" s="40">
        <v>57.1</v>
      </c>
      <c r="I253" s="40">
        <v>66.8</v>
      </c>
      <c r="J253" s="40">
        <v>71.8</v>
      </c>
      <c r="K253" s="40">
        <v>70</v>
      </c>
      <c r="L253" s="40">
        <v>62.6</v>
      </c>
      <c r="M253" s="40">
        <v>51.7</v>
      </c>
      <c r="N253" s="40">
        <v>39.4</v>
      </c>
      <c r="O253" s="40">
        <v>31.9</v>
      </c>
    </row>
    <row r="254" spans="1:15">
      <c r="A254" s="40">
        <v>8073</v>
      </c>
      <c r="B254" s="20" t="s">
        <v>814</v>
      </c>
      <c r="C254" s="20" t="s">
        <v>900</v>
      </c>
      <c r="D254" s="40">
        <v>27</v>
      </c>
      <c r="E254" s="40">
        <v>31.1</v>
      </c>
      <c r="F254" s="40">
        <v>37.5</v>
      </c>
      <c r="G254" s="40">
        <v>46.7</v>
      </c>
      <c r="H254" s="40">
        <v>56.3</v>
      </c>
      <c r="I254" s="40">
        <v>66.599999999999994</v>
      </c>
      <c r="J254" s="40">
        <v>72.3</v>
      </c>
      <c r="K254" s="40">
        <v>70.5</v>
      </c>
      <c r="L254" s="40">
        <v>62.1</v>
      </c>
      <c r="M254" s="40">
        <v>50.4</v>
      </c>
      <c r="N254" s="40">
        <v>37</v>
      </c>
      <c r="O254" s="40">
        <v>28.5</v>
      </c>
    </row>
    <row r="255" spans="1:15">
      <c r="A255" s="40">
        <v>8075</v>
      </c>
      <c r="B255" s="20" t="s">
        <v>816</v>
      </c>
      <c r="C255" s="20" t="s">
        <v>900</v>
      </c>
      <c r="D255" s="40">
        <v>25.9</v>
      </c>
      <c r="E255" s="40">
        <v>30.2</v>
      </c>
      <c r="F255" s="40">
        <v>37</v>
      </c>
      <c r="G255" s="40">
        <v>47.1</v>
      </c>
      <c r="H255" s="40">
        <v>57.1</v>
      </c>
      <c r="I255" s="40">
        <v>67</v>
      </c>
      <c r="J255" s="40">
        <v>73.8</v>
      </c>
      <c r="K255" s="40">
        <v>71.8</v>
      </c>
      <c r="L255" s="40">
        <v>62.3</v>
      </c>
      <c r="M255" s="40">
        <v>50.3</v>
      </c>
      <c r="N255" s="40">
        <v>36.6</v>
      </c>
      <c r="O255" s="40">
        <v>27.6</v>
      </c>
    </row>
    <row r="256" spans="1:15">
      <c r="A256" s="40">
        <v>8077</v>
      </c>
      <c r="B256" s="20" t="s">
        <v>934</v>
      </c>
      <c r="C256" s="20" t="s">
        <v>900</v>
      </c>
      <c r="D256" s="40">
        <v>23.2</v>
      </c>
      <c r="E256" s="40">
        <v>28.3</v>
      </c>
      <c r="F256" s="40">
        <v>35.4</v>
      </c>
      <c r="G256" s="40">
        <v>43.7</v>
      </c>
      <c r="H256" s="40">
        <v>53.1</v>
      </c>
      <c r="I256" s="40">
        <v>62.7</v>
      </c>
      <c r="J256" s="40">
        <v>69.099999999999994</v>
      </c>
      <c r="K256" s="40">
        <v>66.8</v>
      </c>
      <c r="L256" s="40">
        <v>58.5</v>
      </c>
      <c r="M256" s="40">
        <v>47.4</v>
      </c>
      <c r="N256" s="40">
        <v>33.9</v>
      </c>
      <c r="O256" s="40">
        <v>25</v>
      </c>
    </row>
    <row r="257" spans="1:15">
      <c r="A257" s="40">
        <v>8079</v>
      </c>
      <c r="B257" s="20" t="s">
        <v>935</v>
      </c>
      <c r="C257" s="20" t="s">
        <v>900</v>
      </c>
      <c r="D257" s="40">
        <v>16.600000000000001</v>
      </c>
      <c r="E257" s="40">
        <v>19.899999999999999</v>
      </c>
      <c r="F257" s="40">
        <v>25</v>
      </c>
      <c r="G257" s="40">
        <v>32.9</v>
      </c>
      <c r="H257" s="40">
        <v>41.7</v>
      </c>
      <c r="I257" s="40">
        <v>49.8</v>
      </c>
      <c r="J257" s="40">
        <v>55.1</v>
      </c>
      <c r="K257" s="40">
        <v>53.6</v>
      </c>
      <c r="L257" s="40">
        <v>47.2</v>
      </c>
      <c r="M257" s="40">
        <v>38.1</v>
      </c>
      <c r="N257" s="40">
        <v>26.2</v>
      </c>
      <c r="O257" s="40">
        <v>18</v>
      </c>
    </row>
    <row r="258" spans="1:15">
      <c r="A258" s="40">
        <v>8081</v>
      </c>
      <c r="B258" s="20" t="s">
        <v>936</v>
      </c>
      <c r="C258" s="20" t="s">
        <v>900</v>
      </c>
      <c r="D258" s="40">
        <v>19.8</v>
      </c>
      <c r="E258" s="40">
        <v>23.6</v>
      </c>
      <c r="F258" s="40">
        <v>31.2</v>
      </c>
      <c r="G258" s="40">
        <v>40.9</v>
      </c>
      <c r="H258" s="40">
        <v>50.4</v>
      </c>
      <c r="I258" s="40">
        <v>59.5</v>
      </c>
      <c r="J258" s="40">
        <v>66.7</v>
      </c>
      <c r="K258" s="40">
        <v>65</v>
      </c>
      <c r="L258" s="40">
        <v>55.7</v>
      </c>
      <c r="M258" s="40">
        <v>44.2</v>
      </c>
      <c r="N258" s="40">
        <v>30.6</v>
      </c>
      <c r="O258" s="40">
        <v>21.5</v>
      </c>
    </row>
    <row r="259" spans="1:15">
      <c r="A259" s="40">
        <v>8083</v>
      </c>
      <c r="B259" s="20" t="s">
        <v>937</v>
      </c>
      <c r="C259" s="20" t="s">
        <v>900</v>
      </c>
      <c r="D259" s="40">
        <v>26.3</v>
      </c>
      <c r="E259" s="40">
        <v>31.1</v>
      </c>
      <c r="F259" s="40">
        <v>37.299999999999997</v>
      </c>
      <c r="G259" s="40">
        <v>45.1</v>
      </c>
      <c r="H259" s="40">
        <v>54.2</v>
      </c>
      <c r="I259" s="40">
        <v>63.6</v>
      </c>
      <c r="J259" s="40">
        <v>69.5</v>
      </c>
      <c r="K259" s="40">
        <v>67.5</v>
      </c>
      <c r="L259" s="40">
        <v>59.9</v>
      </c>
      <c r="M259" s="40">
        <v>49.1</v>
      </c>
      <c r="N259" s="40">
        <v>36.6</v>
      </c>
      <c r="O259" s="40">
        <v>27.9</v>
      </c>
    </row>
    <row r="260" spans="1:15">
      <c r="A260" s="40">
        <v>8085</v>
      </c>
      <c r="B260" s="20" t="s">
        <v>938</v>
      </c>
      <c r="C260" s="20" t="s">
        <v>900</v>
      </c>
      <c r="D260" s="40">
        <v>23.9</v>
      </c>
      <c r="E260" s="40">
        <v>28.8</v>
      </c>
      <c r="F260" s="40">
        <v>35.5</v>
      </c>
      <c r="G260" s="40">
        <v>43.8</v>
      </c>
      <c r="H260" s="40">
        <v>52.9</v>
      </c>
      <c r="I260" s="40">
        <v>62.4</v>
      </c>
      <c r="J260" s="40">
        <v>68.400000000000006</v>
      </c>
      <c r="K260" s="40">
        <v>66.2</v>
      </c>
      <c r="L260" s="40">
        <v>58.5</v>
      </c>
      <c r="M260" s="40">
        <v>47.4</v>
      </c>
      <c r="N260" s="40">
        <v>34.299999999999997</v>
      </c>
      <c r="O260" s="40">
        <v>25.6</v>
      </c>
    </row>
    <row r="261" spans="1:15">
      <c r="A261" s="40">
        <v>8087</v>
      </c>
      <c r="B261" s="20" t="s">
        <v>752</v>
      </c>
      <c r="C261" s="20" t="s">
        <v>900</v>
      </c>
      <c r="D261" s="40">
        <v>24.3</v>
      </c>
      <c r="E261" s="40">
        <v>29.2</v>
      </c>
      <c r="F261" s="40">
        <v>36.5</v>
      </c>
      <c r="G261" s="40">
        <v>46.4</v>
      </c>
      <c r="H261" s="40">
        <v>56.3</v>
      </c>
      <c r="I261" s="40">
        <v>66.3</v>
      </c>
      <c r="J261" s="40">
        <v>72.7</v>
      </c>
      <c r="K261" s="40">
        <v>70.8</v>
      </c>
      <c r="L261" s="40">
        <v>61.4</v>
      </c>
      <c r="M261" s="40">
        <v>49.6</v>
      </c>
      <c r="N261" s="40">
        <v>35.299999999999997</v>
      </c>
      <c r="O261" s="40">
        <v>26.1</v>
      </c>
    </row>
    <row r="262" spans="1:15">
      <c r="A262" s="40">
        <v>8089</v>
      </c>
      <c r="B262" s="20" t="s">
        <v>939</v>
      </c>
      <c r="C262" s="20" t="s">
        <v>900</v>
      </c>
      <c r="D262" s="40">
        <v>30.3</v>
      </c>
      <c r="E262" s="40">
        <v>34.799999999999997</v>
      </c>
      <c r="F262" s="40">
        <v>41.5</v>
      </c>
      <c r="G262" s="40">
        <v>50.7</v>
      </c>
      <c r="H262" s="40">
        <v>60.5</v>
      </c>
      <c r="I262" s="40">
        <v>70.599999999999994</v>
      </c>
      <c r="J262" s="40">
        <v>76</v>
      </c>
      <c r="K262" s="40">
        <v>73.900000000000006</v>
      </c>
      <c r="L262" s="40">
        <v>65.599999999999994</v>
      </c>
      <c r="M262" s="40">
        <v>53.4</v>
      </c>
      <c r="N262" s="40">
        <v>40</v>
      </c>
      <c r="O262" s="40">
        <v>31.3</v>
      </c>
    </row>
    <row r="263" spans="1:15">
      <c r="A263" s="40">
        <v>8091</v>
      </c>
      <c r="B263" s="20" t="s">
        <v>940</v>
      </c>
      <c r="C263" s="20" t="s">
        <v>900</v>
      </c>
      <c r="D263" s="40">
        <v>20.8</v>
      </c>
      <c r="E263" s="40">
        <v>23.9</v>
      </c>
      <c r="F263" s="40">
        <v>29.4</v>
      </c>
      <c r="G263" s="40">
        <v>37</v>
      </c>
      <c r="H263" s="40">
        <v>45.9</v>
      </c>
      <c r="I263" s="40">
        <v>54.7</v>
      </c>
      <c r="J263" s="40">
        <v>60.3</v>
      </c>
      <c r="K263" s="40">
        <v>58.5</v>
      </c>
      <c r="L263" s="40">
        <v>51.8</v>
      </c>
      <c r="M263" s="40">
        <v>41.9</v>
      </c>
      <c r="N263" s="40">
        <v>29.8</v>
      </c>
      <c r="O263" s="40">
        <v>22</v>
      </c>
    </row>
    <row r="264" spans="1:15">
      <c r="A264" s="40">
        <v>8093</v>
      </c>
      <c r="B264" s="20" t="s">
        <v>941</v>
      </c>
      <c r="C264" s="20" t="s">
        <v>900</v>
      </c>
      <c r="D264" s="40">
        <v>19.5</v>
      </c>
      <c r="E264" s="40">
        <v>21.9</v>
      </c>
      <c r="F264" s="40">
        <v>26.9</v>
      </c>
      <c r="G264" s="40">
        <v>34.799999999999997</v>
      </c>
      <c r="H264" s="40">
        <v>43.8</v>
      </c>
      <c r="I264" s="40">
        <v>52.7</v>
      </c>
      <c r="J264" s="40">
        <v>57.7</v>
      </c>
      <c r="K264" s="40">
        <v>56</v>
      </c>
      <c r="L264" s="40">
        <v>49.6</v>
      </c>
      <c r="M264" s="40">
        <v>40.1</v>
      </c>
      <c r="N264" s="40">
        <v>28.3</v>
      </c>
      <c r="O264" s="40">
        <v>21</v>
      </c>
    </row>
    <row r="265" spans="1:15">
      <c r="A265" s="40">
        <v>8095</v>
      </c>
      <c r="B265" s="20" t="s">
        <v>823</v>
      </c>
      <c r="C265" s="20" t="s">
        <v>900</v>
      </c>
      <c r="D265" s="40">
        <v>25.4</v>
      </c>
      <c r="E265" s="40">
        <v>29.7</v>
      </c>
      <c r="F265" s="40">
        <v>36.9</v>
      </c>
      <c r="G265" s="40">
        <v>47.3</v>
      </c>
      <c r="H265" s="40">
        <v>57.5</v>
      </c>
      <c r="I265" s="40">
        <v>67.599999999999994</v>
      </c>
      <c r="J265" s="40">
        <v>74.3</v>
      </c>
      <c r="K265" s="40">
        <v>72.2</v>
      </c>
      <c r="L265" s="40">
        <v>62.8</v>
      </c>
      <c r="M265" s="40">
        <v>50.5</v>
      </c>
      <c r="N265" s="40">
        <v>36.299999999999997</v>
      </c>
      <c r="O265" s="40">
        <v>27.1</v>
      </c>
    </row>
    <row r="266" spans="1:15">
      <c r="A266" s="40">
        <v>8097</v>
      </c>
      <c r="B266" s="20" t="s">
        <v>942</v>
      </c>
      <c r="C266" s="20" t="s">
        <v>900</v>
      </c>
      <c r="D266" s="40">
        <v>18.2</v>
      </c>
      <c r="E266" s="40">
        <v>20.9</v>
      </c>
      <c r="F266" s="40">
        <v>26.1</v>
      </c>
      <c r="G266" s="40">
        <v>34.200000000000003</v>
      </c>
      <c r="H266" s="40">
        <v>43.3</v>
      </c>
      <c r="I266" s="40">
        <v>51.9</v>
      </c>
      <c r="J266" s="40">
        <v>57.5</v>
      </c>
      <c r="K266" s="40">
        <v>55.8</v>
      </c>
      <c r="L266" s="40">
        <v>49</v>
      </c>
      <c r="M266" s="40">
        <v>39.299999999999997</v>
      </c>
      <c r="N266" s="40">
        <v>26.8</v>
      </c>
      <c r="O266" s="40">
        <v>19.399999999999999</v>
      </c>
    </row>
    <row r="267" spans="1:15">
      <c r="A267" s="40">
        <v>8099</v>
      </c>
      <c r="B267" s="20" t="s">
        <v>943</v>
      </c>
      <c r="C267" s="20" t="s">
        <v>900</v>
      </c>
      <c r="D267" s="40">
        <v>29.5</v>
      </c>
      <c r="E267" s="40">
        <v>34.299999999999997</v>
      </c>
      <c r="F267" s="40">
        <v>41.6</v>
      </c>
      <c r="G267" s="40">
        <v>51.8</v>
      </c>
      <c r="H267" s="40">
        <v>61.6</v>
      </c>
      <c r="I267" s="40">
        <v>72.099999999999994</v>
      </c>
      <c r="J267" s="40">
        <v>77.5</v>
      </c>
      <c r="K267" s="40">
        <v>75.5</v>
      </c>
      <c r="L267" s="40">
        <v>66.900000000000006</v>
      </c>
      <c r="M267" s="40">
        <v>54.5</v>
      </c>
      <c r="N267" s="40">
        <v>40.4</v>
      </c>
      <c r="O267" s="40">
        <v>30.9</v>
      </c>
    </row>
    <row r="268" spans="1:15">
      <c r="A268" s="40">
        <v>8101</v>
      </c>
      <c r="B268" s="20" t="s">
        <v>944</v>
      </c>
      <c r="C268" s="20" t="s">
        <v>900</v>
      </c>
      <c r="D268" s="40">
        <v>30.9</v>
      </c>
      <c r="E268" s="40">
        <v>34.5</v>
      </c>
      <c r="F268" s="40">
        <v>40.4</v>
      </c>
      <c r="G268" s="40">
        <v>49.1</v>
      </c>
      <c r="H268" s="40">
        <v>58.6</v>
      </c>
      <c r="I268" s="40">
        <v>68.5</v>
      </c>
      <c r="J268" s="40">
        <v>73.8</v>
      </c>
      <c r="K268" s="40">
        <v>71.599999999999994</v>
      </c>
      <c r="L268" s="40">
        <v>63.9</v>
      </c>
      <c r="M268" s="40">
        <v>52.4</v>
      </c>
      <c r="N268" s="40">
        <v>39.799999999999997</v>
      </c>
      <c r="O268" s="40">
        <v>32.1</v>
      </c>
    </row>
    <row r="269" spans="1:15">
      <c r="A269" s="40">
        <v>8103</v>
      </c>
      <c r="B269" s="20" t="s">
        <v>945</v>
      </c>
      <c r="C269" s="20" t="s">
        <v>900</v>
      </c>
      <c r="D269" s="40">
        <v>21</v>
      </c>
      <c r="E269" s="40">
        <v>24.9</v>
      </c>
      <c r="F269" s="40">
        <v>31.9</v>
      </c>
      <c r="G269" s="40">
        <v>40.700000000000003</v>
      </c>
      <c r="H269" s="40">
        <v>50.2</v>
      </c>
      <c r="I269" s="40">
        <v>59.4</v>
      </c>
      <c r="J269" s="40">
        <v>66.2</v>
      </c>
      <c r="K269" s="40">
        <v>64.3</v>
      </c>
      <c r="L269" s="40">
        <v>55.6</v>
      </c>
      <c r="M269" s="40">
        <v>44.6</v>
      </c>
      <c r="N269" s="40">
        <v>31.2</v>
      </c>
      <c r="O269" s="40">
        <v>22.7</v>
      </c>
    </row>
    <row r="270" spans="1:15">
      <c r="A270" s="40">
        <v>8105</v>
      </c>
      <c r="B270" s="20" t="s">
        <v>946</v>
      </c>
      <c r="C270" s="20" t="s">
        <v>900</v>
      </c>
      <c r="D270" s="40">
        <v>17</v>
      </c>
      <c r="E270" s="40">
        <v>22</v>
      </c>
      <c r="F270" s="40">
        <v>28.9</v>
      </c>
      <c r="G270" s="40">
        <v>37.1</v>
      </c>
      <c r="H270" s="40">
        <v>46</v>
      </c>
      <c r="I270" s="40">
        <v>54.1</v>
      </c>
      <c r="J270" s="40">
        <v>59.2</v>
      </c>
      <c r="K270" s="40">
        <v>57.5</v>
      </c>
      <c r="L270" s="40">
        <v>51</v>
      </c>
      <c r="M270" s="40">
        <v>41.3</v>
      </c>
      <c r="N270" s="40">
        <v>28.5</v>
      </c>
      <c r="O270" s="40">
        <v>18.899999999999999</v>
      </c>
    </row>
    <row r="271" spans="1:15">
      <c r="A271" s="40">
        <v>8107</v>
      </c>
      <c r="B271" s="20" t="s">
        <v>947</v>
      </c>
      <c r="C271" s="20" t="s">
        <v>900</v>
      </c>
      <c r="D271" s="40">
        <v>18</v>
      </c>
      <c r="E271" s="40">
        <v>21.1</v>
      </c>
      <c r="F271" s="40">
        <v>27.2</v>
      </c>
      <c r="G271" s="40">
        <v>36.700000000000003</v>
      </c>
      <c r="H271" s="40">
        <v>45.8</v>
      </c>
      <c r="I271" s="40">
        <v>54.4</v>
      </c>
      <c r="J271" s="40">
        <v>60.9</v>
      </c>
      <c r="K271" s="40">
        <v>59.2</v>
      </c>
      <c r="L271" s="40">
        <v>51.2</v>
      </c>
      <c r="M271" s="40">
        <v>40.700000000000003</v>
      </c>
      <c r="N271" s="40">
        <v>27.6</v>
      </c>
      <c r="O271" s="40">
        <v>19.399999999999999</v>
      </c>
    </row>
    <row r="272" spans="1:15">
      <c r="A272" s="40">
        <v>8109</v>
      </c>
      <c r="B272" s="20" t="s">
        <v>948</v>
      </c>
      <c r="C272" s="20" t="s">
        <v>900</v>
      </c>
      <c r="D272" s="40">
        <v>17.600000000000001</v>
      </c>
      <c r="E272" s="40">
        <v>21.8</v>
      </c>
      <c r="F272" s="40">
        <v>28.3</v>
      </c>
      <c r="G272" s="40">
        <v>36.6</v>
      </c>
      <c r="H272" s="40">
        <v>45.9</v>
      </c>
      <c r="I272" s="40">
        <v>54.4</v>
      </c>
      <c r="J272" s="40">
        <v>59.5</v>
      </c>
      <c r="K272" s="40">
        <v>57.8</v>
      </c>
      <c r="L272" s="40">
        <v>51</v>
      </c>
      <c r="M272" s="40">
        <v>41.3</v>
      </c>
      <c r="N272" s="40">
        <v>28.3</v>
      </c>
      <c r="O272" s="40">
        <v>19.2</v>
      </c>
    </row>
    <row r="273" spans="1:15">
      <c r="A273" s="40">
        <v>8111</v>
      </c>
      <c r="B273" s="20" t="s">
        <v>949</v>
      </c>
      <c r="C273" s="20" t="s">
        <v>900</v>
      </c>
      <c r="D273" s="40">
        <v>18.100000000000001</v>
      </c>
      <c r="E273" s="40">
        <v>19.399999999999999</v>
      </c>
      <c r="F273" s="40">
        <v>23.5</v>
      </c>
      <c r="G273" s="40">
        <v>29.6</v>
      </c>
      <c r="H273" s="40">
        <v>38.1</v>
      </c>
      <c r="I273" s="40">
        <v>46.5</v>
      </c>
      <c r="J273" s="40">
        <v>51.3</v>
      </c>
      <c r="K273" s="40">
        <v>49.9</v>
      </c>
      <c r="L273" s="40">
        <v>44</v>
      </c>
      <c r="M273" s="40">
        <v>35.4</v>
      </c>
      <c r="N273" s="40">
        <v>25.1</v>
      </c>
      <c r="O273" s="40">
        <v>19</v>
      </c>
    </row>
    <row r="274" spans="1:15">
      <c r="A274" s="40">
        <v>8113</v>
      </c>
      <c r="B274" s="20" t="s">
        <v>950</v>
      </c>
      <c r="C274" s="20" t="s">
        <v>900</v>
      </c>
      <c r="D274" s="40">
        <v>23.6</v>
      </c>
      <c r="E274" s="40">
        <v>27.2</v>
      </c>
      <c r="F274" s="40">
        <v>33</v>
      </c>
      <c r="G274" s="40">
        <v>40.5</v>
      </c>
      <c r="H274" s="40">
        <v>49.3</v>
      </c>
      <c r="I274" s="40">
        <v>58.5</v>
      </c>
      <c r="J274" s="40">
        <v>64.3</v>
      </c>
      <c r="K274" s="40">
        <v>62.5</v>
      </c>
      <c r="L274" s="40">
        <v>55.4</v>
      </c>
      <c r="M274" s="40">
        <v>45.1</v>
      </c>
      <c r="N274" s="40">
        <v>32.799999999999997</v>
      </c>
      <c r="O274" s="40">
        <v>24.9</v>
      </c>
    </row>
    <row r="275" spans="1:15">
      <c r="A275" s="40">
        <v>8115</v>
      </c>
      <c r="B275" s="20" t="s">
        <v>951</v>
      </c>
      <c r="C275" s="20" t="s">
        <v>900</v>
      </c>
      <c r="D275" s="40">
        <v>25.4</v>
      </c>
      <c r="E275" s="40">
        <v>29.7</v>
      </c>
      <c r="F275" s="40">
        <v>37</v>
      </c>
      <c r="G275" s="40">
        <v>47.5</v>
      </c>
      <c r="H275" s="40">
        <v>57.6</v>
      </c>
      <c r="I275" s="40">
        <v>67.599999999999994</v>
      </c>
      <c r="J275" s="40">
        <v>74.3</v>
      </c>
      <c r="K275" s="40">
        <v>72.3</v>
      </c>
      <c r="L275" s="40">
        <v>62.7</v>
      </c>
      <c r="M275" s="40">
        <v>50.6</v>
      </c>
      <c r="N275" s="40">
        <v>36.5</v>
      </c>
      <c r="O275" s="40">
        <v>27.2</v>
      </c>
    </row>
    <row r="276" spans="1:15">
      <c r="A276" s="40">
        <v>8117</v>
      </c>
      <c r="B276" s="20" t="s">
        <v>952</v>
      </c>
      <c r="C276" s="20" t="s">
        <v>900</v>
      </c>
      <c r="D276" s="40">
        <v>16.100000000000001</v>
      </c>
      <c r="E276" s="40">
        <v>18.600000000000001</v>
      </c>
      <c r="F276" s="40">
        <v>23.7</v>
      </c>
      <c r="G276" s="40">
        <v>32.1</v>
      </c>
      <c r="H276" s="40">
        <v>41.4</v>
      </c>
      <c r="I276" s="40">
        <v>49.8</v>
      </c>
      <c r="J276" s="40">
        <v>55.1</v>
      </c>
      <c r="K276" s="40">
        <v>53.5</v>
      </c>
      <c r="L276" s="40">
        <v>47</v>
      </c>
      <c r="M276" s="40">
        <v>37.200000000000003</v>
      </c>
      <c r="N276" s="40">
        <v>24.5</v>
      </c>
      <c r="O276" s="40">
        <v>17.399999999999999</v>
      </c>
    </row>
    <row r="277" spans="1:15">
      <c r="A277" s="40">
        <v>8119</v>
      </c>
      <c r="B277" s="20" t="s">
        <v>953</v>
      </c>
      <c r="C277" s="20" t="s">
        <v>900</v>
      </c>
      <c r="D277" s="40">
        <v>22</v>
      </c>
      <c r="E277" s="40">
        <v>24.2</v>
      </c>
      <c r="F277" s="40">
        <v>28.7</v>
      </c>
      <c r="G277" s="40">
        <v>36.6</v>
      </c>
      <c r="H277" s="40">
        <v>45.2</v>
      </c>
      <c r="I277" s="40">
        <v>54.4</v>
      </c>
      <c r="J277" s="40">
        <v>59.4</v>
      </c>
      <c r="K277" s="40">
        <v>57.8</v>
      </c>
      <c r="L277" s="40">
        <v>51.4</v>
      </c>
      <c r="M277" s="40">
        <v>42</v>
      </c>
      <c r="N277" s="40">
        <v>30.4</v>
      </c>
      <c r="O277" s="40">
        <v>23.7</v>
      </c>
    </row>
    <row r="278" spans="1:15">
      <c r="A278" s="40">
        <v>8121</v>
      </c>
      <c r="B278" s="20" t="s">
        <v>765</v>
      </c>
      <c r="C278" s="20" t="s">
        <v>900</v>
      </c>
      <c r="D278" s="40">
        <v>25.8</v>
      </c>
      <c r="E278" s="40">
        <v>30.1</v>
      </c>
      <c r="F278" s="40">
        <v>37</v>
      </c>
      <c r="G278" s="40">
        <v>46.7</v>
      </c>
      <c r="H278" s="40">
        <v>56.6</v>
      </c>
      <c r="I278" s="40">
        <v>66.8</v>
      </c>
      <c r="J278" s="40">
        <v>73.2</v>
      </c>
      <c r="K278" s="40">
        <v>71.400000000000006</v>
      </c>
      <c r="L278" s="40">
        <v>62.3</v>
      </c>
      <c r="M278" s="40">
        <v>50.4</v>
      </c>
      <c r="N278" s="40">
        <v>36.4</v>
      </c>
      <c r="O278" s="40">
        <v>27.5</v>
      </c>
    </row>
    <row r="279" spans="1:15">
      <c r="A279" s="40">
        <v>8123</v>
      </c>
      <c r="B279" s="20" t="s">
        <v>954</v>
      </c>
      <c r="C279" s="20" t="s">
        <v>900</v>
      </c>
      <c r="D279" s="40">
        <v>25.4</v>
      </c>
      <c r="E279" s="40">
        <v>29.5</v>
      </c>
      <c r="F279" s="40">
        <v>36.200000000000003</v>
      </c>
      <c r="G279" s="40">
        <v>45.6</v>
      </c>
      <c r="H279" s="40">
        <v>55.2</v>
      </c>
      <c r="I279" s="40">
        <v>65.099999999999994</v>
      </c>
      <c r="J279" s="40">
        <v>71.400000000000006</v>
      </c>
      <c r="K279" s="40">
        <v>69.599999999999994</v>
      </c>
      <c r="L279" s="40">
        <v>60.4</v>
      </c>
      <c r="M279" s="40">
        <v>48.8</v>
      </c>
      <c r="N279" s="40">
        <v>35.4</v>
      </c>
      <c r="O279" s="40">
        <v>27.1</v>
      </c>
    </row>
    <row r="280" spans="1:15">
      <c r="A280" s="40">
        <v>8125</v>
      </c>
      <c r="B280" s="20" t="s">
        <v>783</v>
      </c>
      <c r="C280" s="20" t="s">
        <v>900</v>
      </c>
      <c r="D280" s="40">
        <v>26.5</v>
      </c>
      <c r="E280" s="40">
        <v>30.8</v>
      </c>
      <c r="F280" s="40">
        <v>37.9</v>
      </c>
      <c r="G280" s="40">
        <v>48.1</v>
      </c>
      <c r="H280" s="40">
        <v>58.2</v>
      </c>
      <c r="I280" s="40">
        <v>68.3</v>
      </c>
      <c r="J280" s="40">
        <v>74.599999999999994</v>
      </c>
      <c r="K280" s="40">
        <v>72.599999999999994</v>
      </c>
      <c r="L280" s="40">
        <v>63.5</v>
      </c>
      <c r="M280" s="40">
        <v>51.4</v>
      </c>
      <c r="N280" s="40">
        <v>37.1</v>
      </c>
      <c r="O280" s="40">
        <v>28.2</v>
      </c>
    </row>
    <row r="281" spans="1:15">
      <c r="A281" s="40">
        <v>9001</v>
      </c>
      <c r="B281" s="20" t="s">
        <v>955</v>
      </c>
      <c r="C281" s="20" t="s">
        <v>956</v>
      </c>
      <c r="D281" s="40">
        <v>26.8</v>
      </c>
      <c r="E281" s="40">
        <v>27.6</v>
      </c>
      <c r="F281" s="40">
        <v>36.700000000000003</v>
      </c>
      <c r="G281" s="40">
        <v>47.2</v>
      </c>
      <c r="H281" s="40">
        <v>57.7</v>
      </c>
      <c r="I281" s="40">
        <v>66.5</v>
      </c>
      <c r="J281" s="40">
        <v>71.8</v>
      </c>
      <c r="K281" s="40">
        <v>69.7</v>
      </c>
      <c r="L281" s="40">
        <v>62.8</v>
      </c>
      <c r="M281" s="40">
        <v>52.3</v>
      </c>
      <c r="N281" s="40">
        <v>41.3</v>
      </c>
      <c r="O281" s="40">
        <v>30.7</v>
      </c>
    </row>
    <row r="282" spans="1:15">
      <c r="A282" s="40">
        <v>9003</v>
      </c>
      <c r="B282" s="20" t="s">
        <v>957</v>
      </c>
      <c r="C282" s="20" t="s">
        <v>956</v>
      </c>
      <c r="D282" s="40">
        <v>25</v>
      </c>
      <c r="E282" s="40">
        <v>26.1</v>
      </c>
      <c r="F282" s="40">
        <v>35.700000000000003</v>
      </c>
      <c r="G282" s="40">
        <v>46.6</v>
      </c>
      <c r="H282" s="40">
        <v>57.8</v>
      </c>
      <c r="I282" s="40">
        <v>66.400000000000006</v>
      </c>
      <c r="J282" s="40">
        <v>71.599999999999994</v>
      </c>
      <c r="K282" s="40">
        <v>69.3</v>
      </c>
      <c r="L282" s="40">
        <v>61.8</v>
      </c>
      <c r="M282" s="40">
        <v>51.2</v>
      </c>
      <c r="N282" s="40">
        <v>40.200000000000003</v>
      </c>
      <c r="O282" s="40">
        <v>29</v>
      </c>
    </row>
    <row r="283" spans="1:15">
      <c r="A283" s="40">
        <v>9005</v>
      </c>
      <c r="B283" s="20" t="s">
        <v>958</v>
      </c>
      <c r="C283" s="20" t="s">
        <v>956</v>
      </c>
      <c r="D283" s="40">
        <v>22.7</v>
      </c>
      <c r="E283" s="40">
        <v>23.7</v>
      </c>
      <c r="F283" s="40">
        <v>33.299999999999997</v>
      </c>
      <c r="G283" s="40">
        <v>44.4</v>
      </c>
      <c r="H283" s="40">
        <v>55.5</v>
      </c>
      <c r="I283" s="40">
        <v>63.9</v>
      </c>
      <c r="J283" s="40">
        <v>68.8</v>
      </c>
      <c r="K283" s="40">
        <v>66.7</v>
      </c>
      <c r="L283" s="40">
        <v>59.6</v>
      </c>
      <c r="M283" s="40">
        <v>49</v>
      </c>
      <c r="N283" s="40">
        <v>38</v>
      </c>
      <c r="O283" s="40">
        <v>26.6</v>
      </c>
    </row>
    <row r="284" spans="1:15">
      <c r="A284" s="40">
        <v>9007</v>
      </c>
      <c r="B284" s="20" t="s">
        <v>959</v>
      </c>
      <c r="C284" s="20" t="s">
        <v>956</v>
      </c>
      <c r="D284" s="40">
        <v>26.8</v>
      </c>
      <c r="E284" s="40">
        <v>27.4</v>
      </c>
      <c r="F284" s="40">
        <v>36.299999999999997</v>
      </c>
      <c r="G284" s="40">
        <v>46.5</v>
      </c>
      <c r="H284" s="40">
        <v>57.1</v>
      </c>
      <c r="I284" s="40">
        <v>65.900000000000006</v>
      </c>
      <c r="J284" s="40">
        <v>71.3</v>
      </c>
      <c r="K284" s="40">
        <v>69.3</v>
      </c>
      <c r="L284" s="40">
        <v>62.3</v>
      </c>
      <c r="M284" s="40">
        <v>51.9</v>
      </c>
      <c r="N284" s="40">
        <v>41.3</v>
      </c>
      <c r="O284" s="40">
        <v>30.6</v>
      </c>
    </row>
    <row r="285" spans="1:15">
      <c r="A285" s="40">
        <v>9009</v>
      </c>
      <c r="B285" s="20" t="s">
        <v>960</v>
      </c>
      <c r="C285" s="20" t="s">
        <v>956</v>
      </c>
      <c r="D285" s="40">
        <v>26.6</v>
      </c>
      <c r="E285" s="40">
        <v>27.3</v>
      </c>
      <c r="F285" s="40">
        <v>36.299999999999997</v>
      </c>
      <c r="G285" s="40">
        <v>46.6</v>
      </c>
      <c r="H285" s="40">
        <v>57.2</v>
      </c>
      <c r="I285" s="40">
        <v>66.099999999999994</v>
      </c>
      <c r="J285" s="40">
        <v>71.5</v>
      </c>
      <c r="K285" s="40">
        <v>69.5</v>
      </c>
      <c r="L285" s="40">
        <v>62.4</v>
      </c>
      <c r="M285" s="40">
        <v>52</v>
      </c>
      <c r="N285" s="40">
        <v>41.1</v>
      </c>
      <c r="O285" s="40">
        <v>30.4</v>
      </c>
    </row>
    <row r="286" spans="1:15">
      <c r="A286" s="40">
        <v>9011</v>
      </c>
      <c r="B286" s="20" t="s">
        <v>961</v>
      </c>
      <c r="C286" s="20" t="s">
        <v>956</v>
      </c>
      <c r="D286" s="40">
        <v>27</v>
      </c>
      <c r="E286" s="40">
        <v>27.7</v>
      </c>
      <c r="F286" s="40">
        <v>36.200000000000003</v>
      </c>
      <c r="G286" s="40">
        <v>46</v>
      </c>
      <c r="H286" s="40">
        <v>56.5</v>
      </c>
      <c r="I286" s="40">
        <v>65.2</v>
      </c>
      <c r="J286" s="40">
        <v>70.599999999999994</v>
      </c>
      <c r="K286" s="40">
        <v>68.900000000000006</v>
      </c>
      <c r="L286" s="40">
        <v>62.1</v>
      </c>
      <c r="M286" s="40">
        <v>51.7</v>
      </c>
      <c r="N286" s="40">
        <v>41.4</v>
      </c>
      <c r="O286" s="40">
        <v>30.8</v>
      </c>
    </row>
    <row r="287" spans="1:15">
      <c r="A287" s="40">
        <v>9013</v>
      </c>
      <c r="B287" s="20" t="s">
        <v>962</v>
      </c>
      <c r="C287" s="20" t="s">
        <v>956</v>
      </c>
      <c r="D287" s="40">
        <v>24.5</v>
      </c>
      <c r="E287" s="40">
        <v>25.7</v>
      </c>
      <c r="F287" s="40">
        <v>35</v>
      </c>
      <c r="G287" s="40">
        <v>45.6</v>
      </c>
      <c r="H287" s="40">
        <v>56.5</v>
      </c>
      <c r="I287" s="40">
        <v>65</v>
      </c>
      <c r="J287" s="40">
        <v>70</v>
      </c>
      <c r="K287" s="40">
        <v>67.900000000000006</v>
      </c>
      <c r="L287" s="40">
        <v>60.7</v>
      </c>
      <c r="M287" s="40">
        <v>50.3</v>
      </c>
      <c r="N287" s="40">
        <v>39.6</v>
      </c>
      <c r="O287" s="40">
        <v>28.4</v>
      </c>
    </row>
    <row r="288" spans="1:15">
      <c r="A288" s="40">
        <v>9015</v>
      </c>
      <c r="B288" s="20" t="s">
        <v>963</v>
      </c>
      <c r="C288" s="20" t="s">
        <v>956</v>
      </c>
      <c r="D288" s="40">
        <v>25</v>
      </c>
      <c r="E288" s="40">
        <v>26.1</v>
      </c>
      <c r="F288" s="40">
        <v>35.200000000000003</v>
      </c>
      <c r="G288" s="40">
        <v>45.6</v>
      </c>
      <c r="H288" s="40">
        <v>56.4</v>
      </c>
      <c r="I288" s="40">
        <v>64.8</v>
      </c>
      <c r="J288" s="40">
        <v>70.099999999999994</v>
      </c>
      <c r="K288" s="40">
        <v>68.099999999999994</v>
      </c>
      <c r="L288" s="40">
        <v>60.8</v>
      </c>
      <c r="M288" s="40">
        <v>50.4</v>
      </c>
      <c r="N288" s="40">
        <v>39.9</v>
      </c>
      <c r="O288" s="40">
        <v>28.8</v>
      </c>
    </row>
    <row r="289" spans="1:15">
      <c r="A289" s="40">
        <v>10001</v>
      </c>
      <c r="B289" s="20" t="s">
        <v>964</v>
      </c>
      <c r="C289" s="20" t="s">
        <v>965</v>
      </c>
      <c r="D289" s="40">
        <v>32.9</v>
      </c>
      <c r="E289" s="40">
        <v>34.1</v>
      </c>
      <c r="F289" s="40">
        <v>42.7</v>
      </c>
      <c r="G289" s="40">
        <v>52</v>
      </c>
      <c r="H289" s="40">
        <v>62.2</v>
      </c>
      <c r="I289" s="40">
        <v>70.7</v>
      </c>
      <c r="J289" s="40">
        <v>75.400000000000006</v>
      </c>
      <c r="K289" s="40">
        <v>73.5</v>
      </c>
      <c r="L289" s="40">
        <v>67.2</v>
      </c>
      <c r="M289" s="40">
        <v>56.1</v>
      </c>
      <c r="N289" s="40">
        <v>45.4</v>
      </c>
      <c r="O289" s="40">
        <v>35.799999999999997</v>
      </c>
    </row>
    <row r="290" spans="1:15">
      <c r="A290" s="40">
        <v>10003</v>
      </c>
      <c r="B290" s="20" t="s">
        <v>966</v>
      </c>
      <c r="C290" s="20" t="s">
        <v>965</v>
      </c>
      <c r="D290" s="40">
        <v>31.4</v>
      </c>
      <c r="E290" s="40">
        <v>32.6</v>
      </c>
      <c r="F290" s="40">
        <v>41.6</v>
      </c>
      <c r="G290" s="40">
        <v>51.4</v>
      </c>
      <c r="H290" s="40">
        <v>61.9</v>
      </c>
      <c r="I290" s="40">
        <v>70.599999999999994</v>
      </c>
      <c r="J290" s="40">
        <v>75.3</v>
      </c>
      <c r="K290" s="40">
        <v>73.3</v>
      </c>
      <c r="L290" s="40">
        <v>66.8</v>
      </c>
      <c r="M290" s="40">
        <v>55.5</v>
      </c>
      <c r="N290" s="40">
        <v>44.4</v>
      </c>
      <c r="O290" s="40">
        <v>34.5</v>
      </c>
    </row>
    <row r="291" spans="1:15">
      <c r="A291" s="40">
        <v>10005</v>
      </c>
      <c r="B291" s="20" t="s">
        <v>967</v>
      </c>
      <c r="C291" s="20" t="s">
        <v>965</v>
      </c>
      <c r="D291" s="40">
        <v>34.5</v>
      </c>
      <c r="E291" s="40">
        <v>35.4</v>
      </c>
      <c r="F291" s="40">
        <v>43.3</v>
      </c>
      <c r="G291" s="40">
        <v>52.3</v>
      </c>
      <c r="H291" s="40">
        <v>62.2</v>
      </c>
      <c r="I291" s="40">
        <v>70.8</v>
      </c>
      <c r="J291" s="40">
        <v>75.7</v>
      </c>
      <c r="K291" s="40">
        <v>74</v>
      </c>
      <c r="L291" s="40">
        <v>67.8</v>
      </c>
      <c r="M291" s="40">
        <v>57</v>
      </c>
      <c r="N291" s="40">
        <v>46.5</v>
      </c>
      <c r="O291" s="40">
        <v>37.299999999999997</v>
      </c>
    </row>
    <row r="292" spans="1:15">
      <c r="A292" s="40">
        <v>12001</v>
      </c>
      <c r="B292" s="20" t="s">
        <v>968</v>
      </c>
      <c r="C292" s="20" t="s">
        <v>969</v>
      </c>
      <c r="D292" s="40">
        <v>55.2</v>
      </c>
      <c r="E292" s="40">
        <v>57.1</v>
      </c>
      <c r="F292" s="40">
        <v>62.3</v>
      </c>
      <c r="G292" s="40">
        <v>68</v>
      </c>
      <c r="H292" s="40">
        <v>74.7</v>
      </c>
      <c r="I292" s="40">
        <v>79.3</v>
      </c>
      <c r="J292" s="40">
        <v>80.8</v>
      </c>
      <c r="K292" s="40">
        <v>80.7</v>
      </c>
      <c r="L292" s="40">
        <v>78.3</v>
      </c>
      <c r="M292" s="40">
        <v>70.5</v>
      </c>
      <c r="N292" s="40">
        <v>61.8</v>
      </c>
      <c r="O292" s="40">
        <v>56.1</v>
      </c>
    </row>
    <row r="293" spans="1:15">
      <c r="A293" s="40">
        <v>12003</v>
      </c>
      <c r="B293" s="20" t="s">
        <v>970</v>
      </c>
      <c r="C293" s="20" t="s">
        <v>969</v>
      </c>
      <c r="D293" s="40">
        <v>53</v>
      </c>
      <c r="E293" s="40">
        <v>55.2</v>
      </c>
      <c r="F293" s="40">
        <v>60.8</v>
      </c>
      <c r="G293" s="40">
        <v>66.8</v>
      </c>
      <c r="H293" s="40">
        <v>73.599999999999994</v>
      </c>
      <c r="I293" s="40">
        <v>78.7</v>
      </c>
      <c r="J293" s="40">
        <v>80.5</v>
      </c>
      <c r="K293" s="40">
        <v>80.2</v>
      </c>
      <c r="L293" s="40">
        <v>77.3</v>
      </c>
      <c r="M293" s="40">
        <v>68.8</v>
      </c>
      <c r="N293" s="40">
        <v>59.9</v>
      </c>
      <c r="O293" s="40">
        <v>53.8</v>
      </c>
    </row>
    <row r="294" spans="1:15">
      <c r="A294" s="40">
        <v>12005</v>
      </c>
      <c r="B294" s="20" t="s">
        <v>971</v>
      </c>
      <c r="C294" s="20" t="s">
        <v>969</v>
      </c>
      <c r="D294" s="40">
        <v>52.3</v>
      </c>
      <c r="E294" s="40">
        <v>54.5</v>
      </c>
      <c r="F294" s="40">
        <v>60.3</v>
      </c>
      <c r="G294" s="40">
        <v>66.8</v>
      </c>
      <c r="H294" s="40">
        <v>74</v>
      </c>
      <c r="I294" s="40">
        <v>79.5</v>
      </c>
      <c r="J294" s="40">
        <v>81.099999999999994</v>
      </c>
      <c r="K294" s="40">
        <v>80.900000000000006</v>
      </c>
      <c r="L294" s="40">
        <v>78</v>
      </c>
      <c r="M294" s="40">
        <v>68.900000000000006</v>
      </c>
      <c r="N294" s="40">
        <v>59.3</v>
      </c>
      <c r="O294" s="40">
        <v>53.3</v>
      </c>
    </row>
    <row r="295" spans="1:15">
      <c r="A295" s="40">
        <v>12007</v>
      </c>
      <c r="B295" s="20" t="s">
        <v>972</v>
      </c>
      <c r="C295" s="20" t="s">
        <v>969</v>
      </c>
      <c r="D295" s="40">
        <v>54.5</v>
      </c>
      <c r="E295" s="40">
        <v>56.4</v>
      </c>
      <c r="F295" s="40">
        <v>61.7</v>
      </c>
      <c r="G295" s="40">
        <v>67.400000000000006</v>
      </c>
      <c r="H295" s="40">
        <v>74.2</v>
      </c>
      <c r="I295" s="40">
        <v>79</v>
      </c>
      <c r="J295" s="40">
        <v>80.599999999999994</v>
      </c>
      <c r="K295" s="40">
        <v>80.400000000000006</v>
      </c>
      <c r="L295" s="40">
        <v>77.8</v>
      </c>
      <c r="M295" s="40">
        <v>69.900000000000006</v>
      </c>
      <c r="N295" s="40">
        <v>61.3</v>
      </c>
      <c r="O295" s="40">
        <v>55.4</v>
      </c>
    </row>
    <row r="296" spans="1:15">
      <c r="A296" s="40">
        <v>12009</v>
      </c>
      <c r="B296" s="20" t="s">
        <v>973</v>
      </c>
      <c r="C296" s="20" t="s">
        <v>969</v>
      </c>
      <c r="D296" s="40">
        <v>60.9</v>
      </c>
      <c r="E296" s="40">
        <v>61.8</v>
      </c>
      <c r="F296" s="40">
        <v>65.599999999999994</v>
      </c>
      <c r="G296" s="40">
        <v>70.400000000000006</v>
      </c>
      <c r="H296" s="40">
        <v>75.400000000000006</v>
      </c>
      <c r="I296" s="40">
        <v>79.3</v>
      </c>
      <c r="J296" s="40">
        <v>80.900000000000006</v>
      </c>
      <c r="K296" s="40">
        <v>81.099999999999994</v>
      </c>
      <c r="L296" s="40">
        <v>79.8</v>
      </c>
      <c r="M296" s="40">
        <v>74.7</v>
      </c>
      <c r="N296" s="40">
        <v>67.400000000000006</v>
      </c>
      <c r="O296" s="40">
        <v>62.1</v>
      </c>
    </row>
    <row r="297" spans="1:15">
      <c r="A297" s="40">
        <v>12011</v>
      </c>
      <c r="B297" s="20" t="s">
        <v>974</v>
      </c>
      <c r="C297" s="20" t="s">
        <v>969</v>
      </c>
      <c r="D297" s="40">
        <v>65.3</v>
      </c>
      <c r="E297" s="40">
        <v>66.099999999999994</v>
      </c>
      <c r="F297" s="40">
        <v>69.2</v>
      </c>
      <c r="G297" s="40">
        <v>72.8</v>
      </c>
      <c r="H297" s="40">
        <v>76.599999999999994</v>
      </c>
      <c r="I297" s="40">
        <v>80</v>
      </c>
      <c r="J297" s="40">
        <v>81.400000000000006</v>
      </c>
      <c r="K297" s="40">
        <v>81.900000000000006</v>
      </c>
      <c r="L297" s="40">
        <v>80.8</v>
      </c>
      <c r="M297" s="40">
        <v>76.8</v>
      </c>
      <c r="N297" s="40">
        <v>70.900000000000006</v>
      </c>
      <c r="O297" s="40">
        <v>66.599999999999994</v>
      </c>
    </row>
    <row r="298" spans="1:15">
      <c r="A298" s="40">
        <v>12013</v>
      </c>
      <c r="B298" s="20" t="s">
        <v>708</v>
      </c>
      <c r="C298" s="20" t="s">
        <v>969</v>
      </c>
      <c r="D298" s="40">
        <v>51.3</v>
      </c>
      <c r="E298" s="40">
        <v>53.8</v>
      </c>
      <c r="F298" s="40">
        <v>59.9</v>
      </c>
      <c r="G298" s="40">
        <v>66.5</v>
      </c>
      <c r="H298" s="40">
        <v>73.8</v>
      </c>
      <c r="I298" s="40">
        <v>79.3</v>
      </c>
      <c r="J298" s="40">
        <v>80.8</v>
      </c>
      <c r="K298" s="40">
        <v>80.5</v>
      </c>
      <c r="L298" s="40">
        <v>77.400000000000006</v>
      </c>
      <c r="M298" s="40">
        <v>68</v>
      </c>
      <c r="N298" s="40">
        <v>58.5</v>
      </c>
      <c r="O298" s="40">
        <v>52.3</v>
      </c>
    </row>
    <row r="299" spans="1:15">
      <c r="A299" s="40">
        <v>12015</v>
      </c>
      <c r="B299" s="20" t="s">
        <v>975</v>
      </c>
      <c r="C299" s="20" t="s">
        <v>969</v>
      </c>
      <c r="D299" s="40">
        <v>62.4</v>
      </c>
      <c r="E299" s="40">
        <v>63.6</v>
      </c>
      <c r="F299" s="40">
        <v>67.3</v>
      </c>
      <c r="G299" s="40">
        <v>71.900000000000006</v>
      </c>
      <c r="H299" s="40">
        <v>76.7</v>
      </c>
      <c r="I299" s="40">
        <v>80.3</v>
      </c>
      <c r="J299" s="40">
        <v>81.599999999999994</v>
      </c>
      <c r="K299" s="40">
        <v>81.8</v>
      </c>
      <c r="L299" s="40">
        <v>80.599999999999994</v>
      </c>
      <c r="M299" s="40">
        <v>75.400000000000006</v>
      </c>
      <c r="N299" s="40">
        <v>68.3</v>
      </c>
      <c r="O299" s="40">
        <v>63.5</v>
      </c>
    </row>
    <row r="300" spans="1:15">
      <c r="A300" s="40">
        <v>12017</v>
      </c>
      <c r="B300" s="20" t="s">
        <v>976</v>
      </c>
      <c r="C300" s="20" t="s">
        <v>969</v>
      </c>
      <c r="D300" s="40">
        <v>57.1</v>
      </c>
      <c r="E300" s="40">
        <v>58.7</v>
      </c>
      <c r="F300" s="40">
        <v>63.6</v>
      </c>
      <c r="G300" s="40">
        <v>69.099999999999994</v>
      </c>
      <c r="H300" s="40">
        <v>75.2</v>
      </c>
      <c r="I300" s="40">
        <v>79.5</v>
      </c>
      <c r="J300" s="40">
        <v>80.599999999999994</v>
      </c>
      <c r="K300" s="40">
        <v>80.7</v>
      </c>
      <c r="L300" s="40">
        <v>79</v>
      </c>
      <c r="M300" s="40">
        <v>72.099999999999994</v>
      </c>
      <c r="N300" s="40">
        <v>63.7</v>
      </c>
      <c r="O300" s="40">
        <v>58.1</v>
      </c>
    </row>
    <row r="301" spans="1:15">
      <c r="A301" s="40">
        <v>12019</v>
      </c>
      <c r="B301" s="20" t="s">
        <v>714</v>
      </c>
      <c r="C301" s="20" t="s">
        <v>969</v>
      </c>
      <c r="D301" s="40">
        <v>54.7</v>
      </c>
      <c r="E301" s="40">
        <v>56.6</v>
      </c>
      <c r="F301" s="40">
        <v>61.8</v>
      </c>
      <c r="G301" s="40">
        <v>67.400000000000006</v>
      </c>
      <c r="H301" s="40">
        <v>74.099999999999994</v>
      </c>
      <c r="I301" s="40">
        <v>78.900000000000006</v>
      </c>
      <c r="J301" s="40">
        <v>80.7</v>
      </c>
      <c r="K301" s="40">
        <v>80.5</v>
      </c>
      <c r="L301" s="40">
        <v>77.900000000000006</v>
      </c>
      <c r="M301" s="40">
        <v>70.400000000000006</v>
      </c>
      <c r="N301" s="40">
        <v>61.8</v>
      </c>
      <c r="O301" s="40">
        <v>55.7</v>
      </c>
    </row>
    <row r="302" spans="1:15">
      <c r="A302" s="40">
        <v>12021</v>
      </c>
      <c r="B302" s="20" t="s">
        <v>977</v>
      </c>
      <c r="C302" s="20" t="s">
        <v>969</v>
      </c>
      <c r="D302" s="40">
        <v>64.599999999999994</v>
      </c>
      <c r="E302" s="40">
        <v>65.5</v>
      </c>
      <c r="F302" s="40">
        <v>68.599999999999994</v>
      </c>
      <c r="G302" s="40">
        <v>72.599999999999994</v>
      </c>
      <c r="H302" s="40">
        <v>76.7</v>
      </c>
      <c r="I302" s="40">
        <v>80.400000000000006</v>
      </c>
      <c r="J302" s="40">
        <v>82</v>
      </c>
      <c r="K302" s="40">
        <v>82.5</v>
      </c>
      <c r="L302" s="40">
        <v>81.3</v>
      </c>
      <c r="M302" s="40">
        <v>76.900000000000006</v>
      </c>
      <c r="N302" s="40">
        <v>70.400000000000006</v>
      </c>
      <c r="O302" s="40">
        <v>65.8</v>
      </c>
    </row>
    <row r="303" spans="1:15">
      <c r="A303" s="40">
        <v>12023</v>
      </c>
      <c r="B303" s="20" t="s">
        <v>795</v>
      </c>
      <c r="C303" s="20" t="s">
        <v>969</v>
      </c>
      <c r="D303" s="40">
        <v>53.2</v>
      </c>
      <c r="E303" s="40">
        <v>55.3</v>
      </c>
      <c r="F303" s="40">
        <v>61</v>
      </c>
      <c r="G303" s="40">
        <v>67</v>
      </c>
      <c r="H303" s="40">
        <v>73.900000000000006</v>
      </c>
      <c r="I303" s="40">
        <v>79</v>
      </c>
      <c r="J303" s="40">
        <v>80.599999999999994</v>
      </c>
      <c r="K303" s="40">
        <v>80.400000000000006</v>
      </c>
      <c r="L303" s="40">
        <v>77.599999999999994</v>
      </c>
      <c r="M303" s="40">
        <v>69</v>
      </c>
      <c r="N303" s="40">
        <v>60</v>
      </c>
      <c r="O303" s="40">
        <v>54</v>
      </c>
    </row>
    <row r="304" spans="1:15">
      <c r="A304" s="40">
        <v>12027</v>
      </c>
      <c r="B304" s="20" t="s">
        <v>978</v>
      </c>
      <c r="C304" s="20" t="s">
        <v>969</v>
      </c>
      <c r="D304" s="40">
        <v>61.5</v>
      </c>
      <c r="E304" s="40">
        <v>62.9</v>
      </c>
      <c r="F304" s="40">
        <v>66.599999999999994</v>
      </c>
      <c r="G304" s="40">
        <v>71.3</v>
      </c>
      <c r="H304" s="40">
        <v>76.099999999999994</v>
      </c>
      <c r="I304" s="40">
        <v>79.8</v>
      </c>
      <c r="J304" s="40">
        <v>81</v>
      </c>
      <c r="K304" s="40">
        <v>81.3</v>
      </c>
      <c r="L304" s="40">
        <v>80</v>
      </c>
      <c r="M304" s="40">
        <v>74.599999999999994</v>
      </c>
      <c r="N304" s="40">
        <v>67.3</v>
      </c>
      <c r="O304" s="40">
        <v>62.5</v>
      </c>
    </row>
    <row r="305" spans="1:15">
      <c r="A305" s="40">
        <v>12029</v>
      </c>
      <c r="B305" s="20" t="s">
        <v>979</v>
      </c>
      <c r="C305" s="20" t="s">
        <v>969</v>
      </c>
      <c r="D305" s="40">
        <v>53.8</v>
      </c>
      <c r="E305" s="40">
        <v>55.9</v>
      </c>
      <c r="F305" s="40">
        <v>61.4</v>
      </c>
      <c r="G305" s="40">
        <v>67.2</v>
      </c>
      <c r="H305" s="40">
        <v>74.099999999999994</v>
      </c>
      <c r="I305" s="40">
        <v>79.099999999999994</v>
      </c>
      <c r="J305" s="40">
        <v>80.599999999999994</v>
      </c>
      <c r="K305" s="40">
        <v>80.5</v>
      </c>
      <c r="L305" s="40">
        <v>78.3</v>
      </c>
      <c r="M305" s="40">
        <v>70.2</v>
      </c>
      <c r="N305" s="40">
        <v>61.1</v>
      </c>
      <c r="O305" s="40">
        <v>54.9</v>
      </c>
    </row>
    <row r="306" spans="1:15">
      <c r="A306" s="40">
        <v>12031</v>
      </c>
      <c r="B306" s="20" t="s">
        <v>980</v>
      </c>
      <c r="C306" s="20" t="s">
        <v>969</v>
      </c>
      <c r="D306" s="40">
        <v>53.9</v>
      </c>
      <c r="E306" s="40">
        <v>55.7</v>
      </c>
      <c r="F306" s="40">
        <v>61</v>
      </c>
      <c r="G306" s="40">
        <v>66.900000000000006</v>
      </c>
      <c r="H306" s="40">
        <v>73.7</v>
      </c>
      <c r="I306" s="40">
        <v>78.900000000000006</v>
      </c>
      <c r="J306" s="40">
        <v>80.900000000000006</v>
      </c>
      <c r="K306" s="40">
        <v>80.5</v>
      </c>
      <c r="L306" s="40">
        <v>77.8</v>
      </c>
      <c r="M306" s="40">
        <v>70.099999999999994</v>
      </c>
      <c r="N306" s="40">
        <v>61.3</v>
      </c>
      <c r="O306" s="40">
        <v>54.9</v>
      </c>
    </row>
    <row r="307" spans="1:15">
      <c r="A307" s="40">
        <v>12033</v>
      </c>
      <c r="B307" s="20" t="s">
        <v>727</v>
      </c>
      <c r="C307" s="20" t="s">
        <v>969</v>
      </c>
      <c r="D307" s="40">
        <v>51.4</v>
      </c>
      <c r="E307" s="40">
        <v>53.9</v>
      </c>
      <c r="F307" s="40">
        <v>59.8</v>
      </c>
      <c r="G307" s="40">
        <v>66.5</v>
      </c>
      <c r="H307" s="40">
        <v>73.7</v>
      </c>
      <c r="I307" s="40">
        <v>79.599999999999994</v>
      </c>
      <c r="J307" s="40">
        <v>81.3</v>
      </c>
      <c r="K307" s="40">
        <v>81.099999999999994</v>
      </c>
      <c r="L307" s="40">
        <v>77.599999999999994</v>
      </c>
      <c r="M307" s="40">
        <v>68.2</v>
      </c>
      <c r="N307" s="40">
        <v>58.5</v>
      </c>
      <c r="O307" s="40">
        <v>52.6</v>
      </c>
    </row>
    <row r="308" spans="1:15">
      <c r="A308" s="40">
        <v>12035</v>
      </c>
      <c r="B308" s="20" t="s">
        <v>981</v>
      </c>
      <c r="C308" s="20" t="s">
        <v>969</v>
      </c>
      <c r="D308" s="40">
        <v>56.9</v>
      </c>
      <c r="E308" s="40">
        <v>58.5</v>
      </c>
      <c r="F308" s="40">
        <v>63.1</v>
      </c>
      <c r="G308" s="40">
        <v>68.3</v>
      </c>
      <c r="H308" s="40">
        <v>74.3</v>
      </c>
      <c r="I308" s="40">
        <v>79</v>
      </c>
      <c r="J308" s="40">
        <v>80.7</v>
      </c>
      <c r="K308" s="40">
        <v>80.599999999999994</v>
      </c>
      <c r="L308" s="40">
        <v>78.5</v>
      </c>
      <c r="M308" s="40">
        <v>71.900000000000006</v>
      </c>
      <c r="N308" s="40">
        <v>63.8</v>
      </c>
      <c r="O308" s="40">
        <v>57.9</v>
      </c>
    </row>
    <row r="309" spans="1:15">
      <c r="A309" s="40">
        <v>12037</v>
      </c>
      <c r="B309" s="20" t="s">
        <v>730</v>
      </c>
      <c r="C309" s="20" t="s">
        <v>969</v>
      </c>
      <c r="D309" s="40">
        <v>52.9</v>
      </c>
      <c r="E309" s="40">
        <v>55.1</v>
      </c>
      <c r="F309" s="40">
        <v>60.5</v>
      </c>
      <c r="G309" s="40">
        <v>67</v>
      </c>
      <c r="H309" s="40">
        <v>74</v>
      </c>
      <c r="I309" s="40">
        <v>79.3</v>
      </c>
      <c r="J309" s="40">
        <v>81.099999999999994</v>
      </c>
      <c r="K309" s="40">
        <v>80.900000000000006</v>
      </c>
      <c r="L309" s="40">
        <v>78.2</v>
      </c>
      <c r="M309" s="40">
        <v>69.5</v>
      </c>
      <c r="N309" s="40">
        <v>60.2</v>
      </c>
      <c r="O309" s="40">
        <v>54.1</v>
      </c>
    </row>
    <row r="310" spans="1:15">
      <c r="A310" s="40">
        <v>12039</v>
      </c>
      <c r="B310" s="20" t="s">
        <v>982</v>
      </c>
      <c r="C310" s="20" t="s">
        <v>969</v>
      </c>
      <c r="D310" s="40">
        <v>51.3</v>
      </c>
      <c r="E310" s="40">
        <v>53.6</v>
      </c>
      <c r="F310" s="40">
        <v>59.8</v>
      </c>
      <c r="G310" s="40">
        <v>66.3</v>
      </c>
      <c r="H310" s="40">
        <v>73.8</v>
      </c>
      <c r="I310" s="40">
        <v>79.099999999999994</v>
      </c>
      <c r="J310" s="40">
        <v>80.599999999999994</v>
      </c>
      <c r="K310" s="40">
        <v>80.3</v>
      </c>
      <c r="L310" s="40">
        <v>77.3</v>
      </c>
      <c r="M310" s="40">
        <v>68</v>
      </c>
      <c r="N310" s="40">
        <v>58.5</v>
      </c>
      <c r="O310" s="40">
        <v>52.3</v>
      </c>
    </row>
    <row r="311" spans="1:15">
      <c r="A311" s="40">
        <v>12041</v>
      </c>
      <c r="B311" s="20" t="s">
        <v>983</v>
      </c>
      <c r="C311" s="20" t="s">
        <v>969</v>
      </c>
      <c r="D311" s="40">
        <v>54.1</v>
      </c>
      <c r="E311" s="40">
        <v>56.2</v>
      </c>
      <c r="F311" s="40">
        <v>61.6</v>
      </c>
      <c r="G311" s="40">
        <v>67.3</v>
      </c>
      <c r="H311" s="40">
        <v>74.099999999999994</v>
      </c>
      <c r="I311" s="40">
        <v>79</v>
      </c>
      <c r="J311" s="40">
        <v>80.400000000000006</v>
      </c>
      <c r="K311" s="40">
        <v>80.400000000000006</v>
      </c>
      <c r="L311" s="40">
        <v>78.099999999999994</v>
      </c>
      <c r="M311" s="40">
        <v>69.900000000000006</v>
      </c>
      <c r="N311" s="40">
        <v>60.9</v>
      </c>
      <c r="O311" s="40">
        <v>55</v>
      </c>
    </row>
    <row r="312" spans="1:15">
      <c r="A312" s="40">
        <v>12043</v>
      </c>
      <c r="B312" s="20" t="s">
        <v>984</v>
      </c>
      <c r="C312" s="20" t="s">
        <v>969</v>
      </c>
      <c r="D312" s="40">
        <v>62.4</v>
      </c>
      <c r="E312" s="40">
        <v>63.6</v>
      </c>
      <c r="F312" s="40">
        <v>67.3</v>
      </c>
      <c r="G312" s="40">
        <v>71.599999999999994</v>
      </c>
      <c r="H312" s="40">
        <v>76.2</v>
      </c>
      <c r="I312" s="40">
        <v>79.8</v>
      </c>
      <c r="J312" s="40">
        <v>81.099999999999994</v>
      </c>
      <c r="K312" s="40">
        <v>81.400000000000006</v>
      </c>
      <c r="L312" s="40">
        <v>80.2</v>
      </c>
      <c r="M312" s="40">
        <v>75.3</v>
      </c>
      <c r="N312" s="40">
        <v>68.3</v>
      </c>
      <c r="O312" s="40">
        <v>63.5</v>
      </c>
    </row>
    <row r="313" spans="1:15">
      <c r="A313" s="40">
        <v>12045</v>
      </c>
      <c r="B313" s="20" t="s">
        <v>985</v>
      </c>
      <c r="C313" s="20" t="s">
        <v>969</v>
      </c>
      <c r="D313" s="40">
        <v>52.5</v>
      </c>
      <c r="E313" s="40">
        <v>54.7</v>
      </c>
      <c r="F313" s="40">
        <v>60.4</v>
      </c>
      <c r="G313" s="40">
        <v>66.599999999999994</v>
      </c>
      <c r="H313" s="40">
        <v>73.5</v>
      </c>
      <c r="I313" s="40">
        <v>78.900000000000006</v>
      </c>
      <c r="J313" s="40">
        <v>80.599999999999994</v>
      </c>
      <c r="K313" s="40">
        <v>80.5</v>
      </c>
      <c r="L313" s="40">
        <v>77.599999999999994</v>
      </c>
      <c r="M313" s="40">
        <v>68.8</v>
      </c>
      <c r="N313" s="40">
        <v>59.6</v>
      </c>
      <c r="O313" s="40">
        <v>53.7</v>
      </c>
    </row>
    <row r="314" spans="1:15">
      <c r="A314" s="40">
        <v>12047</v>
      </c>
      <c r="B314" s="20" t="s">
        <v>986</v>
      </c>
      <c r="C314" s="20" t="s">
        <v>969</v>
      </c>
      <c r="D314" s="40">
        <v>52.1</v>
      </c>
      <c r="E314" s="40">
        <v>54.5</v>
      </c>
      <c r="F314" s="40">
        <v>60.4</v>
      </c>
      <c r="G314" s="40">
        <v>66.7</v>
      </c>
      <c r="H314" s="40">
        <v>73.7</v>
      </c>
      <c r="I314" s="40">
        <v>79</v>
      </c>
      <c r="J314" s="40">
        <v>80.7</v>
      </c>
      <c r="K314" s="40">
        <v>80.400000000000006</v>
      </c>
      <c r="L314" s="40">
        <v>77.3</v>
      </c>
      <c r="M314" s="40">
        <v>68.2</v>
      </c>
      <c r="N314" s="40">
        <v>59</v>
      </c>
      <c r="O314" s="40">
        <v>52.9</v>
      </c>
    </row>
    <row r="315" spans="1:15">
      <c r="A315" s="40">
        <v>12049</v>
      </c>
      <c r="B315" s="20" t="s">
        <v>987</v>
      </c>
      <c r="C315" s="20" t="s">
        <v>969</v>
      </c>
      <c r="D315" s="40">
        <v>60.8</v>
      </c>
      <c r="E315" s="40">
        <v>62.2</v>
      </c>
      <c r="F315" s="40">
        <v>66.099999999999994</v>
      </c>
      <c r="G315" s="40">
        <v>70.8</v>
      </c>
      <c r="H315" s="40">
        <v>75.900000000000006</v>
      </c>
      <c r="I315" s="40">
        <v>79.599999999999994</v>
      </c>
      <c r="J315" s="40">
        <v>80.8</v>
      </c>
      <c r="K315" s="40">
        <v>81.099999999999994</v>
      </c>
      <c r="L315" s="40">
        <v>79.7</v>
      </c>
      <c r="M315" s="40">
        <v>74</v>
      </c>
      <c r="N315" s="40">
        <v>66.7</v>
      </c>
      <c r="O315" s="40">
        <v>61.7</v>
      </c>
    </row>
    <row r="316" spans="1:15">
      <c r="A316" s="40">
        <v>12051</v>
      </c>
      <c r="B316" s="20" t="s">
        <v>988</v>
      </c>
      <c r="C316" s="20" t="s">
        <v>969</v>
      </c>
      <c r="D316" s="40">
        <v>63.5</v>
      </c>
      <c r="E316" s="40">
        <v>64.5</v>
      </c>
      <c r="F316" s="40">
        <v>68</v>
      </c>
      <c r="G316" s="40">
        <v>72</v>
      </c>
      <c r="H316" s="40">
        <v>76.2</v>
      </c>
      <c r="I316" s="40">
        <v>79.900000000000006</v>
      </c>
      <c r="J316" s="40">
        <v>81.3</v>
      </c>
      <c r="K316" s="40">
        <v>81.8</v>
      </c>
      <c r="L316" s="40">
        <v>80.599999999999994</v>
      </c>
      <c r="M316" s="40">
        <v>76</v>
      </c>
      <c r="N316" s="40">
        <v>69.2</v>
      </c>
      <c r="O316" s="40">
        <v>64.599999999999994</v>
      </c>
    </row>
    <row r="317" spans="1:15">
      <c r="A317" s="40">
        <v>12053</v>
      </c>
      <c r="B317" s="20" t="s">
        <v>989</v>
      </c>
      <c r="C317" s="20" t="s">
        <v>969</v>
      </c>
      <c r="D317" s="40">
        <v>57.9</v>
      </c>
      <c r="E317" s="40">
        <v>59.5</v>
      </c>
      <c r="F317" s="40">
        <v>64.099999999999994</v>
      </c>
      <c r="G317" s="40">
        <v>69.2</v>
      </c>
      <c r="H317" s="40">
        <v>75</v>
      </c>
      <c r="I317" s="40">
        <v>79.3</v>
      </c>
      <c r="J317" s="40">
        <v>80.400000000000006</v>
      </c>
      <c r="K317" s="40">
        <v>80.599999999999994</v>
      </c>
      <c r="L317" s="40">
        <v>79</v>
      </c>
      <c r="M317" s="40">
        <v>72.5</v>
      </c>
      <c r="N317" s="40">
        <v>64.3</v>
      </c>
      <c r="O317" s="40">
        <v>58.9</v>
      </c>
    </row>
    <row r="318" spans="1:15">
      <c r="A318" s="40">
        <v>12055</v>
      </c>
      <c r="B318" s="20" t="s">
        <v>990</v>
      </c>
      <c r="C318" s="20" t="s">
        <v>969</v>
      </c>
      <c r="D318" s="40">
        <v>61.3</v>
      </c>
      <c r="E318" s="40">
        <v>62.7</v>
      </c>
      <c r="F318" s="40">
        <v>66.599999999999994</v>
      </c>
      <c r="G318" s="40">
        <v>71.099999999999994</v>
      </c>
      <c r="H318" s="40">
        <v>76</v>
      </c>
      <c r="I318" s="40">
        <v>79.599999999999994</v>
      </c>
      <c r="J318" s="40">
        <v>80.900000000000006</v>
      </c>
      <c r="K318" s="40">
        <v>81.099999999999994</v>
      </c>
      <c r="L318" s="40">
        <v>79.8</v>
      </c>
      <c r="M318" s="40">
        <v>74.5</v>
      </c>
      <c r="N318" s="40">
        <v>67.3</v>
      </c>
      <c r="O318" s="40">
        <v>62.4</v>
      </c>
    </row>
    <row r="319" spans="1:15">
      <c r="A319" s="40">
        <v>12057</v>
      </c>
      <c r="B319" s="20" t="s">
        <v>991</v>
      </c>
      <c r="C319" s="20" t="s">
        <v>969</v>
      </c>
      <c r="D319" s="40">
        <v>59.9</v>
      </c>
      <c r="E319" s="40">
        <v>61.3</v>
      </c>
      <c r="F319" s="40">
        <v>65.5</v>
      </c>
      <c r="G319" s="40">
        <v>70.3</v>
      </c>
      <c r="H319" s="40">
        <v>75.8</v>
      </c>
      <c r="I319" s="40">
        <v>79.8</v>
      </c>
      <c r="J319" s="40">
        <v>80.900000000000006</v>
      </c>
      <c r="K319" s="40">
        <v>81.099999999999994</v>
      </c>
      <c r="L319" s="40">
        <v>79.8</v>
      </c>
      <c r="M319" s="40">
        <v>73.8</v>
      </c>
      <c r="N319" s="40">
        <v>66.099999999999994</v>
      </c>
      <c r="O319" s="40">
        <v>60.9</v>
      </c>
    </row>
    <row r="320" spans="1:15">
      <c r="A320" s="40">
        <v>12059</v>
      </c>
      <c r="B320" s="20" t="s">
        <v>992</v>
      </c>
      <c r="C320" s="20" t="s">
        <v>969</v>
      </c>
      <c r="D320" s="40">
        <v>50.4</v>
      </c>
      <c r="E320" s="40">
        <v>53.1</v>
      </c>
      <c r="F320" s="40">
        <v>59.4</v>
      </c>
      <c r="G320" s="40">
        <v>66.2</v>
      </c>
      <c r="H320" s="40">
        <v>73.7</v>
      </c>
      <c r="I320" s="40">
        <v>79.5</v>
      </c>
      <c r="J320" s="40">
        <v>81</v>
      </c>
      <c r="K320" s="40">
        <v>80.599999999999994</v>
      </c>
      <c r="L320" s="40">
        <v>77.3</v>
      </c>
      <c r="M320" s="40">
        <v>67.3</v>
      </c>
      <c r="N320" s="40">
        <v>57.5</v>
      </c>
      <c r="O320" s="40">
        <v>51.3</v>
      </c>
    </row>
    <row r="321" spans="1:15">
      <c r="A321" s="40">
        <v>12061</v>
      </c>
      <c r="B321" s="20" t="s">
        <v>993</v>
      </c>
      <c r="C321" s="20" t="s">
        <v>969</v>
      </c>
      <c r="D321" s="40">
        <v>61.5</v>
      </c>
      <c r="E321" s="40">
        <v>62.5</v>
      </c>
      <c r="F321" s="40">
        <v>66.099999999999994</v>
      </c>
      <c r="G321" s="40">
        <v>70.400000000000006</v>
      </c>
      <c r="H321" s="40">
        <v>75.2</v>
      </c>
      <c r="I321" s="40">
        <v>78.900000000000006</v>
      </c>
      <c r="J321" s="40">
        <v>80.400000000000006</v>
      </c>
      <c r="K321" s="40">
        <v>80.7</v>
      </c>
      <c r="L321" s="40">
        <v>79.5</v>
      </c>
      <c r="M321" s="40">
        <v>74.599999999999994</v>
      </c>
      <c r="N321" s="40">
        <v>67.8</v>
      </c>
      <c r="O321" s="40">
        <v>62.7</v>
      </c>
    </row>
    <row r="322" spans="1:15">
      <c r="A322" s="40">
        <v>12063</v>
      </c>
      <c r="B322" s="20" t="s">
        <v>736</v>
      </c>
      <c r="C322" s="20" t="s">
        <v>969</v>
      </c>
      <c r="D322" s="40">
        <v>51</v>
      </c>
      <c r="E322" s="40">
        <v>53.7</v>
      </c>
      <c r="F322" s="40">
        <v>59.9</v>
      </c>
      <c r="G322" s="40">
        <v>66.7</v>
      </c>
      <c r="H322" s="40">
        <v>74.3</v>
      </c>
      <c r="I322" s="40">
        <v>79.900000000000006</v>
      </c>
      <c r="J322" s="40">
        <v>81.400000000000006</v>
      </c>
      <c r="K322" s="40">
        <v>81.099999999999994</v>
      </c>
      <c r="L322" s="40">
        <v>77.7</v>
      </c>
      <c r="M322" s="40">
        <v>67.900000000000006</v>
      </c>
      <c r="N322" s="40">
        <v>58.1</v>
      </c>
      <c r="O322" s="40">
        <v>51.9</v>
      </c>
    </row>
    <row r="323" spans="1:15">
      <c r="A323" s="40">
        <v>12065</v>
      </c>
      <c r="B323" s="20" t="s">
        <v>737</v>
      </c>
      <c r="C323" s="20" t="s">
        <v>969</v>
      </c>
      <c r="D323" s="40">
        <v>51.8</v>
      </c>
      <c r="E323" s="40">
        <v>54.1</v>
      </c>
      <c r="F323" s="40">
        <v>60</v>
      </c>
      <c r="G323" s="40">
        <v>66.5</v>
      </c>
      <c r="H323" s="40">
        <v>73.8</v>
      </c>
      <c r="I323" s="40">
        <v>79.099999999999994</v>
      </c>
      <c r="J323" s="40">
        <v>80.7</v>
      </c>
      <c r="K323" s="40">
        <v>80.400000000000006</v>
      </c>
      <c r="L323" s="40">
        <v>77.5</v>
      </c>
      <c r="M323" s="40">
        <v>68.5</v>
      </c>
      <c r="N323" s="40">
        <v>59</v>
      </c>
      <c r="O323" s="40">
        <v>52.7</v>
      </c>
    </row>
    <row r="324" spans="1:15">
      <c r="A324" s="40">
        <v>12067</v>
      </c>
      <c r="B324" s="20" t="s">
        <v>813</v>
      </c>
      <c r="C324" s="20" t="s">
        <v>969</v>
      </c>
      <c r="D324" s="40">
        <v>53.1</v>
      </c>
      <c r="E324" s="40">
        <v>55.3</v>
      </c>
      <c r="F324" s="40">
        <v>60.9</v>
      </c>
      <c r="G324" s="40">
        <v>66.900000000000006</v>
      </c>
      <c r="H324" s="40">
        <v>73.900000000000006</v>
      </c>
      <c r="I324" s="40">
        <v>79</v>
      </c>
      <c r="J324" s="40">
        <v>80.5</v>
      </c>
      <c r="K324" s="40">
        <v>80.3</v>
      </c>
      <c r="L324" s="40">
        <v>77.8</v>
      </c>
      <c r="M324" s="40">
        <v>69.2</v>
      </c>
      <c r="N324" s="40">
        <v>60.1</v>
      </c>
      <c r="O324" s="40">
        <v>54</v>
      </c>
    </row>
    <row r="325" spans="1:15">
      <c r="A325" s="40">
        <v>12069</v>
      </c>
      <c r="B325" s="20" t="s">
        <v>859</v>
      </c>
      <c r="C325" s="20" t="s">
        <v>969</v>
      </c>
      <c r="D325" s="40">
        <v>58.2</v>
      </c>
      <c r="E325" s="40">
        <v>59.9</v>
      </c>
      <c r="F325" s="40">
        <v>64.599999999999994</v>
      </c>
      <c r="G325" s="40">
        <v>69.599999999999994</v>
      </c>
      <c r="H325" s="40">
        <v>75.400000000000006</v>
      </c>
      <c r="I325" s="40">
        <v>79.5</v>
      </c>
      <c r="J325" s="40">
        <v>80.900000000000006</v>
      </c>
      <c r="K325" s="40">
        <v>81</v>
      </c>
      <c r="L325" s="40">
        <v>79.2</v>
      </c>
      <c r="M325" s="40">
        <v>72.599999999999994</v>
      </c>
      <c r="N325" s="40">
        <v>64.599999999999994</v>
      </c>
      <c r="O325" s="40">
        <v>59.1</v>
      </c>
    </row>
    <row r="326" spans="1:15">
      <c r="A326" s="40">
        <v>12071</v>
      </c>
      <c r="B326" s="20" t="s">
        <v>741</v>
      </c>
      <c r="C326" s="20" t="s">
        <v>969</v>
      </c>
      <c r="D326" s="40">
        <v>63.4</v>
      </c>
      <c r="E326" s="40">
        <v>64.400000000000006</v>
      </c>
      <c r="F326" s="40">
        <v>68</v>
      </c>
      <c r="G326" s="40">
        <v>72.400000000000006</v>
      </c>
      <c r="H326" s="40">
        <v>77</v>
      </c>
      <c r="I326" s="40">
        <v>80.5</v>
      </c>
      <c r="J326" s="40">
        <v>81.900000000000006</v>
      </c>
      <c r="K326" s="40">
        <v>82.2</v>
      </c>
      <c r="L326" s="40">
        <v>81</v>
      </c>
      <c r="M326" s="40">
        <v>76.2</v>
      </c>
      <c r="N326" s="40">
        <v>69.3</v>
      </c>
      <c r="O326" s="40">
        <v>64.599999999999994</v>
      </c>
    </row>
    <row r="327" spans="1:15">
      <c r="A327" s="40">
        <v>12073</v>
      </c>
      <c r="B327" s="20" t="s">
        <v>994</v>
      </c>
      <c r="C327" s="20" t="s">
        <v>969</v>
      </c>
      <c r="D327" s="40">
        <v>51.7</v>
      </c>
      <c r="E327" s="40">
        <v>54</v>
      </c>
      <c r="F327" s="40">
        <v>60</v>
      </c>
      <c r="G327" s="40">
        <v>66.400000000000006</v>
      </c>
      <c r="H327" s="40">
        <v>73.900000000000006</v>
      </c>
      <c r="I327" s="40">
        <v>79.2</v>
      </c>
      <c r="J327" s="40">
        <v>80.8</v>
      </c>
      <c r="K327" s="40">
        <v>80.5</v>
      </c>
      <c r="L327" s="40">
        <v>77.599999999999994</v>
      </c>
      <c r="M327" s="40">
        <v>68.3</v>
      </c>
      <c r="N327" s="40">
        <v>58.9</v>
      </c>
      <c r="O327" s="40">
        <v>52.7</v>
      </c>
    </row>
    <row r="328" spans="1:15">
      <c r="A328" s="40">
        <v>12075</v>
      </c>
      <c r="B328" s="20" t="s">
        <v>995</v>
      </c>
      <c r="C328" s="20" t="s">
        <v>969</v>
      </c>
      <c r="D328" s="40">
        <v>55.3</v>
      </c>
      <c r="E328" s="40">
        <v>57.1</v>
      </c>
      <c r="F328" s="40">
        <v>62.3</v>
      </c>
      <c r="G328" s="40">
        <v>67.900000000000006</v>
      </c>
      <c r="H328" s="40">
        <v>74.400000000000006</v>
      </c>
      <c r="I328" s="40">
        <v>79.099999999999994</v>
      </c>
      <c r="J328" s="40">
        <v>80.400000000000006</v>
      </c>
      <c r="K328" s="40">
        <v>80.5</v>
      </c>
      <c r="L328" s="40">
        <v>78.5</v>
      </c>
      <c r="M328" s="40">
        <v>70.900000000000006</v>
      </c>
      <c r="N328" s="40">
        <v>62.1</v>
      </c>
      <c r="O328" s="40">
        <v>56.2</v>
      </c>
    </row>
    <row r="329" spans="1:15">
      <c r="A329" s="40">
        <v>12077</v>
      </c>
      <c r="B329" s="20" t="s">
        <v>996</v>
      </c>
      <c r="C329" s="20" t="s">
        <v>969</v>
      </c>
      <c r="D329" s="40">
        <v>51.7</v>
      </c>
      <c r="E329" s="40">
        <v>54.1</v>
      </c>
      <c r="F329" s="40">
        <v>60</v>
      </c>
      <c r="G329" s="40">
        <v>66.400000000000006</v>
      </c>
      <c r="H329" s="40">
        <v>73.599999999999994</v>
      </c>
      <c r="I329" s="40">
        <v>79</v>
      </c>
      <c r="J329" s="40">
        <v>80.599999999999994</v>
      </c>
      <c r="K329" s="40">
        <v>80.400000000000006</v>
      </c>
      <c r="L329" s="40">
        <v>77.5</v>
      </c>
      <c r="M329" s="40">
        <v>68.3</v>
      </c>
      <c r="N329" s="40">
        <v>58.9</v>
      </c>
      <c r="O329" s="40">
        <v>52.8</v>
      </c>
    </row>
    <row r="330" spans="1:15">
      <c r="A330" s="40">
        <v>12079</v>
      </c>
      <c r="B330" s="20" t="s">
        <v>745</v>
      </c>
      <c r="C330" s="20" t="s">
        <v>969</v>
      </c>
      <c r="D330" s="40">
        <v>51.8</v>
      </c>
      <c r="E330" s="40">
        <v>54.3</v>
      </c>
      <c r="F330" s="40">
        <v>60.1</v>
      </c>
      <c r="G330" s="40">
        <v>66.5</v>
      </c>
      <c r="H330" s="40">
        <v>73.7</v>
      </c>
      <c r="I330" s="40">
        <v>78.900000000000006</v>
      </c>
      <c r="J330" s="40">
        <v>80.5</v>
      </c>
      <c r="K330" s="40">
        <v>80.2</v>
      </c>
      <c r="L330" s="40">
        <v>77.2</v>
      </c>
      <c r="M330" s="40">
        <v>68.2</v>
      </c>
      <c r="N330" s="40">
        <v>58.8</v>
      </c>
      <c r="O330" s="40">
        <v>52.7</v>
      </c>
    </row>
    <row r="331" spans="1:15">
      <c r="A331" s="40">
        <v>12081</v>
      </c>
      <c r="B331" s="20" t="s">
        <v>997</v>
      </c>
      <c r="C331" s="20" t="s">
        <v>969</v>
      </c>
      <c r="D331" s="40">
        <v>60.8</v>
      </c>
      <c r="E331" s="40">
        <v>62.1</v>
      </c>
      <c r="F331" s="40">
        <v>66</v>
      </c>
      <c r="G331" s="40">
        <v>70.7</v>
      </c>
      <c r="H331" s="40">
        <v>75.8</v>
      </c>
      <c r="I331" s="40">
        <v>79.7</v>
      </c>
      <c r="J331" s="40">
        <v>80.900000000000006</v>
      </c>
      <c r="K331" s="40">
        <v>81.2</v>
      </c>
      <c r="L331" s="40">
        <v>79.900000000000006</v>
      </c>
      <c r="M331" s="40">
        <v>74.3</v>
      </c>
      <c r="N331" s="40">
        <v>66.900000000000006</v>
      </c>
      <c r="O331" s="40">
        <v>61.9</v>
      </c>
    </row>
    <row r="332" spans="1:15">
      <c r="A332" s="40">
        <v>12083</v>
      </c>
      <c r="B332" s="20" t="s">
        <v>747</v>
      </c>
      <c r="C332" s="20" t="s">
        <v>969</v>
      </c>
      <c r="D332" s="40">
        <v>56.6</v>
      </c>
      <c r="E332" s="40">
        <v>58.4</v>
      </c>
      <c r="F332" s="40">
        <v>63.4</v>
      </c>
      <c r="G332" s="40">
        <v>68.8</v>
      </c>
      <c r="H332" s="40">
        <v>75.099999999999994</v>
      </c>
      <c r="I332" s="40">
        <v>79.400000000000006</v>
      </c>
      <c r="J332" s="40">
        <v>80.7</v>
      </c>
      <c r="K332" s="40">
        <v>80.7</v>
      </c>
      <c r="L332" s="40">
        <v>78.599999999999994</v>
      </c>
      <c r="M332" s="40">
        <v>71.5</v>
      </c>
      <c r="N332" s="40">
        <v>63.1</v>
      </c>
      <c r="O332" s="40">
        <v>57.4</v>
      </c>
    </row>
    <row r="333" spans="1:15">
      <c r="A333" s="40">
        <v>12085</v>
      </c>
      <c r="B333" s="20" t="s">
        <v>998</v>
      </c>
      <c r="C333" s="20" t="s">
        <v>969</v>
      </c>
      <c r="D333" s="40">
        <v>63.4</v>
      </c>
      <c r="E333" s="40">
        <v>64.3</v>
      </c>
      <c r="F333" s="40">
        <v>67.7</v>
      </c>
      <c r="G333" s="40">
        <v>71.7</v>
      </c>
      <c r="H333" s="40">
        <v>76</v>
      </c>
      <c r="I333" s="40">
        <v>79.5</v>
      </c>
      <c r="J333" s="40">
        <v>80.900000000000006</v>
      </c>
      <c r="K333" s="40">
        <v>81.2</v>
      </c>
      <c r="L333" s="40">
        <v>80</v>
      </c>
      <c r="M333" s="40">
        <v>75.8</v>
      </c>
      <c r="N333" s="40">
        <v>69.5</v>
      </c>
      <c r="O333" s="40">
        <v>64.7</v>
      </c>
    </row>
    <row r="334" spans="1:15">
      <c r="A334" s="40">
        <v>12086</v>
      </c>
      <c r="B334" s="20" t="s">
        <v>999</v>
      </c>
      <c r="C334" s="20" t="s">
        <v>969</v>
      </c>
      <c r="D334" s="40">
        <v>65.900000000000006</v>
      </c>
      <c r="E334" s="40">
        <v>66.7</v>
      </c>
      <c r="F334" s="40">
        <v>69.599999999999994</v>
      </c>
      <c r="G334" s="40">
        <v>73.099999999999994</v>
      </c>
      <c r="H334" s="40">
        <v>76.599999999999994</v>
      </c>
      <c r="I334" s="40">
        <v>80.099999999999994</v>
      </c>
      <c r="J334" s="40">
        <v>81.5</v>
      </c>
      <c r="K334" s="40">
        <v>81.900000000000006</v>
      </c>
      <c r="L334" s="40">
        <v>80.900000000000006</v>
      </c>
      <c r="M334" s="40">
        <v>77.2</v>
      </c>
      <c r="N334" s="40">
        <v>71.400000000000006</v>
      </c>
      <c r="O334" s="40">
        <v>67.099999999999994</v>
      </c>
    </row>
    <row r="335" spans="1:15">
      <c r="A335" s="40">
        <v>12087</v>
      </c>
      <c r="B335" s="20" t="s">
        <v>750</v>
      </c>
      <c r="C335" s="20" t="s">
        <v>969</v>
      </c>
      <c r="D335" s="40">
        <v>66.400000000000006</v>
      </c>
      <c r="E335" s="40">
        <v>67.099999999999994</v>
      </c>
      <c r="F335" s="40">
        <v>70</v>
      </c>
      <c r="G335" s="40">
        <v>73.7</v>
      </c>
      <c r="H335" s="40">
        <v>77.2</v>
      </c>
      <c r="I335" s="40">
        <v>80.8</v>
      </c>
      <c r="J335" s="40">
        <v>82.2</v>
      </c>
      <c r="K335" s="40">
        <v>82.6</v>
      </c>
      <c r="L335" s="40">
        <v>81.599999999999994</v>
      </c>
      <c r="M335" s="40">
        <v>77.8</v>
      </c>
      <c r="N335" s="40">
        <v>72</v>
      </c>
      <c r="O335" s="40">
        <v>67.599999999999994</v>
      </c>
    </row>
    <row r="336" spans="1:15">
      <c r="A336" s="40">
        <v>12089</v>
      </c>
      <c r="B336" s="20" t="s">
        <v>1000</v>
      </c>
      <c r="C336" s="20" t="s">
        <v>969</v>
      </c>
      <c r="D336" s="40">
        <v>52.7</v>
      </c>
      <c r="E336" s="40">
        <v>54.8</v>
      </c>
      <c r="F336" s="40">
        <v>60.4</v>
      </c>
      <c r="G336" s="40">
        <v>66.5</v>
      </c>
      <c r="H336" s="40">
        <v>73.400000000000006</v>
      </c>
      <c r="I336" s="40">
        <v>78.7</v>
      </c>
      <c r="J336" s="40">
        <v>80.900000000000006</v>
      </c>
      <c r="K336" s="40">
        <v>80.5</v>
      </c>
      <c r="L336" s="40">
        <v>77.400000000000006</v>
      </c>
      <c r="M336" s="40">
        <v>69.099999999999994</v>
      </c>
      <c r="N336" s="40">
        <v>60.1</v>
      </c>
      <c r="O336" s="40">
        <v>53.6</v>
      </c>
    </row>
    <row r="337" spans="1:15">
      <c r="A337" s="40">
        <v>12091</v>
      </c>
      <c r="B337" s="20" t="s">
        <v>1001</v>
      </c>
      <c r="C337" s="20" t="s">
        <v>969</v>
      </c>
      <c r="D337" s="40">
        <v>50.9</v>
      </c>
      <c r="E337" s="40">
        <v>53.4</v>
      </c>
      <c r="F337" s="40">
        <v>59.2</v>
      </c>
      <c r="G337" s="40">
        <v>66</v>
      </c>
      <c r="H337" s="40">
        <v>73.3</v>
      </c>
      <c r="I337" s="40">
        <v>79.3</v>
      </c>
      <c r="J337" s="40">
        <v>81.099999999999994</v>
      </c>
      <c r="K337" s="40">
        <v>80.7</v>
      </c>
      <c r="L337" s="40">
        <v>77.5</v>
      </c>
      <c r="M337" s="40">
        <v>67.8</v>
      </c>
      <c r="N337" s="40">
        <v>58</v>
      </c>
      <c r="O337" s="40">
        <v>51.9</v>
      </c>
    </row>
    <row r="338" spans="1:15">
      <c r="A338" s="40">
        <v>12093</v>
      </c>
      <c r="B338" s="20" t="s">
        <v>1002</v>
      </c>
      <c r="C338" s="20" t="s">
        <v>969</v>
      </c>
      <c r="D338" s="40">
        <v>61.8</v>
      </c>
      <c r="E338" s="40">
        <v>62.9</v>
      </c>
      <c r="F338" s="40">
        <v>66.599999999999994</v>
      </c>
      <c r="G338" s="40">
        <v>70.900000000000006</v>
      </c>
      <c r="H338" s="40">
        <v>75.7</v>
      </c>
      <c r="I338" s="40">
        <v>79.400000000000006</v>
      </c>
      <c r="J338" s="40">
        <v>80.8</v>
      </c>
      <c r="K338" s="40">
        <v>81</v>
      </c>
      <c r="L338" s="40">
        <v>79.7</v>
      </c>
      <c r="M338" s="40">
        <v>74.7</v>
      </c>
      <c r="N338" s="40">
        <v>67.900000000000006</v>
      </c>
      <c r="O338" s="40">
        <v>62.9</v>
      </c>
    </row>
    <row r="339" spans="1:15">
      <c r="A339" s="40">
        <v>12095</v>
      </c>
      <c r="B339" s="20" t="s">
        <v>871</v>
      </c>
      <c r="C339" s="20" t="s">
        <v>969</v>
      </c>
      <c r="D339" s="40">
        <v>59.7</v>
      </c>
      <c r="E339" s="40">
        <v>61.1</v>
      </c>
      <c r="F339" s="40">
        <v>65.400000000000006</v>
      </c>
      <c r="G339" s="40">
        <v>70.400000000000006</v>
      </c>
      <c r="H339" s="40">
        <v>75.900000000000006</v>
      </c>
      <c r="I339" s="40">
        <v>80</v>
      </c>
      <c r="J339" s="40">
        <v>81.400000000000006</v>
      </c>
      <c r="K339" s="40">
        <v>81.5</v>
      </c>
      <c r="L339" s="40">
        <v>79.900000000000006</v>
      </c>
      <c r="M339" s="40">
        <v>73.8</v>
      </c>
      <c r="N339" s="40">
        <v>66.099999999999994</v>
      </c>
      <c r="O339" s="40">
        <v>60.7</v>
      </c>
    </row>
    <row r="340" spans="1:15">
      <c r="A340" s="40">
        <v>12097</v>
      </c>
      <c r="B340" s="20" t="s">
        <v>1003</v>
      </c>
      <c r="C340" s="20" t="s">
        <v>969</v>
      </c>
      <c r="D340" s="40">
        <v>60.6</v>
      </c>
      <c r="E340" s="40">
        <v>61.9</v>
      </c>
      <c r="F340" s="40">
        <v>65.900000000000006</v>
      </c>
      <c r="G340" s="40">
        <v>70.599999999999994</v>
      </c>
      <c r="H340" s="40">
        <v>75.900000000000006</v>
      </c>
      <c r="I340" s="40">
        <v>79.8</v>
      </c>
      <c r="J340" s="40">
        <v>81.2</v>
      </c>
      <c r="K340" s="40">
        <v>81.400000000000006</v>
      </c>
      <c r="L340" s="40">
        <v>79.900000000000006</v>
      </c>
      <c r="M340" s="40">
        <v>74.3</v>
      </c>
      <c r="N340" s="40">
        <v>66.900000000000006</v>
      </c>
      <c r="O340" s="40">
        <v>61.7</v>
      </c>
    </row>
    <row r="341" spans="1:15">
      <c r="A341" s="40">
        <v>12099</v>
      </c>
      <c r="B341" s="20" t="s">
        <v>1004</v>
      </c>
      <c r="C341" s="20" t="s">
        <v>969</v>
      </c>
      <c r="D341" s="40">
        <v>64.400000000000006</v>
      </c>
      <c r="E341" s="40">
        <v>65.2</v>
      </c>
      <c r="F341" s="40">
        <v>68.400000000000006</v>
      </c>
      <c r="G341" s="40">
        <v>72.2</v>
      </c>
      <c r="H341" s="40">
        <v>76.2</v>
      </c>
      <c r="I341" s="40">
        <v>79.7</v>
      </c>
      <c r="J341" s="40">
        <v>81.099999999999994</v>
      </c>
      <c r="K341" s="40">
        <v>81.5</v>
      </c>
      <c r="L341" s="40">
        <v>80.400000000000006</v>
      </c>
      <c r="M341" s="40">
        <v>76.3</v>
      </c>
      <c r="N341" s="40">
        <v>70</v>
      </c>
      <c r="O341" s="40">
        <v>65.599999999999994</v>
      </c>
    </row>
    <row r="342" spans="1:15">
      <c r="A342" s="40">
        <v>12101</v>
      </c>
      <c r="B342" s="20" t="s">
        <v>1005</v>
      </c>
      <c r="C342" s="20" t="s">
        <v>969</v>
      </c>
      <c r="D342" s="40">
        <v>58.5</v>
      </c>
      <c r="E342" s="40">
        <v>60.1</v>
      </c>
      <c r="F342" s="40">
        <v>64.599999999999994</v>
      </c>
      <c r="G342" s="40">
        <v>69.5</v>
      </c>
      <c r="H342" s="40">
        <v>75.099999999999994</v>
      </c>
      <c r="I342" s="40">
        <v>79.3</v>
      </c>
      <c r="J342" s="40">
        <v>80.5</v>
      </c>
      <c r="K342" s="40">
        <v>80.7</v>
      </c>
      <c r="L342" s="40">
        <v>79.3</v>
      </c>
      <c r="M342" s="40">
        <v>72.900000000000006</v>
      </c>
      <c r="N342" s="40">
        <v>64.900000000000006</v>
      </c>
      <c r="O342" s="40">
        <v>59.6</v>
      </c>
    </row>
    <row r="343" spans="1:15">
      <c r="A343" s="40">
        <v>12103</v>
      </c>
      <c r="B343" s="20" t="s">
        <v>1006</v>
      </c>
      <c r="C343" s="20" t="s">
        <v>969</v>
      </c>
      <c r="D343" s="40">
        <v>60.2</v>
      </c>
      <c r="E343" s="40">
        <v>61.5</v>
      </c>
      <c r="F343" s="40">
        <v>65.8</v>
      </c>
      <c r="G343" s="40">
        <v>70.8</v>
      </c>
      <c r="H343" s="40">
        <v>76.5</v>
      </c>
      <c r="I343" s="40">
        <v>80.599999999999994</v>
      </c>
      <c r="J343" s="40">
        <v>81.7</v>
      </c>
      <c r="K343" s="40">
        <v>81.900000000000006</v>
      </c>
      <c r="L343" s="40">
        <v>80.599999999999994</v>
      </c>
      <c r="M343" s="40">
        <v>74.7</v>
      </c>
      <c r="N343" s="40">
        <v>66.900000000000006</v>
      </c>
      <c r="O343" s="40">
        <v>61.5</v>
      </c>
    </row>
    <row r="344" spans="1:15">
      <c r="A344" s="40">
        <v>12105</v>
      </c>
      <c r="B344" s="20" t="s">
        <v>825</v>
      </c>
      <c r="C344" s="20" t="s">
        <v>969</v>
      </c>
      <c r="D344" s="40">
        <v>60.2</v>
      </c>
      <c r="E344" s="40">
        <v>61.6</v>
      </c>
      <c r="F344" s="40">
        <v>65.8</v>
      </c>
      <c r="G344" s="40">
        <v>70.7</v>
      </c>
      <c r="H344" s="40">
        <v>76</v>
      </c>
      <c r="I344" s="40">
        <v>79.900000000000006</v>
      </c>
      <c r="J344" s="40">
        <v>81.099999999999994</v>
      </c>
      <c r="K344" s="40">
        <v>81.3</v>
      </c>
      <c r="L344" s="40">
        <v>79.8</v>
      </c>
      <c r="M344" s="40">
        <v>73.900000000000006</v>
      </c>
      <c r="N344" s="40">
        <v>66.3</v>
      </c>
      <c r="O344" s="40">
        <v>61.2</v>
      </c>
    </row>
    <row r="345" spans="1:15">
      <c r="A345" s="40">
        <v>12107</v>
      </c>
      <c r="B345" s="20" t="s">
        <v>1007</v>
      </c>
      <c r="C345" s="20" t="s">
        <v>969</v>
      </c>
      <c r="D345" s="40">
        <v>56.1</v>
      </c>
      <c r="E345" s="40">
        <v>57.9</v>
      </c>
      <c r="F345" s="40">
        <v>62.8</v>
      </c>
      <c r="G345" s="40">
        <v>68.2</v>
      </c>
      <c r="H345" s="40">
        <v>74.599999999999994</v>
      </c>
      <c r="I345" s="40">
        <v>79.3</v>
      </c>
      <c r="J345" s="40">
        <v>80.900000000000006</v>
      </c>
      <c r="K345" s="40">
        <v>80.8</v>
      </c>
      <c r="L345" s="40">
        <v>78.5</v>
      </c>
      <c r="M345" s="40">
        <v>71.3</v>
      </c>
      <c r="N345" s="40">
        <v>62.8</v>
      </c>
      <c r="O345" s="40">
        <v>57</v>
      </c>
    </row>
    <row r="346" spans="1:15">
      <c r="A346" s="40">
        <v>12109</v>
      </c>
      <c r="B346" s="20" t="s">
        <v>1008</v>
      </c>
      <c r="C346" s="20" t="s">
        <v>969</v>
      </c>
      <c r="D346" s="40">
        <v>55.6</v>
      </c>
      <c r="E346" s="40">
        <v>57.1</v>
      </c>
      <c r="F346" s="40">
        <v>62</v>
      </c>
      <c r="G346" s="40">
        <v>67.5</v>
      </c>
      <c r="H346" s="40">
        <v>73.8</v>
      </c>
      <c r="I346" s="40">
        <v>78.8</v>
      </c>
      <c r="J346" s="40">
        <v>80.599999999999994</v>
      </c>
      <c r="K346" s="40">
        <v>80.5</v>
      </c>
      <c r="L346" s="40">
        <v>78.3</v>
      </c>
      <c r="M346" s="40">
        <v>71.400000000000006</v>
      </c>
      <c r="N346" s="40">
        <v>62.9</v>
      </c>
      <c r="O346" s="40">
        <v>56.8</v>
      </c>
    </row>
    <row r="347" spans="1:15">
      <c r="A347" s="40">
        <v>12111</v>
      </c>
      <c r="B347" s="20" t="s">
        <v>1009</v>
      </c>
      <c r="C347" s="20" t="s">
        <v>969</v>
      </c>
      <c r="D347" s="40">
        <v>62.6</v>
      </c>
      <c r="E347" s="40">
        <v>63.5</v>
      </c>
      <c r="F347" s="40">
        <v>67</v>
      </c>
      <c r="G347" s="40">
        <v>71.2</v>
      </c>
      <c r="H347" s="40">
        <v>75.7</v>
      </c>
      <c r="I347" s="40">
        <v>79.3</v>
      </c>
      <c r="J347" s="40">
        <v>80.8</v>
      </c>
      <c r="K347" s="40">
        <v>81</v>
      </c>
      <c r="L347" s="40">
        <v>79.8</v>
      </c>
      <c r="M347" s="40">
        <v>75.400000000000006</v>
      </c>
      <c r="N347" s="40">
        <v>68.900000000000006</v>
      </c>
      <c r="O347" s="40">
        <v>63.8</v>
      </c>
    </row>
    <row r="348" spans="1:15">
      <c r="A348" s="40">
        <v>12113</v>
      </c>
      <c r="B348" s="20" t="s">
        <v>1010</v>
      </c>
      <c r="C348" s="20" t="s">
        <v>969</v>
      </c>
      <c r="D348" s="40">
        <v>51.3</v>
      </c>
      <c r="E348" s="40">
        <v>53.8</v>
      </c>
      <c r="F348" s="40">
        <v>59.7</v>
      </c>
      <c r="G348" s="40">
        <v>66.400000000000006</v>
      </c>
      <c r="H348" s="40">
        <v>73.599999999999994</v>
      </c>
      <c r="I348" s="40">
        <v>79.599999999999994</v>
      </c>
      <c r="J348" s="40">
        <v>81.400000000000006</v>
      </c>
      <c r="K348" s="40">
        <v>81</v>
      </c>
      <c r="L348" s="40">
        <v>77.599999999999994</v>
      </c>
      <c r="M348" s="40">
        <v>68.099999999999994</v>
      </c>
      <c r="N348" s="40">
        <v>58.3</v>
      </c>
      <c r="O348" s="40">
        <v>52.4</v>
      </c>
    </row>
    <row r="349" spans="1:15">
      <c r="A349" s="40">
        <v>12115</v>
      </c>
      <c r="B349" s="20" t="s">
        <v>1011</v>
      </c>
      <c r="C349" s="20" t="s">
        <v>969</v>
      </c>
      <c r="D349" s="40">
        <v>61.6</v>
      </c>
      <c r="E349" s="40">
        <v>62.9</v>
      </c>
      <c r="F349" s="40">
        <v>66.599999999999994</v>
      </c>
      <c r="G349" s="40">
        <v>71.3</v>
      </c>
      <c r="H349" s="40">
        <v>76.3</v>
      </c>
      <c r="I349" s="40">
        <v>80.099999999999994</v>
      </c>
      <c r="J349" s="40">
        <v>81.400000000000006</v>
      </c>
      <c r="K349" s="40">
        <v>81.7</v>
      </c>
      <c r="L349" s="40">
        <v>80.400000000000006</v>
      </c>
      <c r="M349" s="40">
        <v>74.900000000000006</v>
      </c>
      <c r="N349" s="40">
        <v>67.599999999999994</v>
      </c>
      <c r="O349" s="40">
        <v>62.8</v>
      </c>
    </row>
    <row r="350" spans="1:15">
      <c r="A350" s="40">
        <v>12117</v>
      </c>
      <c r="B350" s="20" t="s">
        <v>1012</v>
      </c>
      <c r="C350" s="20" t="s">
        <v>969</v>
      </c>
      <c r="D350" s="40">
        <v>59.4</v>
      </c>
      <c r="E350" s="40">
        <v>60.8</v>
      </c>
      <c r="F350" s="40">
        <v>65.2</v>
      </c>
      <c r="G350" s="40">
        <v>70.099999999999994</v>
      </c>
      <c r="H350" s="40">
        <v>75.8</v>
      </c>
      <c r="I350" s="40">
        <v>80</v>
      </c>
      <c r="J350" s="40">
        <v>81.5</v>
      </c>
      <c r="K350" s="40">
        <v>81.599999999999994</v>
      </c>
      <c r="L350" s="40">
        <v>79.8</v>
      </c>
      <c r="M350" s="40">
        <v>73.599999999999994</v>
      </c>
      <c r="N350" s="40">
        <v>65.8</v>
      </c>
      <c r="O350" s="40">
        <v>60.4</v>
      </c>
    </row>
    <row r="351" spans="1:15">
      <c r="A351" s="40">
        <v>12119</v>
      </c>
      <c r="B351" s="20" t="s">
        <v>760</v>
      </c>
      <c r="C351" s="20" t="s">
        <v>969</v>
      </c>
      <c r="D351" s="40">
        <v>57.8</v>
      </c>
      <c r="E351" s="40">
        <v>59.5</v>
      </c>
      <c r="F351" s="40">
        <v>64.3</v>
      </c>
      <c r="G351" s="40">
        <v>69.400000000000006</v>
      </c>
      <c r="H351" s="40">
        <v>75.2</v>
      </c>
      <c r="I351" s="40">
        <v>79.3</v>
      </c>
      <c r="J351" s="40">
        <v>80.5</v>
      </c>
      <c r="K351" s="40">
        <v>80.7</v>
      </c>
      <c r="L351" s="40">
        <v>78.900000000000006</v>
      </c>
      <c r="M351" s="40">
        <v>72.2</v>
      </c>
      <c r="N351" s="40">
        <v>64.099999999999994</v>
      </c>
      <c r="O351" s="40">
        <v>58.7</v>
      </c>
    </row>
    <row r="352" spans="1:15">
      <c r="A352" s="40">
        <v>12121</v>
      </c>
      <c r="B352" s="20" t="s">
        <v>1013</v>
      </c>
      <c r="C352" s="20" t="s">
        <v>969</v>
      </c>
      <c r="D352" s="40">
        <v>52.9</v>
      </c>
      <c r="E352" s="40">
        <v>55.1</v>
      </c>
      <c r="F352" s="40">
        <v>60.9</v>
      </c>
      <c r="G352" s="40">
        <v>66.900000000000006</v>
      </c>
      <c r="H352" s="40">
        <v>74</v>
      </c>
      <c r="I352" s="40">
        <v>79</v>
      </c>
      <c r="J352" s="40">
        <v>80.599999999999994</v>
      </c>
      <c r="K352" s="40">
        <v>80.400000000000006</v>
      </c>
      <c r="L352" s="40">
        <v>77.7</v>
      </c>
      <c r="M352" s="40">
        <v>68.900000000000006</v>
      </c>
      <c r="N352" s="40">
        <v>59.8</v>
      </c>
      <c r="O352" s="40">
        <v>53.8</v>
      </c>
    </row>
    <row r="353" spans="1:15">
      <c r="A353" s="40">
        <v>12123</v>
      </c>
      <c r="B353" s="20" t="s">
        <v>1014</v>
      </c>
      <c r="C353" s="20" t="s">
        <v>969</v>
      </c>
      <c r="D353" s="40">
        <v>52.7</v>
      </c>
      <c r="E353" s="40">
        <v>55</v>
      </c>
      <c r="F353" s="40">
        <v>60.7</v>
      </c>
      <c r="G353" s="40">
        <v>67</v>
      </c>
      <c r="H353" s="40">
        <v>74.2</v>
      </c>
      <c r="I353" s="40">
        <v>79.3</v>
      </c>
      <c r="J353" s="40">
        <v>80.8</v>
      </c>
      <c r="K353" s="40">
        <v>80.599999999999994</v>
      </c>
      <c r="L353" s="40">
        <v>78.099999999999994</v>
      </c>
      <c r="M353" s="40">
        <v>69.3</v>
      </c>
      <c r="N353" s="40">
        <v>60</v>
      </c>
      <c r="O353" s="40">
        <v>53.7</v>
      </c>
    </row>
    <row r="354" spans="1:15">
      <c r="A354" s="40">
        <v>12125</v>
      </c>
      <c r="B354" s="20" t="s">
        <v>837</v>
      </c>
      <c r="C354" s="20" t="s">
        <v>969</v>
      </c>
      <c r="D354" s="40">
        <v>54</v>
      </c>
      <c r="E354" s="40">
        <v>56</v>
      </c>
      <c r="F354" s="40">
        <v>61.4</v>
      </c>
      <c r="G354" s="40">
        <v>67.2</v>
      </c>
      <c r="H354" s="40">
        <v>74.099999999999994</v>
      </c>
      <c r="I354" s="40">
        <v>79</v>
      </c>
      <c r="J354" s="40">
        <v>80.599999999999994</v>
      </c>
      <c r="K354" s="40">
        <v>80.400000000000006</v>
      </c>
      <c r="L354" s="40">
        <v>77.7</v>
      </c>
      <c r="M354" s="40">
        <v>69.5</v>
      </c>
      <c r="N354" s="40">
        <v>60.7</v>
      </c>
      <c r="O354" s="40">
        <v>54.8</v>
      </c>
    </row>
    <row r="355" spans="1:15">
      <c r="A355" s="40">
        <v>12127</v>
      </c>
      <c r="B355" s="20" t="s">
        <v>1015</v>
      </c>
      <c r="C355" s="20" t="s">
        <v>969</v>
      </c>
      <c r="D355" s="40">
        <v>58.3</v>
      </c>
      <c r="E355" s="40">
        <v>59.7</v>
      </c>
      <c r="F355" s="40">
        <v>64.2</v>
      </c>
      <c r="G355" s="40">
        <v>69.3</v>
      </c>
      <c r="H355" s="40">
        <v>75</v>
      </c>
      <c r="I355" s="40">
        <v>79.400000000000006</v>
      </c>
      <c r="J355" s="40">
        <v>81.099999999999994</v>
      </c>
      <c r="K355" s="40">
        <v>81</v>
      </c>
      <c r="L355" s="40">
        <v>79.2</v>
      </c>
      <c r="M355" s="40">
        <v>72.8</v>
      </c>
      <c r="N355" s="40">
        <v>64.900000000000006</v>
      </c>
      <c r="O355" s="40">
        <v>59.2</v>
      </c>
    </row>
    <row r="356" spans="1:15">
      <c r="A356" s="40">
        <v>12129</v>
      </c>
      <c r="B356" s="20" t="s">
        <v>1016</v>
      </c>
      <c r="C356" s="20" t="s">
        <v>969</v>
      </c>
      <c r="D356" s="40">
        <v>52.3</v>
      </c>
      <c r="E356" s="40">
        <v>54.6</v>
      </c>
      <c r="F356" s="40">
        <v>60.3</v>
      </c>
      <c r="G356" s="40">
        <v>66.8</v>
      </c>
      <c r="H356" s="40">
        <v>74.099999999999994</v>
      </c>
      <c r="I356" s="40">
        <v>79.400000000000006</v>
      </c>
      <c r="J356" s="40">
        <v>81.099999999999994</v>
      </c>
      <c r="K356" s="40">
        <v>80.900000000000006</v>
      </c>
      <c r="L356" s="40">
        <v>78.099999999999994</v>
      </c>
      <c r="M356" s="40">
        <v>69.099999999999994</v>
      </c>
      <c r="N356" s="40">
        <v>59.5</v>
      </c>
      <c r="O356" s="40">
        <v>53.4</v>
      </c>
    </row>
    <row r="357" spans="1:15">
      <c r="A357" s="40">
        <v>12131</v>
      </c>
      <c r="B357" s="20" t="s">
        <v>1017</v>
      </c>
      <c r="C357" s="20" t="s">
        <v>969</v>
      </c>
      <c r="D357" s="40">
        <v>50.8</v>
      </c>
      <c r="E357" s="40">
        <v>53.3</v>
      </c>
      <c r="F357" s="40">
        <v>59.2</v>
      </c>
      <c r="G357" s="40">
        <v>66</v>
      </c>
      <c r="H357" s="40">
        <v>73.400000000000006</v>
      </c>
      <c r="I357" s="40">
        <v>79.2</v>
      </c>
      <c r="J357" s="40">
        <v>80.8</v>
      </c>
      <c r="K357" s="40">
        <v>80.400000000000006</v>
      </c>
      <c r="L357" s="40">
        <v>77.3</v>
      </c>
      <c r="M357" s="40">
        <v>67.7</v>
      </c>
      <c r="N357" s="40">
        <v>57.9</v>
      </c>
      <c r="O357" s="40">
        <v>51.7</v>
      </c>
    </row>
    <row r="358" spans="1:15">
      <c r="A358" s="40">
        <v>12133</v>
      </c>
      <c r="B358" s="20" t="s">
        <v>765</v>
      </c>
      <c r="C358" s="20" t="s">
        <v>969</v>
      </c>
      <c r="D358" s="40">
        <v>51.2</v>
      </c>
      <c r="E358" s="40">
        <v>53.8</v>
      </c>
      <c r="F358" s="40">
        <v>59.9</v>
      </c>
      <c r="G358" s="40">
        <v>66.599999999999994</v>
      </c>
      <c r="H358" s="40">
        <v>73.900000000000006</v>
      </c>
      <c r="I358" s="40">
        <v>79.5</v>
      </c>
      <c r="J358" s="40">
        <v>81.099999999999994</v>
      </c>
      <c r="K358" s="40">
        <v>80.7</v>
      </c>
      <c r="L358" s="40">
        <v>77.5</v>
      </c>
      <c r="M358" s="40">
        <v>67.8</v>
      </c>
      <c r="N358" s="40">
        <v>58.2</v>
      </c>
      <c r="O358" s="40">
        <v>52.1</v>
      </c>
    </row>
    <row r="359" spans="1:15">
      <c r="A359" s="40">
        <v>13001</v>
      </c>
      <c r="B359" s="20" t="s">
        <v>1018</v>
      </c>
      <c r="C359" s="20" t="s">
        <v>1019</v>
      </c>
      <c r="D359" s="40">
        <v>49.8</v>
      </c>
      <c r="E359" s="40">
        <v>52.1</v>
      </c>
      <c r="F359" s="40">
        <v>58.3</v>
      </c>
      <c r="G359" s="40">
        <v>65.599999999999994</v>
      </c>
      <c r="H359" s="40">
        <v>73.099999999999994</v>
      </c>
      <c r="I359" s="40">
        <v>79</v>
      </c>
      <c r="J359" s="40">
        <v>81.2</v>
      </c>
      <c r="K359" s="40">
        <v>80.400000000000006</v>
      </c>
      <c r="L359" s="40">
        <v>76.400000000000006</v>
      </c>
      <c r="M359" s="40">
        <v>66.8</v>
      </c>
      <c r="N359" s="40">
        <v>57.2</v>
      </c>
      <c r="O359" s="40">
        <v>50.6</v>
      </c>
    </row>
    <row r="360" spans="1:15">
      <c r="A360" s="40">
        <v>13003</v>
      </c>
      <c r="B360" s="20" t="s">
        <v>1020</v>
      </c>
      <c r="C360" s="20" t="s">
        <v>1019</v>
      </c>
      <c r="D360" s="40">
        <v>50</v>
      </c>
      <c r="E360" s="40">
        <v>52.5</v>
      </c>
      <c r="F360" s="40">
        <v>58.7</v>
      </c>
      <c r="G360" s="40">
        <v>65.7</v>
      </c>
      <c r="H360" s="40">
        <v>73.099999999999994</v>
      </c>
      <c r="I360" s="40">
        <v>78.900000000000006</v>
      </c>
      <c r="J360" s="40">
        <v>80.900000000000006</v>
      </c>
      <c r="K360" s="40">
        <v>80.3</v>
      </c>
      <c r="L360" s="40">
        <v>76.599999999999994</v>
      </c>
      <c r="M360" s="40">
        <v>66.900000000000006</v>
      </c>
      <c r="N360" s="40">
        <v>57.4</v>
      </c>
      <c r="O360" s="40">
        <v>50.8</v>
      </c>
    </row>
    <row r="361" spans="1:15">
      <c r="A361" s="40">
        <v>13005</v>
      </c>
      <c r="B361" s="20" t="s">
        <v>1021</v>
      </c>
      <c r="C361" s="20" t="s">
        <v>1019</v>
      </c>
      <c r="D361" s="40">
        <v>50.1</v>
      </c>
      <c r="E361" s="40">
        <v>52.4</v>
      </c>
      <c r="F361" s="40">
        <v>58.5</v>
      </c>
      <c r="G361" s="40">
        <v>65.7</v>
      </c>
      <c r="H361" s="40">
        <v>73.099999999999994</v>
      </c>
      <c r="I361" s="40">
        <v>79</v>
      </c>
      <c r="J361" s="40">
        <v>81.099999999999994</v>
      </c>
      <c r="K361" s="40">
        <v>80.400000000000006</v>
      </c>
      <c r="L361" s="40">
        <v>76.5</v>
      </c>
      <c r="M361" s="40">
        <v>66.900000000000006</v>
      </c>
      <c r="N361" s="40">
        <v>57.3</v>
      </c>
      <c r="O361" s="40">
        <v>50.8</v>
      </c>
    </row>
    <row r="362" spans="1:15">
      <c r="A362" s="40">
        <v>13007</v>
      </c>
      <c r="B362" s="20" t="s">
        <v>970</v>
      </c>
      <c r="C362" s="20" t="s">
        <v>1019</v>
      </c>
      <c r="D362" s="40">
        <v>49.7</v>
      </c>
      <c r="E362" s="40">
        <v>52.4</v>
      </c>
      <c r="F362" s="40">
        <v>58.7</v>
      </c>
      <c r="G362" s="40">
        <v>66</v>
      </c>
      <c r="H362" s="40">
        <v>73.599999999999994</v>
      </c>
      <c r="I362" s="40">
        <v>79.400000000000006</v>
      </c>
      <c r="J362" s="40">
        <v>81.099999999999994</v>
      </c>
      <c r="K362" s="40">
        <v>80.7</v>
      </c>
      <c r="L362" s="40">
        <v>77.099999999999994</v>
      </c>
      <c r="M362" s="40">
        <v>67.099999999999994</v>
      </c>
      <c r="N362" s="40">
        <v>57.1</v>
      </c>
      <c r="O362" s="40">
        <v>50.5</v>
      </c>
    </row>
    <row r="363" spans="1:15">
      <c r="A363" s="40">
        <v>13009</v>
      </c>
      <c r="B363" s="20" t="s">
        <v>702</v>
      </c>
      <c r="C363" s="20" t="s">
        <v>1019</v>
      </c>
      <c r="D363" s="40">
        <v>45.3</v>
      </c>
      <c r="E363" s="40">
        <v>47.8</v>
      </c>
      <c r="F363" s="40">
        <v>55</v>
      </c>
      <c r="G363" s="40">
        <v>63</v>
      </c>
      <c r="H363" s="40">
        <v>71.400000000000006</v>
      </c>
      <c r="I363" s="40">
        <v>78.2</v>
      </c>
      <c r="J363" s="40">
        <v>80.599999999999994</v>
      </c>
      <c r="K363" s="40">
        <v>79.8</v>
      </c>
      <c r="L363" s="40">
        <v>74.8</v>
      </c>
      <c r="M363" s="40">
        <v>63.9</v>
      </c>
      <c r="N363" s="40">
        <v>53.6</v>
      </c>
      <c r="O363" s="40">
        <v>46.4</v>
      </c>
    </row>
    <row r="364" spans="1:15">
      <c r="A364" s="40">
        <v>13011</v>
      </c>
      <c r="B364" s="20" t="s">
        <v>1022</v>
      </c>
      <c r="C364" s="20" t="s">
        <v>1019</v>
      </c>
      <c r="D364" s="40">
        <v>41.9</v>
      </c>
      <c r="E364" s="40">
        <v>44.5</v>
      </c>
      <c r="F364" s="40">
        <v>51.5</v>
      </c>
      <c r="G364" s="40">
        <v>59.9</v>
      </c>
      <c r="H364" s="40">
        <v>68.2</v>
      </c>
      <c r="I364" s="40">
        <v>75.599999999999994</v>
      </c>
      <c r="J364" s="40">
        <v>78.599999999999994</v>
      </c>
      <c r="K364" s="40">
        <v>77.5</v>
      </c>
      <c r="L364" s="40">
        <v>72.099999999999994</v>
      </c>
      <c r="M364" s="40">
        <v>60.9</v>
      </c>
      <c r="N364" s="40">
        <v>50.6</v>
      </c>
      <c r="O364" s="40">
        <v>42.9</v>
      </c>
    </row>
    <row r="365" spans="1:15">
      <c r="A365" s="40">
        <v>13013</v>
      </c>
      <c r="B365" s="20" t="s">
        <v>1023</v>
      </c>
      <c r="C365" s="20" t="s">
        <v>1019</v>
      </c>
      <c r="D365" s="40">
        <v>41.9</v>
      </c>
      <c r="E365" s="40">
        <v>44.6</v>
      </c>
      <c r="F365" s="40">
        <v>51.7</v>
      </c>
      <c r="G365" s="40">
        <v>60</v>
      </c>
      <c r="H365" s="40">
        <v>68.599999999999994</v>
      </c>
      <c r="I365" s="40">
        <v>75.900000000000006</v>
      </c>
      <c r="J365" s="40">
        <v>78.7</v>
      </c>
      <c r="K365" s="40">
        <v>77.7</v>
      </c>
      <c r="L365" s="40">
        <v>72.2</v>
      </c>
      <c r="M365" s="40">
        <v>61.1</v>
      </c>
      <c r="N365" s="40">
        <v>50.9</v>
      </c>
      <c r="O365" s="40">
        <v>43.1</v>
      </c>
    </row>
    <row r="366" spans="1:15">
      <c r="A366" s="40">
        <v>13015</v>
      </c>
      <c r="B366" s="20" t="s">
        <v>1024</v>
      </c>
      <c r="C366" s="20" t="s">
        <v>1019</v>
      </c>
      <c r="D366" s="40">
        <v>40.799999999999997</v>
      </c>
      <c r="E366" s="40">
        <v>43.8</v>
      </c>
      <c r="F366" s="40">
        <v>51.1</v>
      </c>
      <c r="G366" s="40">
        <v>60</v>
      </c>
      <c r="H366" s="40">
        <v>68.400000000000006</v>
      </c>
      <c r="I366" s="40">
        <v>75.8</v>
      </c>
      <c r="J366" s="40">
        <v>78.8</v>
      </c>
      <c r="K366" s="40">
        <v>78</v>
      </c>
      <c r="L366" s="40">
        <v>72.400000000000006</v>
      </c>
      <c r="M366" s="40">
        <v>60.8</v>
      </c>
      <c r="N366" s="40">
        <v>50</v>
      </c>
      <c r="O366" s="40">
        <v>42.2</v>
      </c>
    </row>
    <row r="367" spans="1:15">
      <c r="A367" s="40">
        <v>13017</v>
      </c>
      <c r="B367" s="20" t="s">
        <v>1025</v>
      </c>
      <c r="C367" s="20" t="s">
        <v>1019</v>
      </c>
      <c r="D367" s="40">
        <v>48.3</v>
      </c>
      <c r="E367" s="40">
        <v>50.9</v>
      </c>
      <c r="F367" s="40">
        <v>57.5</v>
      </c>
      <c r="G367" s="40">
        <v>65</v>
      </c>
      <c r="H367" s="40">
        <v>72.7</v>
      </c>
      <c r="I367" s="40">
        <v>78.7</v>
      </c>
      <c r="J367" s="40">
        <v>80.599999999999994</v>
      </c>
      <c r="K367" s="40">
        <v>79.900000000000006</v>
      </c>
      <c r="L367" s="40">
        <v>75.900000000000006</v>
      </c>
      <c r="M367" s="40">
        <v>66</v>
      </c>
      <c r="N367" s="40">
        <v>56.2</v>
      </c>
      <c r="O367" s="40">
        <v>49.4</v>
      </c>
    </row>
    <row r="368" spans="1:15">
      <c r="A368" s="40">
        <v>13019</v>
      </c>
      <c r="B368" s="20" t="s">
        <v>1026</v>
      </c>
      <c r="C368" s="20" t="s">
        <v>1019</v>
      </c>
      <c r="D368" s="40">
        <v>49.6</v>
      </c>
      <c r="E368" s="40">
        <v>52.2</v>
      </c>
      <c r="F368" s="40">
        <v>58.5</v>
      </c>
      <c r="G368" s="40">
        <v>65.5</v>
      </c>
      <c r="H368" s="40">
        <v>72.900000000000006</v>
      </c>
      <c r="I368" s="40">
        <v>78.7</v>
      </c>
      <c r="J368" s="40">
        <v>80.7</v>
      </c>
      <c r="K368" s="40">
        <v>80.099999999999994</v>
      </c>
      <c r="L368" s="40">
        <v>76.400000000000006</v>
      </c>
      <c r="M368" s="40">
        <v>66.7</v>
      </c>
      <c r="N368" s="40">
        <v>57.2</v>
      </c>
      <c r="O368" s="40">
        <v>50.6</v>
      </c>
    </row>
    <row r="369" spans="1:15">
      <c r="A369" s="40">
        <v>13021</v>
      </c>
      <c r="B369" s="20" t="s">
        <v>704</v>
      </c>
      <c r="C369" s="20" t="s">
        <v>1019</v>
      </c>
      <c r="D369" s="40">
        <v>45.6</v>
      </c>
      <c r="E369" s="40">
        <v>48.2</v>
      </c>
      <c r="F369" s="40">
        <v>55.2</v>
      </c>
      <c r="G369" s="40">
        <v>63.2</v>
      </c>
      <c r="H369" s="40">
        <v>71.400000000000006</v>
      </c>
      <c r="I369" s="40">
        <v>78.099999999999994</v>
      </c>
      <c r="J369" s="40">
        <v>80.2</v>
      </c>
      <c r="K369" s="40">
        <v>79.599999999999994</v>
      </c>
      <c r="L369" s="40">
        <v>74.8</v>
      </c>
      <c r="M369" s="40">
        <v>64.099999999999994</v>
      </c>
      <c r="N369" s="40">
        <v>53.9</v>
      </c>
      <c r="O369" s="40">
        <v>46.6</v>
      </c>
    </row>
    <row r="370" spans="1:15">
      <c r="A370" s="40">
        <v>13023</v>
      </c>
      <c r="B370" s="20" t="s">
        <v>1027</v>
      </c>
      <c r="C370" s="20" t="s">
        <v>1019</v>
      </c>
      <c r="D370" s="40">
        <v>47</v>
      </c>
      <c r="E370" s="40">
        <v>49.6</v>
      </c>
      <c r="F370" s="40">
        <v>56.4</v>
      </c>
      <c r="G370" s="40">
        <v>64.2</v>
      </c>
      <c r="H370" s="40">
        <v>72.3</v>
      </c>
      <c r="I370" s="40">
        <v>78.8</v>
      </c>
      <c r="J370" s="40">
        <v>80.900000000000006</v>
      </c>
      <c r="K370" s="40">
        <v>80.2</v>
      </c>
      <c r="L370" s="40">
        <v>75.599999999999994</v>
      </c>
      <c r="M370" s="40">
        <v>65.2</v>
      </c>
      <c r="N370" s="40">
        <v>55</v>
      </c>
      <c r="O370" s="40">
        <v>48</v>
      </c>
    </row>
    <row r="371" spans="1:15">
      <c r="A371" s="40">
        <v>13025</v>
      </c>
      <c r="B371" s="20" t="s">
        <v>1028</v>
      </c>
      <c r="C371" s="20" t="s">
        <v>1019</v>
      </c>
      <c r="D371" s="40">
        <v>50.9</v>
      </c>
      <c r="E371" s="40">
        <v>53</v>
      </c>
      <c r="F371" s="40">
        <v>58.9</v>
      </c>
      <c r="G371" s="40">
        <v>65.599999999999994</v>
      </c>
      <c r="H371" s="40">
        <v>72.599999999999994</v>
      </c>
      <c r="I371" s="40">
        <v>78.3</v>
      </c>
      <c r="J371" s="40">
        <v>80.5</v>
      </c>
      <c r="K371" s="40">
        <v>80</v>
      </c>
      <c r="L371" s="40">
        <v>76.400000000000006</v>
      </c>
      <c r="M371" s="40">
        <v>67.400000000000006</v>
      </c>
      <c r="N371" s="40">
        <v>58.2</v>
      </c>
      <c r="O371" s="40">
        <v>51.5</v>
      </c>
    </row>
    <row r="372" spans="1:15">
      <c r="A372" s="40">
        <v>13027</v>
      </c>
      <c r="B372" s="20" t="s">
        <v>1029</v>
      </c>
      <c r="C372" s="20" t="s">
        <v>1019</v>
      </c>
      <c r="D372" s="40">
        <v>50.6</v>
      </c>
      <c r="E372" s="40">
        <v>53.2</v>
      </c>
      <c r="F372" s="40">
        <v>59.2</v>
      </c>
      <c r="G372" s="40">
        <v>65.8</v>
      </c>
      <c r="H372" s="40">
        <v>73.099999999999994</v>
      </c>
      <c r="I372" s="40">
        <v>78.599999999999994</v>
      </c>
      <c r="J372" s="40">
        <v>80.3</v>
      </c>
      <c r="K372" s="40">
        <v>80</v>
      </c>
      <c r="L372" s="40">
        <v>76.7</v>
      </c>
      <c r="M372" s="40">
        <v>67.400000000000006</v>
      </c>
      <c r="N372" s="40">
        <v>57.8</v>
      </c>
      <c r="O372" s="40">
        <v>51.6</v>
      </c>
    </row>
    <row r="373" spans="1:15">
      <c r="A373" s="40">
        <v>13029</v>
      </c>
      <c r="B373" s="20" t="s">
        <v>1030</v>
      </c>
      <c r="C373" s="20" t="s">
        <v>1019</v>
      </c>
      <c r="D373" s="40">
        <v>50</v>
      </c>
      <c r="E373" s="40">
        <v>52.2</v>
      </c>
      <c r="F373" s="40">
        <v>58.3</v>
      </c>
      <c r="G373" s="40">
        <v>65.400000000000006</v>
      </c>
      <c r="H373" s="40">
        <v>73.099999999999994</v>
      </c>
      <c r="I373" s="40">
        <v>79.099999999999994</v>
      </c>
      <c r="J373" s="40">
        <v>81.400000000000006</v>
      </c>
      <c r="K373" s="40">
        <v>80.599999999999994</v>
      </c>
      <c r="L373" s="40">
        <v>76.5</v>
      </c>
      <c r="M373" s="40">
        <v>67.2</v>
      </c>
      <c r="N373" s="40">
        <v>57.6</v>
      </c>
      <c r="O373" s="40">
        <v>50.8</v>
      </c>
    </row>
    <row r="374" spans="1:15">
      <c r="A374" s="40">
        <v>13031</v>
      </c>
      <c r="B374" s="20" t="s">
        <v>1031</v>
      </c>
      <c r="C374" s="20" t="s">
        <v>1019</v>
      </c>
      <c r="D374" s="40">
        <v>48.4</v>
      </c>
      <c r="E374" s="40">
        <v>50.9</v>
      </c>
      <c r="F374" s="40">
        <v>57.3</v>
      </c>
      <c r="G374" s="40">
        <v>64.7</v>
      </c>
      <c r="H374" s="40">
        <v>72.5</v>
      </c>
      <c r="I374" s="40">
        <v>78.599999999999994</v>
      </c>
      <c r="J374" s="40">
        <v>80.8</v>
      </c>
      <c r="K374" s="40">
        <v>80</v>
      </c>
      <c r="L374" s="40">
        <v>75.599999999999994</v>
      </c>
      <c r="M374" s="40">
        <v>65.900000000000006</v>
      </c>
      <c r="N374" s="40">
        <v>56.1</v>
      </c>
      <c r="O374" s="40">
        <v>49.3</v>
      </c>
    </row>
    <row r="375" spans="1:15">
      <c r="A375" s="40">
        <v>13033</v>
      </c>
      <c r="B375" s="20" t="s">
        <v>1032</v>
      </c>
      <c r="C375" s="20" t="s">
        <v>1019</v>
      </c>
      <c r="D375" s="40">
        <v>46.1</v>
      </c>
      <c r="E375" s="40">
        <v>48.7</v>
      </c>
      <c r="F375" s="40">
        <v>55.6</v>
      </c>
      <c r="G375" s="40">
        <v>63.2</v>
      </c>
      <c r="H375" s="40">
        <v>71.2</v>
      </c>
      <c r="I375" s="40">
        <v>77.7</v>
      </c>
      <c r="J375" s="40">
        <v>80.099999999999994</v>
      </c>
      <c r="K375" s="40">
        <v>79.2</v>
      </c>
      <c r="L375" s="40">
        <v>74.400000000000006</v>
      </c>
      <c r="M375" s="40">
        <v>64.099999999999994</v>
      </c>
      <c r="N375" s="40">
        <v>54.2</v>
      </c>
      <c r="O375" s="40">
        <v>47.1</v>
      </c>
    </row>
    <row r="376" spans="1:15">
      <c r="A376" s="40">
        <v>13035</v>
      </c>
      <c r="B376" s="20" t="s">
        <v>1033</v>
      </c>
      <c r="C376" s="20" t="s">
        <v>1019</v>
      </c>
      <c r="D376" s="40">
        <v>43.6</v>
      </c>
      <c r="E376" s="40">
        <v>46.2</v>
      </c>
      <c r="F376" s="40">
        <v>53.3</v>
      </c>
      <c r="G376" s="40">
        <v>61.5</v>
      </c>
      <c r="H376" s="40">
        <v>69.8</v>
      </c>
      <c r="I376" s="40">
        <v>76.8</v>
      </c>
      <c r="J376" s="40">
        <v>79.3</v>
      </c>
      <c r="K376" s="40">
        <v>78.5</v>
      </c>
      <c r="L376" s="40">
        <v>73.400000000000006</v>
      </c>
      <c r="M376" s="40">
        <v>62.6</v>
      </c>
      <c r="N376" s="40">
        <v>52.3</v>
      </c>
      <c r="O376" s="40">
        <v>44.6</v>
      </c>
    </row>
    <row r="377" spans="1:15">
      <c r="A377" s="40">
        <v>13037</v>
      </c>
      <c r="B377" s="20" t="s">
        <v>708</v>
      </c>
      <c r="C377" s="20" t="s">
        <v>1019</v>
      </c>
      <c r="D377" s="40">
        <v>49.1</v>
      </c>
      <c r="E377" s="40">
        <v>51.7</v>
      </c>
      <c r="F377" s="40">
        <v>58.2</v>
      </c>
      <c r="G377" s="40">
        <v>65.5</v>
      </c>
      <c r="H377" s="40">
        <v>73.2</v>
      </c>
      <c r="I377" s="40">
        <v>79.099999999999994</v>
      </c>
      <c r="J377" s="40">
        <v>80.7</v>
      </c>
      <c r="K377" s="40">
        <v>80.400000000000006</v>
      </c>
      <c r="L377" s="40">
        <v>76.599999999999994</v>
      </c>
      <c r="M377" s="40">
        <v>66.599999999999994</v>
      </c>
      <c r="N377" s="40">
        <v>56.6</v>
      </c>
      <c r="O377" s="40">
        <v>49.7</v>
      </c>
    </row>
    <row r="378" spans="1:15">
      <c r="A378" s="40">
        <v>13039</v>
      </c>
      <c r="B378" s="20" t="s">
        <v>1034</v>
      </c>
      <c r="C378" s="20" t="s">
        <v>1019</v>
      </c>
      <c r="D378" s="40">
        <v>52.1</v>
      </c>
      <c r="E378" s="40">
        <v>54.1</v>
      </c>
      <c r="F378" s="40">
        <v>59.8</v>
      </c>
      <c r="G378" s="40">
        <v>66.099999999999994</v>
      </c>
      <c r="H378" s="40">
        <v>73.2</v>
      </c>
      <c r="I378" s="40">
        <v>78.7</v>
      </c>
      <c r="J378" s="40">
        <v>80.900000000000006</v>
      </c>
      <c r="K378" s="40">
        <v>80.5</v>
      </c>
      <c r="L378" s="40">
        <v>77.2</v>
      </c>
      <c r="M378" s="40">
        <v>68.7</v>
      </c>
      <c r="N378" s="40">
        <v>59.7</v>
      </c>
      <c r="O378" s="40">
        <v>53</v>
      </c>
    </row>
    <row r="379" spans="1:15">
      <c r="A379" s="40">
        <v>13043</v>
      </c>
      <c r="B379" s="20" t="s">
        <v>1035</v>
      </c>
      <c r="C379" s="20" t="s">
        <v>1019</v>
      </c>
      <c r="D379" s="40">
        <v>48.2</v>
      </c>
      <c r="E379" s="40">
        <v>50.7</v>
      </c>
      <c r="F379" s="40">
        <v>57.2</v>
      </c>
      <c r="G379" s="40">
        <v>64.8</v>
      </c>
      <c r="H379" s="40">
        <v>72.599999999999994</v>
      </c>
      <c r="I379" s="40">
        <v>78.8</v>
      </c>
      <c r="J379" s="40">
        <v>80.900000000000006</v>
      </c>
      <c r="K379" s="40">
        <v>80.2</v>
      </c>
      <c r="L379" s="40">
        <v>75.599999999999994</v>
      </c>
      <c r="M379" s="40">
        <v>65.7</v>
      </c>
      <c r="N379" s="40">
        <v>56</v>
      </c>
      <c r="O379" s="40">
        <v>49.2</v>
      </c>
    </row>
    <row r="380" spans="1:15">
      <c r="A380" s="40">
        <v>13045</v>
      </c>
      <c r="B380" s="20" t="s">
        <v>791</v>
      </c>
      <c r="C380" s="20" t="s">
        <v>1019</v>
      </c>
      <c r="D380" s="40">
        <v>41.4</v>
      </c>
      <c r="E380" s="40">
        <v>44.2</v>
      </c>
      <c r="F380" s="40">
        <v>51.4</v>
      </c>
      <c r="G380" s="40">
        <v>59.5</v>
      </c>
      <c r="H380" s="40">
        <v>67.7</v>
      </c>
      <c r="I380" s="40">
        <v>74.7</v>
      </c>
      <c r="J380" s="40">
        <v>77.3</v>
      </c>
      <c r="K380" s="40">
        <v>76.599999999999994</v>
      </c>
      <c r="L380" s="40">
        <v>71.400000000000006</v>
      </c>
      <c r="M380" s="40">
        <v>60.6</v>
      </c>
      <c r="N380" s="40">
        <v>50.2</v>
      </c>
      <c r="O380" s="40">
        <v>42.6</v>
      </c>
    </row>
    <row r="381" spans="1:15">
      <c r="A381" s="40">
        <v>13047</v>
      </c>
      <c r="B381" s="20" t="s">
        <v>1036</v>
      </c>
      <c r="C381" s="20" t="s">
        <v>1019</v>
      </c>
      <c r="D381" s="40">
        <v>39.700000000000003</v>
      </c>
      <c r="E381" s="40">
        <v>42.5</v>
      </c>
      <c r="F381" s="40">
        <v>50.2</v>
      </c>
      <c r="G381" s="40">
        <v>59.1</v>
      </c>
      <c r="H381" s="40">
        <v>67.5</v>
      </c>
      <c r="I381" s="40">
        <v>75.2</v>
      </c>
      <c r="J381" s="40">
        <v>78.2</v>
      </c>
      <c r="K381" s="40">
        <v>77.3</v>
      </c>
      <c r="L381" s="40">
        <v>71.8</v>
      </c>
      <c r="M381" s="40">
        <v>60</v>
      </c>
      <c r="N381" s="40">
        <v>48.9</v>
      </c>
      <c r="O381" s="40">
        <v>41.1</v>
      </c>
    </row>
    <row r="382" spans="1:15">
      <c r="A382" s="40">
        <v>13049</v>
      </c>
      <c r="B382" s="20" t="s">
        <v>1037</v>
      </c>
      <c r="C382" s="20" t="s">
        <v>1019</v>
      </c>
      <c r="D382" s="40">
        <v>51.9</v>
      </c>
      <c r="E382" s="40">
        <v>54.1</v>
      </c>
      <c r="F382" s="40">
        <v>60</v>
      </c>
      <c r="G382" s="40">
        <v>66.2</v>
      </c>
      <c r="H382" s="40">
        <v>73.2</v>
      </c>
      <c r="I382" s="40">
        <v>78.599999999999994</v>
      </c>
      <c r="J382" s="40">
        <v>80.599999999999994</v>
      </c>
      <c r="K382" s="40">
        <v>80.2</v>
      </c>
      <c r="L382" s="40">
        <v>76.900000000000006</v>
      </c>
      <c r="M382" s="40">
        <v>68.099999999999994</v>
      </c>
      <c r="N382" s="40">
        <v>59.1</v>
      </c>
      <c r="O382" s="40">
        <v>52.6</v>
      </c>
    </row>
    <row r="383" spans="1:15">
      <c r="A383" s="40">
        <v>13051</v>
      </c>
      <c r="B383" s="20" t="s">
        <v>1038</v>
      </c>
      <c r="C383" s="20" t="s">
        <v>1019</v>
      </c>
      <c r="D383" s="40">
        <v>50.1</v>
      </c>
      <c r="E383" s="40">
        <v>52.2</v>
      </c>
      <c r="F383" s="40">
        <v>58.2</v>
      </c>
      <c r="G383" s="40">
        <v>65.2</v>
      </c>
      <c r="H383" s="40">
        <v>73</v>
      </c>
      <c r="I383" s="40">
        <v>79</v>
      </c>
      <c r="J383" s="40">
        <v>81.3</v>
      </c>
      <c r="K383" s="40">
        <v>80.7</v>
      </c>
      <c r="L383" s="40">
        <v>76.7</v>
      </c>
      <c r="M383" s="40">
        <v>67.599999999999994</v>
      </c>
      <c r="N383" s="40">
        <v>57.9</v>
      </c>
      <c r="O383" s="40">
        <v>51</v>
      </c>
    </row>
    <row r="384" spans="1:15">
      <c r="A384" s="40">
        <v>13053</v>
      </c>
      <c r="B384" s="20" t="s">
        <v>1039</v>
      </c>
      <c r="C384" s="20" t="s">
        <v>1019</v>
      </c>
      <c r="D384" s="40">
        <v>46.8</v>
      </c>
      <c r="E384" s="40">
        <v>49.3</v>
      </c>
      <c r="F384" s="40">
        <v>56.1</v>
      </c>
      <c r="G384" s="40">
        <v>63.7</v>
      </c>
      <c r="H384" s="40">
        <v>71.7</v>
      </c>
      <c r="I384" s="40">
        <v>78.3</v>
      </c>
      <c r="J384" s="40">
        <v>80.2</v>
      </c>
      <c r="K384" s="40">
        <v>79.7</v>
      </c>
      <c r="L384" s="40">
        <v>75.400000000000006</v>
      </c>
      <c r="M384" s="40">
        <v>65</v>
      </c>
      <c r="N384" s="40">
        <v>54.8</v>
      </c>
      <c r="O384" s="40">
        <v>47.7</v>
      </c>
    </row>
    <row r="385" spans="1:15">
      <c r="A385" s="40">
        <v>13055</v>
      </c>
      <c r="B385" s="20" t="s">
        <v>1040</v>
      </c>
      <c r="C385" s="20" t="s">
        <v>1019</v>
      </c>
      <c r="D385" s="40">
        <v>40.4</v>
      </c>
      <c r="E385" s="40">
        <v>43.4</v>
      </c>
      <c r="F385" s="40">
        <v>50.9</v>
      </c>
      <c r="G385" s="40">
        <v>59.7</v>
      </c>
      <c r="H385" s="40">
        <v>68.099999999999994</v>
      </c>
      <c r="I385" s="40">
        <v>75.599999999999994</v>
      </c>
      <c r="J385" s="40">
        <v>78.599999999999994</v>
      </c>
      <c r="K385" s="40">
        <v>77.8</v>
      </c>
      <c r="L385" s="40">
        <v>72.3</v>
      </c>
      <c r="M385" s="40">
        <v>60.7</v>
      </c>
      <c r="N385" s="40">
        <v>49.6</v>
      </c>
      <c r="O385" s="40">
        <v>41.8</v>
      </c>
    </row>
    <row r="386" spans="1:15">
      <c r="A386" s="40">
        <v>13057</v>
      </c>
      <c r="B386" s="20" t="s">
        <v>710</v>
      </c>
      <c r="C386" s="20" t="s">
        <v>1019</v>
      </c>
      <c r="D386" s="40">
        <v>40.4</v>
      </c>
      <c r="E386" s="40">
        <v>43.1</v>
      </c>
      <c r="F386" s="40">
        <v>50.4</v>
      </c>
      <c r="G386" s="40">
        <v>59.1</v>
      </c>
      <c r="H386" s="40">
        <v>67.599999999999994</v>
      </c>
      <c r="I386" s="40">
        <v>75</v>
      </c>
      <c r="J386" s="40">
        <v>77.900000000000006</v>
      </c>
      <c r="K386" s="40">
        <v>77</v>
      </c>
      <c r="L386" s="40">
        <v>71.599999999999994</v>
      </c>
      <c r="M386" s="40">
        <v>60.2</v>
      </c>
      <c r="N386" s="40">
        <v>49.6</v>
      </c>
      <c r="O386" s="40">
        <v>41.8</v>
      </c>
    </row>
    <row r="387" spans="1:15">
      <c r="A387" s="40">
        <v>13059</v>
      </c>
      <c r="B387" s="20" t="s">
        <v>713</v>
      </c>
      <c r="C387" s="20" t="s">
        <v>1019</v>
      </c>
      <c r="D387" s="40">
        <v>42.3</v>
      </c>
      <c r="E387" s="40">
        <v>45.1</v>
      </c>
      <c r="F387" s="40">
        <v>52.3</v>
      </c>
      <c r="G387" s="40">
        <v>60.5</v>
      </c>
      <c r="H387" s="40">
        <v>69</v>
      </c>
      <c r="I387" s="40">
        <v>76.3</v>
      </c>
      <c r="J387" s="40">
        <v>79.2</v>
      </c>
      <c r="K387" s="40">
        <v>78</v>
      </c>
      <c r="L387" s="40">
        <v>72.599999999999994</v>
      </c>
      <c r="M387" s="40">
        <v>61.5</v>
      </c>
      <c r="N387" s="40">
        <v>51.3</v>
      </c>
      <c r="O387" s="40">
        <v>43.5</v>
      </c>
    </row>
    <row r="388" spans="1:15">
      <c r="A388" s="40">
        <v>13061</v>
      </c>
      <c r="B388" s="20" t="s">
        <v>714</v>
      </c>
      <c r="C388" s="20" t="s">
        <v>1019</v>
      </c>
      <c r="D388" s="40">
        <v>48.7</v>
      </c>
      <c r="E388" s="40">
        <v>51.3</v>
      </c>
      <c r="F388" s="40">
        <v>57.8</v>
      </c>
      <c r="G388" s="40">
        <v>65.099999999999994</v>
      </c>
      <c r="H388" s="40">
        <v>72.900000000000006</v>
      </c>
      <c r="I388" s="40">
        <v>79</v>
      </c>
      <c r="J388" s="40">
        <v>80.7</v>
      </c>
      <c r="K388" s="40">
        <v>80.3</v>
      </c>
      <c r="L388" s="40">
        <v>76.3</v>
      </c>
      <c r="M388" s="40">
        <v>66.3</v>
      </c>
      <c r="N388" s="40">
        <v>56.5</v>
      </c>
      <c r="O388" s="40">
        <v>49.5</v>
      </c>
    </row>
    <row r="389" spans="1:15">
      <c r="A389" s="40">
        <v>13063</v>
      </c>
      <c r="B389" s="20" t="s">
        <v>1041</v>
      </c>
      <c r="C389" s="20" t="s">
        <v>1019</v>
      </c>
      <c r="D389" s="40">
        <v>42.6</v>
      </c>
      <c r="E389" s="40">
        <v>45.1</v>
      </c>
      <c r="F389" s="40">
        <v>52.4</v>
      </c>
      <c r="G389" s="40">
        <v>60.6</v>
      </c>
      <c r="H389" s="40">
        <v>69.2</v>
      </c>
      <c r="I389" s="40">
        <v>76.3</v>
      </c>
      <c r="J389" s="40">
        <v>79</v>
      </c>
      <c r="K389" s="40">
        <v>78.099999999999994</v>
      </c>
      <c r="L389" s="40">
        <v>72.8</v>
      </c>
      <c r="M389" s="40">
        <v>62</v>
      </c>
      <c r="N389" s="40">
        <v>51.5</v>
      </c>
      <c r="O389" s="40">
        <v>43.8</v>
      </c>
    </row>
    <row r="390" spans="1:15">
      <c r="A390" s="40">
        <v>13065</v>
      </c>
      <c r="B390" s="20" t="s">
        <v>1042</v>
      </c>
      <c r="C390" s="20" t="s">
        <v>1019</v>
      </c>
      <c r="D390" s="40">
        <v>51.2</v>
      </c>
      <c r="E390" s="40">
        <v>53.6</v>
      </c>
      <c r="F390" s="40">
        <v>59.6</v>
      </c>
      <c r="G390" s="40">
        <v>66.2</v>
      </c>
      <c r="H390" s="40">
        <v>73.2</v>
      </c>
      <c r="I390" s="40">
        <v>78.8</v>
      </c>
      <c r="J390" s="40">
        <v>80.7</v>
      </c>
      <c r="K390" s="40">
        <v>80.2</v>
      </c>
      <c r="L390" s="40">
        <v>76.900000000000006</v>
      </c>
      <c r="M390" s="40">
        <v>67.599999999999994</v>
      </c>
      <c r="N390" s="40">
        <v>58.3</v>
      </c>
      <c r="O390" s="40">
        <v>51.9</v>
      </c>
    </row>
    <row r="391" spans="1:15">
      <c r="A391" s="40">
        <v>13067</v>
      </c>
      <c r="B391" s="20" t="s">
        <v>1043</v>
      </c>
      <c r="C391" s="20" t="s">
        <v>1019</v>
      </c>
      <c r="D391" s="40">
        <v>41.1</v>
      </c>
      <c r="E391" s="40">
        <v>43.8</v>
      </c>
      <c r="F391" s="40">
        <v>51.1</v>
      </c>
      <c r="G391" s="40">
        <v>59.7</v>
      </c>
      <c r="H391" s="40">
        <v>68.3</v>
      </c>
      <c r="I391" s="40">
        <v>75.599999999999994</v>
      </c>
      <c r="J391" s="40">
        <v>78.400000000000006</v>
      </c>
      <c r="K391" s="40">
        <v>77.599999999999994</v>
      </c>
      <c r="L391" s="40">
        <v>72.099999999999994</v>
      </c>
      <c r="M391" s="40">
        <v>60.8</v>
      </c>
      <c r="N391" s="40">
        <v>50.3</v>
      </c>
      <c r="O391" s="40">
        <v>42.5</v>
      </c>
    </row>
    <row r="392" spans="1:15">
      <c r="A392" s="40">
        <v>13069</v>
      </c>
      <c r="B392" s="20" t="s">
        <v>716</v>
      </c>
      <c r="C392" s="20" t="s">
        <v>1019</v>
      </c>
      <c r="D392" s="40">
        <v>49.3</v>
      </c>
      <c r="E392" s="40">
        <v>51.8</v>
      </c>
      <c r="F392" s="40">
        <v>58.2</v>
      </c>
      <c r="G392" s="40">
        <v>65.400000000000006</v>
      </c>
      <c r="H392" s="40">
        <v>73</v>
      </c>
      <c r="I392" s="40">
        <v>78.8</v>
      </c>
      <c r="J392" s="40">
        <v>80.900000000000006</v>
      </c>
      <c r="K392" s="40">
        <v>80.2</v>
      </c>
      <c r="L392" s="40">
        <v>76.3</v>
      </c>
      <c r="M392" s="40">
        <v>66.5</v>
      </c>
      <c r="N392" s="40">
        <v>56.9</v>
      </c>
      <c r="O392" s="40">
        <v>50.2</v>
      </c>
    </row>
    <row r="393" spans="1:15">
      <c r="A393" s="40">
        <v>13071</v>
      </c>
      <c r="B393" s="20" t="s">
        <v>1044</v>
      </c>
      <c r="C393" s="20" t="s">
        <v>1019</v>
      </c>
      <c r="D393" s="40">
        <v>49.7</v>
      </c>
      <c r="E393" s="40">
        <v>52.3</v>
      </c>
      <c r="F393" s="40">
        <v>58.5</v>
      </c>
      <c r="G393" s="40">
        <v>65.400000000000006</v>
      </c>
      <c r="H393" s="40">
        <v>72.8</v>
      </c>
      <c r="I393" s="40">
        <v>78.400000000000006</v>
      </c>
      <c r="J393" s="40">
        <v>80.2</v>
      </c>
      <c r="K393" s="40">
        <v>79.8</v>
      </c>
      <c r="L393" s="40">
        <v>76.2</v>
      </c>
      <c r="M393" s="40">
        <v>66.8</v>
      </c>
      <c r="N393" s="40">
        <v>57.1</v>
      </c>
      <c r="O393" s="40">
        <v>50.7</v>
      </c>
    </row>
    <row r="394" spans="1:15">
      <c r="A394" s="40">
        <v>13073</v>
      </c>
      <c r="B394" s="20" t="s">
        <v>795</v>
      </c>
      <c r="C394" s="20" t="s">
        <v>1019</v>
      </c>
      <c r="D394" s="40">
        <v>44.9</v>
      </c>
      <c r="E394" s="40">
        <v>47.3</v>
      </c>
      <c r="F394" s="40">
        <v>54.4</v>
      </c>
      <c r="G394" s="40">
        <v>62.3</v>
      </c>
      <c r="H394" s="40">
        <v>70.599999999999994</v>
      </c>
      <c r="I394" s="40">
        <v>77.5</v>
      </c>
      <c r="J394" s="40">
        <v>80.2</v>
      </c>
      <c r="K394" s="40">
        <v>79.099999999999994</v>
      </c>
      <c r="L394" s="40">
        <v>74.2</v>
      </c>
      <c r="M394" s="40">
        <v>63.4</v>
      </c>
      <c r="N394" s="40">
        <v>53.4</v>
      </c>
      <c r="O394" s="40">
        <v>45.9</v>
      </c>
    </row>
    <row r="395" spans="1:15">
      <c r="A395" s="40">
        <v>13075</v>
      </c>
      <c r="B395" s="20" t="s">
        <v>1045</v>
      </c>
      <c r="C395" s="20" t="s">
        <v>1019</v>
      </c>
      <c r="D395" s="40">
        <v>49.8</v>
      </c>
      <c r="E395" s="40">
        <v>52.5</v>
      </c>
      <c r="F395" s="40">
        <v>58.7</v>
      </c>
      <c r="G395" s="40">
        <v>65.5</v>
      </c>
      <c r="H395" s="40">
        <v>72.900000000000006</v>
      </c>
      <c r="I395" s="40">
        <v>78.599999999999994</v>
      </c>
      <c r="J395" s="40">
        <v>80.400000000000006</v>
      </c>
      <c r="K395" s="40">
        <v>80</v>
      </c>
      <c r="L395" s="40">
        <v>76.400000000000006</v>
      </c>
      <c r="M395" s="40">
        <v>66.900000000000006</v>
      </c>
      <c r="N395" s="40">
        <v>57.2</v>
      </c>
      <c r="O395" s="40">
        <v>50.8</v>
      </c>
    </row>
    <row r="396" spans="1:15">
      <c r="A396" s="40">
        <v>13077</v>
      </c>
      <c r="B396" s="20" t="s">
        <v>1046</v>
      </c>
      <c r="C396" s="20" t="s">
        <v>1019</v>
      </c>
      <c r="D396" s="40">
        <v>42.7</v>
      </c>
      <c r="E396" s="40">
        <v>45.3</v>
      </c>
      <c r="F396" s="40">
        <v>52.5</v>
      </c>
      <c r="G396" s="40">
        <v>60.7</v>
      </c>
      <c r="H396" s="40">
        <v>68.900000000000006</v>
      </c>
      <c r="I396" s="40">
        <v>75.900000000000006</v>
      </c>
      <c r="J396" s="40">
        <v>78.400000000000006</v>
      </c>
      <c r="K396" s="40">
        <v>77.599999999999994</v>
      </c>
      <c r="L396" s="40">
        <v>72.5</v>
      </c>
      <c r="M396" s="40">
        <v>61.9</v>
      </c>
      <c r="N396" s="40">
        <v>51.4</v>
      </c>
      <c r="O396" s="40">
        <v>43.8</v>
      </c>
    </row>
    <row r="397" spans="1:15">
      <c r="A397" s="40">
        <v>13079</v>
      </c>
      <c r="B397" s="20" t="s">
        <v>798</v>
      </c>
      <c r="C397" s="20" t="s">
        <v>1019</v>
      </c>
      <c r="D397" s="40">
        <v>45.5</v>
      </c>
      <c r="E397" s="40">
        <v>48.1</v>
      </c>
      <c r="F397" s="40">
        <v>55</v>
      </c>
      <c r="G397" s="40">
        <v>63</v>
      </c>
      <c r="H397" s="40">
        <v>71.099999999999994</v>
      </c>
      <c r="I397" s="40">
        <v>77.7</v>
      </c>
      <c r="J397" s="40">
        <v>79.8</v>
      </c>
      <c r="K397" s="40">
        <v>79.2</v>
      </c>
      <c r="L397" s="40">
        <v>74.5</v>
      </c>
      <c r="M397" s="40">
        <v>64</v>
      </c>
      <c r="N397" s="40">
        <v>53.9</v>
      </c>
      <c r="O397" s="40">
        <v>46.4</v>
      </c>
    </row>
    <row r="398" spans="1:15">
      <c r="A398" s="40">
        <v>13081</v>
      </c>
      <c r="B398" s="20" t="s">
        <v>1047</v>
      </c>
      <c r="C398" s="20" t="s">
        <v>1019</v>
      </c>
      <c r="D398" s="40">
        <v>47.4</v>
      </c>
      <c r="E398" s="40">
        <v>50</v>
      </c>
      <c r="F398" s="40">
        <v>56.9</v>
      </c>
      <c r="G398" s="40">
        <v>64.3</v>
      </c>
      <c r="H398" s="40">
        <v>72.3</v>
      </c>
      <c r="I398" s="40">
        <v>78.400000000000006</v>
      </c>
      <c r="J398" s="40">
        <v>80.2</v>
      </c>
      <c r="K398" s="40">
        <v>79.7</v>
      </c>
      <c r="L398" s="40">
        <v>75.5</v>
      </c>
      <c r="M398" s="40">
        <v>65.400000000000006</v>
      </c>
      <c r="N398" s="40">
        <v>55.4</v>
      </c>
      <c r="O398" s="40">
        <v>48.4</v>
      </c>
    </row>
    <row r="399" spans="1:15">
      <c r="A399" s="40">
        <v>13083</v>
      </c>
      <c r="B399" s="20" t="s">
        <v>1048</v>
      </c>
      <c r="C399" s="20" t="s">
        <v>1019</v>
      </c>
      <c r="D399" s="40">
        <v>38.9</v>
      </c>
      <c r="E399" s="40">
        <v>41.7</v>
      </c>
      <c r="F399" s="40">
        <v>49.6</v>
      </c>
      <c r="G399" s="40">
        <v>58.6</v>
      </c>
      <c r="H399" s="40">
        <v>66.8</v>
      </c>
      <c r="I399" s="40">
        <v>74</v>
      </c>
      <c r="J399" s="40">
        <v>77</v>
      </c>
      <c r="K399" s="40">
        <v>76.2</v>
      </c>
      <c r="L399" s="40">
        <v>70.900000000000006</v>
      </c>
      <c r="M399" s="40">
        <v>59.8</v>
      </c>
      <c r="N399" s="40">
        <v>48.7</v>
      </c>
      <c r="O399" s="40">
        <v>40.4</v>
      </c>
    </row>
    <row r="400" spans="1:15">
      <c r="A400" s="40">
        <v>13085</v>
      </c>
      <c r="B400" s="20" t="s">
        <v>1049</v>
      </c>
      <c r="C400" s="20" t="s">
        <v>1019</v>
      </c>
      <c r="D400" s="40">
        <v>39.700000000000003</v>
      </c>
      <c r="E400" s="40">
        <v>42.1</v>
      </c>
      <c r="F400" s="40">
        <v>49.3</v>
      </c>
      <c r="G400" s="40">
        <v>58</v>
      </c>
      <c r="H400" s="40">
        <v>66.2</v>
      </c>
      <c r="I400" s="40">
        <v>73.3</v>
      </c>
      <c r="J400" s="40">
        <v>76.099999999999994</v>
      </c>
      <c r="K400" s="40">
        <v>75.2</v>
      </c>
      <c r="L400" s="40">
        <v>70</v>
      </c>
      <c r="M400" s="40">
        <v>59</v>
      </c>
      <c r="N400" s="40">
        <v>48.7</v>
      </c>
      <c r="O400" s="40">
        <v>41.1</v>
      </c>
    </row>
    <row r="401" spans="1:15">
      <c r="A401" s="40">
        <v>13087</v>
      </c>
      <c r="B401" s="20" t="s">
        <v>1050</v>
      </c>
      <c r="C401" s="20" t="s">
        <v>1019</v>
      </c>
      <c r="D401" s="40">
        <v>50.7</v>
      </c>
      <c r="E401" s="40">
        <v>53.2</v>
      </c>
      <c r="F401" s="40">
        <v>59.5</v>
      </c>
      <c r="G401" s="40">
        <v>66.3</v>
      </c>
      <c r="H401" s="40">
        <v>73.900000000000006</v>
      </c>
      <c r="I401" s="40">
        <v>79.5</v>
      </c>
      <c r="J401" s="40">
        <v>81</v>
      </c>
      <c r="K401" s="40">
        <v>80.7</v>
      </c>
      <c r="L401" s="40">
        <v>77.400000000000006</v>
      </c>
      <c r="M401" s="40">
        <v>67.8</v>
      </c>
      <c r="N401" s="40">
        <v>58.1</v>
      </c>
      <c r="O401" s="40">
        <v>51.6</v>
      </c>
    </row>
    <row r="402" spans="1:15">
      <c r="A402" s="40">
        <v>13089</v>
      </c>
      <c r="B402" s="20" t="s">
        <v>725</v>
      </c>
      <c r="C402" s="20" t="s">
        <v>1019</v>
      </c>
      <c r="D402" s="40">
        <v>41.8</v>
      </c>
      <c r="E402" s="40">
        <v>44.4</v>
      </c>
      <c r="F402" s="40">
        <v>51.7</v>
      </c>
      <c r="G402" s="40">
        <v>60</v>
      </c>
      <c r="H402" s="40">
        <v>68.599999999999994</v>
      </c>
      <c r="I402" s="40">
        <v>75.900000000000006</v>
      </c>
      <c r="J402" s="40">
        <v>78.7</v>
      </c>
      <c r="K402" s="40">
        <v>77.8</v>
      </c>
      <c r="L402" s="40">
        <v>72.3</v>
      </c>
      <c r="M402" s="40">
        <v>61.3</v>
      </c>
      <c r="N402" s="40">
        <v>50.9</v>
      </c>
      <c r="O402" s="40">
        <v>43.1</v>
      </c>
    </row>
    <row r="403" spans="1:15">
      <c r="A403" s="40">
        <v>13091</v>
      </c>
      <c r="B403" s="20" t="s">
        <v>1051</v>
      </c>
      <c r="C403" s="20" t="s">
        <v>1019</v>
      </c>
      <c r="D403" s="40">
        <v>47.7</v>
      </c>
      <c r="E403" s="40">
        <v>50.2</v>
      </c>
      <c r="F403" s="40">
        <v>57</v>
      </c>
      <c r="G403" s="40">
        <v>64.599999999999994</v>
      </c>
      <c r="H403" s="40">
        <v>72.7</v>
      </c>
      <c r="I403" s="40">
        <v>78.900000000000006</v>
      </c>
      <c r="J403" s="40">
        <v>81</v>
      </c>
      <c r="K403" s="40">
        <v>80.2</v>
      </c>
      <c r="L403" s="40">
        <v>75.900000000000006</v>
      </c>
      <c r="M403" s="40">
        <v>65.599999999999994</v>
      </c>
      <c r="N403" s="40">
        <v>55.6</v>
      </c>
      <c r="O403" s="40">
        <v>48.7</v>
      </c>
    </row>
    <row r="404" spans="1:15">
      <c r="A404" s="40">
        <v>13093</v>
      </c>
      <c r="B404" s="20" t="s">
        <v>1052</v>
      </c>
      <c r="C404" s="20" t="s">
        <v>1019</v>
      </c>
      <c r="D404" s="40">
        <v>46.9</v>
      </c>
      <c r="E404" s="40">
        <v>49.5</v>
      </c>
      <c r="F404" s="40">
        <v>56.4</v>
      </c>
      <c r="G404" s="40">
        <v>64.099999999999994</v>
      </c>
      <c r="H404" s="40">
        <v>72.2</v>
      </c>
      <c r="I404" s="40">
        <v>78.5</v>
      </c>
      <c r="J404" s="40">
        <v>80.400000000000006</v>
      </c>
      <c r="K404" s="40">
        <v>79.8</v>
      </c>
      <c r="L404" s="40">
        <v>75.400000000000006</v>
      </c>
      <c r="M404" s="40">
        <v>65.099999999999994</v>
      </c>
      <c r="N404" s="40">
        <v>55</v>
      </c>
      <c r="O404" s="40">
        <v>47.8</v>
      </c>
    </row>
    <row r="405" spans="1:15">
      <c r="A405" s="40">
        <v>13095</v>
      </c>
      <c r="B405" s="20" t="s">
        <v>1053</v>
      </c>
      <c r="C405" s="20" t="s">
        <v>1019</v>
      </c>
      <c r="D405" s="40">
        <v>49.2</v>
      </c>
      <c r="E405" s="40">
        <v>51.6</v>
      </c>
      <c r="F405" s="40">
        <v>58.3</v>
      </c>
      <c r="G405" s="40">
        <v>65.599999999999994</v>
      </c>
      <c r="H405" s="40">
        <v>73.400000000000006</v>
      </c>
      <c r="I405" s="40">
        <v>79.3</v>
      </c>
      <c r="J405" s="40">
        <v>81</v>
      </c>
      <c r="K405" s="40">
        <v>80.7</v>
      </c>
      <c r="L405" s="40">
        <v>76.8</v>
      </c>
      <c r="M405" s="40">
        <v>66.8</v>
      </c>
      <c r="N405" s="40">
        <v>56.7</v>
      </c>
      <c r="O405" s="40">
        <v>50</v>
      </c>
    </row>
    <row r="406" spans="1:15">
      <c r="A406" s="40">
        <v>13097</v>
      </c>
      <c r="B406" s="20" t="s">
        <v>918</v>
      </c>
      <c r="C406" s="20" t="s">
        <v>1019</v>
      </c>
      <c r="D406" s="40">
        <v>41.4</v>
      </c>
      <c r="E406" s="40">
        <v>44.1</v>
      </c>
      <c r="F406" s="40">
        <v>51.4</v>
      </c>
      <c r="G406" s="40">
        <v>59.7</v>
      </c>
      <c r="H406" s="40">
        <v>68.099999999999994</v>
      </c>
      <c r="I406" s="40">
        <v>75.2</v>
      </c>
      <c r="J406" s="40">
        <v>77.900000000000006</v>
      </c>
      <c r="K406" s="40">
        <v>77.099999999999994</v>
      </c>
      <c r="L406" s="40">
        <v>71.8</v>
      </c>
      <c r="M406" s="40">
        <v>60.9</v>
      </c>
      <c r="N406" s="40">
        <v>50.4</v>
      </c>
      <c r="O406" s="40">
        <v>42.7</v>
      </c>
    </row>
    <row r="407" spans="1:15">
      <c r="A407" s="40">
        <v>13099</v>
      </c>
      <c r="B407" s="20" t="s">
        <v>1054</v>
      </c>
      <c r="C407" s="20" t="s">
        <v>1019</v>
      </c>
      <c r="D407" s="40">
        <v>49.6</v>
      </c>
      <c r="E407" s="40">
        <v>52.3</v>
      </c>
      <c r="F407" s="40">
        <v>58.7</v>
      </c>
      <c r="G407" s="40">
        <v>65.900000000000006</v>
      </c>
      <c r="H407" s="40">
        <v>73.5</v>
      </c>
      <c r="I407" s="40">
        <v>79.400000000000006</v>
      </c>
      <c r="J407" s="40">
        <v>81</v>
      </c>
      <c r="K407" s="40">
        <v>80.599999999999994</v>
      </c>
      <c r="L407" s="40">
        <v>76.900000000000006</v>
      </c>
      <c r="M407" s="40">
        <v>67</v>
      </c>
      <c r="N407" s="40">
        <v>57.1</v>
      </c>
      <c r="O407" s="40">
        <v>50.4</v>
      </c>
    </row>
    <row r="408" spans="1:15">
      <c r="A408" s="40">
        <v>13101</v>
      </c>
      <c r="B408" s="20" t="s">
        <v>1055</v>
      </c>
      <c r="C408" s="20" t="s">
        <v>1019</v>
      </c>
      <c r="D408" s="40">
        <v>51.5</v>
      </c>
      <c r="E408" s="40">
        <v>54</v>
      </c>
      <c r="F408" s="40">
        <v>60</v>
      </c>
      <c r="G408" s="40">
        <v>66.400000000000006</v>
      </c>
      <c r="H408" s="40">
        <v>73.400000000000006</v>
      </c>
      <c r="I408" s="40">
        <v>78.8</v>
      </c>
      <c r="J408" s="40">
        <v>80.599999999999994</v>
      </c>
      <c r="K408" s="40">
        <v>80.2</v>
      </c>
      <c r="L408" s="40">
        <v>77</v>
      </c>
      <c r="M408" s="40">
        <v>67.8</v>
      </c>
      <c r="N408" s="40">
        <v>58.5</v>
      </c>
      <c r="O408" s="40">
        <v>52.3</v>
      </c>
    </row>
    <row r="409" spans="1:15">
      <c r="A409" s="40">
        <v>13103</v>
      </c>
      <c r="B409" s="20" t="s">
        <v>1056</v>
      </c>
      <c r="C409" s="20" t="s">
        <v>1019</v>
      </c>
      <c r="D409" s="40">
        <v>48.7</v>
      </c>
      <c r="E409" s="40">
        <v>51.1</v>
      </c>
      <c r="F409" s="40">
        <v>57.4</v>
      </c>
      <c r="G409" s="40">
        <v>64.599999999999994</v>
      </c>
      <c r="H409" s="40">
        <v>72.5</v>
      </c>
      <c r="I409" s="40">
        <v>78.5</v>
      </c>
      <c r="J409" s="40">
        <v>80.8</v>
      </c>
      <c r="K409" s="40">
        <v>80</v>
      </c>
      <c r="L409" s="40">
        <v>75.7</v>
      </c>
      <c r="M409" s="40">
        <v>66.099999999999994</v>
      </c>
      <c r="N409" s="40">
        <v>56.4</v>
      </c>
      <c r="O409" s="40">
        <v>49.6</v>
      </c>
    </row>
    <row r="410" spans="1:15">
      <c r="A410" s="40">
        <v>13105</v>
      </c>
      <c r="B410" s="20" t="s">
        <v>920</v>
      </c>
      <c r="C410" s="20" t="s">
        <v>1019</v>
      </c>
      <c r="D410" s="40">
        <v>42</v>
      </c>
      <c r="E410" s="40">
        <v>44.9</v>
      </c>
      <c r="F410" s="40">
        <v>52.1</v>
      </c>
      <c r="G410" s="40">
        <v>60.5</v>
      </c>
      <c r="H410" s="40">
        <v>69.099999999999994</v>
      </c>
      <c r="I410" s="40">
        <v>76.400000000000006</v>
      </c>
      <c r="J410" s="40">
        <v>79.3</v>
      </c>
      <c r="K410" s="40">
        <v>78.2</v>
      </c>
      <c r="L410" s="40">
        <v>72.8</v>
      </c>
      <c r="M410" s="40">
        <v>61.4</v>
      </c>
      <c r="N410" s="40">
        <v>51</v>
      </c>
      <c r="O410" s="40">
        <v>43</v>
      </c>
    </row>
    <row r="411" spans="1:15">
      <c r="A411" s="40">
        <v>13107</v>
      </c>
      <c r="B411" s="20" t="s">
        <v>1057</v>
      </c>
      <c r="C411" s="20" t="s">
        <v>1019</v>
      </c>
      <c r="D411" s="40">
        <v>47.4</v>
      </c>
      <c r="E411" s="40">
        <v>50</v>
      </c>
      <c r="F411" s="40">
        <v>56.6</v>
      </c>
      <c r="G411" s="40">
        <v>64.3</v>
      </c>
      <c r="H411" s="40">
        <v>72.2</v>
      </c>
      <c r="I411" s="40">
        <v>78.5</v>
      </c>
      <c r="J411" s="40">
        <v>80.7</v>
      </c>
      <c r="K411" s="40">
        <v>79.900000000000006</v>
      </c>
      <c r="L411" s="40">
        <v>75.3</v>
      </c>
      <c r="M411" s="40">
        <v>65.099999999999994</v>
      </c>
      <c r="N411" s="40">
        <v>55.3</v>
      </c>
      <c r="O411" s="40">
        <v>48.4</v>
      </c>
    </row>
    <row r="412" spans="1:15">
      <c r="A412" s="40">
        <v>13109</v>
      </c>
      <c r="B412" s="20" t="s">
        <v>1058</v>
      </c>
      <c r="C412" s="20" t="s">
        <v>1019</v>
      </c>
      <c r="D412" s="40">
        <v>49.3</v>
      </c>
      <c r="E412" s="40">
        <v>51.7</v>
      </c>
      <c r="F412" s="40">
        <v>58</v>
      </c>
      <c r="G412" s="40">
        <v>65.400000000000006</v>
      </c>
      <c r="H412" s="40">
        <v>73</v>
      </c>
      <c r="I412" s="40">
        <v>79.099999999999994</v>
      </c>
      <c r="J412" s="40">
        <v>81.3</v>
      </c>
      <c r="K412" s="40">
        <v>80.5</v>
      </c>
      <c r="L412" s="40">
        <v>76.099999999999994</v>
      </c>
      <c r="M412" s="40">
        <v>66.599999999999994</v>
      </c>
      <c r="N412" s="40">
        <v>56.9</v>
      </c>
      <c r="O412" s="40">
        <v>50.2</v>
      </c>
    </row>
    <row r="413" spans="1:15">
      <c r="A413" s="40">
        <v>13111</v>
      </c>
      <c r="B413" s="20" t="s">
        <v>1059</v>
      </c>
      <c r="C413" s="20" t="s">
        <v>1019</v>
      </c>
      <c r="D413" s="40">
        <v>37.5</v>
      </c>
      <c r="E413" s="40">
        <v>39.700000000000003</v>
      </c>
      <c r="F413" s="40">
        <v>47</v>
      </c>
      <c r="G413" s="40">
        <v>55.9</v>
      </c>
      <c r="H413" s="40">
        <v>63.8</v>
      </c>
      <c r="I413" s="40">
        <v>70.8</v>
      </c>
      <c r="J413" s="40">
        <v>73.8</v>
      </c>
      <c r="K413" s="40">
        <v>72.8</v>
      </c>
      <c r="L413" s="40">
        <v>67.8</v>
      </c>
      <c r="M413" s="40">
        <v>56.9</v>
      </c>
      <c r="N413" s="40">
        <v>46.7</v>
      </c>
      <c r="O413" s="40">
        <v>39.1</v>
      </c>
    </row>
    <row r="414" spans="1:15">
      <c r="A414" s="40">
        <v>13113</v>
      </c>
      <c r="B414" s="20" t="s">
        <v>729</v>
      </c>
      <c r="C414" s="20" t="s">
        <v>1019</v>
      </c>
      <c r="D414" s="40">
        <v>42.9</v>
      </c>
      <c r="E414" s="40">
        <v>45.3</v>
      </c>
      <c r="F414" s="40">
        <v>52.6</v>
      </c>
      <c r="G414" s="40">
        <v>60.8</v>
      </c>
      <c r="H414" s="40">
        <v>69.3</v>
      </c>
      <c r="I414" s="40">
        <v>76.3</v>
      </c>
      <c r="J414" s="40">
        <v>78.900000000000006</v>
      </c>
      <c r="K414" s="40">
        <v>78.099999999999994</v>
      </c>
      <c r="L414" s="40">
        <v>72.900000000000006</v>
      </c>
      <c r="M414" s="40">
        <v>62.1</v>
      </c>
      <c r="N414" s="40">
        <v>51.7</v>
      </c>
      <c r="O414" s="40">
        <v>44</v>
      </c>
    </row>
    <row r="415" spans="1:15">
      <c r="A415" s="40">
        <v>13115</v>
      </c>
      <c r="B415" s="20" t="s">
        <v>1060</v>
      </c>
      <c r="C415" s="20" t="s">
        <v>1019</v>
      </c>
      <c r="D415" s="40">
        <v>41</v>
      </c>
      <c r="E415" s="40">
        <v>44.1</v>
      </c>
      <c r="F415" s="40">
        <v>51.5</v>
      </c>
      <c r="G415" s="40">
        <v>60.2</v>
      </c>
      <c r="H415" s="40">
        <v>68.599999999999994</v>
      </c>
      <c r="I415" s="40">
        <v>76.099999999999994</v>
      </c>
      <c r="J415" s="40">
        <v>79</v>
      </c>
      <c r="K415" s="40">
        <v>78.2</v>
      </c>
      <c r="L415" s="40">
        <v>72.7</v>
      </c>
      <c r="M415" s="40">
        <v>61</v>
      </c>
      <c r="N415" s="40">
        <v>50.1</v>
      </c>
      <c r="O415" s="40">
        <v>42.3</v>
      </c>
    </row>
    <row r="416" spans="1:15">
      <c r="A416" s="40">
        <v>13117</v>
      </c>
      <c r="B416" s="20" t="s">
        <v>1061</v>
      </c>
      <c r="C416" s="20" t="s">
        <v>1019</v>
      </c>
      <c r="D416" s="40">
        <v>40.6</v>
      </c>
      <c r="E416" s="40">
        <v>43.1</v>
      </c>
      <c r="F416" s="40">
        <v>50.3</v>
      </c>
      <c r="G416" s="40">
        <v>58.8</v>
      </c>
      <c r="H416" s="40">
        <v>67.3</v>
      </c>
      <c r="I416" s="40">
        <v>74.599999999999994</v>
      </c>
      <c r="J416" s="40">
        <v>77.400000000000006</v>
      </c>
      <c r="K416" s="40">
        <v>76.5</v>
      </c>
      <c r="L416" s="40">
        <v>71.099999999999994</v>
      </c>
      <c r="M416" s="40">
        <v>60</v>
      </c>
      <c r="N416" s="40">
        <v>49.6</v>
      </c>
      <c r="O416" s="40">
        <v>41.8</v>
      </c>
    </row>
    <row r="417" spans="1:15">
      <c r="A417" s="40">
        <v>13119</v>
      </c>
      <c r="B417" s="20" t="s">
        <v>730</v>
      </c>
      <c r="C417" s="20" t="s">
        <v>1019</v>
      </c>
      <c r="D417" s="40">
        <v>42</v>
      </c>
      <c r="E417" s="40">
        <v>44.6</v>
      </c>
      <c r="F417" s="40">
        <v>51.6</v>
      </c>
      <c r="G417" s="40">
        <v>60</v>
      </c>
      <c r="H417" s="40">
        <v>68.400000000000006</v>
      </c>
      <c r="I417" s="40">
        <v>75.8</v>
      </c>
      <c r="J417" s="40">
        <v>78.7</v>
      </c>
      <c r="K417" s="40">
        <v>77.599999999999994</v>
      </c>
      <c r="L417" s="40">
        <v>72.2</v>
      </c>
      <c r="M417" s="40">
        <v>61</v>
      </c>
      <c r="N417" s="40">
        <v>50.7</v>
      </c>
      <c r="O417" s="40">
        <v>42.9</v>
      </c>
    </row>
    <row r="418" spans="1:15">
      <c r="A418" s="40">
        <v>13121</v>
      </c>
      <c r="B418" s="20" t="s">
        <v>804</v>
      </c>
      <c r="C418" s="20" t="s">
        <v>1019</v>
      </c>
      <c r="D418" s="40">
        <v>41.5</v>
      </c>
      <c r="E418" s="40">
        <v>44.2</v>
      </c>
      <c r="F418" s="40">
        <v>51.5</v>
      </c>
      <c r="G418" s="40">
        <v>59.8</v>
      </c>
      <c r="H418" s="40">
        <v>68.400000000000006</v>
      </c>
      <c r="I418" s="40">
        <v>75.599999999999994</v>
      </c>
      <c r="J418" s="40">
        <v>78.400000000000006</v>
      </c>
      <c r="K418" s="40">
        <v>77.5</v>
      </c>
      <c r="L418" s="40">
        <v>72.099999999999994</v>
      </c>
      <c r="M418" s="40">
        <v>61.1</v>
      </c>
      <c r="N418" s="40">
        <v>50.6</v>
      </c>
      <c r="O418" s="40">
        <v>42.8</v>
      </c>
    </row>
    <row r="419" spans="1:15">
      <c r="A419" s="40">
        <v>13123</v>
      </c>
      <c r="B419" s="20" t="s">
        <v>1062</v>
      </c>
      <c r="C419" s="20" t="s">
        <v>1019</v>
      </c>
      <c r="D419" s="40">
        <v>38.299999999999997</v>
      </c>
      <c r="E419" s="40">
        <v>40.700000000000003</v>
      </c>
      <c r="F419" s="40">
        <v>48</v>
      </c>
      <c r="G419" s="40">
        <v>56.8</v>
      </c>
      <c r="H419" s="40">
        <v>64.900000000000006</v>
      </c>
      <c r="I419" s="40">
        <v>71.900000000000006</v>
      </c>
      <c r="J419" s="40">
        <v>74.8</v>
      </c>
      <c r="K419" s="40">
        <v>73.900000000000006</v>
      </c>
      <c r="L419" s="40">
        <v>68.8</v>
      </c>
      <c r="M419" s="40">
        <v>58</v>
      </c>
      <c r="N419" s="40">
        <v>47.6</v>
      </c>
      <c r="O419" s="40">
        <v>39.799999999999997</v>
      </c>
    </row>
    <row r="420" spans="1:15">
      <c r="A420" s="40">
        <v>13125</v>
      </c>
      <c r="B420" s="20" t="s">
        <v>1063</v>
      </c>
      <c r="C420" s="20" t="s">
        <v>1019</v>
      </c>
      <c r="D420" s="40">
        <v>45.2</v>
      </c>
      <c r="E420" s="40">
        <v>47.8</v>
      </c>
      <c r="F420" s="40">
        <v>54.8</v>
      </c>
      <c r="G420" s="40">
        <v>62.6</v>
      </c>
      <c r="H420" s="40">
        <v>70.7</v>
      </c>
      <c r="I420" s="40">
        <v>77.400000000000006</v>
      </c>
      <c r="J420" s="40">
        <v>79.900000000000006</v>
      </c>
      <c r="K420" s="40">
        <v>78.900000000000006</v>
      </c>
      <c r="L420" s="40">
        <v>74</v>
      </c>
      <c r="M420" s="40">
        <v>63.4</v>
      </c>
      <c r="N420" s="40">
        <v>53.3</v>
      </c>
      <c r="O420" s="40">
        <v>46.2</v>
      </c>
    </row>
    <row r="421" spans="1:15">
      <c r="A421" s="40">
        <v>13127</v>
      </c>
      <c r="B421" s="20" t="s">
        <v>1064</v>
      </c>
      <c r="C421" s="20" t="s">
        <v>1019</v>
      </c>
      <c r="D421" s="40">
        <v>51.8</v>
      </c>
      <c r="E421" s="40">
        <v>53.7</v>
      </c>
      <c r="F421" s="40">
        <v>59.4</v>
      </c>
      <c r="G421" s="40">
        <v>66.099999999999994</v>
      </c>
      <c r="H421" s="40">
        <v>73.400000000000006</v>
      </c>
      <c r="I421" s="40">
        <v>79.099999999999994</v>
      </c>
      <c r="J421" s="40">
        <v>81.3</v>
      </c>
      <c r="K421" s="40">
        <v>80.8</v>
      </c>
      <c r="L421" s="40">
        <v>77.3</v>
      </c>
      <c r="M421" s="40">
        <v>68.7</v>
      </c>
      <c r="N421" s="40">
        <v>59.4</v>
      </c>
      <c r="O421" s="40">
        <v>52.7</v>
      </c>
    </row>
    <row r="422" spans="1:15">
      <c r="A422" s="40">
        <v>13129</v>
      </c>
      <c r="B422" s="20" t="s">
        <v>1065</v>
      </c>
      <c r="C422" s="20" t="s">
        <v>1019</v>
      </c>
      <c r="D422" s="40">
        <v>40.5</v>
      </c>
      <c r="E422" s="40">
        <v>43.5</v>
      </c>
      <c r="F422" s="40">
        <v>51</v>
      </c>
      <c r="G422" s="40">
        <v>59.8</v>
      </c>
      <c r="H422" s="40">
        <v>68.3</v>
      </c>
      <c r="I422" s="40">
        <v>75.900000000000006</v>
      </c>
      <c r="J422" s="40">
        <v>78.900000000000006</v>
      </c>
      <c r="K422" s="40">
        <v>78.099999999999994</v>
      </c>
      <c r="L422" s="40">
        <v>72.5</v>
      </c>
      <c r="M422" s="40">
        <v>60.8</v>
      </c>
      <c r="N422" s="40">
        <v>49.6</v>
      </c>
      <c r="O422" s="40">
        <v>41.9</v>
      </c>
    </row>
    <row r="423" spans="1:15">
      <c r="A423" s="40">
        <v>13131</v>
      </c>
      <c r="B423" s="20" t="s">
        <v>1066</v>
      </c>
      <c r="C423" s="20" t="s">
        <v>1019</v>
      </c>
      <c r="D423" s="40">
        <v>50.7</v>
      </c>
      <c r="E423" s="40">
        <v>53.2</v>
      </c>
      <c r="F423" s="40">
        <v>59.3</v>
      </c>
      <c r="G423" s="40">
        <v>66</v>
      </c>
      <c r="H423" s="40">
        <v>73.5</v>
      </c>
      <c r="I423" s="40">
        <v>79</v>
      </c>
      <c r="J423" s="40">
        <v>80.5</v>
      </c>
      <c r="K423" s="40">
        <v>80.2</v>
      </c>
      <c r="L423" s="40">
        <v>77</v>
      </c>
      <c r="M423" s="40">
        <v>67.599999999999994</v>
      </c>
      <c r="N423" s="40">
        <v>58</v>
      </c>
      <c r="O423" s="40">
        <v>51.7</v>
      </c>
    </row>
    <row r="424" spans="1:15">
      <c r="A424" s="40">
        <v>13133</v>
      </c>
      <c r="B424" s="20" t="s">
        <v>732</v>
      </c>
      <c r="C424" s="20" t="s">
        <v>1019</v>
      </c>
      <c r="D424" s="40">
        <v>43.5</v>
      </c>
      <c r="E424" s="40">
        <v>46.2</v>
      </c>
      <c r="F424" s="40">
        <v>53.3</v>
      </c>
      <c r="G424" s="40">
        <v>61.4</v>
      </c>
      <c r="H424" s="40">
        <v>69.900000000000006</v>
      </c>
      <c r="I424" s="40">
        <v>77</v>
      </c>
      <c r="J424" s="40">
        <v>79.7</v>
      </c>
      <c r="K424" s="40">
        <v>78.7</v>
      </c>
      <c r="L424" s="40">
        <v>73.400000000000006</v>
      </c>
      <c r="M424" s="40">
        <v>62.4</v>
      </c>
      <c r="N424" s="40">
        <v>52.2</v>
      </c>
      <c r="O424" s="40">
        <v>44.5</v>
      </c>
    </row>
    <row r="425" spans="1:15">
      <c r="A425" s="40">
        <v>13135</v>
      </c>
      <c r="B425" s="20" t="s">
        <v>1067</v>
      </c>
      <c r="C425" s="20" t="s">
        <v>1019</v>
      </c>
      <c r="D425" s="40">
        <v>41.4</v>
      </c>
      <c r="E425" s="40">
        <v>44</v>
      </c>
      <c r="F425" s="40">
        <v>51.2</v>
      </c>
      <c r="G425" s="40">
        <v>59.6</v>
      </c>
      <c r="H425" s="40">
        <v>68.099999999999994</v>
      </c>
      <c r="I425" s="40">
        <v>75.400000000000006</v>
      </c>
      <c r="J425" s="40">
        <v>78.2</v>
      </c>
      <c r="K425" s="40">
        <v>77.3</v>
      </c>
      <c r="L425" s="40">
        <v>71.8</v>
      </c>
      <c r="M425" s="40">
        <v>60.8</v>
      </c>
      <c r="N425" s="40">
        <v>50.5</v>
      </c>
      <c r="O425" s="40">
        <v>42.6</v>
      </c>
    </row>
    <row r="426" spans="1:15">
      <c r="A426" s="40">
        <v>13137</v>
      </c>
      <c r="B426" s="20" t="s">
        <v>1068</v>
      </c>
      <c r="C426" s="20" t="s">
        <v>1019</v>
      </c>
      <c r="D426" s="40">
        <v>40.6</v>
      </c>
      <c r="E426" s="40">
        <v>43</v>
      </c>
      <c r="F426" s="40">
        <v>49.7</v>
      </c>
      <c r="G426" s="40">
        <v>58.2</v>
      </c>
      <c r="H426" s="40">
        <v>66</v>
      </c>
      <c r="I426" s="40">
        <v>73.099999999999994</v>
      </c>
      <c r="J426" s="40">
        <v>76.099999999999994</v>
      </c>
      <c r="K426" s="40">
        <v>75</v>
      </c>
      <c r="L426" s="40">
        <v>69.7</v>
      </c>
      <c r="M426" s="40">
        <v>59.1</v>
      </c>
      <c r="N426" s="40">
        <v>49.2</v>
      </c>
      <c r="O426" s="40">
        <v>41.7</v>
      </c>
    </row>
    <row r="427" spans="1:15">
      <c r="A427" s="40">
        <v>13139</v>
      </c>
      <c r="B427" s="20" t="s">
        <v>1069</v>
      </c>
      <c r="C427" s="20" t="s">
        <v>1019</v>
      </c>
      <c r="D427" s="40">
        <v>41.1</v>
      </c>
      <c r="E427" s="40">
        <v>43.6</v>
      </c>
      <c r="F427" s="40">
        <v>50.7</v>
      </c>
      <c r="G427" s="40">
        <v>59.1</v>
      </c>
      <c r="H427" s="40">
        <v>67.5</v>
      </c>
      <c r="I427" s="40">
        <v>74.7</v>
      </c>
      <c r="J427" s="40">
        <v>77.599999999999994</v>
      </c>
      <c r="K427" s="40">
        <v>76.599999999999994</v>
      </c>
      <c r="L427" s="40">
        <v>71.2</v>
      </c>
      <c r="M427" s="40">
        <v>60.2</v>
      </c>
      <c r="N427" s="40">
        <v>49.9</v>
      </c>
      <c r="O427" s="40">
        <v>42.3</v>
      </c>
    </row>
    <row r="428" spans="1:15">
      <c r="A428" s="40">
        <v>13141</v>
      </c>
      <c r="B428" s="20" t="s">
        <v>1070</v>
      </c>
      <c r="C428" s="20" t="s">
        <v>1019</v>
      </c>
      <c r="D428" s="40">
        <v>44.7</v>
      </c>
      <c r="E428" s="40">
        <v>47.3</v>
      </c>
      <c r="F428" s="40">
        <v>54.4</v>
      </c>
      <c r="G428" s="40">
        <v>62.4</v>
      </c>
      <c r="H428" s="40">
        <v>70.7</v>
      </c>
      <c r="I428" s="40">
        <v>77.599999999999994</v>
      </c>
      <c r="J428" s="40">
        <v>80.099999999999994</v>
      </c>
      <c r="K428" s="40">
        <v>79.2</v>
      </c>
      <c r="L428" s="40">
        <v>74.099999999999994</v>
      </c>
      <c r="M428" s="40">
        <v>63.2</v>
      </c>
      <c r="N428" s="40">
        <v>53.1</v>
      </c>
      <c r="O428" s="40">
        <v>45.8</v>
      </c>
    </row>
    <row r="429" spans="1:15">
      <c r="A429" s="40">
        <v>13143</v>
      </c>
      <c r="B429" s="20" t="s">
        <v>1071</v>
      </c>
      <c r="C429" s="20" t="s">
        <v>1019</v>
      </c>
      <c r="D429" s="40">
        <v>40.799999999999997</v>
      </c>
      <c r="E429" s="40">
        <v>43.6</v>
      </c>
      <c r="F429" s="40">
        <v>50.8</v>
      </c>
      <c r="G429" s="40">
        <v>59.1</v>
      </c>
      <c r="H429" s="40">
        <v>67.099999999999994</v>
      </c>
      <c r="I429" s="40">
        <v>74.2</v>
      </c>
      <c r="J429" s="40">
        <v>77</v>
      </c>
      <c r="K429" s="40">
        <v>76.2</v>
      </c>
      <c r="L429" s="40">
        <v>71</v>
      </c>
      <c r="M429" s="40">
        <v>59.9</v>
      </c>
      <c r="N429" s="40">
        <v>49.6</v>
      </c>
      <c r="O429" s="40">
        <v>42</v>
      </c>
    </row>
    <row r="430" spans="1:15">
      <c r="A430" s="40">
        <v>13145</v>
      </c>
      <c r="B430" s="20" t="s">
        <v>1072</v>
      </c>
      <c r="C430" s="20" t="s">
        <v>1019</v>
      </c>
      <c r="D430" s="40">
        <v>45</v>
      </c>
      <c r="E430" s="40">
        <v>47.5</v>
      </c>
      <c r="F430" s="40">
        <v>54.3</v>
      </c>
      <c r="G430" s="40">
        <v>62.1</v>
      </c>
      <c r="H430" s="40">
        <v>70</v>
      </c>
      <c r="I430" s="40">
        <v>76.900000000000006</v>
      </c>
      <c r="J430" s="40">
        <v>79</v>
      </c>
      <c r="K430" s="40">
        <v>78.5</v>
      </c>
      <c r="L430" s="40">
        <v>73.900000000000006</v>
      </c>
      <c r="M430" s="40">
        <v>63.4</v>
      </c>
      <c r="N430" s="40">
        <v>53.2</v>
      </c>
      <c r="O430" s="40">
        <v>45.9</v>
      </c>
    </row>
    <row r="431" spans="1:15">
      <c r="A431" s="40">
        <v>13147</v>
      </c>
      <c r="B431" s="20" t="s">
        <v>1073</v>
      </c>
      <c r="C431" s="20" t="s">
        <v>1019</v>
      </c>
      <c r="D431" s="40">
        <v>41.7</v>
      </c>
      <c r="E431" s="40">
        <v>44.4</v>
      </c>
      <c r="F431" s="40">
        <v>51.5</v>
      </c>
      <c r="G431" s="40">
        <v>59.9</v>
      </c>
      <c r="H431" s="40">
        <v>68.400000000000006</v>
      </c>
      <c r="I431" s="40">
        <v>75.7</v>
      </c>
      <c r="J431" s="40">
        <v>78.599999999999994</v>
      </c>
      <c r="K431" s="40">
        <v>77.599999999999994</v>
      </c>
      <c r="L431" s="40">
        <v>72.2</v>
      </c>
      <c r="M431" s="40">
        <v>61</v>
      </c>
      <c r="N431" s="40">
        <v>50.6</v>
      </c>
      <c r="O431" s="40">
        <v>42.7</v>
      </c>
    </row>
    <row r="432" spans="1:15">
      <c r="A432" s="40">
        <v>13149</v>
      </c>
      <c r="B432" s="20" t="s">
        <v>1074</v>
      </c>
      <c r="C432" s="20" t="s">
        <v>1019</v>
      </c>
      <c r="D432" s="40">
        <v>42.6</v>
      </c>
      <c r="E432" s="40">
        <v>45.3</v>
      </c>
      <c r="F432" s="40">
        <v>52.5</v>
      </c>
      <c r="G432" s="40">
        <v>60.6</v>
      </c>
      <c r="H432" s="40">
        <v>68.7</v>
      </c>
      <c r="I432" s="40">
        <v>75.7</v>
      </c>
      <c r="J432" s="40">
        <v>78.3</v>
      </c>
      <c r="K432" s="40">
        <v>77.5</v>
      </c>
      <c r="L432" s="40">
        <v>72.5</v>
      </c>
      <c r="M432" s="40">
        <v>61.6</v>
      </c>
      <c r="N432" s="40">
        <v>51.2</v>
      </c>
      <c r="O432" s="40">
        <v>43.6</v>
      </c>
    </row>
    <row r="433" spans="1:15">
      <c r="A433" s="40">
        <v>13151</v>
      </c>
      <c r="B433" s="20" t="s">
        <v>734</v>
      </c>
      <c r="C433" s="20" t="s">
        <v>1019</v>
      </c>
      <c r="D433" s="40">
        <v>43.2</v>
      </c>
      <c r="E433" s="40">
        <v>45.6</v>
      </c>
      <c r="F433" s="40">
        <v>52.9</v>
      </c>
      <c r="G433" s="40">
        <v>61.1</v>
      </c>
      <c r="H433" s="40">
        <v>69.5</v>
      </c>
      <c r="I433" s="40">
        <v>76.599999999999994</v>
      </c>
      <c r="J433" s="40">
        <v>79.3</v>
      </c>
      <c r="K433" s="40">
        <v>78.400000000000006</v>
      </c>
      <c r="L433" s="40">
        <v>73.099999999999994</v>
      </c>
      <c r="M433" s="40">
        <v>62.3</v>
      </c>
      <c r="N433" s="40">
        <v>52</v>
      </c>
      <c r="O433" s="40">
        <v>44.3</v>
      </c>
    </row>
    <row r="434" spans="1:15">
      <c r="A434" s="40">
        <v>13153</v>
      </c>
      <c r="B434" s="20" t="s">
        <v>735</v>
      </c>
      <c r="C434" s="20" t="s">
        <v>1019</v>
      </c>
      <c r="D434" s="40">
        <v>46.5</v>
      </c>
      <c r="E434" s="40">
        <v>49.1</v>
      </c>
      <c r="F434" s="40">
        <v>56.1</v>
      </c>
      <c r="G434" s="40">
        <v>63.9</v>
      </c>
      <c r="H434" s="40">
        <v>72</v>
      </c>
      <c r="I434" s="40">
        <v>78.5</v>
      </c>
      <c r="J434" s="40">
        <v>80.5</v>
      </c>
      <c r="K434" s="40">
        <v>79.900000000000006</v>
      </c>
      <c r="L434" s="40">
        <v>75.3</v>
      </c>
      <c r="M434" s="40">
        <v>64.8</v>
      </c>
      <c r="N434" s="40">
        <v>54.7</v>
      </c>
      <c r="O434" s="40">
        <v>47.6</v>
      </c>
    </row>
    <row r="435" spans="1:15">
      <c r="A435" s="40">
        <v>13155</v>
      </c>
      <c r="B435" s="20" t="s">
        <v>1075</v>
      </c>
      <c r="C435" s="20" t="s">
        <v>1019</v>
      </c>
      <c r="D435" s="40">
        <v>48.6</v>
      </c>
      <c r="E435" s="40">
        <v>51.2</v>
      </c>
      <c r="F435" s="40">
        <v>57.7</v>
      </c>
      <c r="G435" s="40">
        <v>65</v>
      </c>
      <c r="H435" s="40">
        <v>72.7</v>
      </c>
      <c r="I435" s="40">
        <v>78.599999999999994</v>
      </c>
      <c r="J435" s="40">
        <v>80.5</v>
      </c>
      <c r="K435" s="40">
        <v>79.900000000000006</v>
      </c>
      <c r="L435" s="40">
        <v>76</v>
      </c>
      <c r="M435" s="40">
        <v>66.099999999999994</v>
      </c>
      <c r="N435" s="40">
        <v>56.4</v>
      </c>
      <c r="O435" s="40">
        <v>49.6</v>
      </c>
    </row>
    <row r="436" spans="1:15">
      <c r="A436" s="40">
        <v>13157</v>
      </c>
      <c r="B436" s="20" t="s">
        <v>736</v>
      </c>
      <c r="C436" s="20" t="s">
        <v>1019</v>
      </c>
      <c r="D436" s="40">
        <v>42</v>
      </c>
      <c r="E436" s="40">
        <v>44.7</v>
      </c>
      <c r="F436" s="40">
        <v>51.8</v>
      </c>
      <c r="G436" s="40">
        <v>60.1</v>
      </c>
      <c r="H436" s="40">
        <v>68.599999999999994</v>
      </c>
      <c r="I436" s="40">
        <v>75.900000000000006</v>
      </c>
      <c r="J436" s="40">
        <v>78.8</v>
      </c>
      <c r="K436" s="40">
        <v>77.8</v>
      </c>
      <c r="L436" s="40">
        <v>72.3</v>
      </c>
      <c r="M436" s="40">
        <v>61.2</v>
      </c>
      <c r="N436" s="40">
        <v>50.9</v>
      </c>
      <c r="O436" s="40">
        <v>43.1</v>
      </c>
    </row>
    <row r="437" spans="1:15">
      <c r="A437" s="40">
        <v>13159</v>
      </c>
      <c r="B437" s="20" t="s">
        <v>1076</v>
      </c>
      <c r="C437" s="20" t="s">
        <v>1019</v>
      </c>
      <c r="D437" s="40">
        <v>43.4</v>
      </c>
      <c r="E437" s="40">
        <v>46.1</v>
      </c>
      <c r="F437" s="40">
        <v>53.4</v>
      </c>
      <c r="G437" s="40">
        <v>61.5</v>
      </c>
      <c r="H437" s="40">
        <v>69.900000000000006</v>
      </c>
      <c r="I437" s="40">
        <v>76.8</v>
      </c>
      <c r="J437" s="40">
        <v>79.3</v>
      </c>
      <c r="K437" s="40">
        <v>78.400000000000006</v>
      </c>
      <c r="L437" s="40">
        <v>73.400000000000006</v>
      </c>
      <c r="M437" s="40">
        <v>62.4</v>
      </c>
      <c r="N437" s="40">
        <v>52.2</v>
      </c>
      <c r="O437" s="40">
        <v>44.5</v>
      </c>
    </row>
    <row r="438" spans="1:15">
      <c r="A438" s="40">
        <v>13161</v>
      </c>
      <c r="B438" s="20" t="s">
        <v>1077</v>
      </c>
      <c r="C438" s="20" t="s">
        <v>1019</v>
      </c>
      <c r="D438" s="40">
        <v>49</v>
      </c>
      <c r="E438" s="40">
        <v>51.5</v>
      </c>
      <c r="F438" s="40">
        <v>57.8</v>
      </c>
      <c r="G438" s="40">
        <v>65.3</v>
      </c>
      <c r="H438" s="40">
        <v>72.900000000000006</v>
      </c>
      <c r="I438" s="40">
        <v>78.900000000000006</v>
      </c>
      <c r="J438" s="40">
        <v>81</v>
      </c>
      <c r="K438" s="40">
        <v>80.2</v>
      </c>
      <c r="L438" s="40">
        <v>76.2</v>
      </c>
      <c r="M438" s="40">
        <v>66.3</v>
      </c>
      <c r="N438" s="40">
        <v>56.6</v>
      </c>
      <c r="O438" s="40">
        <v>49.8</v>
      </c>
    </row>
    <row r="439" spans="1:15">
      <c r="A439" s="40">
        <v>13163</v>
      </c>
      <c r="B439" s="20" t="s">
        <v>737</v>
      </c>
      <c r="C439" s="20" t="s">
        <v>1019</v>
      </c>
      <c r="D439" s="40">
        <v>45.8</v>
      </c>
      <c r="E439" s="40">
        <v>48.5</v>
      </c>
      <c r="F439" s="40">
        <v>55.4</v>
      </c>
      <c r="G439" s="40">
        <v>63</v>
      </c>
      <c r="H439" s="40">
        <v>71.099999999999994</v>
      </c>
      <c r="I439" s="40">
        <v>77.599999999999994</v>
      </c>
      <c r="J439" s="40">
        <v>80</v>
      </c>
      <c r="K439" s="40">
        <v>79.099999999999994</v>
      </c>
      <c r="L439" s="40">
        <v>74.3</v>
      </c>
      <c r="M439" s="40">
        <v>63.8</v>
      </c>
      <c r="N439" s="40">
        <v>53.9</v>
      </c>
      <c r="O439" s="40">
        <v>46.9</v>
      </c>
    </row>
    <row r="440" spans="1:15">
      <c r="A440" s="40">
        <v>13165</v>
      </c>
      <c r="B440" s="20" t="s">
        <v>1078</v>
      </c>
      <c r="C440" s="20" t="s">
        <v>1019</v>
      </c>
      <c r="D440" s="40">
        <v>46.6</v>
      </c>
      <c r="E440" s="40">
        <v>49.3</v>
      </c>
      <c r="F440" s="40">
        <v>56</v>
      </c>
      <c r="G440" s="40">
        <v>63.7</v>
      </c>
      <c r="H440" s="40">
        <v>71.599999999999994</v>
      </c>
      <c r="I440" s="40">
        <v>78</v>
      </c>
      <c r="J440" s="40">
        <v>80.3</v>
      </c>
      <c r="K440" s="40">
        <v>79.5</v>
      </c>
      <c r="L440" s="40">
        <v>74.7</v>
      </c>
      <c r="M440" s="40">
        <v>64.5</v>
      </c>
      <c r="N440" s="40">
        <v>54.6</v>
      </c>
      <c r="O440" s="40">
        <v>47.7</v>
      </c>
    </row>
    <row r="441" spans="1:15">
      <c r="A441" s="40">
        <v>13167</v>
      </c>
      <c r="B441" s="20" t="s">
        <v>812</v>
      </c>
      <c r="C441" s="20" t="s">
        <v>1019</v>
      </c>
      <c r="D441" s="40">
        <v>46.9</v>
      </c>
      <c r="E441" s="40">
        <v>49.5</v>
      </c>
      <c r="F441" s="40">
        <v>56.3</v>
      </c>
      <c r="G441" s="40">
        <v>63.9</v>
      </c>
      <c r="H441" s="40">
        <v>71.900000000000006</v>
      </c>
      <c r="I441" s="40">
        <v>78.3</v>
      </c>
      <c r="J441" s="40">
        <v>80.599999999999994</v>
      </c>
      <c r="K441" s="40">
        <v>79.7</v>
      </c>
      <c r="L441" s="40">
        <v>75.099999999999994</v>
      </c>
      <c r="M441" s="40">
        <v>64.7</v>
      </c>
      <c r="N441" s="40">
        <v>54.8</v>
      </c>
      <c r="O441" s="40">
        <v>48</v>
      </c>
    </row>
    <row r="442" spans="1:15">
      <c r="A442" s="40">
        <v>13169</v>
      </c>
      <c r="B442" s="20" t="s">
        <v>1079</v>
      </c>
      <c r="C442" s="20" t="s">
        <v>1019</v>
      </c>
      <c r="D442" s="40">
        <v>44.8</v>
      </c>
      <c r="E442" s="40">
        <v>47.4</v>
      </c>
      <c r="F442" s="40">
        <v>54.5</v>
      </c>
      <c r="G442" s="40">
        <v>62.6</v>
      </c>
      <c r="H442" s="40">
        <v>70.8</v>
      </c>
      <c r="I442" s="40">
        <v>77.599999999999994</v>
      </c>
      <c r="J442" s="40">
        <v>79.900000000000006</v>
      </c>
      <c r="K442" s="40">
        <v>79.2</v>
      </c>
      <c r="L442" s="40">
        <v>74.3</v>
      </c>
      <c r="M442" s="40">
        <v>63.5</v>
      </c>
      <c r="N442" s="40">
        <v>53.3</v>
      </c>
      <c r="O442" s="40">
        <v>45.9</v>
      </c>
    </row>
    <row r="443" spans="1:15">
      <c r="A443" s="40">
        <v>13171</v>
      </c>
      <c r="B443" s="20" t="s">
        <v>738</v>
      </c>
      <c r="C443" s="20" t="s">
        <v>1019</v>
      </c>
      <c r="D443" s="40">
        <v>44.2</v>
      </c>
      <c r="E443" s="40">
        <v>46.7</v>
      </c>
      <c r="F443" s="40">
        <v>53.6</v>
      </c>
      <c r="G443" s="40">
        <v>61.8</v>
      </c>
      <c r="H443" s="40">
        <v>69.8</v>
      </c>
      <c r="I443" s="40">
        <v>76.599999999999994</v>
      </c>
      <c r="J443" s="40">
        <v>78.900000000000006</v>
      </c>
      <c r="K443" s="40">
        <v>78.3</v>
      </c>
      <c r="L443" s="40">
        <v>73.400000000000006</v>
      </c>
      <c r="M443" s="40">
        <v>62.9</v>
      </c>
      <c r="N443" s="40">
        <v>52.8</v>
      </c>
      <c r="O443" s="40">
        <v>45.2</v>
      </c>
    </row>
    <row r="444" spans="1:15">
      <c r="A444" s="40">
        <v>13173</v>
      </c>
      <c r="B444" s="20" t="s">
        <v>1080</v>
      </c>
      <c r="C444" s="20" t="s">
        <v>1019</v>
      </c>
      <c r="D444" s="40">
        <v>50.4</v>
      </c>
      <c r="E444" s="40">
        <v>53</v>
      </c>
      <c r="F444" s="40">
        <v>59.1</v>
      </c>
      <c r="G444" s="40">
        <v>65.8</v>
      </c>
      <c r="H444" s="40">
        <v>73</v>
      </c>
      <c r="I444" s="40">
        <v>78.599999999999994</v>
      </c>
      <c r="J444" s="40">
        <v>80.599999999999994</v>
      </c>
      <c r="K444" s="40">
        <v>80.099999999999994</v>
      </c>
      <c r="L444" s="40">
        <v>76.599999999999994</v>
      </c>
      <c r="M444" s="40">
        <v>67.099999999999994</v>
      </c>
      <c r="N444" s="40">
        <v>57.6</v>
      </c>
      <c r="O444" s="40">
        <v>51.3</v>
      </c>
    </row>
    <row r="445" spans="1:15">
      <c r="A445" s="40">
        <v>13175</v>
      </c>
      <c r="B445" s="20" t="s">
        <v>1081</v>
      </c>
      <c r="C445" s="20" t="s">
        <v>1019</v>
      </c>
      <c r="D445" s="40">
        <v>47.4</v>
      </c>
      <c r="E445" s="40">
        <v>49.9</v>
      </c>
      <c r="F445" s="40">
        <v>56.7</v>
      </c>
      <c r="G445" s="40">
        <v>64.400000000000006</v>
      </c>
      <c r="H445" s="40">
        <v>72.400000000000006</v>
      </c>
      <c r="I445" s="40">
        <v>78.8</v>
      </c>
      <c r="J445" s="40">
        <v>81</v>
      </c>
      <c r="K445" s="40">
        <v>80.2</v>
      </c>
      <c r="L445" s="40">
        <v>75.7</v>
      </c>
      <c r="M445" s="40">
        <v>65.3</v>
      </c>
      <c r="N445" s="40">
        <v>55.3</v>
      </c>
      <c r="O445" s="40">
        <v>48.4</v>
      </c>
    </row>
    <row r="446" spans="1:15">
      <c r="A446" s="40">
        <v>13177</v>
      </c>
      <c r="B446" s="20" t="s">
        <v>741</v>
      </c>
      <c r="C446" s="20" t="s">
        <v>1019</v>
      </c>
      <c r="D446" s="40">
        <v>48.3</v>
      </c>
      <c r="E446" s="40">
        <v>50.8</v>
      </c>
      <c r="F446" s="40">
        <v>57.6</v>
      </c>
      <c r="G446" s="40">
        <v>65</v>
      </c>
      <c r="H446" s="40">
        <v>73</v>
      </c>
      <c r="I446" s="40">
        <v>79</v>
      </c>
      <c r="J446" s="40">
        <v>80.8</v>
      </c>
      <c r="K446" s="40">
        <v>80.400000000000006</v>
      </c>
      <c r="L446" s="40">
        <v>76.2</v>
      </c>
      <c r="M446" s="40">
        <v>66.099999999999994</v>
      </c>
      <c r="N446" s="40">
        <v>56</v>
      </c>
      <c r="O446" s="40">
        <v>49.1</v>
      </c>
    </row>
    <row r="447" spans="1:15">
      <c r="A447" s="40">
        <v>13179</v>
      </c>
      <c r="B447" s="20" t="s">
        <v>996</v>
      </c>
      <c r="C447" s="20" t="s">
        <v>1019</v>
      </c>
      <c r="D447" s="40">
        <v>50.5</v>
      </c>
      <c r="E447" s="40">
        <v>52.7</v>
      </c>
      <c r="F447" s="40">
        <v>58.6</v>
      </c>
      <c r="G447" s="40">
        <v>65.599999999999994</v>
      </c>
      <c r="H447" s="40">
        <v>73.2</v>
      </c>
      <c r="I447" s="40">
        <v>79.099999999999994</v>
      </c>
      <c r="J447" s="40">
        <v>81.400000000000006</v>
      </c>
      <c r="K447" s="40">
        <v>80.7</v>
      </c>
      <c r="L447" s="40">
        <v>76.8</v>
      </c>
      <c r="M447" s="40">
        <v>67.599999999999994</v>
      </c>
      <c r="N447" s="40">
        <v>58</v>
      </c>
      <c r="O447" s="40">
        <v>51.3</v>
      </c>
    </row>
    <row r="448" spans="1:15">
      <c r="A448" s="40">
        <v>13181</v>
      </c>
      <c r="B448" s="20" t="s">
        <v>814</v>
      </c>
      <c r="C448" s="20" t="s">
        <v>1019</v>
      </c>
      <c r="D448" s="40">
        <v>43.6</v>
      </c>
      <c r="E448" s="40">
        <v>46.2</v>
      </c>
      <c r="F448" s="40">
        <v>53.4</v>
      </c>
      <c r="G448" s="40">
        <v>61.6</v>
      </c>
      <c r="H448" s="40">
        <v>70.2</v>
      </c>
      <c r="I448" s="40">
        <v>77.3</v>
      </c>
      <c r="J448" s="40">
        <v>80.2</v>
      </c>
      <c r="K448" s="40">
        <v>79.099999999999994</v>
      </c>
      <c r="L448" s="40">
        <v>73.8</v>
      </c>
      <c r="M448" s="40">
        <v>62.7</v>
      </c>
      <c r="N448" s="40">
        <v>52.4</v>
      </c>
      <c r="O448" s="40">
        <v>44.6</v>
      </c>
    </row>
    <row r="449" spans="1:15">
      <c r="A449" s="40">
        <v>13183</v>
      </c>
      <c r="B449" s="20" t="s">
        <v>1082</v>
      </c>
      <c r="C449" s="20" t="s">
        <v>1019</v>
      </c>
      <c r="D449" s="40">
        <v>50.6</v>
      </c>
      <c r="E449" s="40">
        <v>52.8</v>
      </c>
      <c r="F449" s="40">
        <v>58.8</v>
      </c>
      <c r="G449" s="40">
        <v>65.8</v>
      </c>
      <c r="H449" s="40">
        <v>73.2</v>
      </c>
      <c r="I449" s="40">
        <v>79.099999999999994</v>
      </c>
      <c r="J449" s="40">
        <v>81.400000000000006</v>
      </c>
      <c r="K449" s="40">
        <v>80.7</v>
      </c>
      <c r="L449" s="40">
        <v>76.7</v>
      </c>
      <c r="M449" s="40">
        <v>67.400000000000006</v>
      </c>
      <c r="N449" s="40">
        <v>57.9</v>
      </c>
      <c r="O449" s="40">
        <v>51.3</v>
      </c>
    </row>
    <row r="450" spans="1:15">
      <c r="A450" s="40">
        <v>13185</v>
      </c>
      <c r="B450" s="20" t="s">
        <v>743</v>
      </c>
      <c r="C450" s="20" t="s">
        <v>1019</v>
      </c>
      <c r="D450" s="40">
        <v>50.8</v>
      </c>
      <c r="E450" s="40">
        <v>53.4</v>
      </c>
      <c r="F450" s="40">
        <v>59.3</v>
      </c>
      <c r="G450" s="40">
        <v>65.8</v>
      </c>
      <c r="H450" s="40">
        <v>73</v>
      </c>
      <c r="I450" s="40">
        <v>78.599999999999994</v>
      </c>
      <c r="J450" s="40">
        <v>80.400000000000006</v>
      </c>
      <c r="K450" s="40">
        <v>80</v>
      </c>
      <c r="L450" s="40">
        <v>76.7</v>
      </c>
      <c r="M450" s="40">
        <v>67.400000000000006</v>
      </c>
      <c r="N450" s="40">
        <v>57.9</v>
      </c>
      <c r="O450" s="40">
        <v>51.7</v>
      </c>
    </row>
    <row r="451" spans="1:15">
      <c r="A451" s="40">
        <v>13187</v>
      </c>
      <c r="B451" s="20" t="s">
        <v>1083</v>
      </c>
      <c r="C451" s="20" t="s">
        <v>1019</v>
      </c>
      <c r="D451" s="40">
        <v>39.1</v>
      </c>
      <c r="E451" s="40">
        <v>41.4</v>
      </c>
      <c r="F451" s="40">
        <v>48.5</v>
      </c>
      <c r="G451" s="40">
        <v>57.2</v>
      </c>
      <c r="H451" s="40">
        <v>65.2</v>
      </c>
      <c r="I451" s="40">
        <v>72.3</v>
      </c>
      <c r="J451" s="40">
        <v>75</v>
      </c>
      <c r="K451" s="40">
        <v>74.099999999999994</v>
      </c>
      <c r="L451" s="40">
        <v>68.900000000000006</v>
      </c>
      <c r="M451" s="40">
        <v>58.2</v>
      </c>
      <c r="N451" s="40">
        <v>48</v>
      </c>
      <c r="O451" s="40">
        <v>40.5</v>
      </c>
    </row>
    <row r="452" spans="1:15">
      <c r="A452" s="40">
        <v>13189</v>
      </c>
      <c r="B452" s="20" t="s">
        <v>1084</v>
      </c>
      <c r="C452" s="20" t="s">
        <v>1019</v>
      </c>
      <c r="D452" s="40">
        <v>44.4</v>
      </c>
      <c r="E452" s="40">
        <v>47</v>
      </c>
      <c r="F452" s="40">
        <v>54.1</v>
      </c>
      <c r="G452" s="40">
        <v>62</v>
      </c>
      <c r="H452" s="40">
        <v>70.2</v>
      </c>
      <c r="I452" s="40">
        <v>77.099999999999994</v>
      </c>
      <c r="J452" s="40">
        <v>79.8</v>
      </c>
      <c r="K452" s="40">
        <v>78.7</v>
      </c>
      <c r="L452" s="40">
        <v>73.7</v>
      </c>
      <c r="M452" s="40">
        <v>62.9</v>
      </c>
      <c r="N452" s="40">
        <v>52.9</v>
      </c>
      <c r="O452" s="40">
        <v>45.4</v>
      </c>
    </row>
    <row r="453" spans="1:15">
      <c r="A453" s="40">
        <v>13191</v>
      </c>
      <c r="B453" s="20" t="s">
        <v>1085</v>
      </c>
      <c r="C453" s="20" t="s">
        <v>1019</v>
      </c>
      <c r="D453" s="40">
        <v>51.3</v>
      </c>
      <c r="E453" s="40">
        <v>53.3</v>
      </c>
      <c r="F453" s="40">
        <v>59</v>
      </c>
      <c r="G453" s="40">
        <v>65.900000000000006</v>
      </c>
      <c r="H453" s="40">
        <v>73.400000000000006</v>
      </c>
      <c r="I453" s="40">
        <v>79.3</v>
      </c>
      <c r="J453" s="40">
        <v>81.5</v>
      </c>
      <c r="K453" s="40">
        <v>81</v>
      </c>
      <c r="L453" s="40">
        <v>77.3</v>
      </c>
      <c r="M453" s="40">
        <v>68.599999999999994</v>
      </c>
      <c r="N453" s="40">
        <v>59</v>
      </c>
      <c r="O453" s="40">
        <v>52.2</v>
      </c>
    </row>
    <row r="454" spans="1:15">
      <c r="A454" s="40">
        <v>13193</v>
      </c>
      <c r="B454" s="20" t="s">
        <v>744</v>
      </c>
      <c r="C454" s="20" t="s">
        <v>1019</v>
      </c>
      <c r="D454" s="40">
        <v>46.4</v>
      </c>
      <c r="E454" s="40">
        <v>49</v>
      </c>
      <c r="F454" s="40">
        <v>55.9</v>
      </c>
      <c r="G454" s="40">
        <v>63.7</v>
      </c>
      <c r="H454" s="40">
        <v>71.8</v>
      </c>
      <c r="I454" s="40">
        <v>78.3</v>
      </c>
      <c r="J454" s="40">
        <v>80.2</v>
      </c>
      <c r="K454" s="40">
        <v>79.7</v>
      </c>
      <c r="L454" s="40">
        <v>75.2</v>
      </c>
      <c r="M454" s="40">
        <v>64.7</v>
      </c>
      <c r="N454" s="40">
        <v>54.6</v>
      </c>
      <c r="O454" s="40">
        <v>47.2</v>
      </c>
    </row>
    <row r="455" spans="1:15">
      <c r="A455" s="40">
        <v>13195</v>
      </c>
      <c r="B455" s="20" t="s">
        <v>745</v>
      </c>
      <c r="C455" s="20" t="s">
        <v>1019</v>
      </c>
      <c r="D455" s="40">
        <v>41.9</v>
      </c>
      <c r="E455" s="40">
        <v>44.7</v>
      </c>
      <c r="F455" s="40">
        <v>51.8</v>
      </c>
      <c r="G455" s="40">
        <v>60.1</v>
      </c>
      <c r="H455" s="40">
        <v>68.5</v>
      </c>
      <c r="I455" s="40">
        <v>75.8</v>
      </c>
      <c r="J455" s="40">
        <v>78.7</v>
      </c>
      <c r="K455" s="40">
        <v>77.599999999999994</v>
      </c>
      <c r="L455" s="40">
        <v>72.2</v>
      </c>
      <c r="M455" s="40">
        <v>61.1</v>
      </c>
      <c r="N455" s="40">
        <v>50.8</v>
      </c>
      <c r="O455" s="40">
        <v>43</v>
      </c>
    </row>
    <row r="456" spans="1:15">
      <c r="A456" s="40">
        <v>13197</v>
      </c>
      <c r="B456" s="20" t="s">
        <v>747</v>
      </c>
      <c r="C456" s="20" t="s">
        <v>1019</v>
      </c>
      <c r="D456" s="40">
        <v>46.4</v>
      </c>
      <c r="E456" s="40">
        <v>48.8</v>
      </c>
      <c r="F456" s="40">
        <v>55.6</v>
      </c>
      <c r="G456" s="40">
        <v>63.3</v>
      </c>
      <c r="H456" s="40">
        <v>71.3</v>
      </c>
      <c r="I456" s="40">
        <v>77.7</v>
      </c>
      <c r="J456" s="40">
        <v>79.5</v>
      </c>
      <c r="K456" s="40">
        <v>79</v>
      </c>
      <c r="L456" s="40">
        <v>74.8</v>
      </c>
      <c r="M456" s="40">
        <v>64.400000000000006</v>
      </c>
      <c r="N456" s="40">
        <v>54.5</v>
      </c>
      <c r="O456" s="40">
        <v>47.2</v>
      </c>
    </row>
    <row r="457" spans="1:15">
      <c r="A457" s="40">
        <v>13199</v>
      </c>
      <c r="B457" s="20" t="s">
        <v>1086</v>
      </c>
      <c r="C457" s="20" t="s">
        <v>1019</v>
      </c>
      <c r="D457" s="40">
        <v>43.9</v>
      </c>
      <c r="E457" s="40">
        <v>46.4</v>
      </c>
      <c r="F457" s="40">
        <v>53.4</v>
      </c>
      <c r="G457" s="40">
        <v>61.3</v>
      </c>
      <c r="H457" s="40">
        <v>69.400000000000006</v>
      </c>
      <c r="I457" s="40">
        <v>76.2</v>
      </c>
      <c r="J457" s="40">
        <v>78.5</v>
      </c>
      <c r="K457" s="40">
        <v>77.900000000000006</v>
      </c>
      <c r="L457" s="40">
        <v>73.099999999999994</v>
      </c>
      <c r="M457" s="40">
        <v>62.5</v>
      </c>
      <c r="N457" s="40">
        <v>52.3</v>
      </c>
      <c r="O457" s="40">
        <v>44.8</v>
      </c>
    </row>
    <row r="458" spans="1:15">
      <c r="A458" s="40">
        <v>13201</v>
      </c>
      <c r="B458" s="20" t="s">
        <v>818</v>
      </c>
      <c r="C458" s="20" t="s">
        <v>1019</v>
      </c>
      <c r="D458" s="40">
        <v>50.1</v>
      </c>
      <c r="E458" s="40">
        <v>52.7</v>
      </c>
      <c r="F458" s="40">
        <v>59</v>
      </c>
      <c r="G458" s="40">
        <v>66.099999999999994</v>
      </c>
      <c r="H458" s="40">
        <v>73.7</v>
      </c>
      <c r="I458" s="40">
        <v>79.5</v>
      </c>
      <c r="J458" s="40">
        <v>81.099999999999994</v>
      </c>
      <c r="K458" s="40">
        <v>80.7</v>
      </c>
      <c r="L458" s="40">
        <v>77.2</v>
      </c>
      <c r="M458" s="40">
        <v>67.400000000000006</v>
      </c>
      <c r="N458" s="40">
        <v>57.5</v>
      </c>
      <c r="O458" s="40">
        <v>50.8</v>
      </c>
    </row>
    <row r="459" spans="1:15">
      <c r="A459" s="40">
        <v>13205</v>
      </c>
      <c r="B459" s="20" t="s">
        <v>1087</v>
      </c>
      <c r="C459" s="20" t="s">
        <v>1019</v>
      </c>
      <c r="D459" s="40">
        <v>49.9</v>
      </c>
      <c r="E459" s="40">
        <v>52.4</v>
      </c>
      <c r="F459" s="40">
        <v>58.8</v>
      </c>
      <c r="G459" s="40">
        <v>65.8</v>
      </c>
      <c r="H459" s="40">
        <v>73.400000000000006</v>
      </c>
      <c r="I459" s="40">
        <v>79.099999999999994</v>
      </c>
      <c r="J459" s="40">
        <v>80.8</v>
      </c>
      <c r="K459" s="40">
        <v>80.5</v>
      </c>
      <c r="L459" s="40">
        <v>76.900000000000006</v>
      </c>
      <c r="M459" s="40">
        <v>67.2</v>
      </c>
      <c r="N459" s="40">
        <v>57.2</v>
      </c>
      <c r="O459" s="40">
        <v>50.8</v>
      </c>
    </row>
    <row r="460" spans="1:15">
      <c r="A460" s="40">
        <v>13207</v>
      </c>
      <c r="B460" s="20" t="s">
        <v>750</v>
      </c>
      <c r="C460" s="20" t="s">
        <v>1019</v>
      </c>
      <c r="D460" s="40">
        <v>44.5</v>
      </c>
      <c r="E460" s="40">
        <v>47.1</v>
      </c>
      <c r="F460" s="40">
        <v>54.1</v>
      </c>
      <c r="G460" s="40">
        <v>62.2</v>
      </c>
      <c r="H460" s="40">
        <v>70.3</v>
      </c>
      <c r="I460" s="40">
        <v>77.099999999999994</v>
      </c>
      <c r="J460" s="40">
        <v>79.400000000000006</v>
      </c>
      <c r="K460" s="40">
        <v>78.8</v>
      </c>
      <c r="L460" s="40">
        <v>73.900000000000006</v>
      </c>
      <c r="M460" s="40">
        <v>63.2</v>
      </c>
      <c r="N460" s="40">
        <v>53</v>
      </c>
      <c r="O460" s="40">
        <v>45.4</v>
      </c>
    </row>
    <row r="461" spans="1:15">
      <c r="A461" s="40">
        <v>13209</v>
      </c>
      <c r="B461" s="20" t="s">
        <v>751</v>
      </c>
      <c r="C461" s="20" t="s">
        <v>1019</v>
      </c>
      <c r="D461" s="40">
        <v>48.3</v>
      </c>
      <c r="E461" s="40">
        <v>50.9</v>
      </c>
      <c r="F461" s="40">
        <v>57.3</v>
      </c>
      <c r="G461" s="40">
        <v>65</v>
      </c>
      <c r="H461" s="40">
        <v>72.8</v>
      </c>
      <c r="I461" s="40">
        <v>79</v>
      </c>
      <c r="J461" s="40">
        <v>81.2</v>
      </c>
      <c r="K461" s="40">
        <v>80.400000000000006</v>
      </c>
      <c r="L461" s="40">
        <v>76</v>
      </c>
      <c r="M461" s="40">
        <v>66</v>
      </c>
      <c r="N461" s="40">
        <v>56.2</v>
      </c>
      <c r="O461" s="40">
        <v>49.3</v>
      </c>
    </row>
    <row r="462" spans="1:15">
      <c r="A462" s="40">
        <v>13211</v>
      </c>
      <c r="B462" s="20" t="s">
        <v>752</v>
      </c>
      <c r="C462" s="20" t="s">
        <v>1019</v>
      </c>
      <c r="D462" s="40">
        <v>43</v>
      </c>
      <c r="E462" s="40">
        <v>45.8</v>
      </c>
      <c r="F462" s="40">
        <v>53</v>
      </c>
      <c r="G462" s="40">
        <v>61.2</v>
      </c>
      <c r="H462" s="40">
        <v>69.599999999999994</v>
      </c>
      <c r="I462" s="40">
        <v>76.7</v>
      </c>
      <c r="J462" s="40">
        <v>79.400000000000006</v>
      </c>
      <c r="K462" s="40">
        <v>78.400000000000006</v>
      </c>
      <c r="L462" s="40">
        <v>73.099999999999994</v>
      </c>
      <c r="M462" s="40">
        <v>62.1</v>
      </c>
      <c r="N462" s="40">
        <v>51.9</v>
      </c>
      <c r="O462" s="40">
        <v>44.1</v>
      </c>
    </row>
    <row r="463" spans="1:15">
      <c r="A463" s="40">
        <v>13213</v>
      </c>
      <c r="B463" s="20" t="s">
        <v>1088</v>
      </c>
      <c r="C463" s="20" t="s">
        <v>1019</v>
      </c>
      <c r="D463" s="40">
        <v>39.5</v>
      </c>
      <c r="E463" s="40">
        <v>42.3</v>
      </c>
      <c r="F463" s="40">
        <v>49.9</v>
      </c>
      <c r="G463" s="40">
        <v>58.9</v>
      </c>
      <c r="H463" s="40">
        <v>67.3</v>
      </c>
      <c r="I463" s="40">
        <v>74.7</v>
      </c>
      <c r="J463" s="40">
        <v>77.7</v>
      </c>
      <c r="K463" s="40">
        <v>76.900000000000006</v>
      </c>
      <c r="L463" s="40">
        <v>71.5</v>
      </c>
      <c r="M463" s="40">
        <v>59.9</v>
      </c>
      <c r="N463" s="40">
        <v>48.9</v>
      </c>
      <c r="O463" s="40">
        <v>41</v>
      </c>
    </row>
    <row r="464" spans="1:15">
      <c r="A464" s="40">
        <v>13215</v>
      </c>
      <c r="B464" s="20" t="s">
        <v>1089</v>
      </c>
      <c r="C464" s="20" t="s">
        <v>1019</v>
      </c>
      <c r="D464" s="40">
        <v>46.5</v>
      </c>
      <c r="E464" s="40">
        <v>48.9</v>
      </c>
      <c r="F464" s="40">
        <v>55.7</v>
      </c>
      <c r="G464" s="40">
        <v>63.3</v>
      </c>
      <c r="H464" s="40">
        <v>71.400000000000006</v>
      </c>
      <c r="I464" s="40">
        <v>78.2</v>
      </c>
      <c r="J464" s="40">
        <v>80.099999999999994</v>
      </c>
      <c r="K464" s="40">
        <v>79.7</v>
      </c>
      <c r="L464" s="40">
        <v>75.2</v>
      </c>
      <c r="M464" s="40">
        <v>64.8</v>
      </c>
      <c r="N464" s="40">
        <v>54.5</v>
      </c>
      <c r="O464" s="40">
        <v>47.3</v>
      </c>
    </row>
    <row r="465" spans="1:15">
      <c r="A465" s="40">
        <v>13217</v>
      </c>
      <c r="B465" s="20" t="s">
        <v>821</v>
      </c>
      <c r="C465" s="20" t="s">
        <v>1019</v>
      </c>
      <c r="D465" s="40">
        <v>42.8</v>
      </c>
      <c r="E465" s="40">
        <v>45.4</v>
      </c>
      <c r="F465" s="40">
        <v>52.7</v>
      </c>
      <c r="G465" s="40">
        <v>60.9</v>
      </c>
      <c r="H465" s="40">
        <v>69.3</v>
      </c>
      <c r="I465" s="40">
        <v>76.400000000000006</v>
      </c>
      <c r="J465" s="40">
        <v>79.099999999999994</v>
      </c>
      <c r="K465" s="40">
        <v>78.2</v>
      </c>
      <c r="L465" s="40">
        <v>72.900000000000006</v>
      </c>
      <c r="M465" s="40">
        <v>61.9</v>
      </c>
      <c r="N465" s="40">
        <v>51.7</v>
      </c>
      <c r="O465" s="40">
        <v>43.8</v>
      </c>
    </row>
    <row r="466" spans="1:15">
      <c r="A466" s="40">
        <v>13219</v>
      </c>
      <c r="B466" s="20" t="s">
        <v>1090</v>
      </c>
      <c r="C466" s="20" t="s">
        <v>1019</v>
      </c>
      <c r="D466" s="40">
        <v>42.6</v>
      </c>
      <c r="E466" s="40">
        <v>45.4</v>
      </c>
      <c r="F466" s="40">
        <v>52.5</v>
      </c>
      <c r="G466" s="40">
        <v>60.7</v>
      </c>
      <c r="H466" s="40">
        <v>69.3</v>
      </c>
      <c r="I466" s="40">
        <v>76.5</v>
      </c>
      <c r="J466" s="40">
        <v>79.3</v>
      </c>
      <c r="K466" s="40">
        <v>78.2</v>
      </c>
      <c r="L466" s="40">
        <v>72.8</v>
      </c>
      <c r="M466" s="40">
        <v>61.7</v>
      </c>
      <c r="N466" s="40">
        <v>51.5</v>
      </c>
      <c r="O466" s="40">
        <v>43.7</v>
      </c>
    </row>
    <row r="467" spans="1:15">
      <c r="A467" s="40">
        <v>13221</v>
      </c>
      <c r="B467" s="20" t="s">
        <v>1091</v>
      </c>
      <c r="C467" s="20" t="s">
        <v>1019</v>
      </c>
      <c r="D467" s="40">
        <v>42.4</v>
      </c>
      <c r="E467" s="40">
        <v>45.2</v>
      </c>
      <c r="F467" s="40">
        <v>52.4</v>
      </c>
      <c r="G467" s="40">
        <v>60.7</v>
      </c>
      <c r="H467" s="40">
        <v>69.2</v>
      </c>
      <c r="I467" s="40">
        <v>76.400000000000006</v>
      </c>
      <c r="J467" s="40">
        <v>79.3</v>
      </c>
      <c r="K467" s="40">
        <v>78.2</v>
      </c>
      <c r="L467" s="40">
        <v>72.8</v>
      </c>
      <c r="M467" s="40">
        <v>61.6</v>
      </c>
      <c r="N467" s="40">
        <v>51.3</v>
      </c>
      <c r="O467" s="40">
        <v>43.5</v>
      </c>
    </row>
    <row r="468" spans="1:15">
      <c r="A468" s="40">
        <v>13223</v>
      </c>
      <c r="B468" s="20" t="s">
        <v>1092</v>
      </c>
      <c r="C468" s="20" t="s">
        <v>1019</v>
      </c>
      <c r="D468" s="40">
        <v>40.9</v>
      </c>
      <c r="E468" s="40">
        <v>43.8</v>
      </c>
      <c r="F468" s="40">
        <v>51.1</v>
      </c>
      <c r="G468" s="40">
        <v>59.6</v>
      </c>
      <c r="H468" s="40">
        <v>67.900000000000006</v>
      </c>
      <c r="I468" s="40">
        <v>75.099999999999994</v>
      </c>
      <c r="J468" s="40">
        <v>78</v>
      </c>
      <c r="K468" s="40">
        <v>77.099999999999994</v>
      </c>
      <c r="L468" s="40">
        <v>71.7</v>
      </c>
      <c r="M468" s="40">
        <v>60.5</v>
      </c>
      <c r="N468" s="40">
        <v>50.1</v>
      </c>
      <c r="O468" s="40">
        <v>42.3</v>
      </c>
    </row>
    <row r="469" spans="1:15">
      <c r="A469" s="40">
        <v>13225</v>
      </c>
      <c r="B469" s="20" t="s">
        <v>1093</v>
      </c>
      <c r="C469" s="20" t="s">
        <v>1019</v>
      </c>
      <c r="D469" s="40">
        <v>46</v>
      </c>
      <c r="E469" s="40">
        <v>48.5</v>
      </c>
      <c r="F469" s="40">
        <v>55.5</v>
      </c>
      <c r="G469" s="40">
        <v>63.4</v>
      </c>
      <c r="H469" s="40">
        <v>71.5</v>
      </c>
      <c r="I469" s="40">
        <v>78</v>
      </c>
      <c r="J469" s="40">
        <v>80</v>
      </c>
      <c r="K469" s="40">
        <v>79.400000000000006</v>
      </c>
      <c r="L469" s="40">
        <v>74.8</v>
      </c>
      <c r="M469" s="40">
        <v>64.3</v>
      </c>
      <c r="N469" s="40">
        <v>54.2</v>
      </c>
      <c r="O469" s="40">
        <v>46.9</v>
      </c>
    </row>
    <row r="470" spans="1:15">
      <c r="A470" s="40">
        <v>13227</v>
      </c>
      <c r="B470" s="20" t="s">
        <v>754</v>
      </c>
      <c r="C470" s="20" t="s">
        <v>1019</v>
      </c>
      <c r="D470" s="40">
        <v>39.6</v>
      </c>
      <c r="E470" s="40">
        <v>42.1</v>
      </c>
      <c r="F470" s="40">
        <v>49.4</v>
      </c>
      <c r="G470" s="40">
        <v>58.2</v>
      </c>
      <c r="H470" s="40">
        <v>66.400000000000006</v>
      </c>
      <c r="I470" s="40">
        <v>73.599999999999994</v>
      </c>
      <c r="J470" s="40">
        <v>76.5</v>
      </c>
      <c r="K470" s="40">
        <v>75.599999999999994</v>
      </c>
      <c r="L470" s="40">
        <v>70.400000000000006</v>
      </c>
      <c r="M470" s="40">
        <v>59.4</v>
      </c>
      <c r="N470" s="40">
        <v>48.8</v>
      </c>
      <c r="O470" s="40">
        <v>41</v>
      </c>
    </row>
    <row r="471" spans="1:15">
      <c r="A471" s="40">
        <v>13229</v>
      </c>
      <c r="B471" s="20" t="s">
        <v>1094</v>
      </c>
      <c r="C471" s="20" t="s">
        <v>1019</v>
      </c>
      <c r="D471" s="40">
        <v>50.6</v>
      </c>
      <c r="E471" s="40">
        <v>52.8</v>
      </c>
      <c r="F471" s="40">
        <v>58.8</v>
      </c>
      <c r="G471" s="40">
        <v>65.7</v>
      </c>
      <c r="H471" s="40">
        <v>72.900000000000006</v>
      </c>
      <c r="I471" s="40">
        <v>78.7</v>
      </c>
      <c r="J471" s="40">
        <v>80.900000000000006</v>
      </c>
      <c r="K471" s="40">
        <v>80.3</v>
      </c>
      <c r="L471" s="40">
        <v>76.599999999999994</v>
      </c>
      <c r="M471" s="40">
        <v>67.3</v>
      </c>
      <c r="N471" s="40">
        <v>57.7</v>
      </c>
      <c r="O471" s="40">
        <v>51.3</v>
      </c>
    </row>
    <row r="472" spans="1:15">
      <c r="A472" s="40">
        <v>13231</v>
      </c>
      <c r="B472" s="20" t="s">
        <v>755</v>
      </c>
      <c r="C472" s="20" t="s">
        <v>1019</v>
      </c>
      <c r="D472" s="40">
        <v>44.1</v>
      </c>
      <c r="E472" s="40">
        <v>46.6</v>
      </c>
      <c r="F472" s="40">
        <v>53.5</v>
      </c>
      <c r="G472" s="40">
        <v>61.5</v>
      </c>
      <c r="H472" s="40">
        <v>69.7</v>
      </c>
      <c r="I472" s="40">
        <v>76.5</v>
      </c>
      <c r="J472" s="40">
        <v>78.900000000000006</v>
      </c>
      <c r="K472" s="40">
        <v>78.2</v>
      </c>
      <c r="L472" s="40">
        <v>73.3</v>
      </c>
      <c r="M472" s="40">
        <v>62.8</v>
      </c>
      <c r="N472" s="40">
        <v>52.7</v>
      </c>
      <c r="O472" s="40">
        <v>45.1</v>
      </c>
    </row>
    <row r="473" spans="1:15">
      <c r="A473" s="40">
        <v>13233</v>
      </c>
      <c r="B473" s="20" t="s">
        <v>825</v>
      </c>
      <c r="C473" s="20" t="s">
        <v>1019</v>
      </c>
      <c r="D473" s="40">
        <v>41.1</v>
      </c>
      <c r="E473" s="40">
        <v>44</v>
      </c>
      <c r="F473" s="40">
        <v>51.3</v>
      </c>
      <c r="G473" s="40">
        <v>59.8</v>
      </c>
      <c r="H473" s="40">
        <v>68.099999999999994</v>
      </c>
      <c r="I473" s="40">
        <v>75.3</v>
      </c>
      <c r="J473" s="40">
        <v>78.3</v>
      </c>
      <c r="K473" s="40">
        <v>77.5</v>
      </c>
      <c r="L473" s="40">
        <v>72</v>
      </c>
      <c r="M473" s="40">
        <v>60.6</v>
      </c>
      <c r="N473" s="40">
        <v>50</v>
      </c>
      <c r="O473" s="40">
        <v>42.3</v>
      </c>
    </row>
    <row r="474" spans="1:15">
      <c r="A474" s="40">
        <v>13235</v>
      </c>
      <c r="B474" s="20" t="s">
        <v>828</v>
      </c>
      <c r="C474" s="20" t="s">
        <v>1019</v>
      </c>
      <c r="D474" s="40">
        <v>47.1</v>
      </c>
      <c r="E474" s="40">
        <v>49.8</v>
      </c>
      <c r="F474" s="40">
        <v>56.6</v>
      </c>
      <c r="G474" s="40">
        <v>64.400000000000006</v>
      </c>
      <c r="H474" s="40">
        <v>72.5</v>
      </c>
      <c r="I474" s="40">
        <v>78.900000000000006</v>
      </c>
      <c r="J474" s="40">
        <v>80.900000000000006</v>
      </c>
      <c r="K474" s="40">
        <v>80.3</v>
      </c>
      <c r="L474" s="40">
        <v>75.900000000000006</v>
      </c>
      <c r="M474" s="40">
        <v>65.400000000000006</v>
      </c>
      <c r="N474" s="40">
        <v>55.2</v>
      </c>
      <c r="O474" s="40">
        <v>48.2</v>
      </c>
    </row>
    <row r="475" spans="1:15">
      <c r="A475" s="40">
        <v>13237</v>
      </c>
      <c r="B475" s="20" t="s">
        <v>1007</v>
      </c>
      <c r="C475" s="20" t="s">
        <v>1019</v>
      </c>
      <c r="D475" s="40">
        <v>44</v>
      </c>
      <c r="E475" s="40">
        <v>46.6</v>
      </c>
      <c r="F475" s="40">
        <v>53.9</v>
      </c>
      <c r="G475" s="40">
        <v>62</v>
      </c>
      <c r="H475" s="40">
        <v>70.400000000000006</v>
      </c>
      <c r="I475" s="40">
        <v>77.400000000000006</v>
      </c>
      <c r="J475" s="40">
        <v>79.900000000000006</v>
      </c>
      <c r="K475" s="40">
        <v>79</v>
      </c>
      <c r="L475" s="40">
        <v>73.900000000000006</v>
      </c>
      <c r="M475" s="40">
        <v>62.9</v>
      </c>
      <c r="N475" s="40">
        <v>52.7</v>
      </c>
      <c r="O475" s="40">
        <v>45.1</v>
      </c>
    </row>
    <row r="476" spans="1:15">
      <c r="A476" s="40">
        <v>13239</v>
      </c>
      <c r="B476" s="20" t="s">
        <v>1095</v>
      </c>
      <c r="C476" s="20" t="s">
        <v>1019</v>
      </c>
      <c r="D476" s="40">
        <v>47.9</v>
      </c>
      <c r="E476" s="40">
        <v>50.5</v>
      </c>
      <c r="F476" s="40">
        <v>57.1</v>
      </c>
      <c r="G476" s="40">
        <v>64.599999999999994</v>
      </c>
      <c r="H476" s="40">
        <v>72.400000000000006</v>
      </c>
      <c r="I476" s="40">
        <v>78.7</v>
      </c>
      <c r="J476" s="40">
        <v>80.400000000000006</v>
      </c>
      <c r="K476" s="40">
        <v>79.900000000000006</v>
      </c>
      <c r="L476" s="40">
        <v>75.900000000000006</v>
      </c>
      <c r="M476" s="40">
        <v>65.7</v>
      </c>
      <c r="N476" s="40">
        <v>55.9</v>
      </c>
      <c r="O476" s="40">
        <v>48.8</v>
      </c>
    </row>
    <row r="477" spans="1:15">
      <c r="A477" s="40">
        <v>13241</v>
      </c>
      <c r="B477" s="20" t="s">
        <v>1096</v>
      </c>
      <c r="C477" s="20" t="s">
        <v>1019</v>
      </c>
      <c r="D477" s="40">
        <v>38.700000000000003</v>
      </c>
      <c r="E477" s="40">
        <v>41</v>
      </c>
      <c r="F477" s="40">
        <v>47.6</v>
      </c>
      <c r="G477" s="40">
        <v>56</v>
      </c>
      <c r="H477" s="40">
        <v>63.8</v>
      </c>
      <c r="I477" s="40">
        <v>70.400000000000006</v>
      </c>
      <c r="J477" s="40">
        <v>73.3</v>
      </c>
      <c r="K477" s="40">
        <v>72.2</v>
      </c>
      <c r="L477" s="40">
        <v>67.2</v>
      </c>
      <c r="M477" s="40">
        <v>56.9</v>
      </c>
      <c r="N477" s="40">
        <v>47.2</v>
      </c>
      <c r="O477" s="40">
        <v>39.9</v>
      </c>
    </row>
    <row r="478" spans="1:15">
      <c r="A478" s="40">
        <v>13243</v>
      </c>
      <c r="B478" s="20" t="s">
        <v>756</v>
      </c>
      <c r="C478" s="20" t="s">
        <v>1019</v>
      </c>
      <c r="D478" s="40">
        <v>48.1</v>
      </c>
      <c r="E478" s="40">
        <v>50.6</v>
      </c>
      <c r="F478" s="40">
        <v>57.2</v>
      </c>
      <c r="G478" s="40">
        <v>64.599999999999994</v>
      </c>
      <c r="H478" s="40">
        <v>72.400000000000006</v>
      </c>
      <c r="I478" s="40">
        <v>78.400000000000006</v>
      </c>
      <c r="J478" s="40">
        <v>80.099999999999994</v>
      </c>
      <c r="K478" s="40">
        <v>79.7</v>
      </c>
      <c r="L478" s="40">
        <v>75.8</v>
      </c>
      <c r="M478" s="40">
        <v>65.7</v>
      </c>
      <c r="N478" s="40">
        <v>55.9</v>
      </c>
      <c r="O478" s="40">
        <v>48.8</v>
      </c>
    </row>
    <row r="479" spans="1:15">
      <c r="A479" s="40">
        <v>13245</v>
      </c>
      <c r="B479" s="20" t="s">
        <v>1097</v>
      </c>
      <c r="C479" s="20" t="s">
        <v>1019</v>
      </c>
      <c r="D479" s="40">
        <v>45.7</v>
      </c>
      <c r="E479" s="40">
        <v>48.2</v>
      </c>
      <c r="F479" s="40">
        <v>55.2</v>
      </c>
      <c r="G479" s="40">
        <v>62.9</v>
      </c>
      <c r="H479" s="40">
        <v>71.2</v>
      </c>
      <c r="I479" s="40">
        <v>77.8</v>
      </c>
      <c r="J479" s="40">
        <v>80.400000000000006</v>
      </c>
      <c r="K479" s="40">
        <v>79.3</v>
      </c>
      <c r="L479" s="40">
        <v>74.599999999999994</v>
      </c>
      <c r="M479" s="40">
        <v>64.099999999999994</v>
      </c>
      <c r="N479" s="40">
        <v>54.1</v>
      </c>
      <c r="O479" s="40">
        <v>46.8</v>
      </c>
    </row>
    <row r="480" spans="1:15">
      <c r="A480" s="40">
        <v>13247</v>
      </c>
      <c r="B480" s="20" t="s">
        <v>1098</v>
      </c>
      <c r="C480" s="20" t="s">
        <v>1019</v>
      </c>
      <c r="D480" s="40">
        <v>42.5</v>
      </c>
      <c r="E480" s="40">
        <v>45</v>
      </c>
      <c r="F480" s="40">
        <v>52.3</v>
      </c>
      <c r="G480" s="40">
        <v>60.6</v>
      </c>
      <c r="H480" s="40">
        <v>69.099999999999994</v>
      </c>
      <c r="I480" s="40">
        <v>76.2</v>
      </c>
      <c r="J480" s="40">
        <v>79.099999999999994</v>
      </c>
      <c r="K480" s="40">
        <v>78.2</v>
      </c>
      <c r="L480" s="40">
        <v>72.7</v>
      </c>
      <c r="M480" s="40">
        <v>61.7</v>
      </c>
      <c r="N480" s="40">
        <v>51.4</v>
      </c>
      <c r="O480" s="40">
        <v>43.6</v>
      </c>
    </row>
    <row r="481" spans="1:15">
      <c r="A481" s="40">
        <v>13249</v>
      </c>
      <c r="B481" s="20" t="s">
        <v>1099</v>
      </c>
      <c r="C481" s="20" t="s">
        <v>1019</v>
      </c>
      <c r="D481" s="40">
        <v>46.6</v>
      </c>
      <c r="E481" s="40">
        <v>49.1</v>
      </c>
      <c r="F481" s="40">
        <v>56</v>
      </c>
      <c r="G481" s="40">
        <v>63.7</v>
      </c>
      <c r="H481" s="40">
        <v>71.7</v>
      </c>
      <c r="I481" s="40">
        <v>78</v>
      </c>
      <c r="J481" s="40">
        <v>79.8</v>
      </c>
      <c r="K481" s="40">
        <v>79.3</v>
      </c>
      <c r="L481" s="40">
        <v>75</v>
      </c>
      <c r="M481" s="40">
        <v>64.7</v>
      </c>
      <c r="N481" s="40">
        <v>54.7</v>
      </c>
      <c r="O481" s="40">
        <v>47.4</v>
      </c>
    </row>
    <row r="482" spans="1:15">
      <c r="A482" s="40">
        <v>13251</v>
      </c>
      <c r="B482" s="20" t="s">
        <v>1100</v>
      </c>
      <c r="C482" s="20" t="s">
        <v>1019</v>
      </c>
      <c r="D482" s="40">
        <v>47.1</v>
      </c>
      <c r="E482" s="40">
        <v>49.7</v>
      </c>
      <c r="F482" s="40">
        <v>56.3</v>
      </c>
      <c r="G482" s="40">
        <v>63.9</v>
      </c>
      <c r="H482" s="40">
        <v>71.8</v>
      </c>
      <c r="I482" s="40">
        <v>78.099999999999994</v>
      </c>
      <c r="J482" s="40">
        <v>80.400000000000006</v>
      </c>
      <c r="K482" s="40">
        <v>79.5</v>
      </c>
      <c r="L482" s="40">
        <v>74.900000000000006</v>
      </c>
      <c r="M482" s="40">
        <v>64.900000000000006</v>
      </c>
      <c r="N482" s="40">
        <v>55</v>
      </c>
      <c r="O482" s="40">
        <v>48.1</v>
      </c>
    </row>
    <row r="483" spans="1:15">
      <c r="A483" s="40">
        <v>13253</v>
      </c>
      <c r="B483" s="20" t="s">
        <v>1012</v>
      </c>
      <c r="C483" s="20" t="s">
        <v>1019</v>
      </c>
      <c r="D483" s="40">
        <v>50.6</v>
      </c>
      <c r="E483" s="40">
        <v>53.2</v>
      </c>
      <c r="F483" s="40">
        <v>59.6</v>
      </c>
      <c r="G483" s="40">
        <v>66.400000000000006</v>
      </c>
      <c r="H483" s="40">
        <v>74.099999999999994</v>
      </c>
      <c r="I483" s="40">
        <v>79.8</v>
      </c>
      <c r="J483" s="40">
        <v>81.3</v>
      </c>
      <c r="K483" s="40">
        <v>81</v>
      </c>
      <c r="L483" s="40">
        <v>77.599999999999994</v>
      </c>
      <c r="M483" s="40">
        <v>67.8</v>
      </c>
      <c r="N483" s="40">
        <v>58</v>
      </c>
      <c r="O483" s="40">
        <v>51.5</v>
      </c>
    </row>
    <row r="484" spans="1:15">
      <c r="A484" s="40">
        <v>13255</v>
      </c>
      <c r="B484" s="20" t="s">
        <v>1101</v>
      </c>
      <c r="C484" s="20" t="s">
        <v>1019</v>
      </c>
      <c r="D484" s="40">
        <v>43.9</v>
      </c>
      <c r="E484" s="40">
        <v>46.2</v>
      </c>
      <c r="F484" s="40">
        <v>53.3</v>
      </c>
      <c r="G484" s="40">
        <v>61.5</v>
      </c>
      <c r="H484" s="40">
        <v>69.8</v>
      </c>
      <c r="I484" s="40">
        <v>76.7</v>
      </c>
      <c r="J484" s="40">
        <v>79.2</v>
      </c>
      <c r="K484" s="40">
        <v>78.400000000000006</v>
      </c>
      <c r="L484" s="40">
        <v>73.400000000000006</v>
      </c>
      <c r="M484" s="40">
        <v>62.7</v>
      </c>
      <c r="N484" s="40">
        <v>52.5</v>
      </c>
      <c r="O484" s="40">
        <v>44.9</v>
      </c>
    </row>
    <row r="485" spans="1:15">
      <c r="A485" s="40">
        <v>13257</v>
      </c>
      <c r="B485" s="20" t="s">
        <v>1102</v>
      </c>
      <c r="C485" s="20" t="s">
        <v>1019</v>
      </c>
      <c r="D485" s="40">
        <v>42</v>
      </c>
      <c r="E485" s="40">
        <v>44.5</v>
      </c>
      <c r="F485" s="40">
        <v>51.3</v>
      </c>
      <c r="G485" s="40">
        <v>59.8</v>
      </c>
      <c r="H485" s="40">
        <v>68</v>
      </c>
      <c r="I485" s="40">
        <v>75.400000000000006</v>
      </c>
      <c r="J485" s="40">
        <v>78.400000000000006</v>
      </c>
      <c r="K485" s="40">
        <v>77.2</v>
      </c>
      <c r="L485" s="40">
        <v>71.8</v>
      </c>
      <c r="M485" s="40">
        <v>60.8</v>
      </c>
      <c r="N485" s="40">
        <v>50.7</v>
      </c>
      <c r="O485" s="40">
        <v>43</v>
      </c>
    </row>
    <row r="486" spans="1:15">
      <c r="A486" s="40">
        <v>13259</v>
      </c>
      <c r="B486" s="20" t="s">
        <v>1103</v>
      </c>
      <c r="C486" s="20" t="s">
        <v>1019</v>
      </c>
      <c r="D486" s="40">
        <v>47.2</v>
      </c>
      <c r="E486" s="40">
        <v>49.7</v>
      </c>
      <c r="F486" s="40">
        <v>56.4</v>
      </c>
      <c r="G486" s="40">
        <v>64</v>
      </c>
      <c r="H486" s="40">
        <v>71.8</v>
      </c>
      <c r="I486" s="40">
        <v>78.099999999999994</v>
      </c>
      <c r="J486" s="40">
        <v>80</v>
      </c>
      <c r="K486" s="40">
        <v>79.5</v>
      </c>
      <c r="L486" s="40">
        <v>75.400000000000006</v>
      </c>
      <c r="M486" s="40">
        <v>65.099999999999994</v>
      </c>
      <c r="N486" s="40">
        <v>55.2</v>
      </c>
      <c r="O486" s="40">
        <v>48.1</v>
      </c>
    </row>
    <row r="487" spans="1:15">
      <c r="A487" s="40">
        <v>13261</v>
      </c>
      <c r="B487" s="20" t="s">
        <v>760</v>
      </c>
      <c r="C487" s="20" t="s">
        <v>1019</v>
      </c>
      <c r="D487" s="40">
        <v>47.3</v>
      </c>
      <c r="E487" s="40">
        <v>49.8</v>
      </c>
      <c r="F487" s="40">
        <v>56.7</v>
      </c>
      <c r="G487" s="40">
        <v>64.3</v>
      </c>
      <c r="H487" s="40">
        <v>72.3</v>
      </c>
      <c r="I487" s="40">
        <v>78.5</v>
      </c>
      <c r="J487" s="40">
        <v>80.3</v>
      </c>
      <c r="K487" s="40">
        <v>79.8</v>
      </c>
      <c r="L487" s="40">
        <v>75.599999999999994</v>
      </c>
      <c r="M487" s="40">
        <v>65.3</v>
      </c>
      <c r="N487" s="40">
        <v>55.3</v>
      </c>
      <c r="O487" s="40">
        <v>48.1</v>
      </c>
    </row>
    <row r="488" spans="1:15">
      <c r="A488" s="40">
        <v>13263</v>
      </c>
      <c r="B488" s="20" t="s">
        <v>1104</v>
      </c>
      <c r="C488" s="20" t="s">
        <v>1019</v>
      </c>
      <c r="D488" s="40">
        <v>45.2</v>
      </c>
      <c r="E488" s="40">
        <v>47.8</v>
      </c>
      <c r="F488" s="40">
        <v>54.6</v>
      </c>
      <c r="G488" s="40">
        <v>62.4</v>
      </c>
      <c r="H488" s="40">
        <v>70.5</v>
      </c>
      <c r="I488" s="40">
        <v>77.2</v>
      </c>
      <c r="J488" s="40">
        <v>79.099999999999994</v>
      </c>
      <c r="K488" s="40">
        <v>78.599999999999994</v>
      </c>
      <c r="L488" s="40">
        <v>74</v>
      </c>
      <c r="M488" s="40">
        <v>63.7</v>
      </c>
      <c r="N488" s="40">
        <v>53.6</v>
      </c>
      <c r="O488" s="40">
        <v>46.1</v>
      </c>
    </row>
    <row r="489" spans="1:15">
      <c r="A489" s="40">
        <v>13265</v>
      </c>
      <c r="B489" s="20" t="s">
        <v>1105</v>
      </c>
      <c r="C489" s="20" t="s">
        <v>1019</v>
      </c>
      <c r="D489" s="40">
        <v>43.6</v>
      </c>
      <c r="E489" s="40">
        <v>46.3</v>
      </c>
      <c r="F489" s="40">
        <v>53.4</v>
      </c>
      <c r="G489" s="40">
        <v>61.5</v>
      </c>
      <c r="H489" s="40">
        <v>69.900000000000006</v>
      </c>
      <c r="I489" s="40">
        <v>76.900000000000006</v>
      </c>
      <c r="J489" s="40">
        <v>79.7</v>
      </c>
      <c r="K489" s="40">
        <v>78.599999999999994</v>
      </c>
      <c r="L489" s="40">
        <v>73.400000000000006</v>
      </c>
      <c r="M489" s="40">
        <v>62.4</v>
      </c>
      <c r="N489" s="40">
        <v>52.3</v>
      </c>
      <c r="O489" s="40">
        <v>44.7</v>
      </c>
    </row>
    <row r="490" spans="1:15">
      <c r="A490" s="40">
        <v>13267</v>
      </c>
      <c r="B490" s="20" t="s">
        <v>1106</v>
      </c>
      <c r="C490" s="20" t="s">
        <v>1019</v>
      </c>
      <c r="D490" s="40">
        <v>49.6</v>
      </c>
      <c r="E490" s="40">
        <v>51.9</v>
      </c>
      <c r="F490" s="40">
        <v>58.2</v>
      </c>
      <c r="G490" s="40">
        <v>65.5</v>
      </c>
      <c r="H490" s="40">
        <v>73.2</v>
      </c>
      <c r="I490" s="40">
        <v>79.2</v>
      </c>
      <c r="J490" s="40">
        <v>81.400000000000006</v>
      </c>
      <c r="K490" s="40">
        <v>80.599999999999994</v>
      </c>
      <c r="L490" s="40">
        <v>76.3</v>
      </c>
      <c r="M490" s="40">
        <v>66.8</v>
      </c>
      <c r="N490" s="40">
        <v>57.1</v>
      </c>
      <c r="O490" s="40">
        <v>50.4</v>
      </c>
    </row>
    <row r="491" spans="1:15">
      <c r="A491" s="40">
        <v>13269</v>
      </c>
      <c r="B491" s="20" t="s">
        <v>1014</v>
      </c>
      <c r="C491" s="20" t="s">
        <v>1019</v>
      </c>
      <c r="D491" s="40">
        <v>45.8</v>
      </c>
      <c r="E491" s="40">
        <v>48.3</v>
      </c>
      <c r="F491" s="40">
        <v>55.2</v>
      </c>
      <c r="G491" s="40">
        <v>63</v>
      </c>
      <c r="H491" s="40">
        <v>71.099999999999994</v>
      </c>
      <c r="I491" s="40">
        <v>77.7</v>
      </c>
      <c r="J491" s="40">
        <v>79.599999999999994</v>
      </c>
      <c r="K491" s="40">
        <v>79.099999999999994</v>
      </c>
      <c r="L491" s="40">
        <v>74.599999999999994</v>
      </c>
      <c r="M491" s="40">
        <v>64.2</v>
      </c>
      <c r="N491" s="40">
        <v>54.1</v>
      </c>
      <c r="O491" s="40">
        <v>46.6</v>
      </c>
    </row>
    <row r="492" spans="1:15">
      <c r="A492" s="40">
        <v>13271</v>
      </c>
      <c r="B492" s="20" t="s">
        <v>1107</v>
      </c>
      <c r="C492" s="20" t="s">
        <v>1019</v>
      </c>
      <c r="D492" s="40">
        <v>48.4</v>
      </c>
      <c r="E492" s="40">
        <v>50.9</v>
      </c>
      <c r="F492" s="40">
        <v>57.5</v>
      </c>
      <c r="G492" s="40">
        <v>65.099999999999994</v>
      </c>
      <c r="H492" s="40">
        <v>73</v>
      </c>
      <c r="I492" s="40">
        <v>79</v>
      </c>
      <c r="J492" s="40">
        <v>81.099999999999994</v>
      </c>
      <c r="K492" s="40">
        <v>80.3</v>
      </c>
      <c r="L492" s="40">
        <v>76.2</v>
      </c>
      <c r="M492" s="40">
        <v>66.099999999999994</v>
      </c>
      <c r="N492" s="40">
        <v>56.2</v>
      </c>
      <c r="O492" s="40">
        <v>49.3</v>
      </c>
    </row>
    <row r="493" spans="1:15">
      <c r="A493" s="40">
        <v>13273</v>
      </c>
      <c r="B493" s="20" t="s">
        <v>1108</v>
      </c>
      <c r="C493" s="20" t="s">
        <v>1019</v>
      </c>
      <c r="D493" s="40">
        <v>48.2</v>
      </c>
      <c r="E493" s="40">
        <v>50.7</v>
      </c>
      <c r="F493" s="40">
        <v>57.4</v>
      </c>
      <c r="G493" s="40">
        <v>64.900000000000006</v>
      </c>
      <c r="H493" s="40">
        <v>72.7</v>
      </c>
      <c r="I493" s="40">
        <v>78.7</v>
      </c>
      <c r="J493" s="40">
        <v>80.400000000000006</v>
      </c>
      <c r="K493" s="40">
        <v>80</v>
      </c>
      <c r="L493" s="40">
        <v>76.099999999999994</v>
      </c>
      <c r="M493" s="40">
        <v>65.900000000000006</v>
      </c>
      <c r="N493" s="40">
        <v>55.9</v>
      </c>
      <c r="O493" s="40">
        <v>48.9</v>
      </c>
    </row>
    <row r="494" spans="1:15">
      <c r="A494" s="40">
        <v>13275</v>
      </c>
      <c r="B494" s="20" t="s">
        <v>1109</v>
      </c>
      <c r="C494" s="20" t="s">
        <v>1019</v>
      </c>
      <c r="D494" s="40">
        <v>50.7</v>
      </c>
      <c r="E494" s="40">
        <v>53.2</v>
      </c>
      <c r="F494" s="40">
        <v>59.2</v>
      </c>
      <c r="G494" s="40">
        <v>65.8</v>
      </c>
      <c r="H494" s="40">
        <v>73.2</v>
      </c>
      <c r="I494" s="40">
        <v>78.7</v>
      </c>
      <c r="J494" s="40">
        <v>80.3</v>
      </c>
      <c r="K494" s="40">
        <v>80</v>
      </c>
      <c r="L494" s="40">
        <v>76.8</v>
      </c>
      <c r="M494" s="40">
        <v>67.400000000000006</v>
      </c>
      <c r="N494" s="40">
        <v>57.8</v>
      </c>
      <c r="O494" s="40">
        <v>51.6</v>
      </c>
    </row>
    <row r="495" spans="1:15">
      <c r="A495" s="40">
        <v>13277</v>
      </c>
      <c r="B495" s="20" t="s">
        <v>1110</v>
      </c>
      <c r="C495" s="20" t="s">
        <v>1019</v>
      </c>
      <c r="D495" s="40">
        <v>48.8</v>
      </c>
      <c r="E495" s="40">
        <v>51.4</v>
      </c>
      <c r="F495" s="40">
        <v>57.8</v>
      </c>
      <c r="G495" s="40">
        <v>65</v>
      </c>
      <c r="H495" s="40">
        <v>72.599999999999994</v>
      </c>
      <c r="I495" s="40">
        <v>78.400000000000006</v>
      </c>
      <c r="J495" s="40">
        <v>80.3</v>
      </c>
      <c r="K495" s="40">
        <v>79.8</v>
      </c>
      <c r="L495" s="40">
        <v>76</v>
      </c>
      <c r="M495" s="40">
        <v>66.3</v>
      </c>
      <c r="N495" s="40">
        <v>56.6</v>
      </c>
      <c r="O495" s="40">
        <v>49.9</v>
      </c>
    </row>
    <row r="496" spans="1:15">
      <c r="A496" s="40">
        <v>13279</v>
      </c>
      <c r="B496" s="20" t="s">
        <v>1111</v>
      </c>
      <c r="C496" s="20" t="s">
        <v>1019</v>
      </c>
      <c r="D496" s="40">
        <v>48.9</v>
      </c>
      <c r="E496" s="40">
        <v>51.3</v>
      </c>
      <c r="F496" s="40">
        <v>57.7</v>
      </c>
      <c r="G496" s="40">
        <v>65.2</v>
      </c>
      <c r="H496" s="40">
        <v>73</v>
      </c>
      <c r="I496" s="40">
        <v>79.099999999999994</v>
      </c>
      <c r="J496" s="40">
        <v>81.3</v>
      </c>
      <c r="K496" s="40">
        <v>80.5</v>
      </c>
      <c r="L496" s="40">
        <v>76.2</v>
      </c>
      <c r="M496" s="40">
        <v>66.3</v>
      </c>
      <c r="N496" s="40">
        <v>56.5</v>
      </c>
      <c r="O496" s="40">
        <v>49.7</v>
      </c>
    </row>
    <row r="497" spans="1:15">
      <c r="A497" s="40">
        <v>13281</v>
      </c>
      <c r="B497" s="20" t="s">
        <v>1112</v>
      </c>
      <c r="C497" s="20" t="s">
        <v>1019</v>
      </c>
      <c r="D497" s="40">
        <v>37.5</v>
      </c>
      <c r="E497" s="40">
        <v>39.6</v>
      </c>
      <c r="F497" s="40">
        <v>46.4</v>
      </c>
      <c r="G497" s="40">
        <v>54.9</v>
      </c>
      <c r="H497" s="40">
        <v>62.7</v>
      </c>
      <c r="I497" s="40">
        <v>69.5</v>
      </c>
      <c r="J497" s="40">
        <v>72.400000000000006</v>
      </c>
      <c r="K497" s="40">
        <v>71.400000000000006</v>
      </c>
      <c r="L497" s="40">
        <v>66.400000000000006</v>
      </c>
      <c r="M497" s="40">
        <v>56</v>
      </c>
      <c r="N497" s="40">
        <v>46.2</v>
      </c>
      <c r="O497" s="40">
        <v>38.9</v>
      </c>
    </row>
    <row r="498" spans="1:15">
      <c r="A498" s="40">
        <v>13283</v>
      </c>
      <c r="B498" s="20" t="s">
        <v>1113</v>
      </c>
      <c r="C498" s="20" t="s">
        <v>1019</v>
      </c>
      <c r="D498" s="40">
        <v>47.8</v>
      </c>
      <c r="E498" s="40">
        <v>50.3</v>
      </c>
      <c r="F498" s="40">
        <v>56.9</v>
      </c>
      <c r="G498" s="40">
        <v>64.599999999999994</v>
      </c>
      <c r="H498" s="40">
        <v>72.599999999999994</v>
      </c>
      <c r="I498" s="40">
        <v>78.8</v>
      </c>
      <c r="J498" s="40">
        <v>81</v>
      </c>
      <c r="K498" s="40">
        <v>80.2</v>
      </c>
      <c r="L498" s="40">
        <v>75.7</v>
      </c>
      <c r="M498" s="40">
        <v>65.599999999999994</v>
      </c>
      <c r="N498" s="40">
        <v>55.7</v>
      </c>
      <c r="O498" s="40">
        <v>48.8</v>
      </c>
    </row>
    <row r="499" spans="1:15">
      <c r="A499" s="40">
        <v>13285</v>
      </c>
      <c r="B499" s="20" t="s">
        <v>1114</v>
      </c>
      <c r="C499" s="20" t="s">
        <v>1019</v>
      </c>
      <c r="D499" s="40">
        <v>43.7</v>
      </c>
      <c r="E499" s="40">
        <v>46.3</v>
      </c>
      <c r="F499" s="40">
        <v>53.4</v>
      </c>
      <c r="G499" s="40">
        <v>61.4</v>
      </c>
      <c r="H499" s="40">
        <v>69.400000000000006</v>
      </c>
      <c r="I499" s="40">
        <v>76.400000000000006</v>
      </c>
      <c r="J499" s="40">
        <v>78.8</v>
      </c>
      <c r="K499" s="40">
        <v>78.099999999999994</v>
      </c>
      <c r="L499" s="40">
        <v>73.2</v>
      </c>
      <c r="M499" s="40">
        <v>62.4</v>
      </c>
      <c r="N499" s="40">
        <v>52</v>
      </c>
      <c r="O499" s="40">
        <v>44.5</v>
      </c>
    </row>
    <row r="500" spans="1:15">
      <c r="A500" s="40">
        <v>13287</v>
      </c>
      <c r="B500" s="20" t="s">
        <v>1115</v>
      </c>
      <c r="C500" s="20" t="s">
        <v>1019</v>
      </c>
      <c r="D500" s="40">
        <v>48</v>
      </c>
      <c r="E500" s="40">
        <v>50.5</v>
      </c>
      <c r="F500" s="40">
        <v>57.2</v>
      </c>
      <c r="G500" s="40">
        <v>64.599999999999994</v>
      </c>
      <c r="H500" s="40">
        <v>72.3</v>
      </c>
      <c r="I500" s="40">
        <v>78.3</v>
      </c>
      <c r="J500" s="40">
        <v>80.099999999999994</v>
      </c>
      <c r="K500" s="40">
        <v>79.599999999999994</v>
      </c>
      <c r="L500" s="40">
        <v>75.599999999999994</v>
      </c>
      <c r="M500" s="40">
        <v>65.7</v>
      </c>
      <c r="N500" s="40">
        <v>55.9</v>
      </c>
      <c r="O500" s="40">
        <v>49</v>
      </c>
    </row>
    <row r="501" spans="1:15">
      <c r="A501" s="40">
        <v>13289</v>
      </c>
      <c r="B501" s="20" t="s">
        <v>1116</v>
      </c>
      <c r="C501" s="20" t="s">
        <v>1019</v>
      </c>
      <c r="D501" s="40">
        <v>46.4</v>
      </c>
      <c r="E501" s="40">
        <v>48.9</v>
      </c>
      <c r="F501" s="40">
        <v>55.9</v>
      </c>
      <c r="G501" s="40">
        <v>63.7</v>
      </c>
      <c r="H501" s="40">
        <v>71.900000000000006</v>
      </c>
      <c r="I501" s="40">
        <v>78.400000000000006</v>
      </c>
      <c r="J501" s="40">
        <v>80.599999999999994</v>
      </c>
      <c r="K501" s="40">
        <v>79.900000000000006</v>
      </c>
      <c r="L501" s="40">
        <v>75.2</v>
      </c>
      <c r="M501" s="40">
        <v>64.7</v>
      </c>
      <c r="N501" s="40">
        <v>54.5</v>
      </c>
      <c r="O501" s="40">
        <v>47.5</v>
      </c>
    </row>
    <row r="502" spans="1:15">
      <c r="A502" s="40">
        <v>13291</v>
      </c>
      <c r="B502" s="20" t="s">
        <v>837</v>
      </c>
      <c r="C502" s="20" t="s">
        <v>1019</v>
      </c>
      <c r="D502" s="40">
        <v>37.5</v>
      </c>
      <c r="E502" s="40">
        <v>39.6</v>
      </c>
      <c r="F502" s="40">
        <v>46.6</v>
      </c>
      <c r="G502" s="40">
        <v>55.2</v>
      </c>
      <c r="H502" s="40">
        <v>63</v>
      </c>
      <c r="I502" s="40">
        <v>69.900000000000006</v>
      </c>
      <c r="J502" s="40">
        <v>72.8</v>
      </c>
      <c r="K502" s="40">
        <v>71.900000000000006</v>
      </c>
      <c r="L502" s="40">
        <v>66.8</v>
      </c>
      <c r="M502" s="40">
        <v>56.4</v>
      </c>
      <c r="N502" s="40">
        <v>46.4</v>
      </c>
      <c r="O502" s="40">
        <v>39</v>
      </c>
    </row>
    <row r="503" spans="1:15">
      <c r="A503" s="40">
        <v>13293</v>
      </c>
      <c r="B503" s="20" t="s">
        <v>1117</v>
      </c>
      <c r="C503" s="20" t="s">
        <v>1019</v>
      </c>
      <c r="D503" s="40">
        <v>44.8</v>
      </c>
      <c r="E503" s="40">
        <v>47.3</v>
      </c>
      <c r="F503" s="40">
        <v>54.2</v>
      </c>
      <c r="G503" s="40">
        <v>62.1</v>
      </c>
      <c r="H503" s="40">
        <v>70.2</v>
      </c>
      <c r="I503" s="40">
        <v>77</v>
      </c>
      <c r="J503" s="40">
        <v>79.099999999999994</v>
      </c>
      <c r="K503" s="40">
        <v>78.599999999999994</v>
      </c>
      <c r="L503" s="40">
        <v>73.8</v>
      </c>
      <c r="M503" s="40">
        <v>63.4</v>
      </c>
      <c r="N503" s="40">
        <v>53.3</v>
      </c>
      <c r="O503" s="40">
        <v>45.7</v>
      </c>
    </row>
    <row r="504" spans="1:15">
      <c r="A504" s="40">
        <v>13295</v>
      </c>
      <c r="B504" s="20" t="s">
        <v>764</v>
      </c>
      <c r="C504" s="20" t="s">
        <v>1019</v>
      </c>
      <c r="D504" s="40">
        <v>39.4</v>
      </c>
      <c r="E504" s="40">
        <v>42.3</v>
      </c>
      <c r="F504" s="40">
        <v>50</v>
      </c>
      <c r="G504" s="40">
        <v>58.9</v>
      </c>
      <c r="H504" s="40">
        <v>67.2</v>
      </c>
      <c r="I504" s="40">
        <v>74.7</v>
      </c>
      <c r="J504" s="40">
        <v>77.7</v>
      </c>
      <c r="K504" s="40">
        <v>76.900000000000006</v>
      </c>
      <c r="L504" s="40">
        <v>71.5</v>
      </c>
      <c r="M504" s="40">
        <v>60</v>
      </c>
      <c r="N504" s="40">
        <v>48.9</v>
      </c>
      <c r="O504" s="40">
        <v>40.9</v>
      </c>
    </row>
    <row r="505" spans="1:15">
      <c r="A505" s="40">
        <v>13297</v>
      </c>
      <c r="B505" s="20" t="s">
        <v>1017</v>
      </c>
      <c r="C505" s="20" t="s">
        <v>1019</v>
      </c>
      <c r="D505" s="40">
        <v>42.3</v>
      </c>
      <c r="E505" s="40">
        <v>45</v>
      </c>
      <c r="F505" s="40">
        <v>52.1</v>
      </c>
      <c r="G505" s="40">
        <v>60.3</v>
      </c>
      <c r="H505" s="40">
        <v>68.900000000000006</v>
      </c>
      <c r="I505" s="40">
        <v>76.099999999999994</v>
      </c>
      <c r="J505" s="40">
        <v>78.900000000000006</v>
      </c>
      <c r="K505" s="40">
        <v>77.8</v>
      </c>
      <c r="L505" s="40">
        <v>72.400000000000006</v>
      </c>
      <c r="M505" s="40">
        <v>61.4</v>
      </c>
      <c r="N505" s="40">
        <v>51.2</v>
      </c>
      <c r="O505" s="40">
        <v>43.4</v>
      </c>
    </row>
    <row r="506" spans="1:15">
      <c r="A506" s="40">
        <v>13299</v>
      </c>
      <c r="B506" s="20" t="s">
        <v>1118</v>
      </c>
      <c r="C506" s="20" t="s">
        <v>1019</v>
      </c>
      <c r="D506" s="40">
        <v>51.1</v>
      </c>
      <c r="E506" s="40">
        <v>53.4</v>
      </c>
      <c r="F506" s="40">
        <v>59.4</v>
      </c>
      <c r="G506" s="40">
        <v>66.099999999999994</v>
      </c>
      <c r="H506" s="40">
        <v>73.2</v>
      </c>
      <c r="I506" s="40">
        <v>78.7</v>
      </c>
      <c r="J506" s="40">
        <v>80.7</v>
      </c>
      <c r="K506" s="40">
        <v>80.3</v>
      </c>
      <c r="L506" s="40">
        <v>76.7</v>
      </c>
      <c r="M506" s="40">
        <v>67.5</v>
      </c>
      <c r="N506" s="40">
        <v>58.2</v>
      </c>
      <c r="O506" s="40">
        <v>51.8</v>
      </c>
    </row>
    <row r="507" spans="1:15">
      <c r="A507" s="40">
        <v>13301</v>
      </c>
      <c r="B507" s="20" t="s">
        <v>1119</v>
      </c>
      <c r="C507" s="20" t="s">
        <v>1019</v>
      </c>
      <c r="D507" s="40">
        <v>44.4</v>
      </c>
      <c r="E507" s="40">
        <v>47</v>
      </c>
      <c r="F507" s="40">
        <v>54.1</v>
      </c>
      <c r="G507" s="40">
        <v>62</v>
      </c>
      <c r="H507" s="40">
        <v>70.2</v>
      </c>
      <c r="I507" s="40">
        <v>77</v>
      </c>
      <c r="J507" s="40">
        <v>79.7</v>
      </c>
      <c r="K507" s="40">
        <v>78.7</v>
      </c>
      <c r="L507" s="40">
        <v>73.599999999999994</v>
      </c>
      <c r="M507" s="40">
        <v>62.9</v>
      </c>
      <c r="N507" s="40">
        <v>52.8</v>
      </c>
      <c r="O507" s="40">
        <v>45.5</v>
      </c>
    </row>
    <row r="508" spans="1:15">
      <c r="A508" s="40">
        <v>13303</v>
      </c>
      <c r="B508" s="20" t="s">
        <v>765</v>
      </c>
      <c r="C508" s="20" t="s">
        <v>1019</v>
      </c>
      <c r="D508" s="40">
        <v>46.1</v>
      </c>
      <c r="E508" s="40">
        <v>48.7</v>
      </c>
      <c r="F508" s="40">
        <v>55.7</v>
      </c>
      <c r="G508" s="40">
        <v>63.3</v>
      </c>
      <c r="H508" s="40">
        <v>71.5</v>
      </c>
      <c r="I508" s="40">
        <v>78</v>
      </c>
      <c r="J508" s="40">
        <v>80.5</v>
      </c>
      <c r="K508" s="40">
        <v>79.5</v>
      </c>
      <c r="L508" s="40">
        <v>74.7</v>
      </c>
      <c r="M508" s="40">
        <v>64.2</v>
      </c>
      <c r="N508" s="40">
        <v>54.1</v>
      </c>
      <c r="O508" s="40">
        <v>47.1</v>
      </c>
    </row>
    <row r="509" spans="1:15">
      <c r="A509" s="40">
        <v>13305</v>
      </c>
      <c r="B509" s="20" t="s">
        <v>1120</v>
      </c>
      <c r="C509" s="20" t="s">
        <v>1019</v>
      </c>
      <c r="D509" s="40">
        <v>50.6</v>
      </c>
      <c r="E509" s="40">
        <v>52.8</v>
      </c>
      <c r="F509" s="40">
        <v>58.7</v>
      </c>
      <c r="G509" s="40">
        <v>65.7</v>
      </c>
      <c r="H509" s="40">
        <v>73</v>
      </c>
      <c r="I509" s="40">
        <v>78.8</v>
      </c>
      <c r="J509" s="40">
        <v>81</v>
      </c>
      <c r="K509" s="40">
        <v>80.400000000000006</v>
      </c>
      <c r="L509" s="40">
        <v>76.5</v>
      </c>
      <c r="M509" s="40">
        <v>67.3</v>
      </c>
      <c r="N509" s="40">
        <v>57.8</v>
      </c>
      <c r="O509" s="40">
        <v>51.3</v>
      </c>
    </row>
    <row r="510" spans="1:15">
      <c r="A510" s="40">
        <v>13307</v>
      </c>
      <c r="B510" s="20" t="s">
        <v>1121</v>
      </c>
      <c r="C510" s="20" t="s">
        <v>1019</v>
      </c>
      <c r="D510" s="40">
        <v>47.2</v>
      </c>
      <c r="E510" s="40">
        <v>49.7</v>
      </c>
      <c r="F510" s="40">
        <v>56.4</v>
      </c>
      <c r="G510" s="40">
        <v>64</v>
      </c>
      <c r="H510" s="40">
        <v>71.900000000000006</v>
      </c>
      <c r="I510" s="40">
        <v>78</v>
      </c>
      <c r="J510" s="40">
        <v>79.900000000000006</v>
      </c>
      <c r="K510" s="40">
        <v>79.400000000000006</v>
      </c>
      <c r="L510" s="40">
        <v>75.3</v>
      </c>
      <c r="M510" s="40">
        <v>65</v>
      </c>
      <c r="N510" s="40">
        <v>55.1</v>
      </c>
      <c r="O510" s="40">
        <v>47.9</v>
      </c>
    </row>
    <row r="511" spans="1:15">
      <c r="A511" s="40">
        <v>13309</v>
      </c>
      <c r="B511" s="20" t="s">
        <v>1122</v>
      </c>
      <c r="C511" s="20" t="s">
        <v>1019</v>
      </c>
      <c r="D511" s="40">
        <v>48.3</v>
      </c>
      <c r="E511" s="40">
        <v>50.8</v>
      </c>
      <c r="F511" s="40">
        <v>57.4</v>
      </c>
      <c r="G511" s="40">
        <v>65.099999999999994</v>
      </c>
      <c r="H511" s="40">
        <v>73</v>
      </c>
      <c r="I511" s="40">
        <v>79.099999999999994</v>
      </c>
      <c r="J511" s="40">
        <v>81.3</v>
      </c>
      <c r="K511" s="40">
        <v>80.5</v>
      </c>
      <c r="L511" s="40">
        <v>76.2</v>
      </c>
      <c r="M511" s="40">
        <v>66</v>
      </c>
      <c r="N511" s="40">
        <v>56.1</v>
      </c>
      <c r="O511" s="40">
        <v>49.2</v>
      </c>
    </row>
    <row r="512" spans="1:15">
      <c r="A512" s="40">
        <v>13311</v>
      </c>
      <c r="B512" s="20" t="s">
        <v>839</v>
      </c>
      <c r="C512" s="20" t="s">
        <v>1019</v>
      </c>
      <c r="D512" s="40">
        <v>39.6</v>
      </c>
      <c r="E512" s="40">
        <v>41.9</v>
      </c>
      <c r="F512" s="40">
        <v>48.7</v>
      </c>
      <c r="G512" s="40">
        <v>57.2</v>
      </c>
      <c r="H512" s="40">
        <v>65.099999999999994</v>
      </c>
      <c r="I512" s="40">
        <v>72.2</v>
      </c>
      <c r="J512" s="40">
        <v>75.099999999999994</v>
      </c>
      <c r="K512" s="40">
        <v>74.099999999999994</v>
      </c>
      <c r="L512" s="40">
        <v>68.900000000000006</v>
      </c>
      <c r="M512" s="40">
        <v>58.2</v>
      </c>
      <c r="N512" s="40">
        <v>48.3</v>
      </c>
      <c r="O512" s="40">
        <v>40.799999999999997</v>
      </c>
    </row>
    <row r="513" spans="1:15">
      <c r="A513" s="40">
        <v>13313</v>
      </c>
      <c r="B513" s="20" t="s">
        <v>1123</v>
      </c>
      <c r="C513" s="20" t="s">
        <v>1019</v>
      </c>
      <c r="D513" s="40">
        <v>39.799999999999997</v>
      </c>
      <c r="E513" s="40">
        <v>42.7</v>
      </c>
      <c r="F513" s="40">
        <v>50.3</v>
      </c>
      <c r="G513" s="40">
        <v>59.3</v>
      </c>
      <c r="H513" s="40">
        <v>67.599999999999994</v>
      </c>
      <c r="I513" s="40">
        <v>75.3</v>
      </c>
      <c r="J513" s="40">
        <v>78.400000000000006</v>
      </c>
      <c r="K513" s="40">
        <v>77.5</v>
      </c>
      <c r="L513" s="40">
        <v>71.900000000000006</v>
      </c>
      <c r="M513" s="40">
        <v>60.2</v>
      </c>
      <c r="N513" s="40">
        <v>49</v>
      </c>
      <c r="O513" s="40">
        <v>41.3</v>
      </c>
    </row>
    <row r="514" spans="1:15">
      <c r="A514" s="40">
        <v>13315</v>
      </c>
      <c r="B514" s="20" t="s">
        <v>766</v>
      </c>
      <c r="C514" s="20" t="s">
        <v>1019</v>
      </c>
      <c r="D514" s="40">
        <v>47.6</v>
      </c>
      <c r="E514" s="40">
        <v>50.3</v>
      </c>
      <c r="F514" s="40">
        <v>57</v>
      </c>
      <c r="G514" s="40">
        <v>64.599999999999994</v>
      </c>
      <c r="H514" s="40">
        <v>72.5</v>
      </c>
      <c r="I514" s="40">
        <v>78.7</v>
      </c>
      <c r="J514" s="40">
        <v>80.599999999999994</v>
      </c>
      <c r="K514" s="40">
        <v>80</v>
      </c>
      <c r="L514" s="40">
        <v>75.8</v>
      </c>
      <c r="M514" s="40">
        <v>65.599999999999994</v>
      </c>
      <c r="N514" s="40">
        <v>55.7</v>
      </c>
      <c r="O514" s="40">
        <v>48.7</v>
      </c>
    </row>
    <row r="515" spans="1:15">
      <c r="A515" s="40">
        <v>13317</v>
      </c>
      <c r="B515" s="20" t="s">
        <v>1124</v>
      </c>
      <c r="C515" s="20" t="s">
        <v>1019</v>
      </c>
      <c r="D515" s="40">
        <v>43</v>
      </c>
      <c r="E515" s="40">
        <v>45.7</v>
      </c>
      <c r="F515" s="40">
        <v>52.9</v>
      </c>
      <c r="G515" s="40">
        <v>61.1</v>
      </c>
      <c r="H515" s="40">
        <v>69.599999999999994</v>
      </c>
      <c r="I515" s="40">
        <v>76.8</v>
      </c>
      <c r="J515" s="40">
        <v>79.7</v>
      </c>
      <c r="K515" s="40">
        <v>78.599999999999994</v>
      </c>
      <c r="L515" s="40">
        <v>73.3</v>
      </c>
      <c r="M515" s="40">
        <v>62.1</v>
      </c>
      <c r="N515" s="40">
        <v>51.9</v>
      </c>
      <c r="O515" s="40">
        <v>44</v>
      </c>
    </row>
    <row r="516" spans="1:15">
      <c r="A516" s="40">
        <v>13319</v>
      </c>
      <c r="B516" s="20" t="s">
        <v>1125</v>
      </c>
      <c r="C516" s="20" t="s">
        <v>1019</v>
      </c>
      <c r="D516" s="40">
        <v>46.4</v>
      </c>
      <c r="E516" s="40">
        <v>48.9</v>
      </c>
      <c r="F516" s="40">
        <v>55.9</v>
      </c>
      <c r="G516" s="40">
        <v>63.7</v>
      </c>
      <c r="H516" s="40">
        <v>71.900000000000006</v>
      </c>
      <c r="I516" s="40">
        <v>78.5</v>
      </c>
      <c r="J516" s="40">
        <v>80.8</v>
      </c>
      <c r="K516" s="40">
        <v>80</v>
      </c>
      <c r="L516" s="40">
        <v>75.2</v>
      </c>
      <c r="M516" s="40">
        <v>64.599999999999994</v>
      </c>
      <c r="N516" s="40">
        <v>54.5</v>
      </c>
      <c r="O516" s="40">
        <v>47.5</v>
      </c>
    </row>
    <row r="517" spans="1:15">
      <c r="A517" s="40">
        <v>13321</v>
      </c>
      <c r="B517" s="20" t="s">
        <v>1126</v>
      </c>
      <c r="C517" s="20" t="s">
        <v>1019</v>
      </c>
      <c r="D517" s="40">
        <v>48.7</v>
      </c>
      <c r="E517" s="40">
        <v>51.1</v>
      </c>
      <c r="F517" s="40">
        <v>57.7</v>
      </c>
      <c r="G517" s="40">
        <v>65</v>
      </c>
      <c r="H517" s="40">
        <v>72.7</v>
      </c>
      <c r="I517" s="40">
        <v>78.599999999999994</v>
      </c>
      <c r="J517" s="40">
        <v>80.400000000000006</v>
      </c>
      <c r="K517" s="40">
        <v>79.900000000000006</v>
      </c>
      <c r="L517" s="40">
        <v>76</v>
      </c>
      <c r="M517" s="40">
        <v>66.2</v>
      </c>
      <c r="N517" s="40">
        <v>56.4</v>
      </c>
      <c r="O517" s="40">
        <v>49.6</v>
      </c>
    </row>
    <row r="518" spans="1:15">
      <c r="A518" s="40">
        <v>16001</v>
      </c>
      <c r="B518" s="20" t="s">
        <v>1127</v>
      </c>
      <c r="C518" s="20" t="s">
        <v>1128</v>
      </c>
      <c r="D518" s="40">
        <v>29.4</v>
      </c>
      <c r="E518" s="40">
        <v>35.200000000000003</v>
      </c>
      <c r="F518" s="40">
        <v>42.3</v>
      </c>
      <c r="G518" s="40">
        <v>49.9</v>
      </c>
      <c r="H518" s="40">
        <v>57.9</v>
      </c>
      <c r="I518" s="40">
        <v>65.599999999999994</v>
      </c>
      <c r="J518" s="40">
        <v>74.2</v>
      </c>
      <c r="K518" s="40">
        <v>72.3</v>
      </c>
      <c r="L518" s="40">
        <v>62.8</v>
      </c>
      <c r="M518" s="40">
        <v>51.8</v>
      </c>
      <c r="N518" s="40">
        <v>39.299999999999997</v>
      </c>
      <c r="O518" s="40">
        <v>31.1</v>
      </c>
    </row>
    <row r="519" spans="1:15">
      <c r="A519" s="40">
        <v>16003</v>
      </c>
      <c r="B519" s="20" t="s">
        <v>899</v>
      </c>
      <c r="C519" s="20" t="s">
        <v>1128</v>
      </c>
      <c r="D519" s="40">
        <v>22.8</v>
      </c>
      <c r="E519" s="40">
        <v>27.3</v>
      </c>
      <c r="F519" s="40">
        <v>32.799999999999997</v>
      </c>
      <c r="G519" s="40">
        <v>40.799999999999997</v>
      </c>
      <c r="H519" s="40">
        <v>49</v>
      </c>
      <c r="I519" s="40">
        <v>56.3</v>
      </c>
      <c r="J519" s="40">
        <v>65.2</v>
      </c>
      <c r="K519" s="40">
        <v>64</v>
      </c>
      <c r="L519" s="40">
        <v>55.3</v>
      </c>
      <c r="M519" s="40">
        <v>44.5</v>
      </c>
      <c r="N519" s="40">
        <v>32.299999999999997</v>
      </c>
      <c r="O519" s="40">
        <v>24.6</v>
      </c>
    </row>
    <row r="520" spans="1:15">
      <c r="A520" s="40">
        <v>16005</v>
      </c>
      <c r="B520" s="20" t="s">
        <v>1129</v>
      </c>
      <c r="C520" s="20" t="s">
        <v>1128</v>
      </c>
      <c r="D520" s="40">
        <v>22.2</v>
      </c>
      <c r="E520" s="40">
        <v>26.7</v>
      </c>
      <c r="F520" s="40">
        <v>33.299999999999997</v>
      </c>
      <c r="G520" s="40">
        <v>42.3</v>
      </c>
      <c r="H520" s="40">
        <v>51.1</v>
      </c>
      <c r="I520" s="40">
        <v>59.2</v>
      </c>
      <c r="J520" s="40">
        <v>68</v>
      </c>
      <c r="K520" s="40">
        <v>66.3</v>
      </c>
      <c r="L520" s="40">
        <v>56.8</v>
      </c>
      <c r="M520" s="40">
        <v>45.6</v>
      </c>
      <c r="N520" s="40">
        <v>32.6</v>
      </c>
      <c r="O520" s="40">
        <v>24</v>
      </c>
    </row>
    <row r="521" spans="1:15">
      <c r="A521" s="40">
        <v>16007</v>
      </c>
      <c r="B521" s="20" t="s">
        <v>1130</v>
      </c>
      <c r="C521" s="20" t="s">
        <v>1128</v>
      </c>
      <c r="D521" s="40">
        <v>17.899999999999999</v>
      </c>
      <c r="E521" s="40">
        <v>21.1</v>
      </c>
      <c r="F521" s="40">
        <v>27.4</v>
      </c>
      <c r="G521" s="40">
        <v>37.5</v>
      </c>
      <c r="H521" s="40">
        <v>46.7</v>
      </c>
      <c r="I521" s="40">
        <v>54.6</v>
      </c>
      <c r="J521" s="40">
        <v>62.8</v>
      </c>
      <c r="K521" s="40">
        <v>61.1</v>
      </c>
      <c r="L521" s="40">
        <v>52</v>
      </c>
      <c r="M521" s="40">
        <v>41.3</v>
      </c>
      <c r="N521" s="40">
        <v>28.5</v>
      </c>
      <c r="O521" s="40">
        <v>20.100000000000001</v>
      </c>
    </row>
    <row r="522" spans="1:15">
      <c r="A522" s="40">
        <v>16009</v>
      </c>
      <c r="B522" s="20" t="s">
        <v>1131</v>
      </c>
      <c r="C522" s="20" t="s">
        <v>1128</v>
      </c>
      <c r="D522" s="40">
        <v>26.2</v>
      </c>
      <c r="E522" s="40">
        <v>30.8</v>
      </c>
      <c r="F522" s="40">
        <v>36.200000000000003</v>
      </c>
      <c r="G522" s="40">
        <v>43.4</v>
      </c>
      <c r="H522" s="40">
        <v>50.9</v>
      </c>
      <c r="I522" s="40">
        <v>57.3</v>
      </c>
      <c r="J522" s="40">
        <v>64.3</v>
      </c>
      <c r="K522" s="40">
        <v>63.2</v>
      </c>
      <c r="L522" s="40">
        <v>55.4</v>
      </c>
      <c r="M522" s="40">
        <v>45.4</v>
      </c>
      <c r="N522" s="40">
        <v>34.5</v>
      </c>
      <c r="O522" s="40">
        <v>28.7</v>
      </c>
    </row>
    <row r="523" spans="1:15">
      <c r="A523" s="40">
        <v>16011</v>
      </c>
      <c r="B523" s="20" t="s">
        <v>1132</v>
      </c>
      <c r="C523" s="20" t="s">
        <v>1128</v>
      </c>
      <c r="D523" s="40">
        <v>19.8</v>
      </c>
      <c r="E523" s="40">
        <v>25</v>
      </c>
      <c r="F523" s="40">
        <v>33</v>
      </c>
      <c r="G523" s="40">
        <v>42.8</v>
      </c>
      <c r="H523" s="40">
        <v>51.7</v>
      </c>
      <c r="I523" s="40">
        <v>59.6</v>
      </c>
      <c r="J523" s="40">
        <v>67.900000000000006</v>
      </c>
      <c r="K523" s="40">
        <v>65.900000000000006</v>
      </c>
      <c r="L523" s="40">
        <v>56.3</v>
      </c>
      <c r="M523" s="40">
        <v>45.1</v>
      </c>
      <c r="N523" s="40">
        <v>31.8</v>
      </c>
      <c r="O523" s="40">
        <v>22.2</v>
      </c>
    </row>
    <row r="524" spans="1:15">
      <c r="A524" s="40">
        <v>16013</v>
      </c>
      <c r="B524" s="20" t="s">
        <v>1133</v>
      </c>
      <c r="C524" s="20" t="s">
        <v>1128</v>
      </c>
      <c r="D524" s="40">
        <v>19.399999999999999</v>
      </c>
      <c r="E524" s="40">
        <v>23.6</v>
      </c>
      <c r="F524" s="40">
        <v>30.3</v>
      </c>
      <c r="G524" s="40">
        <v>39.6</v>
      </c>
      <c r="H524" s="40">
        <v>48.4</v>
      </c>
      <c r="I524" s="40">
        <v>55.8</v>
      </c>
      <c r="J524" s="40">
        <v>64.900000000000006</v>
      </c>
      <c r="K524" s="40">
        <v>63.2</v>
      </c>
      <c r="L524" s="40">
        <v>54</v>
      </c>
      <c r="M524" s="40">
        <v>43.3</v>
      </c>
      <c r="N524" s="40">
        <v>30</v>
      </c>
      <c r="O524" s="40">
        <v>21.3</v>
      </c>
    </row>
    <row r="525" spans="1:15">
      <c r="A525" s="40">
        <v>16015</v>
      </c>
      <c r="B525" s="20" t="s">
        <v>1134</v>
      </c>
      <c r="C525" s="20" t="s">
        <v>1128</v>
      </c>
      <c r="D525" s="40">
        <v>22.9</v>
      </c>
      <c r="E525" s="40">
        <v>27.1</v>
      </c>
      <c r="F525" s="40">
        <v>32.5</v>
      </c>
      <c r="G525" s="40">
        <v>40.5</v>
      </c>
      <c r="H525" s="40">
        <v>48.6</v>
      </c>
      <c r="I525" s="40">
        <v>56</v>
      </c>
      <c r="J525" s="40">
        <v>65.2</v>
      </c>
      <c r="K525" s="40">
        <v>63.9</v>
      </c>
      <c r="L525" s="40">
        <v>55.3</v>
      </c>
      <c r="M525" s="40">
        <v>44.7</v>
      </c>
      <c r="N525" s="40">
        <v>31.4</v>
      </c>
      <c r="O525" s="40">
        <v>23.9</v>
      </c>
    </row>
    <row r="526" spans="1:15">
      <c r="A526" s="40">
        <v>16017</v>
      </c>
      <c r="B526" s="20" t="s">
        <v>1135</v>
      </c>
      <c r="C526" s="20" t="s">
        <v>1128</v>
      </c>
      <c r="D526" s="40">
        <v>23.1</v>
      </c>
      <c r="E526" s="40">
        <v>27.6</v>
      </c>
      <c r="F526" s="40">
        <v>33.799999999999997</v>
      </c>
      <c r="G526" s="40">
        <v>41.9</v>
      </c>
      <c r="H526" s="40">
        <v>49.7</v>
      </c>
      <c r="I526" s="40">
        <v>56</v>
      </c>
      <c r="J526" s="40">
        <v>62.9</v>
      </c>
      <c r="K526" s="40">
        <v>61.7</v>
      </c>
      <c r="L526" s="40">
        <v>53.6</v>
      </c>
      <c r="M526" s="40">
        <v>43</v>
      </c>
      <c r="N526" s="40">
        <v>31.8</v>
      </c>
      <c r="O526" s="40">
        <v>25.6</v>
      </c>
    </row>
    <row r="527" spans="1:15">
      <c r="A527" s="40">
        <v>16019</v>
      </c>
      <c r="B527" s="20" t="s">
        <v>1136</v>
      </c>
      <c r="C527" s="20" t="s">
        <v>1128</v>
      </c>
      <c r="D527" s="40">
        <v>19</v>
      </c>
      <c r="E527" s="40">
        <v>23.1</v>
      </c>
      <c r="F527" s="40">
        <v>29.6</v>
      </c>
      <c r="G527" s="40">
        <v>39.5</v>
      </c>
      <c r="H527" s="40">
        <v>48.7</v>
      </c>
      <c r="I527" s="40">
        <v>56.4</v>
      </c>
      <c r="J527" s="40">
        <v>64.5</v>
      </c>
      <c r="K527" s="40">
        <v>62.9</v>
      </c>
      <c r="L527" s="40">
        <v>53.7</v>
      </c>
      <c r="M527" s="40">
        <v>42.9</v>
      </c>
      <c r="N527" s="40">
        <v>29.8</v>
      </c>
      <c r="O527" s="40">
        <v>20.8</v>
      </c>
    </row>
    <row r="528" spans="1:15">
      <c r="A528" s="40">
        <v>16021</v>
      </c>
      <c r="B528" s="20" t="s">
        <v>1137</v>
      </c>
      <c r="C528" s="20" t="s">
        <v>1128</v>
      </c>
      <c r="D528" s="40">
        <v>20.7</v>
      </c>
      <c r="E528" s="40">
        <v>25</v>
      </c>
      <c r="F528" s="40">
        <v>31.1</v>
      </c>
      <c r="G528" s="40">
        <v>39.4</v>
      </c>
      <c r="H528" s="40">
        <v>47.3</v>
      </c>
      <c r="I528" s="40">
        <v>53.6</v>
      </c>
      <c r="J528" s="40">
        <v>60.7</v>
      </c>
      <c r="K528" s="40">
        <v>59.6</v>
      </c>
      <c r="L528" s="40">
        <v>51.4</v>
      </c>
      <c r="M528" s="40">
        <v>40.700000000000003</v>
      </c>
      <c r="N528" s="40">
        <v>28.9</v>
      </c>
      <c r="O528" s="40">
        <v>23.3</v>
      </c>
    </row>
    <row r="529" spans="1:15">
      <c r="A529" s="40">
        <v>16023</v>
      </c>
      <c r="B529" s="20" t="s">
        <v>846</v>
      </c>
      <c r="C529" s="20" t="s">
        <v>1128</v>
      </c>
      <c r="D529" s="40">
        <v>16.5</v>
      </c>
      <c r="E529" s="40">
        <v>21.4</v>
      </c>
      <c r="F529" s="40">
        <v>29.6</v>
      </c>
      <c r="G529" s="40">
        <v>40</v>
      </c>
      <c r="H529" s="40">
        <v>49</v>
      </c>
      <c r="I529" s="40">
        <v>56.9</v>
      </c>
      <c r="J529" s="40">
        <v>65.7</v>
      </c>
      <c r="K529" s="40">
        <v>63.5</v>
      </c>
      <c r="L529" s="40">
        <v>54</v>
      </c>
      <c r="M529" s="40">
        <v>42.7</v>
      </c>
      <c r="N529" s="40">
        <v>28.7</v>
      </c>
      <c r="O529" s="40">
        <v>18.899999999999999</v>
      </c>
    </row>
    <row r="530" spans="1:15">
      <c r="A530" s="40">
        <v>16025</v>
      </c>
      <c r="B530" s="20" t="s">
        <v>1138</v>
      </c>
      <c r="C530" s="20" t="s">
        <v>1128</v>
      </c>
      <c r="D530" s="40">
        <v>19.7</v>
      </c>
      <c r="E530" s="40">
        <v>23.4</v>
      </c>
      <c r="F530" s="40">
        <v>29.1</v>
      </c>
      <c r="G530" s="40">
        <v>38.299999999999997</v>
      </c>
      <c r="H530" s="40">
        <v>46.8</v>
      </c>
      <c r="I530" s="40">
        <v>53.7</v>
      </c>
      <c r="J530" s="40">
        <v>63</v>
      </c>
      <c r="K530" s="40">
        <v>61.8</v>
      </c>
      <c r="L530" s="40">
        <v>52.9</v>
      </c>
      <c r="M530" s="40">
        <v>42.5</v>
      </c>
      <c r="N530" s="40">
        <v>29.6</v>
      </c>
      <c r="O530" s="40">
        <v>21.4</v>
      </c>
    </row>
    <row r="531" spans="1:15">
      <c r="A531" s="40">
        <v>16027</v>
      </c>
      <c r="B531" s="20" t="s">
        <v>1139</v>
      </c>
      <c r="C531" s="20" t="s">
        <v>1128</v>
      </c>
      <c r="D531" s="40">
        <v>29</v>
      </c>
      <c r="E531" s="40">
        <v>35.6</v>
      </c>
      <c r="F531" s="40">
        <v>43.4</v>
      </c>
      <c r="G531" s="40">
        <v>51.1</v>
      </c>
      <c r="H531" s="40">
        <v>59</v>
      </c>
      <c r="I531" s="40">
        <v>66.400000000000006</v>
      </c>
      <c r="J531" s="40">
        <v>74.099999999999994</v>
      </c>
      <c r="K531" s="40">
        <v>71.8</v>
      </c>
      <c r="L531" s="40">
        <v>62.3</v>
      </c>
      <c r="M531" s="40">
        <v>51.5</v>
      </c>
      <c r="N531" s="40">
        <v>39.299999999999997</v>
      </c>
      <c r="O531" s="40">
        <v>31</v>
      </c>
    </row>
    <row r="532" spans="1:15">
      <c r="A532" s="40">
        <v>16029</v>
      </c>
      <c r="B532" s="20" t="s">
        <v>1140</v>
      </c>
      <c r="C532" s="20" t="s">
        <v>1128</v>
      </c>
      <c r="D532" s="40">
        <v>20</v>
      </c>
      <c r="E532" s="40">
        <v>23.8</v>
      </c>
      <c r="F532" s="40">
        <v>29.5</v>
      </c>
      <c r="G532" s="40">
        <v>38.799999999999997</v>
      </c>
      <c r="H532" s="40">
        <v>47.9</v>
      </c>
      <c r="I532" s="40">
        <v>55.7</v>
      </c>
      <c r="J532" s="40">
        <v>64.099999999999994</v>
      </c>
      <c r="K532" s="40">
        <v>62.6</v>
      </c>
      <c r="L532" s="40">
        <v>53.5</v>
      </c>
      <c r="M532" s="40">
        <v>42.7</v>
      </c>
      <c r="N532" s="40">
        <v>29.9</v>
      </c>
      <c r="O532" s="40">
        <v>21.6</v>
      </c>
    </row>
    <row r="533" spans="1:15">
      <c r="A533" s="40">
        <v>16031</v>
      </c>
      <c r="B533" s="20" t="s">
        <v>1141</v>
      </c>
      <c r="C533" s="20" t="s">
        <v>1128</v>
      </c>
      <c r="D533" s="40">
        <v>24.2</v>
      </c>
      <c r="E533" s="40">
        <v>28.8</v>
      </c>
      <c r="F533" s="40">
        <v>35</v>
      </c>
      <c r="G533" s="40">
        <v>42.7</v>
      </c>
      <c r="H533" s="40">
        <v>51.2</v>
      </c>
      <c r="I533" s="40">
        <v>59.4</v>
      </c>
      <c r="J533" s="40">
        <v>68.900000000000006</v>
      </c>
      <c r="K533" s="40">
        <v>67</v>
      </c>
      <c r="L533" s="40">
        <v>57.5</v>
      </c>
      <c r="M533" s="40">
        <v>46.5</v>
      </c>
      <c r="N533" s="40">
        <v>34.1</v>
      </c>
      <c r="O533" s="40">
        <v>26.2</v>
      </c>
    </row>
    <row r="534" spans="1:15">
      <c r="A534" s="40">
        <v>16033</v>
      </c>
      <c r="B534" s="20" t="s">
        <v>793</v>
      </c>
      <c r="C534" s="20" t="s">
        <v>1128</v>
      </c>
      <c r="D534" s="40">
        <v>16.100000000000001</v>
      </c>
      <c r="E534" s="40">
        <v>20.3</v>
      </c>
      <c r="F534" s="40">
        <v>27.2</v>
      </c>
      <c r="G534" s="40">
        <v>37.700000000000003</v>
      </c>
      <c r="H534" s="40">
        <v>47.2</v>
      </c>
      <c r="I534" s="40">
        <v>55</v>
      </c>
      <c r="J534" s="40">
        <v>63.7</v>
      </c>
      <c r="K534" s="40">
        <v>61.7</v>
      </c>
      <c r="L534" s="40">
        <v>52.3</v>
      </c>
      <c r="M534" s="40">
        <v>41</v>
      </c>
      <c r="N534" s="40">
        <v>27.3</v>
      </c>
      <c r="O534" s="40">
        <v>18.3</v>
      </c>
    </row>
    <row r="535" spans="1:15">
      <c r="A535" s="40">
        <v>16035</v>
      </c>
      <c r="B535" s="20" t="s">
        <v>1142</v>
      </c>
      <c r="C535" s="20" t="s">
        <v>1128</v>
      </c>
      <c r="D535" s="40">
        <v>24.5</v>
      </c>
      <c r="E535" s="40">
        <v>28.8</v>
      </c>
      <c r="F535" s="40">
        <v>34.1</v>
      </c>
      <c r="G535" s="40">
        <v>41.4</v>
      </c>
      <c r="H535" s="40">
        <v>49</v>
      </c>
      <c r="I535" s="40">
        <v>55.8</v>
      </c>
      <c r="J535" s="40">
        <v>63.3</v>
      </c>
      <c r="K535" s="40">
        <v>62.4</v>
      </c>
      <c r="L535" s="40">
        <v>54.1</v>
      </c>
      <c r="M535" s="40">
        <v>44</v>
      </c>
      <c r="N535" s="40">
        <v>32.5</v>
      </c>
      <c r="O535" s="40">
        <v>26.4</v>
      </c>
    </row>
    <row r="536" spans="1:15">
      <c r="A536" s="40">
        <v>16037</v>
      </c>
      <c r="B536" s="20" t="s">
        <v>914</v>
      </c>
      <c r="C536" s="20" t="s">
        <v>1128</v>
      </c>
      <c r="D536" s="40">
        <v>17.2</v>
      </c>
      <c r="E536" s="40">
        <v>21.1</v>
      </c>
      <c r="F536" s="40">
        <v>26.6</v>
      </c>
      <c r="G536" s="40">
        <v>35.1</v>
      </c>
      <c r="H536" s="40">
        <v>43.5</v>
      </c>
      <c r="I536" s="40">
        <v>50.7</v>
      </c>
      <c r="J536" s="40">
        <v>59.2</v>
      </c>
      <c r="K536" s="40">
        <v>57.7</v>
      </c>
      <c r="L536" s="40">
        <v>49.4</v>
      </c>
      <c r="M536" s="40">
        <v>39.200000000000003</v>
      </c>
      <c r="N536" s="40">
        <v>26.4</v>
      </c>
      <c r="O536" s="40">
        <v>18.7</v>
      </c>
    </row>
    <row r="537" spans="1:15">
      <c r="A537" s="40">
        <v>16039</v>
      </c>
      <c r="B537" s="20" t="s">
        <v>726</v>
      </c>
      <c r="C537" s="20" t="s">
        <v>1128</v>
      </c>
      <c r="D537" s="40">
        <v>25.2</v>
      </c>
      <c r="E537" s="40">
        <v>29.7</v>
      </c>
      <c r="F537" s="40">
        <v>36</v>
      </c>
      <c r="G537" s="40">
        <v>44.2</v>
      </c>
      <c r="H537" s="40">
        <v>52.6</v>
      </c>
      <c r="I537" s="40">
        <v>60.1</v>
      </c>
      <c r="J537" s="40">
        <v>69.3</v>
      </c>
      <c r="K537" s="40">
        <v>67.599999999999994</v>
      </c>
      <c r="L537" s="40">
        <v>58.3</v>
      </c>
      <c r="M537" s="40">
        <v>47.5</v>
      </c>
      <c r="N537" s="40">
        <v>34.700000000000003</v>
      </c>
      <c r="O537" s="40">
        <v>26.8</v>
      </c>
    </row>
    <row r="538" spans="1:15">
      <c r="A538" s="40">
        <v>16041</v>
      </c>
      <c r="B538" s="20" t="s">
        <v>730</v>
      </c>
      <c r="C538" s="20" t="s">
        <v>1128</v>
      </c>
      <c r="D538" s="40">
        <v>20.9</v>
      </c>
      <c r="E538" s="40">
        <v>25</v>
      </c>
      <c r="F538" s="40">
        <v>31.9</v>
      </c>
      <c r="G538" s="40">
        <v>41.3</v>
      </c>
      <c r="H538" s="40">
        <v>50.2</v>
      </c>
      <c r="I538" s="40">
        <v>58.2</v>
      </c>
      <c r="J538" s="40">
        <v>67</v>
      </c>
      <c r="K538" s="40">
        <v>65.3</v>
      </c>
      <c r="L538" s="40">
        <v>55.9</v>
      </c>
      <c r="M538" s="40">
        <v>44.7</v>
      </c>
      <c r="N538" s="40">
        <v>31.9</v>
      </c>
      <c r="O538" s="40">
        <v>23.2</v>
      </c>
    </row>
    <row r="539" spans="1:15">
      <c r="A539" s="40">
        <v>16043</v>
      </c>
      <c r="B539" s="20" t="s">
        <v>922</v>
      </c>
      <c r="C539" s="20" t="s">
        <v>1128</v>
      </c>
      <c r="D539" s="40">
        <v>15.6</v>
      </c>
      <c r="E539" s="40">
        <v>20</v>
      </c>
      <c r="F539" s="40">
        <v>26.6</v>
      </c>
      <c r="G539" s="40">
        <v>37.4</v>
      </c>
      <c r="H539" s="40">
        <v>47</v>
      </c>
      <c r="I539" s="40">
        <v>54.7</v>
      </c>
      <c r="J539" s="40">
        <v>62.4</v>
      </c>
      <c r="K539" s="40">
        <v>60.8</v>
      </c>
      <c r="L539" s="40">
        <v>51.6</v>
      </c>
      <c r="M539" s="40">
        <v>41</v>
      </c>
      <c r="N539" s="40">
        <v>27.2</v>
      </c>
      <c r="O539" s="40">
        <v>17.7</v>
      </c>
    </row>
    <row r="540" spans="1:15">
      <c r="A540" s="40">
        <v>16045</v>
      </c>
      <c r="B540" s="20" t="s">
        <v>1143</v>
      </c>
      <c r="C540" s="20" t="s">
        <v>1128</v>
      </c>
      <c r="D540" s="40">
        <v>26.6</v>
      </c>
      <c r="E540" s="40">
        <v>32.1</v>
      </c>
      <c r="F540" s="40">
        <v>39.4</v>
      </c>
      <c r="G540" s="40">
        <v>47.4</v>
      </c>
      <c r="H540" s="40">
        <v>55.5</v>
      </c>
      <c r="I540" s="40">
        <v>63.1</v>
      </c>
      <c r="J540" s="40">
        <v>71.599999999999994</v>
      </c>
      <c r="K540" s="40">
        <v>70</v>
      </c>
      <c r="L540" s="40">
        <v>60.8</v>
      </c>
      <c r="M540" s="40">
        <v>49.6</v>
      </c>
      <c r="N540" s="40">
        <v>36.700000000000003</v>
      </c>
      <c r="O540" s="40">
        <v>28.5</v>
      </c>
    </row>
    <row r="541" spans="1:15">
      <c r="A541" s="40">
        <v>16047</v>
      </c>
      <c r="B541" s="20" t="s">
        <v>1144</v>
      </c>
      <c r="C541" s="20" t="s">
        <v>1128</v>
      </c>
      <c r="D541" s="40">
        <v>24.5</v>
      </c>
      <c r="E541" s="40">
        <v>29.6</v>
      </c>
      <c r="F541" s="40">
        <v>37.4</v>
      </c>
      <c r="G541" s="40">
        <v>46.5</v>
      </c>
      <c r="H541" s="40">
        <v>55.2</v>
      </c>
      <c r="I541" s="40">
        <v>62.8</v>
      </c>
      <c r="J541" s="40">
        <v>71.7</v>
      </c>
      <c r="K541" s="40">
        <v>69.7</v>
      </c>
      <c r="L541" s="40">
        <v>60</v>
      </c>
      <c r="M541" s="40">
        <v>49.3</v>
      </c>
      <c r="N541" s="40">
        <v>36</v>
      </c>
      <c r="O541" s="40">
        <v>26.7</v>
      </c>
    </row>
    <row r="542" spans="1:15">
      <c r="A542" s="40">
        <v>16049</v>
      </c>
      <c r="B542" s="20" t="s">
        <v>1145</v>
      </c>
      <c r="C542" s="20" t="s">
        <v>1128</v>
      </c>
      <c r="D542" s="40">
        <v>22.5</v>
      </c>
      <c r="E542" s="40">
        <v>26.7</v>
      </c>
      <c r="F542" s="40">
        <v>31.8</v>
      </c>
      <c r="G542" s="40">
        <v>39</v>
      </c>
      <c r="H542" s="40">
        <v>46.6</v>
      </c>
      <c r="I542" s="40">
        <v>53.3</v>
      </c>
      <c r="J542" s="40">
        <v>61.3</v>
      </c>
      <c r="K542" s="40">
        <v>60.1</v>
      </c>
      <c r="L542" s="40">
        <v>52.1</v>
      </c>
      <c r="M542" s="40">
        <v>42.2</v>
      </c>
      <c r="N542" s="40">
        <v>30.7</v>
      </c>
      <c r="O542" s="40">
        <v>24.2</v>
      </c>
    </row>
    <row r="543" spans="1:15">
      <c r="A543" s="40">
        <v>16051</v>
      </c>
      <c r="B543" s="20" t="s">
        <v>737</v>
      </c>
      <c r="C543" s="20" t="s">
        <v>1128</v>
      </c>
      <c r="D543" s="40">
        <v>16.2</v>
      </c>
      <c r="E543" s="40">
        <v>21.6</v>
      </c>
      <c r="F543" s="40">
        <v>31.1</v>
      </c>
      <c r="G543" s="40">
        <v>42.6</v>
      </c>
      <c r="H543" s="40">
        <v>51.9</v>
      </c>
      <c r="I543" s="40">
        <v>59.8</v>
      </c>
      <c r="J543" s="40">
        <v>67.8</v>
      </c>
      <c r="K543" s="40">
        <v>65.400000000000006</v>
      </c>
      <c r="L543" s="40">
        <v>55.6</v>
      </c>
      <c r="M543" s="40">
        <v>44.1</v>
      </c>
      <c r="N543" s="40">
        <v>30.1</v>
      </c>
      <c r="O543" s="40">
        <v>19.100000000000001</v>
      </c>
    </row>
    <row r="544" spans="1:15">
      <c r="A544" s="40">
        <v>16053</v>
      </c>
      <c r="B544" s="20" t="s">
        <v>1146</v>
      </c>
      <c r="C544" s="20" t="s">
        <v>1128</v>
      </c>
      <c r="D544" s="40">
        <v>25.2</v>
      </c>
      <c r="E544" s="40">
        <v>30.6</v>
      </c>
      <c r="F544" s="40">
        <v>38.1</v>
      </c>
      <c r="G544" s="40">
        <v>46.4</v>
      </c>
      <c r="H544" s="40">
        <v>54.9</v>
      </c>
      <c r="I544" s="40">
        <v>62.7</v>
      </c>
      <c r="J544" s="40">
        <v>71.2</v>
      </c>
      <c r="K544" s="40">
        <v>69</v>
      </c>
      <c r="L544" s="40">
        <v>59.4</v>
      </c>
      <c r="M544" s="40">
        <v>48.7</v>
      </c>
      <c r="N544" s="40">
        <v>36.200000000000003</v>
      </c>
      <c r="O544" s="40">
        <v>27.5</v>
      </c>
    </row>
    <row r="545" spans="1:15">
      <c r="A545" s="40">
        <v>16055</v>
      </c>
      <c r="B545" s="20" t="s">
        <v>1147</v>
      </c>
      <c r="C545" s="20" t="s">
        <v>1128</v>
      </c>
      <c r="D545" s="40">
        <v>25.5</v>
      </c>
      <c r="E545" s="40">
        <v>30</v>
      </c>
      <c r="F545" s="40">
        <v>35.799999999999997</v>
      </c>
      <c r="G545" s="40">
        <v>43.4</v>
      </c>
      <c r="H545" s="40">
        <v>51.2</v>
      </c>
      <c r="I545" s="40">
        <v>57.7</v>
      </c>
      <c r="J545" s="40">
        <v>64.8</v>
      </c>
      <c r="K545" s="40">
        <v>63.7</v>
      </c>
      <c r="L545" s="40">
        <v>55.6</v>
      </c>
      <c r="M545" s="40">
        <v>45.2</v>
      </c>
      <c r="N545" s="40">
        <v>34</v>
      </c>
      <c r="O545" s="40">
        <v>28.1</v>
      </c>
    </row>
    <row r="546" spans="1:15">
      <c r="A546" s="40">
        <v>16057</v>
      </c>
      <c r="B546" s="20" t="s">
        <v>1148</v>
      </c>
      <c r="C546" s="20" t="s">
        <v>1128</v>
      </c>
      <c r="D546" s="40">
        <v>26.9</v>
      </c>
      <c r="E546" s="40">
        <v>31.5</v>
      </c>
      <c r="F546" s="40">
        <v>37.1</v>
      </c>
      <c r="G546" s="40">
        <v>44</v>
      </c>
      <c r="H546" s="40">
        <v>51.4</v>
      </c>
      <c r="I546" s="40">
        <v>57.8</v>
      </c>
      <c r="J546" s="40">
        <v>64.7</v>
      </c>
      <c r="K546" s="40">
        <v>63.9</v>
      </c>
      <c r="L546" s="40">
        <v>56.1</v>
      </c>
      <c r="M546" s="40">
        <v>46.2</v>
      </c>
      <c r="N546" s="40">
        <v>35.4</v>
      </c>
      <c r="O546" s="40">
        <v>29.3</v>
      </c>
    </row>
    <row r="547" spans="1:15">
      <c r="A547" s="40">
        <v>16059</v>
      </c>
      <c r="B547" s="20" t="s">
        <v>1149</v>
      </c>
      <c r="C547" s="20" t="s">
        <v>1128</v>
      </c>
      <c r="D547" s="40">
        <v>17.899999999999999</v>
      </c>
      <c r="E547" s="40">
        <v>22.2</v>
      </c>
      <c r="F547" s="40">
        <v>28.3</v>
      </c>
      <c r="G547" s="40">
        <v>36.700000000000003</v>
      </c>
      <c r="H547" s="40">
        <v>44.7</v>
      </c>
      <c r="I547" s="40">
        <v>52</v>
      </c>
      <c r="J547" s="40">
        <v>60.6</v>
      </c>
      <c r="K547" s="40">
        <v>59.2</v>
      </c>
      <c r="L547" s="40">
        <v>50.5</v>
      </c>
      <c r="M547" s="40">
        <v>39.799999999999997</v>
      </c>
      <c r="N547" s="40">
        <v>27.2</v>
      </c>
      <c r="O547" s="40">
        <v>19.7</v>
      </c>
    </row>
    <row r="548" spans="1:15">
      <c r="A548" s="40">
        <v>16061</v>
      </c>
      <c r="B548" s="20" t="s">
        <v>1150</v>
      </c>
      <c r="C548" s="20" t="s">
        <v>1128</v>
      </c>
      <c r="D548" s="40">
        <v>26.4</v>
      </c>
      <c r="E548" s="40">
        <v>31</v>
      </c>
      <c r="F548" s="40">
        <v>36.299999999999997</v>
      </c>
      <c r="G548" s="40">
        <v>43.1</v>
      </c>
      <c r="H548" s="40">
        <v>50.5</v>
      </c>
      <c r="I548" s="40">
        <v>57</v>
      </c>
      <c r="J548" s="40">
        <v>64.7</v>
      </c>
      <c r="K548" s="40">
        <v>64.099999999999994</v>
      </c>
      <c r="L548" s="40">
        <v>56.1</v>
      </c>
      <c r="M548" s="40">
        <v>46.2</v>
      </c>
      <c r="N548" s="40">
        <v>34.700000000000003</v>
      </c>
      <c r="O548" s="40">
        <v>28.5</v>
      </c>
    </row>
    <row r="549" spans="1:15">
      <c r="A549" s="40">
        <v>16063</v>
      </c>
      <c r="B549" s="20" t="s">
        <v>814</v>
      </c>
      <c r="C549" s="20" t="s">
        <v>1128</v>
      </c>
      <c r="D549" s="40">
        <v>21.6</v>
      </c>
      <c r="E549" s="40">
        <v>26.7</v>
      </c>
      <c r="F549" s="40">
        <v>35</v>
      </c>
      <c r="G549" s="40">
        <v>44.4</v>
      </c>
      <c r="H549" s="40">
        <v>53.2</v>
      </c>
      <c r="I549" s="40">
        <v>60.9</v>
      </c>
      <c r="J549" s="40">
        <v>69.7</v>
      </c>
      <c r="K549" s="40">
        <v>67.599999999999994</v>
      </c>
      <c r="L549" s="40">
        <v>58</v>
      </c>
      <c r="M549" s="40">
        <v>47</v>
      </c>
      <c r="N549" s="40">
        <v>33.9</v>
      </c>
      <c r="O549" s="40">
        <v>24.3</v>
      </c>
    </row>
    <row r="550" spans="1:15">
      <c r="A550" s="40">
        <v>16065</v>
      </c>
      <c r="B550" s="20" t="s">
        <v>745</v>
      </c>
      <c r="C550" s="20" t="s">
        <v>1128</v>
      </c>
      <c r="D550" s="40">
        <v>18.100000000000001</v>
      </c>
      <c r="E550" s="40">
        <v>22.4</v>
      </c>
      <c r="F550" s="40">
        <v>29.8</v>
      </c>
      <c r="G550" s="40">
        <v>40.799999999999997</v>
      </c>
      <c r="H550" s="40">
        <v>50.1</v>
      </c>
      <c r="I550" s="40">
        <v>57.7</v>
      </c>
      <c r="J550" s="40">
        <v>65.5</v>
      </c>
      <c r="K550" s="40">
        <v>63.8</v>
      </c>
      <c r="L550" s="40">
        <v>54.6</v>
      </c>
      <c r="M550" s="40">
        <v>43.7</v>
      </c>
      <c r="N550" s="40">
        <v>30.3</v>
      </c>
      <c r="O550" s="40">
        <v>20.5</v>
      </c>
    </row>
    <row r="551" spans="1:15">
      <c r="A551" s="40">
        <v>16067</v>
      </c>
      <c r="B551" s="20" t="s">
        <v>1151</v>
      </c>
      <c r="C551" s="20" t="s">
        <v>1128</v>
      </c>
      <c r="D551" s="40">
        <v>21.7</v>
      </c>
      <c r="E551" s="40">
        <v>27.2</v>
      </c>
      <c r="F551" s="40">
        <v>35.200000000000003</v>
      </c>
      <c r="G551" s="40">
        <v>44.2</v>
      </c>
      <c r="H551" s="40">
        <v>53</v>
      </c>
      <c r="I551" s="40">
        <v>61.1</v>
      </c>
      <c r="J551" s="40">
        <v>69.8</v>
      </c>
      <c r="K551" s="40">
        <v>67.599999999999994</v>
      </c>
      <c r="L551" s="40">
        <v>57.9</v>
      </c>
      <c r="M551" s="40">
        <v>46.7</v>
      </c>
      <c r="N551" s="40">
        <v>33.799999999999997</v>
      </c>
      <c r="O551" s="40">
        <v>24.4</v>
      </c>
    </row>
    <row r="552" spans="1:15">
      <c r="A552" s="40">
        <v>16069</v>
      </c>
      <c r="B552" s="20" t="s">
        <v>1152</v>
      </c>
      <c r="C552" s="20" t="s">
        <v>1128</v>
      </c>
      <c r="D552" s="40">
        <v>28.7</v>
      </c>
      <c r="E552" s="40">
        <v>33.700000000000003</v>
      </c>
      <c r="F552" s="40">
        <v>39.6</v>
      </c>
      <c r="G552" s="40">
        <v>46.7</v>
      </c>
      <c r="H552" s="40">
        <v>54.1</v>
      </c>
      <c r="I552" s="40">
        <v>60.6</v>
      </c>
      <c r="J552" s="40">
        <v>68.2</v>
      </c>
      <c r="K552" s="40">
        <v>67.400000000000006</v>
      </c>
      <c r="L552" s="40">
        <v>59.2</v>
      </c>
      <c r="M552" s="40">
        <v>48.9</v>
      </c>
      <c r="N552" s="40">
        <v>37.5</v>
      </c>
      <c r="O552" s="40">
        <v>31</v>
      </c>
    </row>
    <row r="553" spans="1:15">
      <c r="A553" s="40">
        <v>16071</v>
      </c>
      <c r="B553" s="20" t="s">
        <v>1153</v>
      </c>
      <c r="C553" s="20" t="s">
        <v>1128</v>
      </c>
      <c r="D553" s="40">
        <v>22.9</v>
      </c>
      <c r="E553" s="40">
        <v>27.5</v>
      </c>
      <c r="F553" s="40">
        <v>34.200000000000003</v>
      </c>
      <c r="G553" s="40">
        <v>42.8</v>
      </c>
      <c r="H553" s="40">
        <v>51.7</v>
      </c>
      <c r="I553" s="40">
        <v>60</v>
      </c>
      <c r="J553" s="40">
        <v>69.3</v>
      </c>
      <c r="K553" s="40">
        <v>67.7</v>
      </c>
      <c r="L553" s="40">
        <v>58</v>
      </c>
      <c r="M553" s="40">
        <v>46.3</v>
      </c>
      <c r="N553" s="40">
        <v>33.5</v>
      </c>
      <c r="O553" s="40">
        <v>24.9</v>
      </c>
    </row>
    <row r="554" spans="1:15">
      <c r="A554" s="40">
        <v>16073</v>
      </c>
      <c r="B554" s="20" t="s">
        <v>1154</v>
      </c>
      <c r="C554" s="20" t="s">
        <v>1128</v>
      </c>
      <c r="D554" s="40">
        <v>27</v>
      </c>
      <c r="E554" s="40">
        <v>31.2</v>
      </c>
      <c r="F554" s="40">
        <v>37</v>
      </c>
      <c r="G554" s="40">
        <v>44.4</v>
      </c>
      <c r="H554" s="40">
        <v>52.6</v>
      </c>
      <c r="I554" s="40">
        <v>60.5</v>
      </c>
      <c r="J554" s="40">
        <v>69.900000000000006</v>
      </c>
      <c r="K554" s="40">
        <v>67.900000000000006</v>
      </c>
      <c r="L554" s="40">
        <v>58.7</v>
      </c>
      <c r="M554" s="40">
        <v>48</v>
      </c>
      <c r="N554" s="40">
        <v>35.9</v>
      </c>
      <c r="O554" s="40">
        <v>28.7</v>
      </c>
    </row>
    <row r="555" spans="1:15">
      <c r="A555" s="40">
        <v>16075</v>
      </c>
      <c r="B555" s="20" t="s">
        <v>1155</v>
      </c>
      <c r="C555" s="20" t="s">
        <v>1128</v>
      </c>
      <c r="D555" s="40">
        <v>27.2</v>
      </c>
      <c r="E555" s="40">
        <v>33.700000000000003</v>
      </c>
      <c r="F555" s="40">
        <v>42.2</v>
      </c>
      <c r="G555" s="40">
        <v>50.2</v>
      </c>
      <c r="H555" s="40">
        <v>58.3</v>
      </c>
      <c r="I555" s="40">
        <v>66</v>
      </c>
      <c r="J555" s="40">
        <v>74.099999999999994</v>
      </c>
      <c r="K555" s="40">
        <v>72</v>
      </c>
      <c r="L555" s="40">
        <v>62.3</v>
      </c>
      <c r="M555" s="40">
        <v>50.9</v>
      </c>
      <c r="N555" s="40">
        <v>38.1</v>
      </c>
      <c r="O555" s="40">
        <v>29.6</v>
      </c>
    </row>
    <row r="556" spans="1:15">
      <c r="A556" s="40">
        <v>16077</v>
      </c>
      <c r="B556" s="20" t="s">
        <v>1156</v>
      </c>
      <c r="C556" s="20" t="s">
        <v>1128</v>
      </c>
      <c r="D556" s="40">
        <v>22.4</v>
      </c>
      <c r="E556" s="40">
        <v>27.4</v>
      </c>
      <c r="F556" s="40">
        <v>34.5</v>
      </c>
      <c r="G556" s="40">
        <v>43.1</v>
      </c>
      <c r="H556" s="40">
        <v>51.9</v>
      </c>
      <c r="I556" s="40">
        <v>60.2</v>
      </c>
      <c r="J556" s="40">
        <v>69.099999999999994</v>
      </c>
      <c r="K556" s="40">
        <v>67.3</v>
      </c>
      <c r="L556" s="40">
        <v>57.5</v>
      </c>
      <c r="M556" s="40">
        <v>46.2</v>
      </c>
      <c r="N556" s="40">
        <v>33.200000000000003</v>
      </c>
      <c r="O556" s="40">
        <v>24.5</v>
      </c>
    </row>
    <row r="557" spans="1:15">
      <c r="A557" s="40">
        <v>16079</v>
      </c>
      <c r="B557" s="20" t="s">
        <v>1157</v>
      </c>
      <c r="C557" s="20" t="s">
        <v>1128</v>
      </c>
      <c r="D557" s="40">
        <v>23.4</v>
      </c>
      <c r="E557" s="40">
        <v>27.6</v>
      </c>
      <c r="F557" s="40">
        <v>32.6</v>
      </c>
      <c r="G557" s="40">
        <v>40.1</v>
      </c>
      <c r="H557" s="40">
        <v>47.8</v>
      </c>
      <c r="I557" s="40">
        <v>54.6</v>
      </c>
      <c r="J557" s="40">
        <v>62.1</v>
      </c>
      <c r="K557" s="40">
        <v>61</v>
      </c>
      <c r="L557" s="40">
        <v>53.1</v>
      </c>
      <c r="M557" s="40">
        <v>42.8</v>
      </c>
      <c r="N557" s="40">
        <v>31.2</v>
      </c>
      <c r="O557" s="40">
        <v>25.5</v>
      </c>
    </row>
    <row r="558" spans="1:15">
      <c r="A558" s="40">
        <v>16081</v>
      </c>
      <c r="B558" s="20" t="s">
        <v>1158</v>
      </c>
      <c r="C558" s="20" t="s">
        <v>1128</v>
      </c>
      <c r="D558" s="40">
        <v>16.899999999999999</v>
      </c>
      <c r="E558" s="40">
        <v>20.9</v>
      </c>
      <c r="F558" s="40">
        <v>26.8</v>
      </c>
      <c r="G558" s="40">
        <v>36.9</v>
      </c>
      <c r="H558" s="40">
        <v>46.5</v>
      </c>
      <c r="I558" s="40">
        <v>54</v>
      </c>
      <c r="J558" s="40">
        <v>61.9</v>
      </c>
      <c r="K558" s="40">
        <v>60.4</v>
      </c>
      <c r="L558" s="40">
        <v>51.5</v>
      </c>
      <c r="M558" s="40">
        <v>41</v>
      </c>
      <c r="N558" s="40">
        <v>27.7</v>
      </c>
      <c r="O558" s="40">
        <v>18.8</v>
      </c>
    </row>
    <row r="559" spans="1:15">
      <c r="A559" s="40">
        <v>16083</v>
      </c>
      <c r="B559" s="20" t="s">
        <v>1159</v>
      </c>
      <c r="C559" s="20" t="s">
        <v>1128</v>
      </c>
      <c r="D559" s="40">
        <v>26.2</v>
      </c>
      <c r="E559" s="40">
        <v>30.9</v>
      </c>
      <c r="F559" s="40">
        <v>37.200000000000003</v>
      </c>
      <c r="G559" s="40">
        <v>44.7</v>
      </c>
      <c r="H559" s="40">
        <v>53.1</v>
      </c>
      <c r="I559" s="40">
        <v>60.8</v>
      </c>
      <c r="J559" s="40">
        <v>70</v>
      </c>
      <c r="K559" s="40">
        <v>68</v>
      </c>
      <c r="L559" s="40">
        <v>58.6</v>
      </c>
      <c r="M559" s="40">
        <v>48</v>
      </c>
      <c r="N559" s="40">
        <v>35.9</v>
      </c>
      <c r="O559" s="40">
        <v>28.1</v>
      </c>
    </row>
    <row r="560" spans="1:15">
      <c r="A560" s="40">
        <v>16085</v>
      </c>
      <c r="B560" s="20" t="s">
        <v>1160</v>
      </c>
      <c r="C560" s="20" t="s">
        <v>1128</v>
      </c>
      <c r="D560" s="40">
        <v>19.399999999999999</v>
      </c>
      <c r="E560" s="40">
        <v>23.5</v>
      </c>
      <c r="F560" s="40">
        <v>28.2</v>
      </c>
      <c r="G560" s="40">
        <v>36</v>
      </c>
      <c r="H560" s="40">
        <v>44.2</v>
      </c>
      <c r="I560" s="40">
        <v>51.2</v>
      </c>
      <c r="J560" s="40">
        <v>59.6</v>
      </c>
      <c r="K560" s="40">
        <v>58</v>
      </c>
      <c r="L560" s="40">
        <v>50</v>
      </c>
      <c r="M560" s="40">
        <v>40.1</v>
      </c>
      <c r="N560" s="40">
        <v>28</v>
      </c>
      <c r="O560" s="40">
        <v>20.6</v>
      </c>
    </row>
    <row r="561" spans="1:15">
      <c r="A561" s="40">
        <v>16087</v>
      </c>
      <c r="B561" s="20" t="s">
        <v>765</v>
      </c>
      <c r="C561" s="20" t="s">
        <v>1128</v>
      </c>
      <c r="D561" s="40">
        <v>25.2</v>
      </c>
      <c r="E561" s="40">
        <v>30.6</v>
      </c>
      <c r="F561" s="40">
        <v>37.799999999999997</v>
      </c>
      <c r="G561" s="40">
        <v>45.9</v>
      </c>
      <c r="H561" s="40">
        <v>54</v>
      </c>
      <c r="I561" s="40">
        <v>61.7</v>
      </c>
      <c r="J561" s="40">
        <v>70.8</v>
      </c>
      <c r="K561" s="40">
        <v>69.400000000000006</v>
      </c>
      <c r="L561" s="40">
        <v>60</v>
      </c>
      <c r="M561" s="40">
        <v>48.5</v>
      </c>
      <c r="N561" s="40">
        <v>35.6</v>
      </c>
      <c r="O561" s="40">
        <v>27.2</v>
      </c>
    </row>
    <row r="562" spans="1:15">
      <c r="A562" s="40">
        <v>17001</v>
      </c>
      <c r="B562" s="20" t="s">
        <v>899</v>
      </c>
      <c r="C562" s="20" t="s">
        <v>1161</v>
      </c>
      <c r="D562" s="40">
        <v>25.3</v>
      </c>
      <c r="E562" s="40">
        <v>29.6</v>
      </c>
      <c r="F562" s="40">
        <v>40.4</v>
      </c>
      <c r="G562" s="40">
        <v>52.4</v>
      </c>
      <c r="H562" s="40">
        <v>63.2</v>
      </c>
      <c r="I562" s="40">
        <v>72.5</v>
      </c>
      <c r="J562" s="40">
        <v>77.099999999999994</v>
      </c>
      <c r="K562" s="40">
        <v>74.8</v>
      </c>
      <c r="L562" s="40">
        <v>67.099999999999994</v>
      </c>
      <c r="M562" s="40">
        <v>55.5</v>
      </c>
      <c r="N562" s="40">
        <v>41.3</v>
      </c>
      <c r="O562" s="40">
        <v>29.7</v>
      </c>
    </row>
    <row r="563" spans="1:15">
      <c r="A563" s="40">
        <v>17003</v>
      </c>
      <c r="B563" s="20" t="s">
        <v>1162</v>
      </c>
      <c r="C563" s="20" t="s">
        <v>1161</v>
      </c>
      <c r="D563" s="40">
        <v>33.299999999999997</v>
      </c>
      <c r="E563" s="40">
        <v>37</v>
      </c>
      <c r="F563" s="40">
        <v>46.4</v>
      </c>
      <c r="G563" s="40">
        <v>56.9</v>
      </c>
      <c r="H563" s="40">
        <v>66.3</v>
      </c>
      <c r="I563" s="40">
        <v>74.900000000000006</v>
      </c>
      <c r="J563" s="40">
        <v>78.599999999999994</v>
      </c>
      <c r="K563" s="40">
        <v>76.7</v>
      </c>
      <c r="L563" s="40">
        <v>70</v>
      </c>
      <c r="M563" s="40">
        <v>58.8</v>
      </c>
      <c r="N563" s="40">
        <v>46.1</v>
      </c>
      <c r="O563" s="40">
        <v>36.4</v>
      </c>
    </row>
    <row r="564" spans="1:15">
      <c r="A564" s="40">
        <v>17005</v>
      </c>
      <c r="B564" s="20" t="s">
        <v>1163</v>
      </c>
      <c r="C564" s="20" t="s">
        <v>1161</v>
      </c>
      <c r="D564" s="40">
        <v>28.8</v>
      </c>
      <c r="E564" s="40">
        <v>32.6</v>
      </c>
      <c r="F564" s="40">
        <v>42.8</v>
      </c>
      <c r="G564" s="40">
        <v>53.7</v>
      </c>
      <c r="H564" s="40">
        <v>63.9</v>
      </c>
      <c r="I564" s="40">
        <v>73</v>
      </c>
      <c r="J564" s="40">
        <v>77.099999999999994</v>
      </c>
      <c r="K564" s="40">
        <v>75.2</v>
      </c>
      <c r="L564" s="40">
        <v>68.099999999999994</v>
      </c>
      <c r="M564" s="40">
        <v>56.6</v>
      </c>
      <c r="N564" s="40">
        <v>43.3</v>
      </c>
      <c r="O564" s="40">
        <v>32.5</v>
      </c>
    </row>
    <row r="565" spans="1:15">
      <c r="A565" s="40">
        <v>17007</v>
      </c>
      <c r="B565" s="20" t="s">
        <v>789</v>
      </c>
      <c r="C565" s="20" t="s">
        <v>1161</v>
      </c>
      <c r="D565" s="40">
        <v>19.2</v>
      </c>
      <c r="E565" s="40">
        <v>22.9</v>
      </c>
      <c r="F565" s="40">
        <v>34.4</v>
      </c>
      <c r="G565" s="40">
        <v>47</v>
      </c>
      <c r="H565" s="40">
        <v>58.4</v>
      </c>
      <c r="I565" s="40">
        <v>68.099999999999994</v>
      </c>
      <c r="J565" s="40">
        <v>72.599999999999994</v>
      </c>
      <c r="K565" s="40">
        <v>70.2</v>
      </c>
      <c r="L565" s="40">
        <v>62.6</v>
      </c>
      <c r="M565" s="40">
        <v>51</v>
      </c>
      <c r="N565" s="40">
        <v>36.6</v>
      </c>
      <c r="O565" s="40">
        <v>24</v>
      </c>
    </row>
    <row r="566" spans="1:15">
      <c r="A566" s="40">
        <v>17009</v>
      </c>
      <c r="B566" s="20" t="s">
        <v>1164</v>
      </c>
      <c r="C566" s="20" t="s">
        <v>1161</v>
      </c>
      <c r="D566" s="40">
        <v>25.2</v>
      </c>
      <c r="E566" s="40">
        <v>29.5</v>
      </c>
      <c r="F566" s="40">
        <v>40.299999999999997</v>
      </c>
      <c r="G566" s="40">
        <v>52.1</v>
      </c>
      <c r="H566" s="40">
        <v>62.9</v>
      </c>
      <c r="I566" s="40">
        <v>72.099999999999994</v>
      </c>
      <c r="J566" s="40">
        <v>76.599999999999994</v>
      </c>
      <c r="K566" s="40">
        <v>74.3</v>
      </c>
      <c r="L566" s="40">
        <v>66.599999999999994</v>
      </c>
      <c r="M566" s="40">
        <v>55.2</v>
      </c>
      <c r="N566" s="40">
        <v>41.1</v>
      </c>
      <c r="O566" s="40">
        <v>29.6</v>
      </c>
    </row>
    <row r="567" spans="1:15">
      <c r="A567" s="40">
        <v>17011</v>
      </c>
      <c r="B567" s="20" t="s">
        <v>1165</v>
      </c>
      <c r="C567" s="20" t="s">
        <v>1161</v>
      </c>
      <c r="D567" s="40">
        <v>21</v>
      </c>
      <c r="E567" s="40">
        <v>25</v>
      </c>
      <c r="F567" s="40">
        <v>36.5</v>
      </c>
      <c r="G567" s="40">
        <v>49</v>
      </c>
      <c r="H567" s="40">
        <v>60.3</v>
      </c>
      <c r="I567" s="40">
        <v>69.7</v>
      </c>
      <c r="J567" s="40">
        <v>74</v>
      </c>
      <c r="K567" s="40">
        <v>71.7</v>
      </c>
      <c r="L567" s="40">
        <v>64.2</v>
      </c>
      <c r="M567" s="40">
        <v>52.5</v>
      </c>
      <c r="N567" s="40">
        <v>37.799999999999997</v>
      </c>
      <c r="O567" s="40">
        <v>25.6</v>
      </c>
    </row>
    <row r="568" spans="1:15">
      <c r="A568" s="40">
        <v>17013</v>
      </c>
      <c r="B568" s="20" t="s">
        <v>708</v>
      </c>
      <c r="C568" s="20" t="s">
        <v>1161</v>
      </c>
      <c r="D568" s="40">
        <v>27.8</v>
      </c>
      <c r="E568" s="40">
        <v>32.200000000000003</v>
      </c>
      <c r="F568" s="40">
        <v>42.4</v>
      </c>
      <c r="G568" s="40">
        <v>53.9</v>
      </c>
      <c r="H568" s="40">
        <v>64</v>
      </c>
      <c r="I568" s="40">
        <v>73</v>
      </c>
      <c r="J568" s="40">
        <v>77.599999999999994</v>
      </c>
      <c r="K568" s="40">
        <v>75.5</v>
      </c>
      <c r="L568" s="40">
        <v>68</v>
      </c>
      <c r="M568" s="40">
        <v>56.5</v>
      </c>
      <c r="N568" s="40">
        <v>43.1</v>
      </c>
      <c r="O568" s="40">
        <v>31.8</v>
      </c>
    </row>
    <row r="569" spans="1:15">
      <c r="A569" s="40">
        <v>17015</v>
      </c>
      <c r="B569" s="20" t="s">
        <v>791</v>
      </c>
      <c r="C569" s="20" t="s">
        <v>1161</v>
      </c>
      <c r="D569" s="40">
        <v>18.899999999999999</v>
      </c>
      <c r="E569" s="40">
        <v>23</v>
      </c>
      <c r="F569" s="40">
        <v>34.799999999999997</v>
      </c>
      <c r="G569" s="40">
        <v>47.6</v>
      </c>
      <c r="H569" s="40">
        <v>58.9</v>
      </c>
      <c r="I569" s="40">
        <v>68.3</v>
      </c>
      <c r="J569" s="40">
        <v>72.7</v>
      </c>
      <c r="K569" s="40">
        <v>70.3</v>
      </c>
      <c r="L569" s="40">
        <v>62.5</v>
      </c>
      <c r="M569" s="40">
        <v>51</v>
      </c>
      <c r="N569" s="40">
        <v>36.4</v>
      </c>
      <c r="O569" s="40">
        <v>23.7</v>
      </c>
    </row>
    <row r="570" spans="1:15">
      <c r="A570" s="40">
        <v>17017</v>
      </c>
      <c r="B570" s="20" t="s">
        <v>1166</v>
      </c>
      <c r="C570" s="20" t="s">
        <v>1161</v>
      </c>
      <c r="D570" s="40">
        <v>25.4</v>
      </c>
      <c r="E570" s="40">
        <v>29.6</v>
      </c>
      <c r="F570" s="40">
        <v>40.5</v>
      </c>
      <c r="G570" s="40">
        <v>52.4</v>
      </c>
      <c r="H570" s="40">
        <v>63.1</v>
      </c>
      <c r="I570" s="40">
        <v>72.3</v>
      </c>
      <c r="J570" s="40">
        <v>76.5</v>
      </c>
      <c r="K570" s="40">
        <v>74.2</v>
      </c>
      <c r="L570" s="40">
        <v>66.8</v>
      </c>
      <c r="M570" s="40">
        <v>55.2</v>
      </c>
      <c r="N570" s="40">
        <v>41.2</v>
      </c>
      <c r="O570" s="40">
        <v>29.7</v>
      </c>
    </row>
    <row r="571" spans="1:15">
      <c r="A571" s="40">
        <v>17019</v>
      </c>
      <c r="B571" s="20" t="s">
        <v>1167</v>
      </c>
      <c r="C571" s="20" t="s">
        <v>1161</v>
      </c>
      <c r="D571" s="40">
        <v>24.7</v>
      </c>
      <c r="E571" s="40">
        <v>28.4</v>
      </c>
      <c r="F571" s="40">
        <v>38.9</v>
      </c>
      <c r="G571" s="40">
        <v>50.5</v>
      </c>
      <c r="H571" s="40">
        <v>61.5</v>
      </c>
      <c r="I571" s="40">
        <v>70.900000000000006</v>
      </c>
      <c r="J571" s="40">
        <v>74.7</v>
      </c>
      <c r="K571" s="40">
        <v>72.3</v>
      </c>
      <c r="L571" s="40">
        <v>65.599999999999994</v>
      </c>
      <c r="M571" s="40">
        <v>54</v>
      </c>
      <c r="N571" s="40">
        <v>40.1</v>
      </c>
      <c r="O571" s="40">
        <v>28.8</v>
      </c>
    </row>
    <row r="572" spans="1:15">
      <c r="A572" s="40">
        <v>17021</v>
      </c>
      <c r="B572" s="20" t="s">
        <v>1168</v>
      </c>
      <c r="C572" s="20" t="s">
        <v>1161</v>
      </c>
      <c r="D572" s="40">
        <v>26.5</v>
      </c>
      <c r="E572" s="40">
        <v>30.4</v>
      </c>
      <c r="F572" s="40">
        <v>40.9</v>
      </c>
      <c r="G572" s="40">
        <v>52.2</v>
      </c>
      <c r="H572" s="40">
        <v>62.9</v>
      </c>
      <c r="I572" s="40">
        <v>72</v>
      </c>
      <c r="J572" s="40">
        <v>76.099999999999994</v>
      </c>
      <c r="K572" s="40">
        <v>73.900000000000006</v>
      </c>
      <c r="L572" s="40">
        <v>67.099999999999994</v>
      </c>
      <c r="M572" s="40">
        <v>55.3</v>
      </c>
      <c r="N572" s="40">
        <v>41.6</v>
      </c>
      <c r="O572" s="40">
        <v>30.5</v>
      </c>
    </row>
    <row r="573" spans="1:15">
      <c r="A573" s="40">
        <v>17023</v>
      </c>
      <c r="B573" s="20" t="s">
        <v>793</v>
      </c>
      <c r="C573" s="20" t="s">
        <v>1161</v>
      </c>
      <c r="D573" s="40">
        <v>27.5</v>
      </c>
      <c r="E573" s="40">
        <v>31</v>
      </c>
      <c r="F573" s="40">
        <v>41.2</v>
      </c>
      <c r="G573" s="40">
        <v>52.4</v>
      </c>
      <c r="H573" s="40">
        <v>62.8</v>
      </c>
      <c r="I573" s="40">
        <v>72</v>
      </c>
      <c r="J573" s="40">
        <v>76</v>
      </c>
      <c r="K573" s="40">
        <v>73.8</v>
      </c>
      <c r="L573" s="40">
        <v>67.2</v>
      </c>
      <c r="M573" s="40">
        <v>55.3</v>
      </c>
      <c r="N573" s="40">
        <v>42.1</v>
      </c>
      <c r="O573" s="40">
        <v>31.2</v>
      </c>
    </row>
    <row r="574" spans="1:15">
      <c r="A574" s="40">
        <v>17025</v>
      </c>
      <c r="B574" s="20" t="s">
        <v>714</v>
      </c>
      <c r="C574" s="20" t="s">
        <v>1161</v>
      </c>
      <c r="D574" s="40">
        <v>29</v>
      </c>
      <c r="E574" s="40">
        <v>32.700000000000003</v>
      </c>
      <c r="F574" s="40">
        <v>42.8</v>
      </c>
      <c r="G574" s="40">
        <v>53.7</v>
      </c>
      <c r="H574" s="40">
        <v>63.8</v>
      </c>
      <c r="I574" s="40">
        <v>73</v>
      </c>
      <c r="J574" s="40">
        <v>76.900000000000006</v>
      </c>
      <c r="K574" s="40">
        <v>74.900000000000006</v>
      </c>
      <c r="L574" s="40">
        <v>68</v>
      </c>
      <c r="M574" s="40">
        <v>56.3</v>
      </c>
      <c r="N574" s="40">
        <v>43.1</v>
      </c>
      <c r="O574" s="40">
        <v>32.6</v>
      </c>
    </row>
    <row r="575" spans="1:15">
      <c r="A575" s="40">
        <v>17027</v>
      </c>
      <c r="B575" s="20" t="s">
        <v>1169</v>
      </c>
      <c r="C575" s="20" t="s">
        <v>1161</v>
      </c>
      <c r="D575" s="40">
        <v>29.6</v>
      </c>
      <c r="E575" s="40">
        <v>33.299999999999997</v>
      </c>
      <c r="F575" s="40">
        <v>43.4</v>
      </c>
      <c r="G575" s="40">
        <v>54.4</v>
      </c>
      <c r="H575" s="40">
        <v>64.599999999999994</v>
      </c>
      <c r="I575" s="40">
        <v>73.599999999999994</v>
      </c>
      <c r="J575" s="40">
        <v>77.7</v>
      </c>
      <c r="K575" s="40">
        <v>75.7</v>
      </c>
      <c r="L575" s="40">
        <v>68.599999999999994</v>
      </c>
      <c r="M575" s="40">
        <v>57.1</v>
      </c>
      <c r="N575" s="40">
        <v>43.9</v>
      </c>
      <c r="O575" s="40">
        <v>33.299999999999997</v>
      </c>
    </row>
    <row r="576" spans="1:15">
      <c r="A576" s="40">
        <v>17029</v>
      </c>
      <c r="B576" s="20" t="s">
        <v>1170</v>
      </c>
      <c r="C576" s="20" t="s">
        <v>1161</v>
      </c>
      <c r="D576" s="40">
        <v>26.5</v>
      </c>
      <c r="E576" s="40">
        <v>30.3</v>
      </c>
      <c r="F576" s="40">
        <v>40.6</v>
      </c>
      <c r="G576" s="40">
        <v>51.9</v>
      </c>
      <c r="H576" s="40">
        <v>62.6</v>
      </c>
      <c r="I576" s="40">
        <v>71.900000000000006</v>
      </c>
      <c r="J576" s="40">
        <v>75.7</v>
      </c>
      <c r="K576" s="40">
        <v>73.5</v>
      </c>
      <c r="L576" s="40">
        <v>66.8</v>
      </c>
      <c r="M576" s="40">
        <v>55</v>
      </c>
      <c r="N576" s="40">
        <v>41.4</v>
      </c>
      <c r="O576" s="40">
        <v>30.4</v>
      </c>
    </row>
    <row r="577" spans="1:15">
      <c r="A577" s="40">
        <v>17031</v>
      </c>
      <c r="B577" s="20" t="s">
        <v>1045</v>
      </c>
      <c r="C577" s="20" t="s">
        <v>1161</v>
      </c>
      <c r="D577" s="40">
        <v>22.5</v>
      </c>
      <c r="E577" s="40">
        <v>25.8</v>
      </c>
      <c r="F577" s="40">
        <v>36.299999999999997</v>
      </c>
      <c r="G577" s="40">
        <v>47.5</v>
      </c>
      <c r="H577" s="40">
        <v>58.4</v>
      </c>
      <c r="I577" s="40">
        <v>68.3</v>
      </c>
      <c r="J577" s="40">
        <v>73.3</v>
      </c>
      <c r="K577" s="40">
        <v>71.400000000000006</v>
      </c>
      <c r="L577" s="40">
        <v>64.099999999999994</v>
      </c>
      <c r="M577" s="40">
        <v>52.6</v>
      </c>
      <c r="N577" s="40">
        <v>38.9</v>
      </c>
      <c r="O577" s="40">
        <v>27</v>
      </c>
    </row>
    <row r="578" spans="1:15">
      <c r="A578" s="40">
        <v>17033</v>
      </c>
      <c r="B578" s="20" t="s">
        <v>798</v>
      </c>
      <c r="C578" s="20" t="s">
        <v>1161</v>
      </c>
      <c r="D578" s="40">
        <v>28.6</v>
      </c>
      <c r="E578" s="40">
        <v>32.200000000000003</v>
      </c>
      <c r="F578" s="40">
        <v>42.2</v>
      </c>
      <c r="G578" s="40">
        <v>53.3</v>
      </c>
      <c r="H578" s="40">
        <v>63.6</v>
      </c>
      <c r="I578" s="40">
        <v>72.7</v>
      </c>
      <c r="J578" s="40">
        <v>76.7</v>
      </c>
      <c r="K578" s="40">
        <v>74.5</v>
      </c>
      <c r="L578" s="40">
        <v>67.900000000000006</v>
      </c>
      <c r="M578" s="40">
        <v>56.1</v>
      </c>
      <c r="N578" s="40">
        <v>43</v>
      </c>
      <c r="O578" s="40">
        <v>32.200000000000003</v>
      </c>
    </row>
    <row r="579" spans="1:15">
      <c r="A579" s="40">
        <v>17035</v>
      </c>
      <c r="B579" s="20" t="s">
        <v>1171</v>
      </c>
      <c r="C579" s="20" t="s">
        <v>1161</v>
      </c>
      <c r="D579" s="40">
        <v>27.4</v>
      </c>
      <c r="E579" s="40">
        <v>31.2</v>
      </c>
      <c r="F579" s="40">
        <v>41.3</v>
      </c>
      <c r="G579" s="40">
        <v>52.5</v>
      </c>
      <c r="H579" s="40">
        <v>63</v>
      </c>
      <c r="I579" s="40">
        <v>72.3</v>
      </c>
      <c r="J579" s="40">
        <v>76.2</v>
      </c>
      <c r="K579" s="40">
        <v>74.099999999999994</v>
      </c>
      <c r="L579" s="40">
        <v>67.3</v>
      </c>
      <c r="M579" s="40">
        <v>55.5</v>
      </c>
      <c r="N579" s="40">
        <v>42</v>
      </c>
      <c r="O579" s="40">
        <v>31.2</v>
      </c>
    </row>
    <row r="580" spans="1:15">
      <c r="A580" s="40">
        <v>17037</v>
      </c>
      <c r="B580" s="20" t="s">
        <v>725</v>
      </c>
      <c r="C580" s="20" t="s">
        <v>1161</v>
      </c>
      <c r="D580" s="40">
        <v>20</v>
      </c>
      <c r="E580" s="40">
        <v>23.8</v>
      </c>
      <c r="F580" s="40">
        <v>35.200000000000003</v>
      </c>
      <c r="G580" s="40">
        <v>47.4</v>
      </c>
      <c r="H580" s="40">
        <v>58.9</v>
      </c>
      <c r="I580" s="40">
        <v>68.400000000000006</v>
      </c>
      <c r="J580" s="40">
        <v>72.8</v>
      </c>
      <c r="K580" s="40">
        <v>70.599999999999994</v>
      </c>
      <c r="L580" s="40">
        <v>63.2</v>
      </c>
      <c r="M580" s="40">
        <v>51.5</v>
      </c>
      <c r="N580" s="40">
        <v>37.299999999999997</v>
      </c>
      <c r="O580" s="40">
        <v>24.7</v>
      </c>
    </row>
    <row r="581" spans="1:15">
      <c r="A581" s="40">
        <v>17039</v>
      </c>
      <c r="B581" s="20" t="s">
        <v>1172</v>
      </c>
      <c r="C581" s="20" t="s">
        <v>1161</v>
      </c>
      <c r="D581" s="40">
        <v>24.3</v>
      </c>
      <c r="E581" s="40">
        <v>28.1</v>
      </c>
      <c r="F581" s="40">
        <v>38.9</v>
      </c>
      <c r="G581" s="40">
        <v>50.6</v>
      </c>
      <c r="H581" s="40">
        <v>61.6</v>
      </c>
      <c r="I581" s="40">
        <v>70.900000000000006</v>
      </c>
      <c r="J581" s="40">
        <v>74.900000000000006</v>
      </c>
      <c r="K581" s="40">
        <v>72.5</v>
      </c>
      <c r="L581" s="40">
        <v>65.599999999999994</v>
      </c>
      <c r="M581" s="40">
        <v>53.9</v>
      </c>
      <c r="N581" s="40">
        <v>40</v>
      </c>
      <c r="O581" s="40">
        <v>28.4</v>
      </c>
    </row>
    <row r="582" spans="1:15">
      <c r="A582" s="40">
        <v>17041</v>
      </c>
      <c r="B582" s="20" t="s">
        <v>918</v>
      </c>
      <c r="C582" s="20" t="s">
        <v>1161</v>
      </c>
      <c r="D582" s="40">
        <v>25.6</v>
      </c>
      <c r="E582" s="40">
        <v>29.4</v>
      </c>
      <c r="F582" s="40">
        <v>39.799999999999997</v>
      </c>
      <c r="G582" s="40">
        <v>51.3</v>
      </c>
      <c r="H582" s="40">
        <v>62.2</v>
      </c>
      <c r="I582" s="40">
        <v>71.5</v>
      </c>
      <c r="J582" s="40">
        <v>75.3</v>
      </c>
      <c r="K582" s="40">
        <v>73</v>
      </c>
      <c r="L582" s="40">
        <v>66.3</v>
      </c>
      <c r="M582" s="40">
        <v>54.5</v>
      </c>
      <c r="N582" s="40">
        <v>40.700000000000003</v>
      </c>
      <c r="O582" s="40">
        <v>29.7</v>
      </c>
    </row>
    <row r="583" spans="1:15">
      <c r="A583" s="40">
        <v>17043</v>
      </c>
      <c r="B583" s="20" t="s">
        <v>1173</v>
      </c>
      <c r="C583" s="20" t="s">
        <v>1161</v>
      </c>
      <c r="D583" s="40">
        <v>21.6</v>
      </c>
      <c r="E583" s="40">
        <v>25.1</v>
      </c>
      <c r="F583" s="40">
        <v>35.9</v>
      </c>
      <c r="G583" s="40">
        <v>47.6</v>
      </c>
      <c r="H583" s="40">
        <v>58.7</v>
      </c>
      <c r="I583" s="40">
        <v>68.400000000000006</v>
      </c>
      <c r="J583" s="40">
        <v>73.099999999999994</v>
      </c>
      <c r="K583" s="40">
        <v>71.099999999999994</v>
      </c>
      <c r="L583" s="40">
        <v>63.8</v>
      </c>
      <c r="M583" s="40">
        <v>52.1</v>
      </c>
      <c r="N583" s="40">
        <v>38.299999999999997</v>
      </c>
      <c r="O583" s="40">
        <v>26.1</v>
      </c>
    </row>
    <row r="584" spans="1:15">
      <c r="A584" s="40">
        <v>17045</v>
      </c>
      <c r="B584" s="20" t="s">
        <v>1174</v>
      </c>
      <c r="C584" s="20" t="s">
        <v>1161</v>
      </c>
      <c r="D584" s="40">
        <v>26.4</v>
      </c>
      <c r="E584" s="40">
        <v>29.9</v>
      </c>
      <c r="F584" s="40">
        <v>40.200000000000003</v>
      </c>
      <c r="G584" s="40">
        <v>51.5</v>
      </c>
      <c r="H584" s="40">
        <v>62.2</v>
      </c>
      <c r="I584" s="40">
        <v>71.5</v>
      </c>
      <c r="J584" s="40">
        <v>75.3</v>
      </c>
      <c r="K584" s="40">
        <v>73.099999999999994</v>
      </c>
      <c r="L584" s="40">
        <v>66.400000000000006</v>
      </c>
      <c r="M584" s="40">
        <v>54.6</v>
      </c>
      <c r="N584" s="40">
        <v>41.2</v>
      </c>
      <c r="O584" s="40">
        <v>30.3</v>
      </c>
    </row>
    <row r="585" spans="1:15">
      <c r="A585" s="40">
        <v>17047</v>
      </c>
      <c r="B585" s="20" t="s">
        <v>1175</v>
      </c>
      <c r="C585" s="20" t="s">
        <v>1161</v>
      </c>
      <c r="D585" s="40">
        <v>30.6</v>
      </c>
      <c r="E585" s="40">
        <v>34.1</v>
      </c>
      <c r="F585" s="40">
        <v>43.9</v>
      </c>
      <c r="G585" s="40">
        <v>54.8</v>
      </c>
      <c r="H585" s="40">
        <v>64.8</v>
      </c>
      <c r="I585" s="40">
        <v>73.7</v>
      </c>
      <c r="J585" s="40">
        <v>77.5</v>
      </c>
      <c r="K585" s="40">
        <v>75.5</v>
      </c>
      <c r="L585" s="40">
        <v>68.7</v>
      </c>
      <c r="M585" s="40">
        <v>57.1</v>
      </c>
      <c r="N585" s="40">
        <v>44.3</v>
      </c>
      <c r="O585" s="40">
        <v>34</v>
      </c>
    </row>
    <row r="586" spans="1:15">
      <c r="A586" s="40">
        <v>17049</v>
      </c>
      <c r="B586" s="20" t="s">
        <v>1056</v>
      </c>
      <c r="C586" s="20" t="s">
        <v>1161</v>
      </c>
      <c r="D586" s="40">
        <v>27.8</v>
      </c>
      <c r="E586" s="40">
        <v>31.6</v>
      </c>
      <c r="F586" s="40">
        <v>41.8</v>
      </c>
      <c r="G586" s="40">
        <v>53</v>
      </c>
      <c r="H586" s="40">
        <v>63.2</v>
      </c>
      <c r="I586" s="40">
        <v>72.400000000000006</v>
      </c>
      <c r="J586" s="40">
        <v>76.400000000000006</v>
      </c>
      <c r="K586" s="40">
        <v>74.3</v>
      </c>
      <c r="L586" s="40">
        <v>67.400000000000006</v>
      </c>
      <c r="M586" s="40">
        <v>55.7</v>
      </c>
      <c r="N586" s="40">
        <v>42.2</v>
      </c>
      <c r="O586" s="40">
        <v>31.6</v>
      </c>
    </row>
    <row r="587" spans="1:15">
      <c r="A587" s="40">
        <v>17051</v>
      </c>
      <c r="B587" s="20" t="s">
        <v>729</v>
      </c>
      <c r="C587" s="20" t="s">
        <v>1161</v>
      </c>
      <c r="D587" s="40">
        <v>28.3</v>
      </c>
      <c r="E587" s="40">
        <v>32</v>
      </c>
      <c r="F587" s="40">
        <v>42.3</v>
      </c>
      <c r="G587" s="40">
        <v>53.3</v>
      </c>
      <c r="H587" s="40">
        <v>63.5</v>
      </c>
      <c r="I587" s="40">
        <v>72.7</v>
      </c>
      <c r="J587" s="40">
        <v>76.8</v>
      </c>
      <c r="K587" s="40">
        <v>74.7</v>
      </c>
      <c r="L587" s="40">
        <v>67.7</v>
      </c>
      <c r="M587" s="40">
        <v>56.1</v>
      </c>
      <c r="N587" s="40">
        <v>42.7</v>
      </c>
      <c r="O587" s="40">
        <v>32</v>
      </c>
    </row>
    <row r="588" spans="1:15">
      <c r="A588" s="40">
        <v>17053</v>
      </c>
      <c r="B588" s="20" t="s">
        <v>1176</v>
      </c>
      <c r="C588" s="20" t="s">
        <v>1161</v>
      </c>
      <c r="D588" s="40">
        <v>23.5</v>
      </c>
      <c r="E588" s="40">
        <v>27.2</v>
      </c>
      <c r="F588" s="40">
        <v>38</v>
      </c>
      <c r="G588" s="40">
        <v>49.6</v>
      </c>
      <c r="H588" s="40">
        <v>60.9</v>
      </c>
      <c r="I588" s="40">
        <v>70.3</v>
      </c>
      <c r="J588" s="40">
        <v>74.2</v>
      </c>
      <c r="K588" s="40">
        <v>71.900000000000006</v>
      </c>
      <c r="L588" s="40">
        <v>65</v>
      </c>
      <c r="M588" s="40">
        <v>53.3</v>
      </c>
      <c r="N588" s="40">
        <v>39.299999999999997</v>
      </c>
      <c r="O588" s="40">
        <v>27.7</v>
      </c>
    </row>
    <row r="589" spans="1:15">
      <c r="A589" s="40">
        <v>17055</v>
      </c>
      <c r="B589" s="20" t="s">
        <v>730</v>
      </c>
      <c r="C589" s="20" t="s">
        <v>1161</v>
      </c>
      <c r="D589" s="40">
        <v>31.2</v>
      </c>
      <c r="E589" s="40">
        <v>34.799999999999997</v>
      </c>
      <c r="F589" s="40">
        <v>44.6</v>
      </c>
      <c r="G589" s="40">
        <v>55.2</v>
      </c>
      <c r="H589" s="40">
        <v>64.8</v>
      </c>
      <c r="I589" s="40">
        <v>73.599999999999994</v>
      </c>
      <c r="J589" s="40">
        <v>77.599999999999994</v>
      </c>
      <c r="K589" s="40">
        <v>75.8</v>
      </c>
      <c r="L589" s="40">
        <v>68.900000000000006</v>
      </c>
      <c r="M589" s="40">
        <v>57.4</v>
      </c>
      <c r="N589" s="40">
        <v>44.6</v>
      </c>
      <c r="O589" s="40">
        <v>34.5</v>
      </c>
    </row>
    <row r="590" spans="1:15">
      <c r="A590" s="40">
        <v>17057</v>
      </c>
      <c r="B590" s="20" t="s">
        <v>804</v>
      </c>
      <c r="C590" s="20" t="s">
        <v>1161</v>
      </c>
      <c r="D590" s="40">
        <v>24</v>
      </c>
      <c r="E590" s="40">
        <v>28.2</v>
      </c>
      <c r="F590" s="40">
        <v>39.299999999999997</v>
      </c>
      <c r="G590" s="40">
        <v>51.5</v>
      </c>
      <c r="H590" s="40">
        <v>62.3</v>
      </c>
      <c r="I590" s="40">
        <v>71.599999999999994</v>
      </c>
      <c r="J590" s="40">
        <v>75.900000000000006</v>
      </c>
      <c r="K590" s="40">
        <v>73.400000000000006</v>
      </c>
      <c r="L590" s="40">
        <v>66.099999999999994</v>
      </c>
      <c r="M590" s="40">
        <v>54.6</v>
      </c>
      <c r="N590" s="40">
        <v>40.200000000000003</v>
      </c>
      <c r="O590" s="40">
        <v>28.4</v>
      </c>
    </row>
    <row r="591" spans="1:15">
      <c r="A591" s="40">
        <v>17059</v>
      </c>
      <c r="B591" s="20" t="s">
        <v>1177</v>
      </c>
      <c r="C591" s="20" t="s">
        <v>1161</v>
      </c>
      <c r="D591" s="40">
        <v>32.4</v>
      </c>
      <c r="E591" s="40">
        <v>35.700000000000003</v>
      </c>
      <c r="F591" s="40">
        <v>45.6</v>
      </c>
      <c r="G591" s="40">
        <v>56.1</v>
      </c>
      <c r="H591" s="40">
        <v>65.7</v>
      </c>
      <c r="I591" s="40">
        <v>74.5</v>
      </c>
      <c r="J591" s="40">
        <v>78.3</v>
      </c>
      <c r="K591" s="40">
        <v>76.599999999999994</v>
      </c>
      <c r="L591" s="40">
        <v>69.8</v>
      </c>
      <c r="M591" s="40">
        <v>58.2</v>
      </c>
      <c r="N591" s="40">
        <v>45.3</v>
      </c>
      <c r="O591" s="40">
        <v>35.5</v>
      </c>
    </row>
    <row r="592" spans="1:15">
      <c r="A592" s="40">
        <v>17061</v>
      </c>
      <c r="B592" s="20" t="s">
        <v>732</v>
      </c>
      <c r="C592" s="20" t="s">
        <v>1161</v>
      </c>
      <c r="D592" s="40">
        <v>27.5</v>
      </c>
      <c r="E592" s="40">
        <v>31.8</v>
      </c>
      <c r="F592" s="40">
        <v>42.1</v>
      </c>
      <c r="G592" s="40">
        <v>53.6</v>
      </c>
      <c r="H592" s="40">
        <v>63.9</v>
      </c>
      <c r="I592" s="40">
        <v>72.900000000000006</v>
      </c>
      <c r="J592" s="40">
        <v>77.3</v>
      </c>
      <c r="K592" s="40">
        <v>75.2</v>
      </c>
      <c r="L592" s="40">
        <v>67.7</v>
      </c>
      <c r="M592" s="40">
        <v>56.3</v>
      </c>
      <c r="N592" s="40">
        <v>42.7</v>
      </c>
      <c r="O592" s="40">
        <v>31.5</v>
      </c>
    </row>
    <row r="593" spans="1:15">
      <c r="A593" s="40">
        <v>17063</v>
      </c>
      <c r="B593" s="20" t="s">
        <v>1178</v>
      </c>
      <c r="C593" s="20" t="s">
        <v>1161</v>
      </c>
      <c r="D593" s="40">
        <v>22.1</v>
      </c>
      <c r="E593" s="40">
        <v>25.8</v>
      </c>
      <c r="F593" s="40">
        <v>37</v>
      </c>
      <c r="G593" s="40">
        <v>48.8</v>
      </c>
      <c r="H593" s="40">
        <v>60.1</v>
      </c>
      <c r="I593" s="40">
        <v>69.5</v>
      </c>
      <c r="J593" s="40">
        <v>73.8</v>
      </c>
      <c r="K593" s="40">
        <v>71.599999999999994</v>
      </c>
      <c r="L593" s="40">
        <v>64.400000000000006</v>
      </c>
      <c r="M593" s="40">
        <v>52.8</v>
      </c>
      <c r="N593" s="40">
        <v>38.6</v>
      </c>
      <c r="O593" s="40">
        <v>26.4</v>
      </c>
    </row>
    <row r="594" spans="1:15">
      <c r="A594" s="40">
        <v>17065</v>
      </c>
      <c r="B594" s="20" t="s">
        <v>986</v>
      </c>
      <c r="C594" s="20" t="s">
        <v>1161</v>
      </c>
      <c r="D594" s="40">
        <v>31.2</v>
      </c>
      <c r="E594" s="40">
        <v>34.6</v>
      </c>
      <c r="F594" s="40">
        <v>44.5</v>
      </c>
      <c r="G594" s="40">
        <v>55.3</v>
      </c>
      <c r="H594" s="40">
        <v>64.8</v>
      </c>
      <c r="I594" s="40">
        <v>73.7</v>
      </c>
      <c r="J594" s="40">
        <v>77.7</v>
      </c>
      <c r="K594" s="40">
        <v>75.900000000000006</v>
      </c>
      <c r="L594" s="40">
        <v>68.900000000000006</v>
      </c>
      <c r="M594" s="40">
        <v>57.4</v>
      </c>
      <c r="N594" s="40">
        <v>44.4</v>
      </c>
      <c r="O594" s="40">
        <v>34.4</v>
      </c>
    </row>
    <row r="595" spans="1:15">
      <c r="A595" s="40">
        <v>17067</v>
      </c>
      <c r="B595" s="20" t="s">
        <v>1070</v>
      </c>
      <c r="C595" s="20" t="s">
        <v>1161</v>
      </c>
      <c r="D595" s="40">
        <v>24.2</v>
      </c>
      <c r="E595" s="40">
        <v>28.5</v>
      </c>
      <c r="F595" s="40">
        <v>39.4</v>
      </c>
      <c r="G595" s="40">
        <v>51.8</v>
      </c>
      <c r="H595" s="40">
        <v>62.7</v>
      </c>
      <c r="I595" s="40">
        <v>71.900000000000006</v>
      </c>
      <c r="J595" s="40">
        <v>76.599999999999994</v>
      </c>
      <c r="K595" s="40">
        <v>74.2</v>
      </c>
      <c r="L595" s="40">
        <v>66.5</v>
      </c>
      <c r="M595" s="40">
        <v>55</v>
      </c>
      <c r="N595" s="40">
        <v>40.5</v>
      </c>
      <c r="O595" s="40">
        <v>28.7</v>
      </c>
    </row>
    <row r="596" spans="1:15">
      <c r="A596" s="40">
        <v>17069</v>
      </c>
      <c r="B596" s="20" t="s">
        <v>1179</v>
      </c>
      <c r="C596" s="20" t="s">
        <v>1161</v>
      </c>
      <c r="D596" s="40">
        <v>32.799999999999997</v>
      </c>
      <c r="E596" s="40">
        <v>36.200000000000003</v>
      </c>
      <c r="F596" s="40">
        <v>46</v>
      </c>
      <c r="G596" s="40">
        <v>56.3</v>
      </c>
      <c r="H596" s="40">
        <v>65.599999999999994</v>
      </c>
      <c r="I596" s="40">
        <v>74.3</v>
      </c>
      <c r="J596" s="40">
        <v>78.2</v>
      </c>
      <c r="K596" s="40">
        <v>76.5</v>
      </c>
      <c r="L596" s="40">
        <v>69.900000000000006</v>
      </c>
      <c r="M596" s="40">
        <v>58.5</v>
      </c>
      <c r="N596" s="40">
        <v>45.7</v>
      </c>
      <c r="O596" s="40">
        <v>35.9</v>
      </c>
    </row>
    <row r="597" spans="1:15">
      <c r="A597" s="40">
        <v>17071</v>
      </c>
      <c r="B597" s="20" t="s">
        <v>1180</v>
      </c>
      <c r="C597" s="20" t="s">
        <v>1161</v>
      </c>
      <c r="D597" s="40">
        <v>22.7</v>
      </c>
      <c r="E597" s="40">
        <v>27.2</v>
      </c>
      <c r="F597" s="40">
        <v>38.299999999999997</v>
      </c>
      <c r="G597" s="40">
        <v>50.8</v>
      </c>
      <c r="H597" s="40">
        <v>61.9</v>
      </c>
      <c r="I597" s="40">
        <v>71.2</v>
      </c>
      <c r="J597" s="40">
        <v>75.7</v>
      </c>
      <c r="K597" s="40">
        <v>73.3</v>
      </c>
      <c r="L597" s="40">
        <v>65.599999999999994</v>
      </c>
      <c r="M597" s="40">
        <v>54.1</v>
      </c>
      <c r="N597" s="40">
        <v>39.5</v>
      </c>
      <c r="O597" s="40">
        <v>27.3</v>
      </c>
    </row>
    <row r="598" spans="1:15">
      <c r="A598" s="40">
        <v>17073</v>
      </c>
      <c r="B598" s="20" t="s">
        <v>734</v>
      </c>
      <c r="C598" s="20" t="s">
        <v>1161</v>
      </c>
      <c r="D598" s="40">
        <v>21</v>
      </c>
      <c r="E598" s="40">
        <v>25.1</v>
      </c>
      <c r="F598" s="40">
        <v>36.6</v>
      </c>
      <c r="G598" s="40">
        <v>49.2</v>
      </c>
      <c r="H598" s="40">
        <v>60.5</v>
      </c>
      <c r="I598" s="40">
        <v>69.900000000000006</v>
      </c>
      <c r="J598" s="40">
        <v>74.3</v>
      </c>
      <c r="K598" s="40">
        <v>72</v>
      </c>
      <c r="L598" s="40">
        <v>64.400000000000006</v>
      </c>
      <c r="M598" s="40">
        <v>52.8</v>
      </c>
      <c r="N598" s="40">
        <v>38.1</v>
      </c>
      <c r="O598" s="40">
        <v>25.8</v>
      </c>
    </row>
    <row r="599" spans="1:15">
      <c r="A599" s="40">
        <v>17075</v>
      </c>
      <c r="B599" s="20" t="s">
        <v>1181</v>
      </c>
      <c r="C599" s="20" t="s">
        <v>1161</v>
      </c>
      <c r="D599" s="40">
        <v>23.6</v>
      </c>
      <c r="E599" s="40">
        <v>27.1</v>
      </c>
      <c r="F599" s="40">
        <v>37.9</v>
      </c>
      <c r="G599" s="40">
        <v>49.4</v>
      </c>
      <c r="H599" s="40">
        <v>60.7</v>
      </c>
      <c r="I599" s="40">
        <v>70.2</v>
      </c>
      <c r="J599" s="40">
        <v>74.2</v>
      </c>
      <c r="K599" s="40">
        <v>71.900000000000006</v>
      </c>
      <c r="L599" s="40">
        <v>64.900000000000006</v>
      </c>
      <c r="M599" s="40">
        <v>53.1</v>
      </c>
      <c r="N599" s="40">
        <v>39.4</v>
      </c>
      <c r="O599" s="40">
        <v>27.7</v>
      </c>
    </row>
    <row r="600" spans="1:15">
      <c r="A600" s="40">
        <v>17077</v>
      </c>
      <c r="B600" s="20" t="s">
        <v>736</v>
      </c>
      <c r="C600" s="20" t="s">
        <v>1161</v>
      </c>
      <c r="D600" s="40">
        <v>31.4</v>
      </c>
      <c r="E600" s="40">
        <v>35.200000000000003</v>
      </c>
      <c r="F600" s="40">
        <v>44.9</v>
      </c>
      <c r="G600" s="40">
        <v>55.5</v>
      </c>
      <c r="H600" s="40">
        <v>65</v>
      </c>
      <c r="I600" s="40">
        <v>73.7</v>
      </c>
      <c r="J600" s="40">
        <v>77.599999999999994</v>
      </c>
      <c r="K600" s="40">
        <v>75.7</v>
      </c>
      <c r="L600" s="40">
        <v>68.8</v>
      </c>
      <c r="M600" s="40">
        <v>57.5</v>
      </c>
      <c r="N600" s="40">
        <v>44.7</v>
      </c>
      <c r="O600" s="40">
        <v>34.700000000000003</v>
      </c>
    </row>
    <row r="601" spans="1:15">
      <c r="A601" s="40">
        <v>17079</v>
      </c>
      <c r="B601" s="20" t="s">
        <v>1076</v>
      </c>
      <c r="C601" s="20" t="s">
        <v>1161</v>
      </c>
      <c r="D601" s="40">
        <v>28.3</v>
      </c>
      <c r="E601" s="40">
        <v>32</v>
      </c>
      <c r="F601" s="40">
        <v>42.1</v>
      </c>
      <c r="G601" s="40">
        <v>53.3</v>
      </c>
      <c r="H601" s="40">
        <v>63.5</v>
      </c>
      <c r="I601" s="40">
        <v>72.7</v>
      </c>
      <c r="J601" s="40">
        <v>76.7</v>
      </c>
      <c r="K601" s="40">
        <v>74.599999999999994</v>
      </c>
      <c r="L601" s="40">
        <v>67.7</v>
      </c>
      <c r="M601" s="40">
        <v>56</v>
      </c>
      <c r="N601" s="40">
        <v>42.6</v>
      </c>
      <c r="O601" s="40">
        <v>32</v>
      </c>
    </row>
    <row r="602" spans="1:15">
      <c r="A602" s="40">
        <v>17081</v>
      </c>
      <c r="B602" s="20" t="s">
        <v>737</v>
      </c>
      <c r="C602" s="20" t="s">
        <v>1161</v>
      </c>
      <c r="D602" s="40">
        <v>30.3</v>
      </c>
      <c r="E602" s="40">
        <v>34</v>
      </c>
      <c r="F602" s="40">
        <v>43.9</v>
      </c>
      <c r="G602" s="40">
        <v>54.8</v>
      </c>
      <c r="H602" s="40">
        <v>64.599999999999994</v>
      </c>
      <c r="I602" s="40">
        <v>73.5</v>
      </c>
      <c r="J602" s="40">
        <v>77.599999999999994</v>
      </c>
      <c r="K602" s="40">
        <v>75.7</v>
      </c>
      <c r="L602" s="40">
        <v>68.7</v>
      </c>
      <c r="M602" s="40">
        <v>57.2</v>
      </c>
      <c r="N602" s="40">
        <v>44.1</v>
      </c>
      <c r="O602" s="40">
        <v>33.799999999999997</v>
      </c>
    </row>
    <row r="603" spans="1:15">
      <c r="A603" s="40">
        <v>17083</v>
      </c>
      <c r="B603" s="20" t="s">
        <v>1182</v>
      </c>
      <c r="C603" s="20" t="s">
        <v>1161</v>
      </c>
      <c r="D603" s="40">
        <v>28.3</v>
      </c>
      <c r="E603" s="40">
        <v>32.5</v>
      </c>
      <c r="F603" s="40">
        <v>42.6</v>
      </c>
      <c r="G603" s="40">
        <v>54.1</v>
      </c>
      <c r="H603" s="40">
        <v>64.2</v>
      </c>
      <c r="I603" s="40">
        <v>73.2</v>
      </c>
      <c r="J603" s="40">
        <v>77.599999999999994</v>
      </c>
      <c r="K603" s="40">
        <v>75.599999999999994</v>
      </c>
      <c r="L603" s="40">
        <v>68.099999999999994</v>
      </c>
      <c r="M603" s="40">
        <v>56.8</v>
      </c>
      <c r="N603" s="40">
        <v>43.2</v>
      </c>
      <c r="O603" s="40">
        <v>32.200000000000003</v>
      </c>
    </row>
    <row r="604" spans="1:15">
      <c r="A604" s="40">
        <v>17085</v>
      </c>
      <c r="B604" s="20" t="s">
        <v>1183</v>
      </c>
      <c r="C604" s="20" t="s">
        <v>1161</v>
      </c>
      <c r="D604" s="40">
        <v>18.100000000000001</v>
      </c>
      <c r="E604" s="40">
        <v>22.3</v>
      </c>
      <c r="F604" s="40">
        <v>34.1</v>
      </c>
      <c r="G604" s="40">
        <v>47.1</v>
      </c>
      <c r="H604" s="40">
        <v>58.4</v>
      </c>
      <c r="I604" s="40">
        <v>67.900000000000006</v>
      </c>
      <c r="J604" s="40">
        <v>72.400000000000006</v>
      </c>
      <c r="K604" s="40">
        <v>70</v>
      </c>
      <c r="L604" s="40">
        <v>62</v>
      </c>
      <c r="M604" s="40">
        <v>50.6</v>
      </c>
      <c r="N604" s="40">
        <v>35.9</v>
      </c>
      <c r="O604" s="40">
        <v>23.2</v>
      </c>
    </row>
    <row r="605" spans="1:15">
      <c r="A605" s="40">
        <v>17087</v>
      </c>
      <c r="B605" s="20" t="s">
        <v>812</v>
      </c>
      <c r="C605" s="20" t="s">
        <v>1161</v>
      </c>
      <c r="D605" s="40">
        <v>32.4</v>
      </c>
      <c r="E605" s="40">
        <v>36.1</v>
      </c>
      <c r="F605" s="40">
        <v>45.6</v>
      </c>
      <c r="G605" s="40">
        <v>56</v>
      </c>
      <c r="H605" s="40">
        <v>65.3</v>
      </c>
      <c r="I605" s="40">
        <v>74</v>
      </c>
      <c r="J605" s="40">
        <v>77.8</v>
      </c>
      <c r="K605" s="40">
        <v>76</v>
      </c>
      <c r="L605" s="40">
        <v>69.400000000000006</v>
      </c>
      <c r="M605" s="40">
        <v>58.1</v>
      </c>
      <c r="N605" s="40">
        <v>45.5</v>
      </c>
      <c r="O605" s="40">
        <v>35.6</v>
      </c>
    </row>
    <row r="606" spans="1:15">
      <c r="A606" s="40">
        <v>17089</v>
      </c>
      <c r="B606" s="20" t="s">
        <v>1184</v>
      </c>
      <c r="C606" s="20" t="s">
        <v>1161</v>
      </c>
      <c r="D606" s="40">
        <v>20.6</v>
      </c>
      <c r="E606" s="40">
        <v>24.2</v>
      </c>
      <c r="F606" s="40">
        <v>35.4</v>
      </c>
      <c r="G606" s="40">
        <v>47.3</v>
      </c>
      <c r="H606" s="40">
        <v>58.6</v>
      </c>
      <c r="I606" s="40">
        <v>68.2</v>
      </c>
      <c r="J606" s="40">
        <v>72.8</v>
      </c>
      <c r="K606" s="40">
        <v>70.599999999999994</v>
      </c>
      <c r="L606" s="40">
        <v>63.3</v>
      </c>
      <c r="M606" s="40">
        <v>51.6</v>
      </c>
      <c r="N606" s="40">
        <v>37.700000000000003</v>
      </c>
      <c r="O606" s="40">
        <v>25.2</v>
      </c>
    </row>
    <row r="607" spans="1:15">
      <c r="A607" s="40">
        <v>17091</v>
      </c>
      <c r="B607" s="20" t="s">
        <v>1185</v>
      </c>
      <c r="C607" s="20" t="s">
        <v>1161</v>
      </c>
      <c r="D607" s="40">
        <v>22.9</v>
      </c>
      <c r="E607" s="40">
        <v>26.4</v>
      </c>
      <c r="F607" s="40">
        <v>37.299999999999997</v>
      </c>
      <c r="G607" s="40">
        <v>48.8</v>
      </c>
      <c r="H607" s="40">
        <v>60.1</v>
      </c>
      <c r="I607" s="40">
        <v>69.599999999999994</v>
      </c>
      <c r="J607" s="40">
        <v>74</v>
      </c>
      <c r="K607" s="40">
        <v>71.7</v>
      </c>
      <c r="L607" s="40">
        <v>64.5</v>
      </c>
      <c r="M607" s="40">
        <v>52.7</v>
      </c>
      <c r="N607" s="40">
        <v>39.200000000000003</v>
      </c>
      <c r="O607" s="40">
        <v>27.2</v>
      </c>
    </row>
    <row r="608" spans="1:15">
      <c r="A608" s="40">
        <v>17093</v>
      </c>
      <c r="B608" s="20" t="s">
        <v>1186</v>
      </c>
      <c r="C608" s="20" t="s">
        <v>1161</v>
      </c>
      <c r="D608" s="40">
        <v>21.6</v>
      </c>
      <c r="E608" s="40">
        <v>25.3</v>
      </c>
      <c r="F608" s="40">
        <v>36.6</v>
      </c>
      <c r="G608" s="40">
        <v>48.4</v>
      </c>
      <c r="H608" s="40">
        <v>59.6</v>
      </c>
      <c r="I608" s="40">
        <v>69.099999999999994</v>
      </c>
      <c r="J608" s="40">
        <v>73.5</v>
      </c>
      <c r="K608" s="40">
        <v>71.400000000000006</v>
      </c>
      <c r="L608" s="40">
        <v>64.099999999999994</v>
      </c>
      <c r="M608" s="40">
        <v>52.5</v>
      </c>
      <c r="N608" s="40">
        <v>38.5</v>
      </c>
      <c r="O608" s="40">
        <v>26.1</v>
      </c>
    </row>
    <row r="609" spans="1:15">
      <c r="A609" s="40">
        <v>17095</v>
      </c>
      <c r="B609" s="20" t="s">
        <v>1187</v>
      </c>
      <c r="C609" s="20" t="s">
        <v>1161</v>
      </c>
      <c r="D609" s="40">
        <v>22.1</v>
      </c>
      <c r="E609" s="40">
        <v>26.3</v>
      </c>
      <c r="F609" s="40">
        <v>37.5</v>
      </c>
      <c r="G609" s="40">
        <v>49.9</v>
      </c>
      <c r="H609" s="40">
        <v>61</v>
      </c>
      <c r="I609" s="40">
        <v>70.400000000000006</v>
      </c>
      <c r="J609" s="40">
        <v>74.7</v>
      </c>
      <c r="K609" s="40">
        <v>72.5</v>
      </c>
      <c r="L609" s="40">
        <v>65</v>
      </c>
      <c r="M609" s="40">
        <v>53.3</v>
      </c>
      <c r="N609" s="40">
        <v>38.9</v>
      </c>
      <c r="O609" s="40">
        <v>26.7</v>
      </c>
    </row>
    <row r="610" spans="1:15">
      <c r="A610" s="40">
        <v>17097</v>
      </c>
      <c r="B610" s="20" t="s">
        <v>859</v>
      </c>
      <c r="C610" s="20" t="s">
        <v>1161</v>
      </c>
      <c r="D610" s="40">
        <v>20.9</v>
      </c>
      <c r="E610" s="40">
        <v>24.1</v>
      </c>
      <c r="F610" s="40">
        <v>34.700000000000003</v>
      </c>
      <c r="G610" s="40">
        <v>46.2</v>
      </c>
      <c r="H610" s="40">
        <v>57.1</v>
      </c>
      <c r="I610" s="40">
        <v>67.099999999999994</v>
      </c>
      <c r="J610" s="40">
        <v>72.400000000000006</v>
      </c>
      <c r="K610" s="40">
        <v>70.5</v>
      </c>
      <c r="L610" s="40">
        <v>63.1</v>
      </c>
      <c r="M610" s="40">
        <v>51.7</v>
      </c>
      <c r="N610" s="40">
        <v>37.700000000000003</v>
      </c>
      <c r="O610" s="40">
        <v>25.8</v>
      </c>
    </row>
    <row r="611" spans="1:15">
      <c r="A611" s="40">
        <v>17099</v>
      </c>
      <c r="B611" s="20" t="s">
        <v>1188</v>
      </c>
      <c r="C611" s="20" t="s">
        <v>1161</v>
      </c>
      <c r="D611" s="40">
        <v>21.6</v>
      </c>
      <c r="E611" s="40">
        <v>25.4</v>
      </c>
      <c r="F611" s="40">
        <v>36.799999999999997</v>
      </c>
      <c r="G611" s="40">
        <v>48.9</v>
      </c>
      <c r="H611" s="40">
        <v>60.1</v>
      </c>
      <c r="I611" s="40">
        <v>69.599999999999994</v>
      </c>
      <c r="J611" s="40">
        <v>73.900000000000006</v>
      </c>
      <c r="K611" s="40">
        <v>71.599999999999994</v>
      </c>
      <c r="L611" s="40">
        <v>64.3</v>
      </c>
      <c r="M611" s="40">
        <v>52.6</v>
      </c>
      <c r="N611" s="40">
        <v>38.200000000000003</v>
      </c>
      <c r="O611" s="40">
        <v>26.1</v>
      </c>
    </row>
    <row r="612" spans="1:15">
      <c r="A612" s="40">
        <v>17101</v>
      </c>
      <c r="B612" s="20" t="s">
        <v>740</v>
      </c>
      <c r="C612" s="20" t="s">
        <v>1161</v>
      </c>
      <c r="D612" s="40">
        <v>29.8</v>
      </c>
      <c r="E612" s="40">
        <v>33.299999999999997</v>
      </c>
      <c r="F612" s="40">
        <v>43.1</v>
      </c>
      <c r="G612" s="40">
        <v>54.1</v>
      </c>
      <c r="H612" s="40">
        <v>64.5</v>
      </c>
      <c r="I612" s="40">
        <v>73.400000000000006</v>
      </c>
      <c r="J612" s="40">
        <v>77.2</v>
      </c>
      <c r="K612" s="40">
        <v>75.099999999999994</v>
      </c>
      <c r="L612" s="40">
        <v>68.400000000000006</v>
      </c>
      <c r="M612" s="40">
        <v>56.7</v>
      </c>
      <c r="N612" s="40">
        <v>43.7</v>
      </c>
      <c r="O612" s="40">
        <v>33.200000000000003</v>
      </c>
    </row>
    <row r="613" spans="1:15">
      <c r="A613" s="40">
        <v>17103</v>
      </c>
      <c r="B613" s="20" t="s">
        <v>741</v>
      </c>
      <c r="C613" s="20" t="s">
        <v>1161</v>
      </c>
      <c r="D613" s="40">
        <v>19.899999999999999</v>
      </c>
      <c r="E613" s="40">
        <v>23.9</v>
      </c>
      <c r="F613" s="40">
        <v>35.5</v>
      </c>
      <c r="G613" s="40">
        <v>48.1</v>
      </c>
      <c r="H613" s="40">
        <v>59.6</v>
      </c>
      <c r="I613" s="40">
        <v>69</v>
      </c>
      <c r="J613" s="40">
        <v>73.3</v>
      </c>
      <c r="K613" s="40">
        <v>70.900000000000006</v>
      </c>
      <c r="L613" s="40">
        <v>63.4</v>
      </c>
      <c r="M613" s="40">
        <v>51.7</v>
      </c>
      <c r="N613" s="40">
        <v>37</v>
      </c>
      <c r="O613" s="40">
        <v>24.6</v>
      </c>
    </row>
    <row r="614" spans="1:15">
      <c r="A614" s="40">
        <v>17105</v>
      </c>
      <c r="B614" s="20" t="s">
        <v>1189</v>
      </c>
      <c r="C614" s="20" t="s">
        <v>1161</v>
      </c>
      <c r="D614" s="40">
        <v>22.7</v>
      </c>
      <c r="E614" s="40">
        <v>26.4</v>
      </c>
      <c r="F614" s="40">
        <v>37.4</v>
      </c>
      <c r="G614" s="40">
        <v>49.4</v>
      </c>
      <c r="H614" s="40">
        <v>60.6</v>
      </c>
      <c r="I614" s="40">
        <v>70.099999999999994</v>
      </c>
      <c r="J614" s="40">
        <v>74.099999999999994</v>
      </c>
      <c r="K614" s="40">
        <v>71.7</v>
      </c>
      <c r="L614" s="40">
        <v>64.599999999999994</v>
      </c>
      <c r="M614" s="40">
        <v>53</v>
      </c>
      <c r="N614" s="40">
        <v>38.799999999999997</v>
      </c>
      <c r="O614" s="40">
        <v>27</v>
      </c>
    </row>
    <row r="615" spans="1:15">
      <c r="A615" s="40">
        <v>17107</v>
      </c>
      <c r="B615" s="20" t="s">
        <v>816</v>
      </c>
      <c r="C615" s="20" t="s">
        <v>1161</v>
      </c>
      <c r="D615" s="40">
        <v>24.9</v>
      </c>
      <c r="E615" s="40">
        <v>28.8</v>
      </c>
      <c r="F615" s="40">
        <v>39.700000000000003</v>
      </c>
      <c r="G615" s="40">
        <v>51.6</v>
      </c>
      <c r="H615" s="40">
        <v>62.3</v>
      </c>
      <c r="I615" s="40">
        <v>71.7</v>
      </c>
      <c r="J615" s="40">
        <v>75.8</v>
      </c>
      <c r="K615" s="40">
        <v>73.400000000000006</v>
      </c>
      <c r="L615" s="40">
        <v>66.3</v>
      </c>
      <c r="M615" s="40">
        <v>54.6</v>
      </c>
      <c r="N615" s="40">
        <v>40.700000000000003</v>
      </c>
      <c r="O615" s="40">
        <v>29</v>
      </c>
    </row>
    <row r="616" spans="1:15">
      <c r="A616" s="40">
        <v>17109</v>
      </c>
      <c r="B616" s="20" t="s">
        <v>1190</v>
      </c>
      <c r="C616" s="20" t="s">
        <v>1161</v>
      </c>
      <c r="D616" s="40">
        <v>23.6</v>
      </c>
      <c r="E616" s="40">
        <v>27.9</v>
      </c>
      <c r="F616" s="40">
        <v>39</v>
      </c>
      <c r="G616" s="40">
        <v>51.3</v>
      </c>
      <c r="H616" s="40">
        <v>62.2</v>
      </c>
      <c r="I616" s="40">
        <v>71.400000000000006</v>
      </c>
      <c r="J616" s="40">
        <v>75.8</v>
      </c>
      <c r="K616" s="40">
        <v>73.400000000000006</v>
      </c>
      <c r="L616" s="40">
        <v>65.900000000000006</v>
      </c>
      <c r="M616" s="40">
        <v>54.4</v>
      </c>
      <c r="N616" s="40">
        <v>40</v>
      </c>
      <c r="O616" s="40">
        <v>28.1</v>
      </c>
    </row>
    <row r="617" spans="1:15">
      <c r="A617" s="40">
        <v>17111</v>
      </c>
      <c r="B617" s="20" t="s">
        <v>1191</v>
      </c>
      <c r="C617" s="20" t="s">
        <v>1161</v>
      </c>
      <c r="D617" s="40">
        <v>19.5</v>
      </c>
      <c r="E617" s="40">
        <v>23</v>
      </c>
      <c r="F617" s="40">
        <v>34.200000000000003</v>
      </c>
      <c r="G617" s="40">
        <v>46.4</v>
      </c>
      <c r="H617" s="40">
        <v>57.7</v>
      </c>
      <c r="I617" s="40">
        <v>67.5</v>
      </c>
      <c r="J617" s="40">
        <v>72.3</v>
      </c>
      <c r="K617" s="40">
        <v>70.099999999999994</v>
      </c>
      <c r="L617" s="40">
        <v>62.5</v>
      </c>
      <c r="M617" s="40">
        <v>51</v>
      </c>
      <c r="N617" s="40">
        <v>36.700000000000003</v>
      </c>
      <c r="O617" s="40">
        <v>24.2</v>
      </c>
    </row>
    <row r="618" spans="1:15">
      <c r="A618" s="40">
        <v>17113</v>
      </c>
      <c r="B618" s="20" t="s">
        <v>1192</v>
      </c>
      <c r="C618" s="20" t="s">
        <v>1161</v>
      </c>
      <c r="D618" s="40">
        <v>23.3</v>
      </c>
      <c r="E618" s="40">
        <v>27.1</v>
      </c>
      <c r="F618" s="40">
        <v>37.9</v>
      </c>
      <c r="G618" s="40">
        <v>49.8</v>
      </c>
      <c r="H618" s="40">
        <v>60.9</v>
      </c>
      <c r="I618" s="40">
        <v>70.3</v>
      </c>
      <c r="J618" s="40">
        <v>74.3</v>
      </c>
      <c r="K618" s="40">
        <v>71.900000000000006</v>
      </c>
      <c r="L618" s="40">
        <v>64.900000000000006</v>
      </c>
      <c r="M618" s="40">
        <v>53.2</v>
      </c>
      <c r="N618" s="40">
        <v>39.1</v>
      </c>
      <c r="O618" s="40">
        <v>27.5</v>
      </c>
    </row>
    <row r="619" spans="1:15">
      <c r="A619" s="40">
        <v>17115</v>
      </c>
      <c r="B619" s="20" t="s">
        <v>744</v>
      </c>
      <c r="C619" s="20" t="s">
        <v>1161</v>
      </c>
      <c r="D619" s="40">
        <v>25.4</v>
      </c>
      <c r="E619" s="40">
        <v>29.3</v>
      </c>
      <c r="F619" s="40">
        <v>39.9</v>
      </c>
      <c r="G619" s="40">
        <v>51.4</v>
      </c>
      <c r="H619" s="40">
        <v>62.3</v>
      </c>
      <c r="I619" s="40">
        <v>71.599999999999994</v>
      </c>
      <c r="J619" s="40">
        <v>75.5</v>
      </c>
      <c r="K619" s="40">
        <v>73.3</v>
      </c>
      <c r="L619" s="40">
        <v>66.5</v>
      </c>
      <c r="M619" s="40">
        <v>54.7</v>
      </c>
      <c r="N619" s="40">
        <v>40.799999999999997</v>
      </c>
      <c r="O619" s="40">
        <v>29.5</v>
      </c>
    </row>
    <row r="620" spans="1:15">
      <c r="A620" s="40">
        <v>17117</v>
      </c>
      <c r="B620" s="20" t="s">
        <v>1193</v>
      </c>
      <c r="C620" s="20" t="s">
        <v>1161</v>
      </c>
      <c r="D620" s="40">
        <v>27.4</v>
      </c>
      <c r="E620" s="40">
        <v>31.5</v>
      </c>
      <c r="F620" s="40">
        <v>41.8</v>
      </c>
      <c r="G620" s="40">
        <v>53.1</v>
      </c>
      <c r="H620" s="40">
        <v>63.4</v>
      </c>
      <c r="I620" s="40">
        <v>72.5</v>
      </c>
      <c r="J620" s="40">
        <v>76.7</v>
      </c>
      <c r="K620" s="40">
        <v>74.7</v>
      </c>
      <c r="L620" s="40">
        <v>67.400000000000006</v>
      </c>
      <c r="M620" s="40">
        <v>56</v>
      </c>
      <c r="N620" s="40">
        <v>42.4</v>
      </c>
      <c r="O620" s="40">
        <v>31.4</v>
      </c>
    </row>
    <row r="621" spans="1:15">
      <c r="A621" s="40">
        <v>17119</v>
      </c>
      <c r="B621" s="20" t="s">
        <v>745</v>
      </c>
      <c r="C621" s="20" t="s">
        <v>1161</v>
      </c>
      <c r="D621" s="40">
        <v>29.4</v>
      </c>
      <c r="E621" s="40">
        <v>33.299999999999997</v>
      </c>
      <c r="F621" s="40">
        <v>43.2</v>
      </c>
      <c r="G621" s="40">
        <v>54.4</v>
      </c>
      <c r="H621" s="40">
        <v>64.7</v>
      </c>
      <c r="I621" s="40">
        <v>73.7</v>
      </c>
      <c r="J621" s="40">
        <v>78</v>
      </c>
      <c r="K621" s="40">
        <v>75.900000000000006</v>
      </c>
      <c r="L621" s="40">
        <v>68.7</v>
      </c>
      <c r="M621" s="40">
        <v>57.3</v>
      </c>
      <c r="N621" s="40">
        <v>43.9</v>
      </c>
      <c r="O621" s="40">
        <v>33</v>
      </c>
    </row>
    <row r="622" spans="1:15">
      <c r="A622" s="40">
        <v>17121</v>
      </c>
      <c r="B622" s="20" t="s">
        <v>747</v>
      </c>
      <c r="C622" s="20" t="s">
        <v>1161</v>
      </c>
      <c r="D622" s="40">
        <v>29.2</v>
      </c>
      <c r="E622" s="40">
        <v>33</v>
      </c>
      <c r="F622" s="40">
        <v>43.1</v>
      </c>
      <c r="G622" s="40">
        <v>54</v>
      </c>
      <c r="H622" s="40">
        <v>64</v>
      </c>
      <c r="I622" s="40">
        <v>73.099999999999994</v>
      </c>
      <c r="J622" s="40">
        <v>77.099999999999994</v>
      </c>
      <c r="K622" s="40">
        <v>75.099999999999994</v>
      </c>
      <c r="L622" s="40">
        <v>68.2</v>
      </c>
      <c r="M622" s="40">
        <v>56.6</v>
      </c>
      <c r="N622" s="40">
        <v>43.4</v>
      </c>
      <c r="O622" s="40">
        <v>32.9</v>
      </c>
    </row>
    <row r="623" spans="1:15">
      <c r="A623" s="40">
        <v>17123</v>
      </c>
      <c r="B623" s="20" t="s">
        <v>748</v>
      </c>
      <c r="C623" s="20" t="s">
        <v>1161</v>
      </c>
      <c r="D623" s="40">
        <v>22.3</v>
      </c>
      <c r="E623" s="40">
        <v>26.2</v>
      </c>
      <c r="F623" s="40">
        <v>37.6</v>
      </c>
      <c r="G623" s="40">
        <v>49.9</v>
      </c>
      <c r="H623" s="40">
        <v>60.9</v>
      </c>
      <c r="I623" s="40">
        <v>70.3</v>
      </c>
      <c r="J623" s="40">
        <v>74.400000000000006</v>
      </c>
      <c r="K623" s="40">
        <v>72.099999999999994</v>
      </c>
      <c r="L623" s="40">
        <v>64.900000000000006</v>
      </c>
      <c r="M623" s="40">
        <v>53.3</v>
      </c>
      <c r="N623" s="40">
        <v>38.6</v>
      </c>
      <c r="O623" s="40">
        <v>26.8</v>
      </c>
    </row>
    <row r="624" spans="1:15">
      <c r="A624" s="40">
        <v>17125</v>
      </c>
      <c r="B624" s="20" t="s">
        <v>1194</v>
      </c>
      <c r="C624" s="20" t="s">
        <v>1161</v>
      </c>
      <c r="D624" s="40">
        <v>25</v>
      </c>
      <c r="E624" s="40">
        <v>29.1</v>
      </c>
      <c r="F624" s="40">
        <v>40.1</v>
      </c>
      <c r="G624" s="40">
        <v>52.2</v>
      </c>
      <c r="H624" s="40">
        <v>62.8</v>
      </c>
      <c r="I624" s="40">
        <v>72.2</v>
      </c>
      <c r="J624" s="40">
        <v>76.400000000000006</v>
      </c>
      <c r="K624" s="40">
        <v>73.900000000000006</v>
      </c>
      <c r="L624" s="40">
        <v>66.599999999999994</v>
      </c>
      <c r="M624" s="40">
        <v>55.1</v>
      </c>
      <c r="N624" s="40">
        <v>41</v>
      </c>
      <c r="O624" s="40">
        <v>29.2</v>
      </c>
    </row>
    <row r="625" spans="1:15">
      <c r="A625" s="40">
        <v>17127</v>
      </c>
      <c r="B625" s="20" t="s">
        <v>1195</v>
      </c>
      <c r="C625" s="20" t="s">
        <v>1161</v>
      </c>
      <c r="D625" s="40">
        <v>33.4</v>
      </c>
      <c r="E625" s="40">
        <v>36.9</v>
      </c>
      <c r="F625" s="40">
        <v>46.4</v>
      </c>
      <c r="G625" s="40">
        <v>56.8</v>
      </c>
      <c r="H625" s="40">
        <v>66.099999999999994</v>
      </c>
      <c r="I625" s="40">
        <v>74.8</v>
      </c>
      <c r="J625" s="40">
        <v>78.599999999999994</v>
      </c>
      <c r="K625" s="40">
        <v>76.900000000000006</v>
      </c>
      <c r="L625" s="40">
        <v>70.3</v>
      </c>
      <c r="M625" s="40">
        <v>58.8</v>
      </c>
      <c r="N625" s="40">
        <v>46.3</v>
      </c>
      <c r="O625" s="40">
        <v>36.5</v>
      </c>
    </row>
    <row r="626" spans="1:15">
      <c r="A626" s="40">
        <v>17129</v>
      </c>
      <c r="B626" s="20" t="s">
        <v>1196</v>
      </c>
      <c r="C626" s="20" t="s">
        <v>1161</v>
      </c>
      <c r="D626" s="40">
        <v>25.3</v>
      </c>
      <c r="E626" s="40">
        <v>29.4</v>
      </c>
      <c r="F626" s="40">
        <v>40.200000000000003</v>
      </c>
      <c r="G626" s="40">
        <v>52.1</v>
      </c>
      <c r="H626" s="40">
        <v>62.8</v>
      </c>
      <c r="I626" s="40">
        <v>72.2</v>
      </c>
      <c r="J626" s="40">
        <v>76.3</v>
      </c>
      <c r="K626" s="40">
        <v>73.900000000000006</v>
      </c>
      <c r="L626" s="40">
        <v>66.7</v>
      </c>
      <c r="M626" s="40">
        <v>55.1</v>
      </c>
      <c r="N626" s="40">
        <v>41.2</v>
      </c>
      <c r="O626" s="40">
        <v>29.5</v>
      </c>
    </row>
    <row r="627" spans="1:15">
      <c r="A627" s="40">
        <v>17131</v>
      </c>
      <c r="B627" s="20" t="s">
        <v>1197</v>
      </c>
      <c r="C627" s="20" t="s">
        <v>1161</v>
      </c>
      <c r="D627" s="40">
        <v>21.5</v>
      </c>
      <c r="E627" s="40">
        <v>26</v>
      </c>
      <c r="F627" s="40">
        <v>37.299999999999997</v>
      </c>
      <c r="G627" s="40">
        <v>50</v>
      </c>
      <c r="H627" s="40">
        <v>61.2</v>
      </c>
      <c r="I627" s="40">
        <v>70.599999999999994</v>
      </c>
      <c r="J627" s="40">
        <v>75</v>
      </c>
      <c r="K627" s="40">
        <v>72.599999999999994</v>
      </c>
      <c r="L627" s="40">
        <v>64.900000000000006</v>
      </c>
      <c r="M627" s="40">
        <v>53.4</v>
      </c>
      <c r="N627" s="40">
        <v>38.6</v>
      </c>
      <c r="O627" s="40">
        <v>26.3</v>
      </c>
    </row>
    <row r="628" spans="1:15">
      <c r="A628" s="40">
        <v>17133</v>
      </c>
      <c r="B628" s="20" t="s">
        <v>750</v>
      </c>
      <c r="C628" s="20" t="s">
        <v>1161</v>
      </c>
      <c r="D628" s="40">
        <v>30.9</v>
      </c>
      <c r="E628" s="40">
        <v>34.9</v>
      </c>
      <c r="F628" s="40">
        <v>44.5</v>
      </c>
      <c r="G628" s="40">
        <v>55.4</v>
      </c>
      <c r="H628" s="40">
        <v>65.099999999999994</v>
      </c>
      <c r="I628" s="40">
        <v>73.900000000000006</v>
      </c>
      <c r="J628" s="40">
        <v>78.400000000000006</v>
      </c>
      <c r="K628" s="40">
        <v>76.400000000000006</v>
      </c>
      <c r="L628" s="40">
        <v>69.099999999999994</v>
      </c>
      <c r="M628" s="40">
        <v>57.7</v>
      </c>
      <c r="N628" s="40">
        <v>44.7</v>
      </c>
      <c r="O628" s="40">
        <v>34.299999999999997</v>
      </c>
    </row>
    <row r="629" spans="1:15">
      <c r="A629" s="40">
        <v>17135</v>
      </c>
      <c r="B629" s="20" t="s">
        <v>751</v>
      </c>
      <c r="C629" s="20" t="s">
        <v>1161</v>
      </c>
      <c r="D629" s="40">
        <v>27.5</v>
      </c>
      <c r="E629" s="40">
        <v>31.4</v>
      </c>
      <c r="F629" s="40">
        <v>41.7</v>
      </c>
      <c r="G629" s="40">
        <v>52.8</v>
      </c>
      <c r="H629" s="40">
        <v>63.1</v>
      </c>
      <c r="I629" s="40">
        <v>72.3</v>
      </c>
      <c r="J629" s="40">
        <v>76.3</v>
      </c>
      <c r="K629" s="40">
        <v>74.3</v>
      </c>
      <c r="L629" s="40">
        <v>67.400000000000006</v>
      </c>
      <c r="M629" s="40">
        <v>55.8</v>
      </c>
      <c r="N629" s="40">
        <v>42.3</v>
      </c>
      <c r="O629" s="40">
        <v>31.3</v>
      </c>
    </row>
    <row r="630" spans="1:15">
      <c r="A630" s="40">
        <v>17137</v>
      </c>
      <c r="B630" s="20" t="s">
        <v>752</v>
      </c>
      <c r="C630" s="20" t="s">
        <v>1161</v>
      </c>
      <c r="D630" s="40">
        <v>25.8</v>
      </c>
      <c r="E630" s="40">
        <v>30</v>
      </c>
      <c r="F630" s="40">
        <v>40.700000000000003</v>
      </c>
      <c r="G630" s="40">
        <v>52.4</v>
      </c>
      <c r="H630" s="40">
        <v>63</v>
      </c>
      <c r="I630" s="40">
        <v>72.099999999999994</v>
      </c>
      <c r="J630" s="40">
        <v>76.400000000000006</v>
      </c>
      <c r="K630" s="40">
        <v>74.2</v>
      </c>
      <c r="L630" s="40">
        <v>66.8</v>
      </c>
      <c r="M630" s="40">
        <v>55.2</v>
      </c>
      <c r="N630" s="40">
        <v>41.5</v>
      </c>
      <c r="O630" s="40">
        <v>30</v>
      </c>
    </row>
    <row r="631" spans="1:15">
      <c r="A631" s="40">
        <v>17139</v>
      </c>
      <c r="B631" s="20" t="s">
        <v>1198</v>
      </c>
      <c r="C631" s="20" t="s">
        <v>1161</v>
      </c>
      <c r="D631" s="40">
        <v>26</v>
      </c>
      <c r="E631" s="40">
        <v>29.9</v>
      </c>
      <c r="F631" s="40">
        <v>40.299999999999997</v>
      </c>
      <c r="G631" s="40">
        <v>51.7</v>
      </c>
      <c r="H631" s="40">
        <v>62.5</v>
      </c>
      <c r="I631" s="40">
        <v>71.8</v>
      </c>
      <c r="J631" s="40">
        <v>75.7</v>
      </c>
      <c r="K631" s="40">
        <v>73.5</v>
      </c>
      <c r="L631" s="40">
        <v>66.7</v>
      </c>
      <c r="M631" s="40">
        <v>54.9</v>
      </c>
      <c r="N631" s="40">
        <v>41.1</v>
      </c>
      <c r="O631" s="40">
        <v>30.1</v>
      </c>
    </row>
    <row r="632" spans="1:15">
      <c r="A632" s="40">
        <v>17141</v>
      </c>
      <c r="B632" s="20" t="s">
        <v>1199</v>
      </c>
      <c r="C632" s="20" t="s">
        <v>1161</v>
      </c>
      <c r="D632" s="40">
        <v>19.2</v>
      </c>
      <c r="E632" s="40">
        <v>23.2</v>
      </c>
      <c r="F632" s="40">
        <v>34.799999999999997</v>
      </c>
      <c r="G632" s="40">
        <v>47.6</v>
      </c>
      <c r="H632" s="40">
        <v>59</v>
      </c>
      <c r="I632" s="40">
        <v>68.599999999999994</v>
      </c>
      <c r="J632" s="40">
        <v>72.900000000000006</v>
      </c>
      <c r="K632" s="40">
        <v>70.5</v>
      </c>
      <c r="L632" s="40">
        <v>62.8</v>
      </c>
      <c r="M632" s="40">
        <v>51.2</v>
      </c>
      <c r="N632" s="40">
        <v>36.700000000000003</v>
      </c>
      <c r="O632" s="40">
        <v>24.1</v>
      </c>
    </row>
    <row r="633" spans="1:15">
      <c r="A633" s="40">
        <v>17143</v>
      </c>
      <c r="B633" s="20" t="s">
        <v>1200</v>
      </c>
      <c r="C633" s="20" t="s">
        <v>1161</v>
      </c>
      <c r="D633" s="40">
        <v>22.9</v>
      </c>
      <c r="E633" s="40">
        <v>27</v>
      </c>
      <c r="F633" s="40">
        <v>38.200000000000003</v>
      </c>
      <c r="G633" s="40">
        <v>50.5</v>
      </c>
      <c r="H633" s="40">
        <v>61.4</v>
      </c>
      <c r="I633" s="40">
        <v>70.8</v>
      </c>
      <c r="J633" s="40">
        <v>75</v>
      </c>
      <c r="K633" s="40">
        <v>72.7</v>
      </c>
      <c r="L633" s="40">
        <v>65.3</v>
      </c>
      <c r="M633" s="40">
        <v>53.8</v>
      </c>
      <c r="N633" s="40">
        <v>39.4</v>
      </c>
      <c r="O633" s="40">
        <v>27.4</v>
      </c>
    </row>
    <row r="634" spans="1:15">
      <c r="A634" s="40">
        <v>17145</v>
      </c>
      <c r="B634" s="20" t="s">
        <v>753</v>
      </c>
      <c r="C634" s="20" t="s">
        <v>1161</v>
      </c>
      <c r="D634" s="40">
        <v>30.7</v>
      </c>
      <c r="E634" s="40">
        <v>34.5</v>
      </c>
      <c r="F634" s="40">
        <v>44.2</v>
      </c>
      <c r="G634" s="40">
        <v>54.9</v>
      </c>
      <c r="H634" s="40">
        <v>64.7</v>
      </c>
      <c r="I634" s="40">
        <v>73.599999999999994</v>
      </c>
      <c r="J634" s="40">
        <v>77.599999999999994</v>
      </c>
      <c r="K634" s="40">
        <v>75.7</v>
      </c>
      <c r="L634" s="40">
        <v>68.8</v>
      </c>
      <c r="M634" s="40">
        <v>57.3</v>
      </c>
      <c r="N634" s="40">
        <v>44.3</v>
      </c>
      <c r="O634" s="40">
        <v>34.1</v>
      </c>
    </row>
    <row r="635" spans="1:15">
      <c r="A635" s="40">
        <v>17147</v>
      </c>
      <c r="B635" s="20" t="s">
        <v>1201</v>
      </c>
      <c r="C635" s="20" t="s">
        <v>1161</v>
      </c>
      <c r="D635" s="40">
        <v>24.8</v>
      </c>
      <c r="E635" s="40">
        <v>28.6</v>
      </c>
      <c r="F635" s="40">
        <v>39.200000000000003</v>
      </c>
      <c r="G635" s="40">
        <v>50.8</v>
      </c>
      <c r="H635" s="40">
        <v>61.8</v>
      </c>
      <c r="I635" s="40">
        <v>71.099999999999994</v>
      </c>
      <c r="J635" s="40">
        <v>75</v>
      </c>
      <c r="K635" s="40">
        <v>72.599999999999994</v>
      </c>
      <c r="L635" s="40">
        <v>65.900000000000006</v>
      </c>
      <c r="M635" s="40">
        <v>54.2</v>
      </c>
      <c r="N635" s="40">
        <v>40.200000000000003</v>
      </c>
      <c r="O635" s="40">
        <v>28.9</v>
      </c>
    </row>
    <row r="636" spans="1:15">
      <c r="A636" s="40">
        <v>17149</v>
      </c>
      <c r="B636" s="20" t="s">
        <v>755</v>
      </c>
      <c r="C636" s="20" t="s">
        <v>1161</v>
      </c>
      <c r="D636" s="40">
        <v>26.3</v>
      </c>
      <c r="E636" s="40">
        <v>30.7</v>
      </c>
      <c r="F636" s="40">
        <v>41.3</v>
      </c>
      <c r="G636" s="40">
        <v>52.9</v>
      </c>
      <c r="H636" s="40">
        <v>63.4</v>
      </c>
      <c r="I636" s="40">
        <v>72.400000000000006</v>
      </c>
      <c r="J636" s="40">
        <v>77.099999999999994</v>
      </c>
      <c r="K636" s="40">
        <v>74.900000000000006</v>
      </c>
      <c r="L636" s="40">
        <v>67.2</v>
      </c>
      <c r="M636" s="40">
        <v>55.8</v>
      </c>
      <c r="N636" s="40">
        <v>42.1</v>
      </c>
      <c r="O636" s="40">
        <v>30.6</v>
      </c>
    </row>
    <row r="637" spans="1:15">
      <c r="A637" s="40">
        <v>17151</v>
      </c>
      <c r="B637" s="20" t="s">
        <v>826</v>
      </c>
      <c r="C637" s="20" t="s">
        <v>1161</v>
      </c>
      <c r="D637" s="40">
        <v>32.700000000000003</v>
      </c>
      <c r="E637" s="40">
        <v>36.200000000000003</v>
      </c>
      <c r="F637" s="40">
        <v>45.9</v>
      </c>
      <c r="G637" s="40">
        <v>56.2</v>
      </c>
      <c r="H637" s="40">
        <v>65.5</v>
      </c>
      <c r="I637" s="40">
        <v>74.2</v>
      </c>
      <c r="J637" s="40">
        <v>78</v>
      </c>
      <c r="K637" s="40">
        <v>76.400000000000006</v>
      </c>
      <c r="L637" s="40">
        <v>69.8</v>
      </c>
      <c r="M637" s="40">
        <v>58.4</v>
      </c>
      <c r="N637" s="40">
        <v>45.7</v>
      </c>
      <c r="O637" s="40">
        <v>35.9</v>
      </c>
    </row>
    <row r="638" spans="1:15">
      <c r="A638" s="40">
        <v>17153</v>
      </c>
      <c r="B638" s="20" t="s">
        <v>828</v>
      </c>
      <c r="C638" s="20" t="s">
        <v>1161</v>
      </c>
      <c r="D638" s="40">
        <v>33.299999999999997</v>
      </c>
      <c r="E638" s="40">
        <v>37</v>
      </c>
      <c r="F638" s="40">
        <v>46.4</v>
      </c>
      <c r="G638" s="40">
        <v>56.9</v>
      </c>
      <c r="H638" s="40">
        <v>66.2</v>
      </c>
      <c r="I638" s="40">
        <v>74.900000000000006</v>
      </c>
      <c r="J638" s="40">
        <v>78.7</v>
      </c>
      <c r="K638" s="40">
        <v>76.8</v>
      </c>
      <c r="L638" s="40">
        <v>70.099999999999994</v>
      </c>
      <c r="M638" s="40">
        <v>58.9</v>
      </c>
      <c r="N638" s="40">
        <v>46.2</v>
      </c>
      <c r="O638" s="40">
        <v>36.5</v>
      </c>
    </row>
    <row r="639" spans="1:15">
      <c r="A639" s="40">
        <v>17155</v>
      </c>
      <c r="B639" s="20" t="s">
        <v>1007</v>
      </c>
      <c r="C639" s="20" t="s">
        <v>1161</v>
      </c>
      <c r="D639" s="40">
        <v>22.2</v>
      </c>
      <c r="E639" s="40">
        <v>26</v>
      </c>
      <c r="F639" s="40">
        <v>37.5</v>
      </c>
      <c r="G639" s="40">
        <v>49.8</v>
      </c>
      <c r="H639" s="40">
        <v>60.9</v>
      </c>
      <c r="I639" s="40">
        <v>70.400000000000006</v>
      </c>
      <c r="J639" s="40">
        <v>74.599999999999994</v>
      </c>
      <c r="K639" s="40">
        <v>72.3</v>
      </c>
      <c r="L639" s="40">
        <v>64.900000000000006</v>
      </c>
      <c r="M639" s="40">
        <v>53.3</v>
      </c>
      <c r="N639" s="40">
        <v>38.700000000000003</v>
      </c>
      <c r="O639" s="40">
        <v>26.7</v>
      </c>
    </row>
    <row r="640" spans="1:15">
      <c r="A640" s="40">
        <v>17157</v>
      </c>
      <c r="B640" s="20" t="s">
        <v>756</v>
      </c>
      <c r="C640" s="20" t="s">
        <v>1161</v>
      </c>
      <c r="D640" s="40">
        <v>30.9</v>
      </c>
      <c r="E640" s="40">
        <v>34.799999999999997</v>
      </c>
      <c r="F640" s="40">
        <v>44.4</v>
      </c>
      <c r="G640" s="40">
        <v>55.2</v>
      </c>
      <c r="H640" s="40">
        <v>64.900000000000006</v>
      </c>
      <c r="I640" s="40">
        <v>73.7</v>
      </c>
      <c r="J640" s="40">
        <v>77.900000000000006</v>
      </c>
      <c r="K640" s="40">
        <v>76</v>
      </c>
      <c r="L640" s="40">
        <v>68.8</v>
      </c>
      <c r="M640" s="40">
        <v>57.4</v>
      </c>
      <c r="N640" s="40">
        <v>44.4</v>
      </c>
      <c r="O640" s="40">
        <v>34.299999999999997</v>
      </c>
    </row>
    <row r="641" spans="1:15">
      <c r="A641" s="40">
        <v>17159</v>
      </c>
      <c r="B641" s="20" t="s">
        <v>1202</v>
      </c>
      <c r="C641" s="20" t="s">
        <v>1161</v>
      </c>
      <c r="D641" s="40">
        <v>29.6</v>
      </c>
      <c r="E641" s="40">
        <v>33.1</v>
      </c>
      <c r="F641" s="40">
        <v>43.1</v>
      </c>
      <c r="G641" s="40">
        <v>54</v>
      </c>
      <c r="H641" s="40">
        <v>64.099999999999994</v>
      </c>
      <c r="I641" s="40">
        <v>73.2</v>
      </c>
      <c r="J641" s="40">
        <v>77.099999999999994</v>
      </c>
      <c r="K641" s="40">
        <v>75</v>
      </c>
      <c r="L641" s="40">
        <v>68.2</v>
      </c>
      <c r="M641" s="40">
        <v>56.6</v>
      </c>
      <c r="N641" s="40">
        <v>43.5</v>
      </c>
      <c r="O641" s="40">
        <v>33.1</v>
      </c>
    </row>
    <row r="642" spans="1:15">
      <c r="A642" s="40">
        <v>17161</v>
      </c>
      <c r="B642" s="20" t="s">
        <v>1203</v>
      </c>
      <c r="C642" s="20" t="s">
        <v>1161</v>
      </c>
      <c r="D642" s="40">
        <v>21</v>
      </c>
      <c r="E642" s="40">
        <v>25.2</v>
      </c>
      <c r="F642" s="40">
        <v>36.700000000000003</v>
      </c>
      <c r="G642" s="40">
        <v>49.5</v>
      </c>
      <c r="H642" s="40">
        <v>60.8</v>
      </c>
      <c r="I642" s="40">
        <v>70.2</v>
      </c>
      <c r="J642" s="40">
        <v>74.7</v>
      </c>
      <c r="K642" s="40">
        <v>72.3</v>
      </c>
      <c r="L642" s="40">
        <v>64.5</v>
      </c>
      <c r="M642" s="40">
        <v>53</v>
      </c>
      <c r="N642" s="40">
        <v>38.299999999999997</v>
      </c>
      <c r="O642" s="40">
        <v>25.9</v>
      </c>
    </row>
    <row r="643" spans="1:15">
      <c r="A643" s="40">
        <v>17163</v>
      </c>
      <c r="B643" s="20" t="s">
        <v>758</v>
      </c>
      <c r="C643" s="20" t="s">
        <v>1161</v>
      </c>
      <c r="D643" s="40">
        <v>30.3</v>
      </c>
      <c r="E643" s="40">
        <v>34.299999999999997</v>
      </c>
      <c r="F643" s="40">
        <v>44</v>
      </c>
      <c r="G643" s="40">
        <v>55.1</v>
      </c>
      <c r="H643" s="40">
        <v>65.099999999999994</v>
      </c>
      <c r="I643" s="40">
        <v>74</v>
      </c>
      <c r="J643" s="40">
        <v>78.3</v>
      </c>
      <c r="K643" s="40">
        <v>76.2</v>
      </c>
      <c r="L643" s="40">
        <v>69</v>
      </c>
      <c r="M643" s="40">
        <v>57.7</v>
      </c>
      <c r="N643" s="40">
        <v>44.4</v>
      </c>
      <c r="O643" s="40">
        <v>33.799999999999997</v>
      </c>
    </row>
    <row r="644" spans="1:15">
      <c r="A644" s="40">
        <v>17165</v>
      </c>
      <c r="B644" s="20" t="s">
        <v>830</v>
      </c>
      <c r="C644" s="20" t="s">
        <v>1161</v>
      </c>
      <c r="D644" s="40">
        <v>32</v>
      </c>
      <c r="E644" s="40">
        <v>35.4</v>
      </c>
      <c r="F644" s="40">
        <v>45.3</v>
      </c>
      <c r="G644" s="40">
        <v>55.7</v>
      </c>
      <c r="H644" s="40">
        <v>65.2</v>
      </c>
      <c r="I644" s="40">
        <v>74</v>
      </c>
      <c r="J644" s="40">
        <v>77.900000000000006</v>
      </c>
      <c r="K644" s="40">
        <v>76.2</v>
      </c>
      <c r="L644" s="40">
        <v>69.400000000000006</v>
      </c>
      <c r="M644" s="40">
        <v>57.9</v>
      </c>
      <c r="N644" s="40">
        <v>45.1</v>
      </c>
      <c r="O644" s="40">
        <v>35.200000000000003</v>
      </c>
    </row>
    <row r="645" spans="1:15">
      <c r="A645" s="40">
        <v>17167</v>
      </c>
      <c r="B645" s="20" t="s">
        <v>1204</v>
      </c>
      <c r="C645" s="20" t="s">
        <v>1161</v>
      </c>
      <c r="D645" s="40">
        <v>25.9</v>
      </c>
      <c r="E645" s="40">
        <v>29.9</v>
      </c>
      <c r="F645" s="40">
        <v>40.5</v>
      </c>
      <c r="G645" s="40">
        <v>52.2</v>
      </c>
      <c r="H645" s="40">
        <v>62.8</v>
      </c>
      <c r="I645" s="40">
        <v>72.099999999999994</v>
      </c>
      <c r="J645" s="40">
        <v>76.3</v>
      </c>
      <c r="K645" s="40">
        <v>74</v>
      </c>
      <c r="L645" s="40">
        <v>66.900000000000006</v>
      </c>
      <c r="M645" s="40">
        <v>55.2</v>
      </c>
      <c r="N645" s="40">
        <v>41.5</v>
      </c>
      <c r="O645" s="40">
        <v>30</v>
      </c>
    </row>
    <row r="646" spans="1:15">
      <c r="A646" s="40">
        <v>17169</v>
      </c>
      <c r="B646" s="20" t="s">
        <v>1205</v>
      </c>
      <c r="C646" s="20" t="s">
        <v>1161</v>
      </c>
      <c r="D646" s="40">
        <v>24.7</v>
      </c>
      <c r="E646" s="40">
        <v>29</v>
      </c>
      <c r="F646" s="40">
        <v>40</v>
      </c>
      <c r="G646" s="40">
        <v>52</v>
      </c>
      <c r="H646" s="40">
        <v>62.9</v>
      </c>
      <c r="I646" s="40">
        <v>72</v>
      </c>
      <c r="J646" s="40">
        <v>76.400000000000006</v>
      </c>
      <c r="K646" s="40">
        <v>74</v>
      </c>
      <c r="L646" s="40">
        <v>66.5</v>
      </c>
      <c r="M646" s="40">
        <v>54.9</v>
      </c>
      <c r="N646" s="40">
        <v>40.700000000000003</v>
      </c>
      <c r="O646" s="40">
        <v>29.1</v>
      </c>
    </row>
    <row r="647" spans="1:15">
      <c r="A647" s="40">
        <v>17171</v>
      </c>
      <c r="B647" s="20" t="s">
        <v>831</v>
      </c>
      <c r="C647" s="20" t="s">
        <v>1161</v>
      </c>
      <c r="D647" s="40">
        <v>26.4</v>
      </c>
      <c r="E647" s="40">
        <v>30.7</v>
      </c>
      <c r="F647" s="40">
        <v>41.3</v>
      </c>
      <c r="G647" s="40">
        <v>52.9</v>
      </c>
      <c r="H647" s="40">
        <v>63.4</v>
      </c>
      <c r="I647" s="40">
        <v>72.5</v>
      </c>
      <c r="J647" s="40">
        <v>77</v>
      </c>
      <c r="K647" s="40">
        <v>74.8</v>
      </c>
      <c r="L647" s="40">
        <v>67.2</v>
      </c>
      <c r="M647" s="40">
        <v>55.7</v>
      </c>
      <c r="N647" s="40">
        <v>42</v>
      </c>
      <c r="O647" s="40">
        <v>30.6</v>
      </c>
    </row>
    <row r="648" spans="1:15">
      <c r="A648" s="40">
        <v>17173</v>
      </c>
      <c r="B648" s="20" t="s">
        <v>759</v>
      </c>
      <c r="C648" s="20" t="s">
        <v>1161</v>
      </c>
      <c r="D648" s="40">
        <v>26.8</v>
      </c>
      <c r="E648" s="40">
        <v>30.8</v>
      </c>
      <c r="F648" s="40">
        <v>41.1</v>
      </c>
      <c r="G648" s="40">
        <v>52.4</v>
      </c>
      <c r="H648" s="40">
        <v>62.9</v>
      </c>
      <c r="I648" s="40">
        <v>72.2</v>
      </c>
      <c r="J648" s="40">
        <v>76.2</v>
      </c>
      <c r="K648" s="40">
        <v>74</v>
      </c>
      <c r="L648" s="40">
        <v>67.2</v>
      </c>
      <c r="M648" s="40">
        <v>55.4</v>
      </c>
      <c r="N648" s="40">
        <v>41.7</v>
      </c>
      <c r="O648" s="40">
        <v>30.8</v>
      </c>
    </row>
    <row r="649" spans="1:15">
      <c r="A649" s="40">
        <v>17175</v>
      </c>
      <c r="B649" s="20" t="s">
        <v>1206</v>
      </c>
      <c r="C649" s="20" t="s">
        <v>1161</v>
      </c>
      <c r="D649" s="40">
        <v>21.7</v>
      </c>
      <c r="E649" s="40">
        <v>25.6</v>
      </c>
      <c r="F649" s="40">
        <v>37.1</v>
      </c>
      <c r="G649" s="40">
        <v>49.6</v>
      </c>
      <c r="H649" s="40">
        <v>60.6</v>
      </c>
      <c r="I649" s="40">
        <v>70</v>
      </c>
      <c r="J649" s="40">
        <v>74.3</v>
      </c>
      <c r="K649" s="40">
        <v>72</v>
      </c>
      <c r="L649" s="40">
        <v>64.599999999999994</v>
      </c>
      <c r="M649" s="40">
        <v>53</v>
      </c>
      <c r="N649" s="40">
        <v>38.4</v>
      </c>
      <c r="O649" s="40">
        <v>26.3</v>
      </c>
    </row>
    <row r="650" spans="1:15">
      <c r="A650" s="40">
        <v>17177</v>
      </c>
      <c r="B650" s="20" t="s">
        <v>1207</v>
      </c>
      <c r="C650" s="20" t="s">
        <v>1161</v>
      </c>
      <c r="D650" s="40">
        <v>18.2</v>
      </c>
      <c r="E650" s="40">
        <v>22.2</v>
      </c>
      <c r="F650" s="40">
        <v>33.9</v>
      </c>
      <c r="G650" s="40">
        <v>46.9</v>
      </c>
      <c r="H650" s="40">
        <v>58.3</v>
      </c>
      <c r="I650" s="40">
        <v>67.8</v>
      </c>
      <c r="J650" s="40">
        <v>72.2</v>
      </c>
      <c r="K650" s="40">
        <v>69.8</v>
      </c>
      <c r="L650" s="40">
        <v>61.9</v>
      </c>
      <c r="M650" s="40">
        <v>50.4</v>
      </c>
      <c r="N650" s="40">
        <v>35.799999999999997</v>
      </c>
      <c r="O650" s="40">
        <v>23.2</v>
      </c>
    </row>
    <row r="651" spans="1:15">
      <c r="A651" s="40">
        <v>17179</v>
      </c>
      <c r="B651" s="20" t="s">
        <v>1208</v>
      </c>
      <c r="C651" s="20" t="s">
        <v>1161</v>
      </c>
      <c r="D651" s="40">
        <v>23.7</v>
      </c>
      <c r="E651" s="40">
        <v>27.7</v>
      </c>
      <c r="F651" s="40">
        <v>38.799999999999997</v>
      </c>
      <c r="G651" s="40">
        <v>50.9</v>
      </c>
      <c r="H651" s="40">
        <v>61.7</v>
      </c>
      <c r="I651" s="40">
        <v>71.099999999999994</v>
      </c>
      <c r="J651" s="40">
        <v>75.3</v>
      </c>
      <c r="K651" s="40">
        <v>72.8</v>
      </c>
      <c r="L651" s="40">
        <v>65.599999999999994</v>
      </c>
      <c r="M651" s="40">
        <v>54</v>
      </c>
      <c r="N651" s="40">
        <v>39.799999999999997</v>
      </c>
      <c r="O651" s="40">
        <v>28</v>
      </c>
    </row>
    <row r="652" spans="1:15">
      <c r="A652" s="40">
        <v>17181</v>
      </c>
      <c r="B652" s="20" t="s">
        <v>837</v>
      </c>
      <c r="C652" s="20" t="s">
        <v>1161</v>
      </c>
      <c r="D652" s="40">
        <v>32.1</v>
      </c>
      <c r="E652" s="40">
        <v>36</v>
      </c>
      <c r="F652" s="40">
        <v>45.5</v>
      </c>
      <c r="G652" s="40">
        <v>56</v>
      </c>
      <c r="H652" s="40">
        <v>65.3</v>
      </c>
      <c r="I652" s="40">
        <v>74</v>
      </c>
      <c r="J652" s="40">
        <v>77.7</v>
      </c>
      <c r="K652" s="40">
        <v>75.8</v>
      </c>
      <c r="L652" s="40">
        <v>69.099999999999994</v>
      </c>
      <c r="M652" s="40">
        <v>57.9</v>
      </c>
      <c r="N652" s="40">
        <v>45.3</v>
      </c>
      <c r="O652" s="40">
        <v>35.299999999999997</v>
      </c>
    </row>
    <row r="653" spans="1:15">
      <c r="A653" s="40">
        <v>17183</v>
      </c>
      <c r="B653" s="20" t="s">
        <v>1209</v>
      </c>
      <c r="C653" s="20" t="s">
        <v>1161</v>
      </c>
      <c r="D653" s="40">
        <v>25.2</v>
      </c>
      <c r="E653" s="40">
        <v>28.8</v>
      </c>
      <c r="F653" s="40">
        <v>39.200000000000003</v>
      </c>
      <c r="G653" s="40">
        <v>50.6</v>
      </c>
      <c r="H653" s="40">
        <v>61.6</v>
      </c>
      <c r="I653" s="40">
        <v>70.900000000000006</v>
      </c>
      <c r="J653" s="40">
        <v>74.7</v>
      </c>
      <c r="K653" s="40">
        <v>72.400000000000006</v>
      </c>
      <c r="L653" s="40">
        <v>65.7</v>
      </c>
      <c r="M653" s="40">
        <v>54</v>
      </c>
      <c r="N653" s="40">
        <v>40.5</v>
      </c>
      <c r="O653" s="40">
        <v>29.1</v>
      </c>
    </row>
    <row r="654" spans="1:15">
      <c r="A654" s="40">
        <v>17185</v>
      </c>
      <c r="B654" s="20" t="s">
        <v>1210</v>
      </c>
      <c r="C654" s="20" t="s">
        <v>1161</v>
      </c>
      <c r="D654" s="40">
        <v>30.7</v>
      </c>
      <c r="E654" s="40">
        <v>34.1</v>
      </c>
      <c r="F654" s="40">
        <v>43.9</v>
      </c>
      <c r="G654" s="40">
        <v>54.7</v>
      </c>
      <c r="H654" s="40">
        <v>64.900000000000006</v>
      </c>
      <c r="I654" s="40">
        <v>73.8</v>
      </c>
      <c r="J654" s="40">
        <v>77.5</v>
      </c>
      <c r="K654" s="40">
        <v>75.5</v>
      </c>
      <c r="L654" s="40">
        <v>68.7</v>
      </c>
      <c r="M654" s="40">
        <v>57.2</v>
      </c>
      <c r="N654" s="40">
        <v>44.3</v>
      </c>
      <c r="O654" s="40">
        <v>34</v>
      </c>
    </row>
    <row r="655" spans="1:15">
      <c r="A655" s="40">
        <v>17187</v>
      </c>
      <c r="B655" s="20" t="s">
        <v>1119</v>
      </c>
      <c r="C655" s="20" t="s">
        <v>1161</v>
      </c>
      <c r="D655" s="40">
        <v>22.2</v>
      </c>
      <c r="E655" s="40">
        <v>26.7</v>
      </c>
      <c r="F655" s="40">
        <v>37.700000000000003</v>
      </c>
      <c r="G655" s="40">
        <v>50.1</v>
      </c>
      <c r="H655" s="40">
        <v>61.3</v>
      </c>
      <c r="I655" s="40">
        <v>70.599999999999994</v>
      </c>
      <c r="J655" s="40">
        <v>74.900000000000006</v>
      </c>
      <c r="K655" s="40">
        <v>72.7</v>
      </c>
      <c r="L655" s="40">
        <v>65.099999999999994</v>
      </c>
      <c r="M655" s="40">
        <v>53.4</v>
      </c>
      <c r="N655" s="40">
        <v>39.1</v>
      </c>
      <c r="O655" s="40">
        <v>26.9</v>
      </c>
    </row>
    <row r="656" spans="1:15">
      <c r="A656" s="40">
        <v>17189</v>
      </c>
      <c r="B656" s="20" t="s">
        <v>765</v>
      </c>
      <c r="C656" s="20" t="s">
        <v>1161</v>
      </c>
      <c r="D656" s="40">
        <v>30.1</v>
      </c>
      <c r="E656" s="40">
        <v>33.799999999999997</v>
      </c>
      <c r="F656" s="40">
        <v>43.8</v>
      </c>
      <c r="G656" s="40">
        <v>54.7</v>
      </c>
      <c r="H656" s="40">
        <v>64.599999999999994</v>
      </c>
      <c r="I656" s="40">
        <v>73.5</v>
      </c>
      <c r="J656" s="40">
        <v>77.7</v>
      </c>
      <c r="K656" s="40">
        <v>75.7</v>
      </c>
      <c r="L656" s="40">
        <v>68.7</v>
      </c>
      <c r="M656" s="40">
        <v>57.2</v>
      </c>
      <c r="N656" s="40">
        <v>44</v>
      </c>
      <c r="O656" s="40">
        <v>33.6</v>
      </c>
    </row>
    <row r="657" spans="1:15">
      <c r="A657" s="40">
        <v>17191</v>
      </c>
      <c r="B657" s="20" t="s">
        <v>1120</v>
      </c>
      <c r="C657" s="20" t="s">
        <v>1161</v>
      </c>
      <c r="D657" s="40">
        <v>30.3</v>
      </c>
      <c r="E657" s="40">
        <v>33.799999999999997</v>
      </c>
      <c r="F657" s="40">
        <v>43.7</v>
      </c>
      <c r="G657" s="40">
        <v>54.6</v>
      </c>
      <c r="H657" s="40">
        <v>64.400000000000006</v>
      </c>
      <c r="I657" s="40">
        <v>73.400000000000006</v>
      </c>
      <c r="J657" s="40">
        <v>77.400000000000006</v>
      </c>
      <c r="K657" s="40">
        <v>75.400000000000006</v>
      </c>
      <c r="L657" s="40">
        <v>68.5</v>
      </c>
      <c r="M657" s="40">
        <v>56.9</v>
      </c>
      <c r="N657" s="40">
        <v>44</v>
      </c>
      <c r="O657" s="40">
        <v>33.700000000000003</v>
      </c>
    </row>
    <row r="658" spans="1:15">
      <c r="A658" s="40">
        <v>17193</v>
      </c>
      <c r="B658" s="20" t="s">
        <v>839</v>
      </c>
      <c r="C658" s="20" t="s">
        <v>1161</v>
      </c>
      <c r="D658" s="40">
        <v>31.6</v>
      </c>
      <c r="E658" s="40">
        <v>34.9</v>
      </c>
      <c r="F658" s="40">
        <v>44.8</v>
      </c>
      <c r="G658" s="40">
        <v>55.6</v>
      </c>
      <c r="H658" s="40">
        <v>65.3</v>
      </c>
      <c r="I658" s="40">
        <v>74.2</v>
      </c>
      <c r="J658" s="40">
        <v>78</v>
      </c>
      <c r="K658" s="40">
        <v>76.2</v>
      </c>
      <c r="L658" s="40">
        <v>69.3</v>
      </c>
      <c r="M658" s="40">
        <v>57.7</v>
      </c>
      <c r="N658" s="40">
        <v>44.8</v>
      </c>
      <c r="O658" s="40">
        <v>34.799999999999997</v>
      </c>
    </row>
    <row r="659" spans="1:15">
      <c r="A659" s="40">
        <v>17195</v>
      </c>
      <c r="B659" s="20" t="s">
        <v>1211</v>
      </c>
      <c r="C659" s="20" t="s">
        <v>1161</v>
      </c>
      <c r="D659" s="40">
        <v>20.100000000000001</v>
      </c>
      <c r="E659" s="40">
        <v>24.2</v>
      </c>
      <c r="F659" s="40">
        <v>35.799999999999997</v>
      </c>
      <c r="G659" s="40">
        <v>48.6</v>
      </c>
      <c r="H659" s="40">
        <v>60</v>
      </c>
      <c r="I659" s="40">
        <v>69.3</v>
      </c>
      <c r="J659" s="40">
        <v>73.7</v>
      </c>
      <c r="K659" s="40">
        <v>71.3</v>
      </c>
      <c r="L659" s="40">
        <v>63.7</v>
      </c>
      <c r="M659" s="40">
        <v>52.1</v>
      </c>
      <c r="N659" s="40">
        <v>37.4</v>
      </c>
      <c r="O659" s="40">
        <v>24.8</v>
      </c>
    </row>
    <row r="660" spans="1:15">
      <c r="A660" s="40">
        <v>17197</v>
      </c>
      <c r="B660" s="20" t="s">
        <v>1212</v>
      </c>
      <c r="C660" s="20" t="s">
        <v>1161</v>
      </c>
      <c r="D660" s="40">
        <v>22.5</v>
      </c>
      <c r="E660" s="40">
        <v>26</v>
      </c>
      <c r="F660" s="40">
        <v>37</v>
      </c>
      <c r="G660" s="40">
        <v>48.5</v>
      </c>
      <c r="H660" s="40">
        <v>59.7</v>
      </c>
      <c r="I660" s="40">
        <v>69.3</v>
      </c>
      <c r="J660" s="40">
        <v>73.8</v>
      </c>
      <c r="K660" s="40">
        <v>71.599999999999994</v>
      </c>
      <c r="L660" s="40">
        <v>64.400000000000006</v>
      </c>
      <c r="M660" s="40">
        <v>52.8</v>
      </c>
      <c r="N660" s="40">
        <v>38.9</v>
      </c>
      <c r="O660" s="40">
        <v>26.9</v>
      </c>
    </row>
    <row r="661" spans="1:15">
      <c r="A661" s="40">
        <v>17199</v>
      </c>
      <c r="B661" s="20" t="s">
        <v>1213</v>
      </c>
      <c r="C661" s="20" t="s">
        <v>1161</v>
      </c>
      <c r="D661" s="40">
        <v>31.7</v>
      </c>
      <c r="E661" s="40">
        <v>35.299999999999997</v>
      </c>
      <c r="F661" s="40">
        <v>45</v>
      </c>
      <c r="G661" s="40">
        <v>55.4</v>
      </c>
      <c r="H661" s="40">
        <v>64.900000000000006</v>
      </c>
      <c r="I661" s="40">
        <v>73.599999999999994</v>
      </c>
      <c r="J661" s="40">
        <v>77.400000000000006</v>
      </c>
      <c r="K661" s="40">
        <v>75.599999999999994</v>
      </c>
      <c r="L661" s="40">
        <v>68.900000000000006</v>
      </c>
      <c r="M661" s="40">
        <v>57.6</v>
      </c>
      <c r="N661" s="40">
        <v>44.9</v>
      </c>
      <c r="O661" s="40">
        <v>34.799999999999997</v>
      </c>
    </row>
    <row r="662" spans="1:15">
      <c r="A662" s="40">
        <v>17201</v>
      </c>
      <c r="B662" s="20" t="s">
        <v>1214</v>
      </c>
      <c r="C662" s="20" t="s">
        <v>1161</v>
      </c>
      <c r="D662" s="40">
        <v>19</v>
      </c>
      <c r="E662" s="40">
        <v>22.8</v>
      </c>
      <c r="F662" s="40">
        <v>34.5</v>
      </c>
      <c r="G662" s="40">
        <v>47.3</v>
      </c>
      <c r="H662" s="40">
        <v>58.8</v>
      </c>
      <c r="I662" s="40">
        <v>68.5</v>
      </c>
      <c r="J662" s="40">
        <v>72.900000000000006</v>
      </c>
      <c r="K662" s="40">
        <v>70.400000000000006</v>
      </c>
      <c r="L662" s="40">
        <v>62.6</v>
      </c>
      <c r="M662" s="40">
        <v>51.1</v>
      </c>
      <c r="N662" s="40">
        <v>36.6</v>
      </c>
      <c r="O662" s="40">
        <v>23.9</v>
      </c>
    </row>
    <row r="663" spans="1:15">
      <c r="A663" s="40">
        <v>17203</v>
      </c>
      <c r="B663" s="20" t="s">
        <v>1215</v>
      </c>
      <c r="C663" s="20" t="s">
        <v>1161</v>
      </c>
      <c r="D663" s="40">
        <v>22.6</v>
      </c>
      <c r="E663" s="40">
        <v>26.5</v>
      </c>
      <c r="F663" s="40">
        <v>37.6</v>
      </c>
      <c r="G663" s="40">
        <v>49.8</v>
      </c>
      <c r="H663" s="40">
        <v>60.8</v>
      </c>
      <c r="I663" s="40">
        <v>70.099999999999994</v>
      </c>
      <c r="J663" s="40">
        <v>74.2</v>
      </c>
      <c r="K663" s="40">
        <v>71.900000000000006</v>
      </c>
      <c r="L663" s="40">
        <v>64.7</v>
      </c>
      <c r="M663" s="40">
        <v>53.1</v>
      </c>
      <c r="N663" s="40">
        <v>38.700000000000003</v>
      </c>
      <c r="O663" s="40">
        <v>27</v>
      </c>
    </row>
    <row r="664" spans="1:15">
      <c r="A664" s="40">
        <v>18001</v>
      </c>
      <c r="B664" s="20" t="s">
        <v>899</v>
      </c>
      <c r="C664" s="20" t="s">
        <v>1216</v>
      </c>
      <c r="D664" s="40">
        <v>24.5</v>
      </c>
      <c r="E664" s="40">
        <v>26.8</v>
      </c>
      <c r="F664" s="40">
        <v>37.1</v>
      </c>
      <c r="G664" s="40">
        <v>48.4</v>
      </c>
      <c r="H664" s="40">
        <v>59.7</v>
      </c>
      <c r="I664" s="40">
        <v>69.2</v>
      </c>
      <c r="J664" s="40">
        <v>73.2</v>
      </c>
      <c r="K664" s="40">
        <v>70.900000000000006</v>
      </c>
      <c r="L664" s="40">
        <v>64.3</v>
      </c>
      <c r="M664" s="40">
        <v>52.4</v>
      </c>
      <c r="N664" s="40">
        <v>39.6</v>
      </c>
      <c r="O664" s="40">
        <v>28.4</v>
      </c>
    </row>
    <row r="665" spans="1:15">
      <c r="A665" s="40">
        <v>18003</v>
      </c>
      <c r="B665" s="20" t="s">
        <v>1217</v>
      </c>
      <c r="C665" s="20" t="s">
        <v>1216</v>
      </c>
      <c r="D665" s="40">
        <v>24</v>
      </c>
      <c r="E665" s="40">
        <v>26.2</v>
      </c>
      <c r="F665" s="40">
        <v>36.700000000000003</v>
      </c>
      <c r="G665" s="40">
        <v>48.2</v>
      </c>
      <c r="H665" s="40">
        <v>59.4</v>
      </c>
      <c r="I665" s="40">
        <v>69</v>
      </c>
      <c r="J665" s="40">
        <v>73.2</v>
      </c>
      <c r="K665" s="40">
        <v>70.900000000000006</v>
      </c>
      <c r="L665" s="40">
        <v>64.2</v>
      </c>
      <c r="M665" s="40">
        <v>52.2</v>
      </c>
      <c r="N665" s="40">
        <v>39.5</v>
      </c>
      <c r="O665" s="40">
        <v>28</v>
      </c>
    </row>
    <row r="666" spans="1:15">
      <c r="A666" s="40">
        <v>18005</v>
      </c>
      <c r="B666" s="20" t="s">
        <v>1218</v>
      </c>
      <c r="C666" s="20" t="s">
        <v>1216</v>
      </c>
      <c r="D666" s="40">
        <v>28.7</v>
      </c>
      <c r="E666" s="40">
        <v>31.7</v>
      </c>
      <c r="F666" s="40">
        <v>41.6</v>
      </c>
      <c r="G666" s="40">
        <v>52.4</v>
      </c>
      <c r="H666" s="40">
        <v>62.8</v>
      </c>
      <c r="I666" s="40">
        <v>71.8</v>
      </c>
      <c r="J666" s="40">
        <v>75.7</v>
      </c>
      <c r="K666" s="40">
        <v>73.599999999999994</v>
      </c>
      <c r="L666" s="40">
        <v>67</v>
      </c>
      <c r="M666" s="40">
        <v>55</v>
      </c>
      <c r="N666" s="40">
        <v>42.6</v>
      </c>
      <c r="O666" s="40">
        <v>32.200000000000003</v>
      </c>
    </row>
    <row r="667" spans="1:15">
      <c r="A667" s="40">
        <v>18007</v>
      </c>
      <c r="B667" s="20" t="s">
        <v>788</v>
      </c>
      <c r="C667" s="20" t="s">
        <v>1216</v>
      </c>
      <c r="D667" s="40">
        <v>23.7</v>
      </c>
      <c r="E667" s="40">
        <v>27.1</v>
      </c>
      <c r="F667" s="40">
        <v>37.700000000000003</v>
      </c>
      <c r="G667" s="40">
        <v>49.1</v>
      </c>
      <c r="H667" s="40">
        <v>60.4</v>
      </c>
      <c r="I667" s="40">
        <v>69.900000000000006</v>
      </c>
      <c r="J667" s="40">
        <v>73.7</v>
      </c>
      <c r="K667" s="40">
        <v>71.400000000000006</v>
      </c>
      <c r="L667" s="40">
        <v>64.7</v>
      </c>
      <c r="M667" s="40">
        <v>52.9</v>
      </c>
      <c r="N667" s="40">
        <v>39.4</v>
      </c>
      <c r="O667" s="40">
        <v>27.7</v>
      </c>
    </row>
    <row r="668" spans="1:15">
      <c r="A668" s="40">
        <v>18009</v>
      </c>
      <c r="B668" s="20" t="s">
        <v>1219</v>
      </c>
      <c r="C668" s="20" t="s">
        <v>1216</v>
      </c>
      <c r="D668" s="40">
        <v>25.4</v>
      </c>
      <c r="E668" s="40">
        <v>27.9</v>
      </c>
      <c r="F668" s="40">
        <v>38.1</v>
      </c>
      <c r="G668" s="40">
        <v>49.3</v>
      </c>
      <c r="H668" s="40">
        <v>60.5</v>
      </c>
      <c r="I668" s="40">
        <v>69.900000000000006</v>
      </c>
      <c r="J668" s="40">
        <v>73.900000000000006</v>
      </c>
      <c r="K668" s="40">
        <v>71.5</v>
      </c>
      <c r="L668" s="40">
        <v>64.900000000000006</v>
      </c>
      <c r="M668" s="40">
        <v>53.1</v>
      </c>
      <c r="N668" s="40">
        <v>40.4</v>
      </c>
      <c r="O668" s="40">
        <v>29.3</v>
      </c>
    </row>
    <row r="669" spans="1:15">
      <c r="A669" s="40">
        <v>18011</v>
      </c>
      <c r="B669" s="20" t="s">
        <v>789</v>
      </c>
      <c r="C669" s="20" t="s">
        <v>1216</v>
      </c>
      <c r="D669" s="40">
        <v>25.1</v>
      </c>
      <c r="E669" s="40">
        <v>28.2</v>
      </c>
      <c r="F669" s="40">
        <v>38.200000000000003</v>
      </c>
      <c r="G669" s="40">
        <v>49.4</v>
      </c>
      <c r="H669" s="40">
        <v>60.3</v>
      </c>
      <c r="I669" s="40">
        <v>69.7</v>
      </c>
      <c r="J669" s="40">
        <v>73.599999999999994</v>
      </c>
      <c r="K669" s="40">
        <v>71.3</v>
      </c>
      <c r="L669" s="40">
        <v>64.599999999999994</v>
      </c>
      <c r="M669" s="40">
        <v>52.8</v>
      </c>
      <c r="N669" s="40">
        <v>39.9</v>
      </c>
      <c r="O669" s="40">
        <v>28.8</v>
      </c>
    </row>
    <row r="670" spans="1:15">
      <c r="A670" s="40">
        <v>18013</v>
      </c>
      <c r="B670" s="20" t="s">
        <v>1164</v>
      </c>
      <c r="C670" s="20" t="s">
        <v>1216</v>
      </c>
      <c r="D670" s="40">
        <v>27.9</v>
      </c>
      <c r="E670" s="40">
        <v>31</v>
      </c>
      <c r="F670" s="40">
        <v>40.9</v>
      </c>
      <c r="G670" s="40">
        <v>51.8</v>
      </c>
      <c r="H670" s="40">
        <v>62</v>
      </c>
      <c r="I670" s="40">
        <v>71.099999999999994</v>
      </c>
      <c r="J670" s="40">
        <v>75</v>
      </c>
      <c r="K670" s="40">
        <v>72.900000000000006</v>
      </c>
      <c r="L670" s="40">
        <v>66.3</v>
      </c>
      <c r="M670" s="40">
        <v>54.4</v>
      </c>
      <c r="N670" s="40">
        <v>41.9</v>
      </c>
      <c r="O670" s="40">
        <v>31.4</v>
      </c>
    </row>
    <row r="671" spans="1:15">
      <c r="A671" s="40">
        <v>18015</v>
      </c>
      <c r="B671" s="20" t="s">
        <v>791</v>
      </c>
      <c r="C671" s="20" t="s">
        <v>1216</v>
      </c>
      <c r="D671" s="40">
        <v>24.6</v>
      </c>
      <c r="E671" s="40">
        <v>27.7</v>
      </c>
      <c r="F671" s="40">
        <v>38.1</v>
      </c>
      <c r="G671" s="40">
        <v>49.3</v>
      </c>
      <c r="H671" s="40">
        <v>60.5</v>
      </c>
      <c r="I671" s="40">
        <v>70</v>
      </c>
      <c r="J671" s="40">
        <v>73.900000000000006</v>
      </c>
      <c r="K671" s="40">
        <v>71.599999999999994</v>
      </c>
      <c r="L671" s="40">
        <v>64.900000000000006</v>
      </c>
      <c r="M671" s="40">
        <v>53.1</v>
      </c>
      <c r="N671" s="40">
        <v>39.9</v>
      </c>
      <c r="O671" s="40">
        <v>28.6</v>
      </c>
    </row>
    <row r="672" spans="1:15">
      <c r="A672" s="40">
        <v>18017</v>
      </c>
      <c r="B672" s="20" t="s">
        <v>1166</v>
      </c>
      <c r="C672" s="20" t="s">
        <v>1216</v>
      </c>
      <c r="D672" s="40">
        <v>24.2</v>
      </c>
      <c r="E672" s="40">
        <v>27.1</v>
      </c>
      <c r="F672" s="40">
        <v>37.6</v>
      </c>
      <c r="G672" s="40">
        <v>48.9</v>
      </c>
      <c r="H672" s="40">
        <v>60.2</v>
      </c>
      <c r="I672" s="40">
        <v>69.599999999999994</v>
      </c>
      <c r="J672" s="40">
        <v>73.599999999999994</v>
      </c>
      <c r="K672" s="40">
        <v>71.3</v>
      </c>
      <c r="L672" s="40">
        <v>64.5</v>
      </c>
      <c r="M672" s="40">
        <v>52.7</v>
      </c>
      <c r="N672" s="40">
        <v>39.5</v>
      </c>
      <c r="O672" s="40">
        <v>28.2</v>
      </c>
    </row>
    <row r="673" spans="1:15">
      <c r="A673" s="40">
        <v>18019</v>
      </c>
      <c r="B673" s="20" t="s">
        <v>793</v>
      </c>
      <c r="C673" s="20" t="s">
        <v>1216</v>
      </c>
      <c r="D673" s="40">
        <v>31</v>
      </c>
      <c r="E673" s="40">
        <v>34</v>
      </c>
      <c r="F673" s="40">
        <v>43.6</v>
      </c>
      <c r="G673" s="40">
        <v>54</v>
      </c>
      <c r="H673" s="40">
        <v>63.9</v>
      </c>
      <c r="I673" s="40">
        <v>72.5</v>
      </c>
      <c r="J673" s="40">
        <v>76.400000000000006</v>
      </c>
      <c r="K673" s="40">
        <v>74.7</v>
      </c>
      <c r="L673" s="40">
        <v>68.099999999999994</v>
      </c>
      <c r="M673" s="40">
        <v>56</v>
      </c>
      <c r="N673" s="40">
        <v>44</v>
      </c>
      <c r="O673" s="40">
        <v>34.200000000000003</v>
      </c>
    </row>
    <row r="674" spans="1:15">
      <c r="A674" s="40">
        <v>18021</v>
      </c>
      <c r="B674" s="20" t="s">
        <v>714</v>
      </c>
      <c r="C674" s="20" t="s">
        <v>1216</v>
      </c>
      <c r="D674" s="40">
        <v>27.3</v>
      </c>
      <c r="E674" s="40">
        <v>30.5</v>
      </c>
      <c r="F674" s="40">
        <v>40.6</v>
      </c>
      <c r="G674" s="40">
        <v>51.7</v>
      </c>
      <c r="H674" s="40">
        <v>62.3</v>
      </c>
      <c r="I674" s="40">
        <v>71.3</v>
      </c>
      <c r="J674" s="40">
        <v>75.3</v>
      </c>
      <c r="K674" s="40">
        <v>73.2</v>
      </c>
      <c r="L674" s="40">
        <v>66.599999999999994</v>
      </c>
      <c r="M674" s="40">
        <v>54.7</v>
      </c>
      <c r="N674" s="40">
        <v>41.7</v>
      </c>
      <c r="O674" s="40">
        <v>31</v>
      </c>
    </row>
    <row r="675" spans="1:15">
      <c r="A675" s="40">
        <v>18023</v>
      </c>
      <c r="B675" s="20" t="s">
        <v>1169</v>
      </c>
      <c r="C675" s="20" t="s">
        <v>1216</v>
      </c>
      <c r="D675" s="40">
        <v>24.8</v>
      </c>
      <c r="E675" s="40">
        <v>27.8</v>
      </c>
      <c r="F675" s="40">
        <v>38.1</v>
      </c>
      <c r="G675" s="40">
        <v>49.3</v>
      </c>
      <c r="H675" s="40">
        <v>60.4</v>
      </c>
      <c r="I675" s="40">
        <v>69.8</v>
      </c>
      <c r="J675" s="40">
        <v>73.7</v>
      </c>
      <c r="K675" s="40">
        <v>71.400000000000006</v>
      </c>
      <c r="L675" s="40">
        <v>64.7</v>
      </c>
      <c r="M675" s="40">
        <v>52.9</v>
      </c>
      <c r="N675" s="40">
        <v>39.799999999999997</v>
      </c>
      <c r="O675" s="40">
        <v>28.6</v>
      </c>
    </row>
    <row r="676" spans="1:15">
      <c r="A676" s="40">
        <v>18025</v>
      </c>
      <c r="B676" s="20" t="s">
        <v>798</v>
      </c>
      <c r="C676" s="20" t="s">
        <v>1216</v>
      </c>
      <c r="D676" s="40">
        <v>31.2</v>
      </c>
      <c r="E676" s="40">
        <v>34.200000000000003</v>
      </c>
      <c r="F676" s="40">
        <v>43.7</v>
      </c>
      <c r="G676" s="40">
        <v>54.1</v>
      </c>
      <c r="H676" s="40">
        <v>63.7</v>
      </c>
      <c r="I676" s="40">
        <v>72.400000000000006</v>
      </c>
      <c r="J676" s="40">
        <v>76.099999999999994</v>
      </c>
      <c r="K676" s="40">
        <v>74.5</v>
      </c>
      <c r="L676" s="40">
        <v>68</v>
      </c>
      <c r="M676" s="40">
        <v>56.2</v>
      </c>
      <c r="N676" s="40">
        <v>44.2</v>
      </c>
      <c r="O676" s="40">
        <v>34.4</v>
      </c>
    </row>
    <row r="677" spans="1:15">
      <c r="A677" s="40">
        <v>18027</v>
      </c>
      <c r="B677" s="20" t="s">
        <v>1220</v>
      </c>
      <c r="C677" s="20" t="s">
        <v>1216</v>
      </c>
      <c r="D677" s="40">
        <v>29.3</v>
      </c>
      <c r="E677" s="40">
        <v>32.6</v>
      </c>
      <c r="F677" s="40">
        <v>42.3</v>
      </c>
      <c r="G677" s="40">
        <v>53.3</v>
      </c>
      <c r="H677" s="40">
        <v>63.6</v>
      </c>
      <c r="I677" s="40">
        <v>72.400000000000006</v>
      </c>
      <c r="J677" s="40">
        <v>76.3</v>
      </c>
      <c r="K677" s="40">
        <v>74.400000000000006</v>
      </c>
      <c r="L677" s="40">
        <v>67.8</v>
      </c>
      <c r="M677" s="40">
        <v>55.9</v>
      </c>
      <c r="N677" s="40">
        <v>43.1</v>
      </c>
      <c r="O677" s="40">
        <v>32.799999999999997</v>
      </c>
    </row>
    <row r="678" spans="1:15">
      <c r="A678" s="40">
        <v>18029</v>
      </c>
      <c r="B678" s="20" t="s">
        <v>1221</v>
      </c>
      <c r="C678" s="20" t="s">
        <v>1216</v>
      </c>
      <c r="D678" s="40">
        <v>29.3</v>
      </c>
      <c r="E678" s="40">
        <v>31.8</v>
      </c>
      <c r="F678" s="40">
        <v>41.5</v>
      </c>
      <c r="G678" s="40">
        <v>52</v>
      </c>
      <c r="H678" s="40">
        <v>62.3</v>
      </c>
      <c r="I678" s="40">
        <v>71</v>
      </c>
      <c r="J678" s="40">
        <v>75.099999999999994</v>
      </c>
      <c r="K678" s="40">
        <v>73.099999999999994</v>
      </c>
      <c r="L678" s="40">
        <v>66.7</v>
      </c>
      <c r="M678" s="40">
        <v>54.8</v>
      </c>
      <c r="N678" s="40">
        <v>42.8</v>
      </c>
      <c r="O678" s="40">
        <v>32.6</v>
      </c>
    </row>
    <row r="679" spans="1:15">
      <c r="A679" s="40">
        <v>18031</v>
      </c>
      <c r="B679" s="20" t="s">
        <v>1050</v>
      </c>
      <c r="C679" s="20" t="s">
        <v>1216</v>
      </c>
      <c r="D679" s="40">
        <v>28.3</v>
      </c>
      <c r="E679" s="40">
        <v>31.1</v>
      </c>
      <c r="F679" s="40">
        <v>41</v>
      </c>
      <c r="G679" s="40">
        <v>51.8</v>
      </c>
      <c r="H679" s="40">
        <v>62.2</v>
      </c>
      <c r="I679" s="40">
        <v>71</v>
      </c>
      <c r="J679" s="40">
        <v>74.900000000000006</v>
      </c>
      <c r="K679" s="40">
        <v>72.8</v>
      </c>
      <c r="L679" s="40">
        <v>66.400000000000006</v>
      </c>
      <c r="M679" s="40">
        <v>54.5</v>
      </c>
      <c r="N679" s="40">
        <v>42.2</v>
      </c>
      <c r="O679" s="40">
        <v>31.8</v>
      </c>
    </row>
    <row r="680" spans="1:15">
      <c r="A680" s="40">
        <v>18033</v>
      </c>
      <c r="B680" s="20" t="s">
        <v>725</v>
      </c>
      <c r="C680" s="20" t="s">
        <v>1216</v>
      </c>
      <c r="D680" s="40">
        <v>23.2</v>
      </c>
      <c r="E680" s="40">
        <v>25.1</v>
      </c>
      <c r="F680" s="40">
        <v>35.700000000000003</v>
      </c>
      <c r="G680" s="40">
        <v>47.4</v>
      </c>
      <c r="H680" s="40">
        <v>58.7</v>
      </c>
      <c r="I680" s="40">
        <v>68.2</v>
      </c>
      <c r="J680" s="40">
        <v>72.5</v>
      </c>
      <c r="K680" s="40">
        <v>70.099999999999994</v>
      </c>
      <c r="L680" s="40">
        <v>63.4</v>
      </c>
      <c r="M680" s="40">
        <v>51.5</v>
      </c>
      <c r="N680" s="40">
        <v>38.700000000000003</v>
      </c>
      <c r="O680" s="40">
        <v>27.2</v>
      </c>
    </row>
    <row r="681" spans="1:15">
      <c r="A681" s="40">
        <v>18035</v>
      </c>
      <c r="B681" s="20" t="s">
        <v>1222</v>
      </c>
      <c r="C681" s="20" t="s">
        <v>1216</v>
      </c>
      <c r="D681" s="40">
        <v>25.8</v>
      </c>
      <c r="E681" s="40">
        <v>28.3</v>
      </c>
      <c r="F681" s="40">
        <v>38.6</v>
      </c>
      <c r="G681" s="40">
        <v>49.7</v>
      </c>
      <c r="H681" s="40">
        <v>60.7</v>
      </c>
      <c r="I681" s="40">
        <v>69.900000000000006</v>
      </c>
      <c r="J681" s="40">
        <v>73.8</v>
      </c>
      <c r="K681" s="40">
        <v>71.5</v>
      </c>
      <c r="L681" s="40">
        <v>65</v>
      </c>
      <c r="M681" s="40">
        <v>53.3</v>
      </c>
      <c r="N681" s="40">
        <v>40.6</v>
      </c>
      <c r="O681" s="40">
        <v>29.5</v>
      </c>
    </row>
    <row r="682" spans="1:15">
      <c r="A682" s="40">
        <v>18037</v>
      </c>
      <c r="B682" s="20" t="s">
        <v>1223</v>
      </c>
      <c r="C682" s="20" t="s">
        <v>1216</v>
      </c>
      <c r="D682" s="40">
        <v>30.5</v>
      </c>
      <c r="E682" s="40">
        <v>33.5</v>
      </c>
      <c r="F682" s="40">
        <v>43.2</v>
      </c>
      <c r="G682" s="40">
        <v>54</v>
      </c>
      <c r="H682" s="40">
        <v>63.8</v>
      </c>
      <c r="I682" s="40">
        <v>72.599999999999994</v>
      </c>
      <c r="J682" s="40">
        <v>76.400000000000006</v>
      </c>
      <c r="K682" s="40">
        <v>74.599999999999994</v>
      </c>
      <c r="L682" s="40">
        <v>68.099999999999994</v>
      </c>
      <c r="M682" s="40">
        <v>56.2</v>
      </c>
      <c r="N682" s="40">
        <v>43.9</v>
      </c>
      <c r="O682" s="40">
        <v>33.9</v>
      </c>
    </row>
    <row r="683" spans="1:15">
      <c r="A683" s="40">
        <v>18039</v>
      </c>
      <c r="B683" s="20" t="s">
        <v>1224</v>
      </c>
      <c r="C683" s="20" t="s">
        <v>1216</v>
      </c>
      <c r="D683" s="40">
        <v>22.8</v>
      </c>
      <c r="E683" s="40">
        <v>24.9</v>
      </c>
      <c r="F683" s="40">
        <v>35.4</v>
      </c>
      <c r="G683" s="40">
        <v>46.9</v>
      </c>
      <c r="H683" s="40">
        <v>58.2</v>
      </c>
      <c r="I683" s="40">
        <v>67.900000000000006</v>
      </c>
      <c r="J683" s="40">
        <v>72.099999999999994</v>
      </c>
      <c r="K683" s="40">
        <v>69.8</v>
      </c>
      <c r="L683" s="40">
        <v>63</v>
      </c>
      <c r="M683" s="40">
        <v>51.3</v>
      </c>
      <c r="N683" s="40">
        <v>38.299999999999997</v>
      </c>
      <c r="O683" s="40">
        <v>27</v>
      </c>
    </row>
    <row r="684" spans="1:15">
      <c r="A684" s="40">
        <v>18041</v>
      </c>
      <c r="B684" s="20" t="s">
        <v>729</v>
      </c>
      <c r="C684" s="20" t="s">
        <v>1216</v>
      </c>
      <c r="D684" s="40">
        <v>26.9</v>
      </c>
      <c r="E684" s="40">
        <v>29.4</v>
      </c>
      <c r="F684" s="40">
        <v>39.4</v>
      </c>
      <c r="G684" s="40">
        <v>50.4</v>
      </c>
      <c r="H684" s="40">
        <v>61</v>
      </c>
      <c r="I684" s="40">
        <v>70</v>
      </c>
      <c r="J684" s="40">
        <v>73.900000000000006</v>
      </c>
      <c r="K684" s="40">
        <v>71.8</v>
      </c>
      <c r="L684" s="40">
        <v>65.3</v>
      </c>
      <c r="M684" s="40">
        <v>53.4</v>
      </c>
      <c r="N684" s="40">
        <v>41.1</v>
      </c>
      <c r="O684" s="40">
        <v>30.5</v>
      </c>
    </row>
    <row r="685" spans="1:15">
      <c r="A685" s="40">
        <v>18043</v>
      </c>
      <c r="B685" s="20" t="s">
        <v>1060</v>
      </c>
      <c r="C685" s="20" t="s">
        <v>1216</v>
      </c>
      <c r="D685" s="40">
        <v>31.3</v>
      </c>
      <c r="E685" s="40">
        <v>34.200000000000003</v>
      </c>
      <c r="F685" s="40">
        <v>43.8</v>
      </c>
      <c r="G685" s="40">
        <v>54.3</v>
      </c>
      <c r="H685" s="40">
        <v>63.9</v>
      </c>
      <c r="I685" s="40">
        <v>72.5</v>
      </c>
      <c r="J685" s="40">
        <v>76.3</v>
      </c>
      <c r="K685" s="40">
        <v>74.7</v>
      </c>
      <c r="L685" s="40">
        <v>68</v>
      </c>
      <c r="M685" s="40">
        <v>56.1</v>
      </c>
      <c r="N685" s="40">
        <v>44.2</v>
      </c>
      <c r="O685" s="40">
        <v>34.4</v>
      </c>
    </row>
    <row r="686" spans="1:15">
      <c r="A686" s="40">
        <v>18045</v>
      </c>
      <c r="B686" s="20" t="s">
        <v>1225</v>
      </c>
      <c r="C686" s="20" t="s">
        <v>1216</v>
      </c>
      <c r="D686" s="40">
        <v>25.3</v>
      </c>
      <c r="E686" s="40">
        <v>28.7</v>
      </c>
      <c r="F686" s="40">
        <v>39</v>
      </c>
      <c r="G686" s="40">
        <v>50.3</v>
      </c>
      <c r="H686" s="40">
        <v>61.3</v>
      </c>
      <c r="I686" s="40">
        <v>70.599999999999994</v>
      </c>
      <c r="J686" s="40">
        <v>74.599999999999994</v>
      </c>
      <c r="K686" s="40">
        <v>72.2</v>
      </c>
      <c r="L686" s="40">
        <v>65.599999999999994</v>
      </c>
      <c r="M686" s="40">
        <v>53.7</v>
      </c>
      <c r="N686" s="40">
        <v>40.5</v>
      </c>
      <c r="O686" s="40">
        <v>29.2</v>
      </c>
    </row>
    <row r="687" spans="1:15">
      <c r="A687" s="40">
        <v>18047</v>
      </c>
      <c r="B687" s="20" t="s">
        <v>730</v>
      </c>
      <c r="C687" s="20" t="s">
        <v>1216</v>
      </c>
      <c r="D687" s="40">
        <v>28.1</v>
      </c>
      <c r="E687" s="40">
        <v>30.6</v>
      </c>
      <c r="F687" s="40">
        <v>40.4</v>
      </c>
      <c r="G687" s="40">
        <v>51.2</v>
      </c>
      <c r="H687" s="40">
        <v>61.7</v>
      </c>
      <c r="I687" s="40">
        <v>70.599999999999994</v>
      </c>
      <c r="J687" s="40">
        <v>74.599999999999994</v>
      </c>
      <c r="K687" s="40">
        <v>72.400000000000006</v>
      </c>
      <c r="L687" s="40">
        <v>65.900000000000006</v>
      </c>
      <c r="M687" s="40">
        <v>54</v>
      </c>
      <c r="N687" s="40">
        <v>41.9</v>
      </c>
      <c r="O687" s="40">
        <v>31.6</v>
      </c>
    </row>
    <row r="688" spans="1:15">
      <c r="A688" s="40">
        <v>18049</v>
      </c>
      <c r="B688" s="20" t="s">
        <v>804</v>
      </c>
      <c r="C688" s="20" t="s">
        <v>1216</v>
      </c>
      <c r="D688" s="40">
        <v>23.2</v>
      </c>
      <c r="E688" s="40">
        <v>25.9</v>
      </c>
      <c r="F688" s="40">
        <v>36.5</v>
      </c>
      <c r="G688" s="40">
        <v>47.9</v>
      </c>
      <c r="H688" s="40">
        <v>59.4</v>
      </c>
      <c r="I688" s="40">
        <v>68.900000000000006</v>
      </c>
      <c r="J688" s="40">
        <v>73</v>
      </c>
      <c r="K688" s="40">
        <v>70.5</v>
      </c>
      <c r="L688" s="40">
        <v>63.7</v>
      </c>
      <c r="M688" s="40">
        <v>52</v>
      </c>
      <c r="N688" s="40">
        <v>38.799999999999997</v>
      </c>
      <c r="O688" s="40">
        <v>27.4</v>
      </c>
    </row>
    <row r="689" spans="1:15">
      <c r="A689" s="40">
        <v>18051</v>
      </c>
      <c r="B689" s="20" t="s">
        <v>1226</v>
      </c>
      <c r="C689" s="20" t="s">
        <v>1216</v>
      </c>
      <c r="D689" s="40">
        <v>31</v>
      </c>
      <c r="E689" s="40">
        <v>34.299999999999997</v>
      </c>
      <c r="F689" s="40">
        <v>44.1</v>
      </c>
      <c r="G689" s="40">
        <v>54.9</v>
      </c>
      <c r="H689" s="40">
        <v>64.8</v>
      </c>
      <c r="I689" s="40">
        <v>73.7</v>
      </c>
      <c r="J689" s="40">
        <v>77.400000000000006</v>
      </c>
      <c r="K689" s="40">
        <v>75.5</v>
      </c>
      <c r="L689" s="40">
        <v>68.8</v>
      </c>
      <c r="M689" s="40">
        <v>57.2</v>
      </c>
      <c r="N689" s="40">
        <v>44.5</v>
      </c>
      <c r="O689" s="40">
        <v>34.299999999999997</v>
      </c>
    </row>
    <row r="690" spans="1:15">
      <c r="A690" s="40">
        <v>18053</v>
      </c>
      <c r="B690" s="20" t="s">
        <v>806</v>
      </c>
      <c r="C690" s="20" t="s">
        <v>1216</v>
      </c>
      <c r="D690" s="40">
        <v>25.3</v>
      </c>
      <c r="E690" s="40">
        <v>28</v>
      </c>
      <c r="F690" s="40">
        <v>38.299999999999997</v>
      </c>
      <c r="G690" s="40">
        <v>49.5</v>
      </c>
      <c r="H690" s="40">
        <v>60.6</v>
      </c>
      <c r="I690" s="40">
        <v>70</v>
      </c>
      <c r="J690" s="40">
        <v>73.900000000000006</v>
      </c>
      <c r="K690" s="40">
        <v>71.599999999999994</v>
      </c>
      <c r="L690" s="40">
        <v>64.900000000000006</v>
      </c>
      <c r="M690" s="40">
        <v>53.2</v>
      </c>
      <c r="N690" s="40">
        <v>40.4</v>
      </c>
      <c r="O690" s="40">
        <v>29.2</v>
      </c>
    </row>
    <row r="691" spans="1:15">
      <c r="A691" s="40">
        <v>18055</v>
      </c>
      <c r="B691" s="20" t="s">
        <v>732</v>
      </c>
      <c r="C691" s="20" t="s">
        <v>1216</v>
      </c>
      <c r="D691" s="40">
        <v>27.9</v>
      </c>
      <c r="E691" s="40">
        <v>31.3</v>
      </c>
      <c r="F691" s="40">
        <v>41.1</v>
      </c>
      <c r="G691" s="40">
        <v>52.2</v>
      </c>
      <c r="H691" s="40">
        <v>62.5</v>
      </c>
      <c r="I691" s="40">
        <v>71.400000000000006</v>
      </c>
      <c r="J691" s="40">
        <v>75.3</v>
      </c>
      <c r="K691" s="40">
        <v>73.400000000000006</v>
      </c>
      <c r="L691" s="40">
        <v>66.900000000000006</v>
      </c>
      <c r="M691" s="40">
        <v>54.9</v>
      </c>
      <c r="N691" s="40">
        <v>42.1</v>
      </c>
      <c r="O691" s="40">
        <v>31.6</v>
      </c>
    </row>
    <row r="692" spans="1:15">
      <c r="A692" s="40">
        <v>18057</v>
      </c>
      <c r="B692" s="20" t="s">
        <v>986</v>
      </c>
      <c r="C692" s="20" t="s">
        <v>1216</v>
      </c>
      <c r="D692" s="40">
        <v>25.9</v>
      </c>
      <c r="E692" s="40">
        <v>28.8</v>
      </c>
      <c r="F692" s="40">
        <v>38.9</v>
      </c>
      <c r="G692" s="40">
        <v>50</v>
      </c>
      <c r="H692" s="40">
        <v>60.8</v>
      </c>
      <c r="I692" s="40">
        <v>70.2</v>
      </c>
      <c r="J692" s="40">
        <v>74.099999999999994</v>
      </c>
      <c r="K692" s="40">
        <v>71.8</v>
      </c>
      <c r="L692" s="40">
        <v>65.2</v>
      </c>
      <c r="M692" s="40">
        <v>53.4</v>
      </c>
      <c r="N692" s="40">
        <v>40.6</v>
      </c>
      <c r="O692" s="40">
        <v>29.6</v>
      </c>
    </row>
    <row r="693" spans="1:15">
      <c r="A693" s="40">
        <v>18059</v>
      </c>
      <c r="B693" s="20" t="s">
        <v>1070</v>
      </c>
      <c r="C693" s="20" t="s">
        <v>1216</v>
      </c>
      <c r="D693" s="40">
        <v>26.6</v>
      </c>
      <c r="E693" s="40">
        <v>29.4</v>
      </c>
      <c r="F693" s="40">
        <v>39.6</v>
      </c>
      <c r="G693" s="40">
        <v>50.6</v>
      </c>
      <c r="H693" s="40">
        <v>61.4</v>
      </c>
      <c r="I693" s="40">
        <v>70.599999999999994</v>
      </c>
      <c r="J693" s="40">
        <v>74.3</v>
      </c>
      <c r="K693" s="40">
        <v>72.2</v>
      </c>
      <c r="L693" s="40">
        <v>65.7</v>
      </c>
      <c r="M693" s="40">
        <v>53.8</v>
      </c>
      <c r="N693" s="40">
        <v>41.2</v>
      </c>
      <c r="O693" s="40">
        <v>30.2</v>
      </c>
    </row>
    <row r="694" spans="1:15">
      <c r="A694" s="40">
        <v>18061</v>
      </c>
      <c r="B694" s="20" t="s">
        <v>1227</v>
      </c>
      <c r="C694" s="20" t="s">
        <v>1216</v>
      </c>
      <c r="D694" s="40">
        <v>31.6</v>
      </c>
      <c r="E694" s="40">
        <v>34.5</v>
      </c>
      <c r="F694" s="40">
        <v>44</v>
      </c>
      <c r="G694" s="40">
        <v>54.4</v>
      </c>
      <c r="H694" s="40">
        <v>63.9</v>
      </c>
      <c r="I694" s="40">
        <v>72.5</v>
      </c>
      <c r="J694" s="40">
        <v>76.3</v>
      </c>
      <c r="K694" s="40">
        <v>74.7</v>
      </c>
      <c r="L694" s="40">
        <v>68.099999999999994</v>
      </c>
      <c r="M694" s="40">
        <v>56.3</v>
      </c>
      <c r="N694" s="40">
        <v>44.4</v>
      </c>
      <c r="O694" s="40">
        <v>34.700000000000003</v>
      </c>
    </row>
    <row r="695" spans="1:15">
      <c r="A695" s="40">
        <v>18063</v>
      </c>
      <c r="B695" s="20" t="s">
        <v>1228</v>
      </c>
      <c r="C695" s="20" t="s">
        <v>1216</v>
      </c>
      <c r="D695" s="40">
        <v>26.1</v>
      </c>
      <c r="E695" s="40">
        <v>29.2</v>
      </c>
      <c r="F695" s="40">
        <v>39.200000000000003</v>
      </c>
      <c r="G695" s="40">
        <v>50.3</v>
      </c>
      <c r="H695" s="40">
        <v>61</v>
      </c>
      <c r="I695" s="40">
        <v>70.3</v>
      </c>
      <c r="J695" s="40">
        <v>74.3</v>
      </c>
      <c r="K695" s="40">
        <v>72</v>
      </c>
      <c r="L695" s="40">
        <v>65.3</v>
      </c>
      <c r="M695" s="40">
        <v>53.4</v>
      </c>
      <c r="N695" s="40">
        <v>40.6</v>
      </c>
      <c r="O695" s="40">
        <v>29.7</v>
      </c>
    </row>
    <row r="696" spans="1:15">
      <c r="A696" s="40">
        <v>18065</v>
      </c>
      <c r="B696" s="20" t="s">
        <v>734</v>
      </c>
      <c r="C696" s="20" t="s">
        <v>1216</v>
      </c>
      <c r="D696" s="40">
        <v>25.7</v>
      </c>
      <c r="E696" s="40">
        <v>28.4</v>
      </c>
      <c r="F696" s="40">
        <v>38.6</v>
      </c>
      <c r="G696" s="40">
        <v>49.6</v>
      </c>
      <c r="H696" s="40">
        <v>60.5</v>
      </c>
      <c r="I696" s="40">
        <v>69.599999999999994</v>
      </c>
      <c r="J696" s="40">
        <v>73.400000000000006</v>
      </c>
      <c r="K696" s="40">
        <v>71.2</v>
      </c>
      <c r="L696" s="40">
        <v>64.7</v>
      </c>
      <c r="M696" s="40">
        <v>52.9</v>
      </c>
      <c r="N696" s="40">
        <v>40.4</v>
      </c>
      <c r="O696" s="40">
        <v>29.5</v>
      </c>
    </row>
    <row r="697" spans="1:15">
      <c r="A697" s="40">
        <v>18067</v>
      </c>
      <c r="B697" s="20" t="s">
        <v>809</v>
      </c>
      <c r="C697" s="20" t="s">
        <v>1216</v>
      </c>
      <c r="D697" s="40">
        <v>24.8</v>
      </c>
      <c r="E697" s="40">
        <v>27.7</v>
      </c>
      <c r="F697" s="40">
        <v>38.1</v>
      </c>
      <c r="G697" s="40">
        <v>49.4</v>
      </c>
      <c r="H697" s="40">
        <v>60.5</v>
      </c>
      <c r="I697" s="40">
        <v>69.900000000000006</v>
      </c>
      <c r="J697" s="40">
        <v>73.8</v>
      </c>
      <c r="K697" s="40">
        <v>71.5</v>
      </c>
      <c r="L697" s="40">
        <v>64.8</v>
      </c>
      <c r="M697" s="40">
        <v>53.1</v>
      </c>
      <c r="N697" s="40">
        <v>39.9</v>
      </c>
      <c r="O697" s="40">
        <v>28.7</v>
      </c>
    </row>
    <row r="698" spans="1:15">
      <c r="A698" s="40">
        <v>18069</v>
      </c>
      <c r="B698" s="20" t="s">
        <v>1229</v>
      </c>
      <c r="C698" s="20" t="s">
        <v>1216</v>
      </c>
      <c r="D698" s="40">
        <v>24.6</v>
      </c>
      <c r="E698" s="40">
        <v>27.1</v>
      </c>
      <c r="F698" s="40">
        <v>37.299999999999997</v>
      </c>
      <c r="G698" s="40">
        <v>48.8</v>
      </c>
      <c r="H698" s="40">
        <v>60</v>
      </c>
      <c r="I698" s="40">
        <v>69.599999999999994</v>
      </c>
      <c r="J698" s="40">
        <v>73.599999999999994</v>
      </c>
      <c r="K698" s="40">
        <v>71.400000000000006</v>
      </c>
      <c r="L698" s="40">
        <v>64.5</v>
      </c>
      <c r="M698" s="40">
        <v>52.6</v>
      </c>
      <c r="N698" s="40">
        <v>39.9</v>
      </c>
      <c r="O698" s="40">
        <v>28.6</v>
      </c>
    </row>
    <row r="699" spans="1:15">
      <c r="A699" s="40">
        <v>18071</v>
      </c>
      <c r="B699" s="20" t="s">
        <v>736</v>
      </c>
      <c r="C699" s="20" t="s">
        <v>1216</v>
      </c>
      <c r="D699" s="40">
        <v>29.4</v>
      </c>
      <c r="E699" s="40">
        <v>32.5</v>
      </c>
      <c r="F699" s="40">
        <v>42.2</v>
      </c>
      <c r="G699" s="40">
        <v>52.9</v>
      </c>
      <c r="H699" s="40">
        <v>62.9</v>
      </c>
      <c r="I699" s="40">
        <v>71.8</v>
      </c>
      <c r="J699" s="40">
        <v>75.7</v>
      </c>
      <c r="K699" s="40">
        <v>73.8</v>
      </c>
      <c r="L699" s="40">
        <v>67.2</v>
      </c>
      <c r="M699" s="40">
        <v>55.2</v>
      </c>
      <c r="N699" s="40">
        <v>43</v>
      </c>
      <c r="O699" s="40">
        <v>32.799999999999997</v>
      </c>
    </row>
    <row r="700" spans="1:15">
      <c r="A700" s="40">
        <v>18073</v>
      </c>
      <c r="B700" s="20" t="s">
        <v>1076</v>
      </c>
      <c r="C700" s="20" t="s">
        <v>1216</v>
      </c>
      <c r="D700" s="40">
        <v>23.3</v>
      </c>
      <c r="E700" s="40">
        <v>26.4</v>
      </c>
      <c r="F700" s="40">
        <v>37.1</v>
      </c>
      <c r="G700" s="40">
        <v>48.5</v>
      </c>
      <c r="H700" s="40">
        <v>59.9</v>
      </c>
      <c r="I700" s="40">
        <v>69.5</v>
      </c>
      <c r="J700" s="40">
        <v>73.5</v>
      </c>
      <c r="K700" s="40">
        <v>71.099999999999994</v>
      </c>
      <c r="L700" s="40">
        <v>64.2</v>
      </c>
      <c r="M700" s="40">
        <v>52.5</v>
      </c>
      <c r="N700" s="40">
        <v>39.200000000000003</v>
      </c>
      <c r="O700" s="40">
        <v>27.4</v>
      </c>
    </row>
    <row r="701" spans="1:15">
      <c r="A701" s="40">
        <v>18075</v>
      </c>
      <c r="B701" s="20" t="s">
        <v>1230</v>
      </c>
      <c r="C701" s="20" t="s">
        <v>1216</v>
      </c>
      <c r="D701" s="40">
        <v>25.2</v>
      </c>
      <c r="E701" s="40">
        <v>27.6</v>
      </c>
      <c r="F701" s="40">
        <v>37.799999999999997</v>
      </c>
      <c r="G701" s="40">
        <v>48.9</v>
      </c>
      <c r="H701" s="40">
        <v>60</v>
      </c>
      <c r="I701" s="40">
        <v>69.400000000000006</v>
      </c>
      <c r="J701" s="40">
        <v>73.3</v>
      </c>
      <c r="K701" s="40">
        <v>71</v>
      </c>
      <c r="L701" s="40">
        <v>64.5</v>
      </c>
      <c r="M701" s="40">
        <v>52.8</v>
      </c>
      <c r="N701" s="40">
        <v>40.1</v>
      </c>
      <c r="O701" s="40">
        <v>29</v>
      </c>
    </row>
    <row r="702" spans="1:15">
      <c r="A702" s="40">
        <v>18077</v>
      </c>
      <c r="B702" s="20" t="s">
        <v>737</v>
      </c>
      <c r="C702" s="20" t="s">
        <v>1216</v>
      </c>
      <c r="D702" s="40">
        <v>30</v>
      </c>
      <c r="E702" s="40">
        <v>33</v>
      </c>
      <c r="F702" s="40">
        <v>42.6</v>
      </c>
      <c r="G702" s="40">
        <v>53.1</v>
      </c>
      <c r="H702" s="40">
        <v>63.2</v>
      </c>
      <c r="I702" s="40">
        <v>71.8</v>
      </c>
      <c r="J702" s="40">
        <v>75.7</v>
      </c>
      <c r="K702" s="40">
        <v>73.900000000000006</v>
      </c>
      <c r="L702" s="40">
        <v>67.5</v>
      </c>
      <c r="M702" s="40">
        <v>55.5</v>
      </c>
      <c r="N702" s="40">
        <v>43.3</v>
      </c>
      <c r="O702" s="40">
        <v>33.299999999999997</v>
      </c>
    </row>
    <row r="703" spans="1:15">
      <c r="A703" s="40">
        <v>18079</v>
      </c>
      <c r="B703" s="20" t="s">
        <v>1231</v>
      </c>
      <c r="C703" s="20" t="s">
        <v>1216</v>
      </c>
      <c r="D703" s="40">
        <v>29.4</v>
      </c>
      <c r="E703" s="40">
        <v>32.4</v>
      </c>
      <c r="F703" s="40">
        <v>42.1</v>
      </c>
      <c r="G703" s="40">
        <v>52.8</v>
      </c>
      <c r="H703" s="40">
        <v>62.9</v>
      </c>
      <c r="I703" s="40">
        <v>71.7</v>
      </c>
      <c r="J703" s="40">
        <v>75.599999999999994</v>
      </c>
      <c r="K703" s="40">
        <v>73.7</v>
      </c>
      <c r="L703" s="40">
        <v>67.2</v>
      </c>
      <c r="M703" s="40">
        <v>55.3</v>
      </c>
      <c r="N703" s="40">
        <v>43</v>
      </c>
      <c r="O703" s="40">
        <v>32.9</v>
      </c>
    </row>
    <row r="704" spans="1:15">
      <c r="A704" s="40">
        <v>18081</v>
      </c>
      <c r="B704" s="20" t="s">
        <v>812</v>
      </c>
      <c r="C704" s="20" t="s">
        <v>1216</v>
      </c>
      <c r="D704" s="40">
        <v>27.1</v>
      </c>
      <c r="E704" s="40">
        <v>30.3</v>
      </c>
      <c r="F704" s="40">
        <v>40.299999999999997</v>
      </c>
      <c r="G704" s="40">
        <v>51.3</v>
      </c>
      <c r="H704" s="40">
        <v>61.9</v>
      </c>
      <c r="I704" s="40">
        <v>71</v>
      </c>
      <c r="J704" s="40">
        <v>75</v>
      </c>
      <c r="K704" s="40">
        <v>72.8</v>
      </c>
      <c r="L704" s="40">
        <v>66.2</v>
      </c>
      <c r="M704" s="40">
        <v>54.1</v>
      </c>
      <c r="N704" s="40">
        <v>41.5</v>
      </c>
      <c r="O704" s="40">
        <v>30.8</v>
      </c>
    </row>
    <row r="705" spans="1:15">
      <c r="A705" s="40">
        <v>18083</v>
      </c>
      <c r="B705" s="20" t="s">
        <v>1187</v>
      </c>
      <c r="C705" s="20" t="s">
        <v>1216</v>
      </c>
      <c r="D705" s="40">
        <v>29.6</v>
      </c>
      <c r="E705" s="40">
        <v>33</v>
      </c>
      <c r="F705" s="40">
        <v>42.8</v>
      </c>
      <c r="G705" s="40">
        <v>53.9</v>
      </c>
      <c r="H705" s="40">
        <v>64.3</v>
      </c>
      <c r="I705" s="40">
        <v>73.099999999999994</v>
      </c>
      <c r="J705" s="40">
        <v>76.900000000000006</v>
      </c>
      <c r="K705" s="40">
        <v>74.900000000000006</v>
      </c>
      <c r="L705" s="40">
        <v>68.2</v>
      </c>
      <c r="M705" s="40">
        <v>56.4</v>
      </c>
      <c r="N705" s="40">
        <v>43.5</v>
      </c>
      <c r="O705" s="40">
        <v>33.200000000000003</v>
      </c>
    </row>
    <row r="706" spans="1:15">
      <c r="A706" s="40">
        <v>18085</v>
      </c>
      <c r="B706" s="20" t="s">
        <v>1232</v>
      </c>
      <c r="C706" s="20" t="s">
        <v>1216</v>
      </c>
      <c r="D706" s="40">
        <v>23.2</v>
      </c>
      <c r="E706" s="40">
        <v>25.6</v>
      </c>
      <c r="F706" s="40">
        <v>36.1</v>
      </c>
      <c r="G706" s="40">
        <v>47.6</v>
      </c>
      <c r="H706" s="40">
        <v>59</v>
      </c>
      <c r="I706" s="40">
        <v>68.5</v>
      </c>
      <c r="J706" s="40">
        <v>72.7</v>
      </c>
      <c r="K706" s="40">
        <v>70.3</v>
      </c>
      <c r="L706" s="40">
        <v>63.5</v>
      </c>
      <c r="M706" s="40">
        <v>51.7</v>
      </c>
      <c r="N706" s="40">
        <v>38.700000000000003</v>
      </c>
      <c r="O706" s="40">
        <v>27.4</v>
      </c>
    </row>
    <row r="707" spans="1:15">
      <c r="A707" s="40">
        <v>18087</v>
      </c>
      <c r="B707" s="20" t="s">
        <v>1233</v>
      </c>
      <c r="C707" s="20" t="s">
        <v>1216</v>
      </c>
      <c r="D707" s="40">
        <v>22.7</v>
      </c>
      <c r="E707" s="40">
        <v>24.6</v>
      </c>
      <c r="F707" s="40">
        <v>35.200000000000003</v>
      </c>
      <c r="G707" s="40">
        <v>46.9</v>
      </c>
      <c r="H707" s="40">
        <v>58.2</v>
      </c>
      <c r="I707" s="40">
        <v>67.8</v>
      </c>
      <c r="J707" s="40">
        <v>72.099999999999994</v>
      </c>
      <c r="K707" s="40">
        <v>69.8</v>
      </c>
      <c r="L707" s="40">
        <v>63</v>
      </c>
      <c r="M707" s="40">
        <v>51.2</v>
      </c>
      <c r="N707" s="40">
        <v>38.200000000000003</v>
      </c>
      <c r="O707" s="40">
        <v>26.9</v>
      </c>
    </row>
    <row r="708" spans="1:15">
      <c r="A708" s="40">
        <v>18089</v>
      </c>
      <c r="B708" s="20" t="s">
        <v>859</v>
      </c>
      <c r="C708" s="20" t="s">
        <v>1216</v>
      </c>
      <c r="D708" s="40">
        <v>23</v>
      </c>
      <c r="E708" s="40">
        <v>26.2</v>
      </c>
      <c r="F708" s="40">
        <v>36.700000000000003</v>
      </c>
      <c r="G708" s="40">
        <v>47.8</v>
      </c>
      <c r="H708" s="40">
        <v>58.9</v>
      </c>
      <c r="I708" s="40">
        <v>68.8</v>
      </c>
      <c r="J708" s="40">
        <v>73.2</v>
      </c>
      <c r="K708" s="40">
        <v>71.099999999999994</v>
      </c>
      <c r="L708" s="40">
        <v>64.3</v>
      </c>
      <c r="M708" s="40">
        <v>52.6</v>
      </c>
      <c r="N708" s="40">
        <v>39.200000000000003</v>
      </c>
      <c r="O708" s="40">
        <v>27.2</v>
      </c>
    </row>
    <row r="709" spans="1:15">
      <c r="A709" s="40">
        <v>18091</v>
      </c>
      <c r="B709" s="20" t="s">
        <v>1234</v>
      </c>
      <c r="C709" s="20" t="s">
        <v>1216</v>
      </c>
      <c r="D709" s="40">
        <v>23.1</v>
      </c>
      <c r="E709" s="40">
        <v>25.6</v>
      </c>
      <c r="F709" s="40">
        <v>36</v>
      </c>
      <c r="G709" s="40">
        <v>47.2</v>
      </c>
      <c r="H709" s="40">
        <v>58.6</v>
      </c>
      <c r="I709" s="40">
        <v>68.3</v>
      </c>
      <c r="J709" s="40">
        <v>72.599999999999994</v>
      </c>
      <c r="K709" s="40">
        <v>70.5</v>
      </c>
      <c r="L709" s="40">
        <v>63.7</v>
      </c>
      <c r="M709" s="40">
        <v>52.1</v>
      </c>
      <c r="N709" s="40">
        <v>38.9</v>
      </c>
      <c r="O709" s="40">
        <v>27.3</v>
      </c>
    </row>
    <row r="710" spans="1:15">
      <c r="A710" s="40">
        <v>18093</v>
      </c>
      <c r="B710" s="20" t="s">
        <v>740</v>
      </c>
      <c r="C710" s="20" t="s">
        <v>1216</v>
      </c>
      <c r="D710" s="40">
        <v>28.8</v>
      </c>
      <c r="E710" s="40">
        <v>32</v>
      </c>
      <c r="F710" s="40">
        <v>41.8</v>
      </c>
      <c r="G710" s="40">
        <v>52.6</v>
      </c>
      <c r="H710" s="40">
        <v>62.6</v>
      </c>
      <c r="I710" s="40">
        <v>71.3</v>
      </c>
      <c r="J710" s="40">
        <v>75.2</v>
      </c>
      <c r="K710" s="40">
        <v>73.3</v>
      </c>
      <c r="L710" s="40">
        <v>66.8</v>
      </c>
      <c r="M710" s="40">
        <v>54.9</v>
      </c>
      <c r="N710" s="40">
        <v>42.6</v>
      </c>
      <c r="O710" s="40">
        <v>32.299999999999997</v>
      </c>
    </row>
    <row r="711" spans="1:15">
      <c r="A711" s="40">
        <v>18095</v>
      </c>
      <c r="B711" s="20" t="s">
        <v>745</v>
      </c>
      <c r="C711" s="20" t="s">
        <v>1216</v>
      </c>
      <c r="D711" s="40">
        <v>26</v>
      </c>
      <c r="E711" s="40">
        <v>28.7</v>
      </c>
      <c r="F711" s="40">
        <v>39</v>
      </c>
      <c r="G711" s="40">
        <v>50</v>
      </c>
      <c r="H711" s="40">
        <v>60.9</v>
      </c>
      <c r="I711" s="40">
        <v>70.2</v>
      </c>
      <c r="J711" s="40">
        <v>74</v>
      </c>
      <c r="K711" s="40">
        <v>71.8</v>
      </c>
      <c r="L711" s="40">
        <v>65.3</v>
      </c>
      <c r="M711" s="40">
        <v>53.6</v>
      </c>
      <c r="N711" s="40">
        <v>40.799999999999997</v>
      </c>
      <c r="O711" s="40">
        <v>29.7</v>
      </c>
    </row>
    <row r="712" spans="1:15">
      <c r="A712" s="40">
        <v>18097</v>
      </c>
      <c r="B712" s="20" t="s">
        <v>747</v>
      </c>
      <c r="C712" s="20" t="s">
        <v>1216</v>
      </c>
      <c r="D712" s="40">
        <v>26.7</v>
      </c>
      <c r="E712" s="40">
        <v>29.7</v>
      </c>
      <c r="F712" s="40">
        <v>39.799999999999997</v>
      </c>
      <c r="G712" s="40">
        <v>50.8</v>
      </c>
      <c r="H712" s="40">
        <v>61.6</v>
      </c>
      <c r="I712" s="40">
        <v>70.900000000000006</v>
      </c>
      <c r="J712" s="40">
        <v>74.900000000000006</v>
      </c>
      <c r="K712" s="40">
        <v>72.599999999999994</v>
      </c>
      <c r="L712" s="40">
        <v>66</v>
      </c>
      <c r="M712" s="40">
        <v>53.9</v>
      </c>
      <c r="N712" s="40">
        <v>41.2</v>
      </c>
      <c r="O712" s="40">
        <v>30.3</v>
      </c>
    </row>
    <row r="713" spans="1:15">
      <c r="A713" s="40">
        <v>18099</v>
      </c>
      <c r="B713" s="20" t="s">
        <v>748</v>
      </c>
      <c r="C713" s="20" t="s">
        <v>1216</v>
      </c>
      <c r="D713" s="40">
        <v>22.8</v>
      </c>
      <c r="E713" s="40">
        <v>25.1</v>
      </c>
      <c r="F713" s="40">
        <v>35.799999999999997</v>
      </c>
      <c r="G713" s="40">
        <v>47.2</v>
      </c>
      <c r="H713" s="40">
        <v>58.6</v>
      </c>
      <c r="I713" s="40">
        <v>68.2</v>
      </c>
      <c r="J713" s="40">
        <v>72.3</v>
      </c>
      <c r="K713" s="40">
        <v>70</v>
      </c>
      <c r="L713" s="40">
        <v>63.2</v>
      </c>
      <c r="M713" s="40">
        <v>51.5</v>
      </c>
      <c r="N713" s="40">
        <v>38.4</v>
      </c>
      <c r="O713" s="40">
        <v>27</v>
      </c>
    </row>
    <row r="714" spans="1:15">
      <c r="A714" s="40">
        <v>18101</v>
      </c>
      <c r="B714" s="20" t="s">
        <v>998</v>
      </c>
      <c r="C714" s="20" t="s">
        <v>1216</v>
      </c>
      <c r="D714" s="40">
        <v>29</v>
      </c>
      <c r="E714" s="40">
        <v>32.299999999999997</v>
      </c>
      <c r="F714" s="40">
        <v>42</v>
      </c>
      <c r="G714" s="40">
        <v>53</v>
      </c>
      <c r="H714" s="40">
        <v>63</v>
      </c>
      <c r="I714" s="40">
        <v>71.8</v>
      </c>
      <c r="J714" s="40">
        <v>75.7</v>
      </c>
      <c r="K714" s="40">
        <v>73.8</v>
      </c>
      <c r="L714" s="40">
        <v>67.3</v>
      </c>
      <c r="M714" s="40">
        <v>55.4</v>
      </c>
      <c r="N714" s="40">
        <v>42.8</v>
      </c>
      <c r="O714" s="40">
        <v>32.6</v>
      </c>
    </row>
    <row r="715" spans="1:15">
      <c r="A715" s="40">
        <v>18103</v>
      </c>
      <c r="B715" s="20" t="s">
        <v>1235</v>
      </c>
      <c r="C715" s="20" t="s">
        <v>1216</v>
      </c>
      <c r="D715" s="40">
        <v>24.4</v>
      </c>
      <c r="E715" s="40">
        <v>27.2</v>
      </c>
      <c r="F715" s="40">
        <v>37.6</v>
      </c>
      <c r="G715" s="40">
        <v>49</v>
      </c>
      <c r="H715" s="40">
        <v>60.3</v>
      </c>
      <c r="I715" s="40">
        <v>69.8</v>
      </c>
      <c r="J715" s="40">
        <v>73.8</v>
      </c>
      <c r="K715" s="40">
        <v>71.400000000000006</v>
      </c>
      <c r="L715" s="40">
        <v>64.599999999999994</v>
      </c>
      <c r="M715" s="40">
        <v>52.8</v>
      </c>
      <c r="N715" s="40">
        <v>39.700000000000003</v>
      </c>
      <c r="O715" s="40">
        <v>28.4</v>
      </c>
    </row>
    <row r="716" spans="1:15">
      <c r="A716" s="40">
        <v>18105</v>
      </c>
      <c r="B716" s="20" t="s">
        <v>750</v>
      </c>
      <c r="C716" s="20" t="s">
        <v>1216</v>
      </c>
      <c r="D716" s="40">
        <v>27.6</v>
      </c>
      <c r="E716" s="40">
        <v>30.8</v>
      </c>
      <c r="F716" s="40">
        <v>40.799999999999997</v>
      </c>
      <c r="G716" s="40">
        <v>51.7</v>
      </c>
      <c r="H716" s="40">
        <v>61.9</v>
      </c>
      <c r="I716" s="40">
        <v>70.8</v>
      </c>
      <c r="J716" s="40">
        <v>74.8</v>
      </c>
      <c r="K716" s="40">
        <v>72.7</v>
      </c>
      <c r="L716" s="40">
        <v>66.099999999999994</v>
      </c>
      <c r="M716" s="40">
        <v>54.3</v>
      </c>
      <c r="N716" s="40">
        <v>41.7</v>
      </c>
      <c r="O716" s="40">
        <v>31.2</v>
      </c>
    </row>
    <row r="717" spans="1:15">
      <c r="A717" s="40">
        <v>18107</v>
      </c>
      <c r="B717" s="20" t="s">
        <v>751</v>
      </c>
      <c r="C717" s="20" t="s">
        <v>1216</v>
      </c>
      <c r="D717" s="40">
        <v>25.1</v>
      </c>
      <c r="E717" s="40">
        <v>28.3</v>
      </c>
      <c r="F717" s="40">
        <v>38.5</v>
      </c>
      <c r="G717" s="40">
        <v>49.8</v>
      </c>
      <c r="H717" s="40">
        <v>60.6</v>
      </c>
      <c r="I717" s="40">
        <v>69.900000000000006</v>
      </c>
      <c r="J717" s="40">
        <v>74</v>
      </c>
      <c r="K717" s="40">
        <v>71.599999999999994</v>
      </c>
      <c r="L717" s="40">
        <v>65</v>
      </c>
      <c r="M717" s="40">
        <v>53.2</v>
      </c>
      <c r="N717" s="40">
        <v>40</v>
      </c>
      <c r="O717" s="40">
        <v>28.8</v>
      </c>
    </row>
    <row r="718" spans="1:15">
      <c r="A718" s="40">
        <v>18109</v>
      </c>
      <c r="B718" s="20" t="s">
        <v>752</v>
      </c>
      <c r="C718" s="20" t="s">
        <v>1216</v>
      </c>
      <c r="D718" s="40">
        <v>27.2</v>
      </c>
      <c r="E718" s="40">
        <v>30.3</v>
      </c>
      <c r="F718" s="40">
        <v>40.299999999999997</v>
      </c>
      <c r="G718" s="40">
        <v>51.3</v>
      </c>
      <c r="H718" s="40">
        <v>61.8</v>
      </c>
      <c r="I718" s="40">
        <v>71</v>
      </c>
      <c r="J718" s="40">
        <v>75</v>
      </c>
      <c r="K718" s="40">
        <v>72.8</v>
      </c>
      <c r="L718" s="40">
        <v>66.099999999999994</v>
      </c>
      <c r="M718" s="40">
        <v>54.1</v>
      </c>
      <c r="N718" s="40">
        <v>41.5</v>
      </c>
      <c r="O718" s="40">
        <v>30.8</v>
      </c>
    </row>
    <row r="719" spans="1:15">
      <c r="A719" s="40">
        <v>18111</v>
      </c>
      <c r="B719" s="20" t="s">
        <v>821</v>
      </c>
      <c r="C719" s="20" t="s">
        <v>1216</v>
      </c>
      <c r="D719" s="40">
        <v>23.3</v>
      </c>
      <c r="E719" s="40">
        <v>26.6</v>
      </c>
      <c r="F719" s="40">
        <v>37.299999999999997</v>
      </c>
      <c r="G719" s="40">
        <v>48.8</v>
      </c>
      <c r="H719" s="40">
        <v>60.1</v>
      </c>
      <c r="I719" s="40">
        <v>69.8</v>
      </c>
      <c r="J719" s="40">
        <v>73.8</v>
      </c>
      <c r="K719" s="40">
        <v>71.400000000000006</v>
      </c>
      <c r="L719" s="40">
        <v>64.5</v>
      </c>
      <c r="M719" s="40">
        <v>52.7</v>
      </c>
      <c r="N719" s="40">
        <v>39.200000000000003</v>
      </c>
      <c r="O719" s="40">
        <v>27.4</v>
      </c>
    </row>
    <row r="720" spans="1:15">
      <c r="A720" s="40">
        <v>18113</v>
      </c>
      <c r="B720" s="20" t="s">
        <v>1236</v>
      </c>
      <c r="C720" s="20" t="s">
        <v>1216</v>
      </c>
      <c r="D720" s="40">
        <v>23</v>
      </c>
      <c r="E720" s="40">
        <v>25</v>
      </c>
      <c r="F720" s="40">
        <v>35.6</v>
      </c>
      <c r="G720" s="40">
        <v>47.3</v>
      </c>
      <c r="H720" s="40">
        <v>58.6</v>
      </c>
      <c r="I720" s="40">
        <v>68.099999999999994</v>
      </c>
      <c r="J720" s="40">
        <v>72.3</v>
      </c>
      <c r="K720" s="40">
        <v>70</v>
      </c>
      <c r="L720" s="40">
        <v>63.3</v>
      </c>
      <c r="M720" s="40">
        <v>51.4</v>
      </c>
      <c r="N720" s="40">
        <v>38.6</v>
      </c>
      <c r="O720" s="40">
        <v>27.1</v>
      </c>
    </row>
    <row r="721" spans="1:15">
      <c r="A721" s="40">
        <v>18115</v>
      </c>
      <c r="B721" s="20" t="s">
        <v>1237</v>
      </c>
      <c r="C721" s="20" t="s">
        <v>1216</v>
      </c>
      <c r="D721" s="40">
        <v>30</v>
      </c>
      <c r="E721" s="40">
        <v>32.700000000000003</v>
      </c>
      <c r="F721" s="40">
        <v>42.2</v>
      </c>
      <c r="G721" s="40">
        <v>52.7</v>
      </c>
      <c r="H721" s="40">
        <v>62.7</v>
      </c>
      <c r="I721" s="40">
        <v>71.400000000000006</v>
      </c>
      <c r="J721" s="40">
        <v>75.400000000000006</v>
      </c>
      <c r="K721" s="40">
        <v>73.599999999999994</v>
      </c>
      <c r="L721" s="40">
        <v>67.099999999999994</v>
      </c>
      <c r="M721" s="40">
        <v>55.4</v>
      </c>
      <c r="N721" s="40">
        <v>43.3</v>
      </c>
      <c r="O721" s="40">
        <v>33.299999999999997</v>
      </c>
    </row>
    <row r="722" spans="1:15">
      <c r="A722" s="40">
        <v>18117</v>
      </c>
      <c r="B722" s="20" t="s">
        <v>871</v>
      </c>
      <c r="C722" s="20" t="s">
        <v>1216</v>
      </c>
      <c r="D722" s="40">
        <v>30</v>
      </c>
      <c r="E722" s="40">
        <v>33</v>
      </c>
      <c r="F722" s="40">
        <v>42.7</v>
      </c>
      <c r="G722" s="40">
        <v>53.3</v>
      </c>
      <c r="H722" s="40">
        <v>63</v>
      </c>
      <c r="I722" s="40">
        <v>71.7</v>
      </c>
      <c r="J722" s="40">
        <v>75.5</v>
      </c>
      <c r="K722" s="40">
        <v>73.8</v>
      </c>
      <c r="L722" s="40">
        <v>67.400000000000006</v>
      </c>
      <c r="M722" s="40">
        <v>55.5</v>
      </c>
      <c r="N722" s="40">
        <v>43.4</v>
      </c>
      <c r="O722" s="40">
        <v>33.4</v>
      </c>
    </row>
    <row r="723" spans="1:15">
      <c r="A723" s="40">
        <v>18119</v>
      </c>
      <c r="B723" s="20" t="s">
        <v>1238</v>
      </c>
      <c r="C723" s="20" t="s">
        <v>1216</v>
      </c>
      <c r="D723" s="40">
        <v>27.4</v>
      </c>
      <c r="E723" s="40">
        <v>30.5</v>
      </c>
      <c r="F723" s="40">
        <v>40.5</v>
      </c>
      <c r="G723" s="40">
        <v>51.5</v>
      </c>
      <c r="H723" s="40">
        <v>62</v>
      </c>
      <c r="I723" s="40">
        <v>71</v>
      </c>
      <c r="J723" s="40">
        <v>75</v>
      </c>
      <c r="K723" s="40">
        <v>72.900000000000006</v>
      </c>
      <c r="L723" s="40">
        <v>66.3</v>
      </c>
      <c r="M723" s="40">
        <v>54.4</v>
      </c>
      <c r="N723" s="40">
        <v>41.6</v>
      </c>
      <c r="O723" s="40">
        <v>31</v>
      </c>
    </row>
    <row r="724" spans="1:15">
      <c r="A724" s="40">
        <v>18121</v>
      </c>
      <c r="B724" s="20" t="s">
        <v>1239</v>
      </c>
      <c r="C724" s="20" t="s">
        <v>1216</v>
      </c>
      <c r="D724" s="40">
        <v>26.4</v>
      </c>
      <c r="E724" s="40">
        <v>29.6</v>
      </c>
      <c r="F724" s="40">
        <v>39.799999999999997</v>
      </c>
      <c r="G724" s="40">
        <v>51.1</v>
      </c>
      <c r="H724" s="40">
        <v>61.9</v>
      </c>
      <c r="I724" s="40">
        <v>71</v>
      </c>
      <c r="J724" s="40">
        <v>75</v>
      </c>
      <c r="K724" s="40">
        <v>72.8</v>
      </c>
      <c r="L724" s="40">
        <v>66</v>
      </c>
      <c r="M724" s="40">
        <v>54.3</v>
      </c>
      <c r="N724" s="40">
        <v>41.1</v>
      </c>
      <c r="O724" s="40">
        <v>30.1</v>
      </c>
    </row>
    <row r="725" spans="1:15">
      <c r="A725" s="40">
        <v>18123</v>
      </c>
      <c r="B725" s="20" t="s">
        <v>753</v>
      </c>
      <c r="C725" s="20" t="s">
        <v>1216</v>
      </c>
      <c r="D725" s="40">
        <v>32.299999999999997</v>
      </c>
      <c r="E725" s="40">
        <v>35.299999999999997</v>
      </c>
      <c r="F725" s="40">
        <v>44.7</v>
      </c>
      <c r="G725" s="40">
        <v>55</v>
      </c>
      <c r="H725" s="40">
        <v>64.5</v>
      </c>
      <c r="I725" s="40">
        <v>73.2</v>
      </c>
      <c r="J725" s="40">
        <v>76.900000000000006</v>
      </c>
      <c r="K725" s="40">
        <v>75.400000000000006</v>
      </c>
      <c r="L725" s="40">
        <v>68.8</v>
      </c>
      <c r="M725" s="40">
        <v>57.1</v>
      </c>
      <c r="N725" s="40">
        <v>45.2</v>
      </c>
      <c r="O725" s="40">
        <v>35.4</v>
      </c>
    </row>
    <row r="726" spans="1:15">
      <c r="A726" s="40">
        <v>18125</v>
      </c>
      <c r="B726" s="20" t="s">
        <v>755</v>
      </c>
      <c r="C726" s="20" t="s">
        <v>1216</v>
      </c>
      <c r="D726" s="40">
        <v>30.3</v>
      </c>
      <c r="E726" s="40">
        <v>33.5</v>
      </c>
      <c r="F726" s="40">
        <v>43.2</v>
      </c>
      <c r="G726" s="40">
        <v>54.2</v>
      </c>
      <c r="H726" s="40">
        <v>64.2</v>
      </c>
      <c r="I726" s="40">
        <v>73.099999999999994</v>
      </c>
      <c r="J726" s="40">
        <v>76.8</v>
      </c>
      <c r="K726" s="40">
        <v>74.900000000000006</v>
      </c>
      <c r="L726" s="40">
        <v>68.3</v>
      </c>
      <c r="M726" s="40">
        <v>56.5</v>
      </c>
      <c r="N726" s="40">
        <v>43.9</v>
      </c>
      <c r="O726" s="40">
        <v>33.700000000000003</v>
      </c>
    </row>
    <row r="727" spans="1:15">
      <c r="A727" s="40">
        <v>18127</v>
      </c>
      <c r="B727" s="20" t="s">
        <v>1240</v>
      </c>
      <c r="C727" s="20" t="s">
        <v>1216</v>
      </c>
      <c r="D727" s="40">
        <v>23</v>
      </c>
      <c r="E727" s="40">
        <v>25.9</v>
      </c>
      <c r="F727" s="40">
        <v>36.299999999999997</v>
      </c>
      <c r="G727" s="40">
        <v>47.4</v>
      </c>
      <c r="H727" s="40">
        <v>58.6</v>
      </c>
      <c r="I727" s="40">
        <v>68.400000000000006</v>
      </c>
      <c r="J727" s="40">
        <v>72.7</v>
      </c>
      <c r="K727" s="40">
        <v>70.599999999999994</v>
      </c>
      <c r="L727" s="40">
        <v>63.9</v>
      </c>
      <c r="M727" s="40">
        <v>52.4</v>
      </c>
      <c r="N727" s="40">
        <v>39</v>
      </c>
      <c r="O727" s="40">
        <v>27.3</v>
      </c>
    </row>
    <row r="728" spans="1:15">
      <c r="A728" s="40">
        <v>18129</v>
      </c>
      <c r="B728" s="20" t="s">
        <v>1241</v>
      </c>
      <c r="C728" s="20" t="s">
        <v>1216</v>
      </c>
      <c r="D728" s="40">
        <v>32.200000000000003</v>
      </c>
      <c r="E728" s="40">
        <v>35.5</v>
      </c>
      <c r="F728" s="40">
        <v>45.3</v>
      </c>
      <c r="G728" s="40">
        <v>56</v>
      </c>
      <c r="H728" s="40">
        <v>65.8</v>
      </c>
      <c r="I728" s="40">
        <v>74.599999999999994</v>
      </c>
      <c r="J728" s="40">
        <v>78.3</v>
      </c>
      <c r="K728" s="40">
        <v>76.5</v>
      </c>
      <c r="L728" s="40">
        <v>69.7</v>
      </c>
      <c r="M728" s="40">
        <v>58.1</v>
      </c>
      <c r="N728" s="40">
        <v>45.3</v>
      </c>
      <c r="O728" s="40">
        <v>35.299999999999997</v>
      </c>
    </row>
    <row r="729" spans="1:15">
      <c r="A729" s="40">
        <v>18131</v>
      </c>
      <c r="B729" s="20" t="s">
        <v>828</v>
      </c>
      <c r="C729" s="20" t="s">
        <v>1216</v>
      </c>
      <c r="D729" s="40">
        <v>23.3</v>
      </c>
      <c r="E729" s="40">
        <v>26.1</v>
      </c>
      <c r="F729" s="40">
        <v>36.799999999999997</v>
      </c>
      <c r="G729" s="40">
        <v>48.1</v>
      </c>
      <c r="H729" s="40">
        <v>59.6</v>
      </c>
      <c r="I729" s="40">
        <v>69.099999999999994</v>
      </c>
      <c r="J729" s="40">
        <v>73.099999999999994</v>
      </c>
      <c r="K729" s="40">
        <v>70.7</v>
      </c>
      <c r="L729" s="40">
        <v>63.8</v>
      </c>
      <c r="M729" s="40">
        <v>52.2</v>
      </c>
      <c r="N729" s="40">
        <v>38.9</v>
      </c>
      <c r="O729" s="40">
        <v>27.4</v>
      </c>
    </row>
    <row r="730" spans="1:15">
      <c r="A730" s="40">
        <v>18133</v>
      </c>
      <c r="B730" s="20" t="s">
        <v>1007</v>
      </c>
      <c r="C730" s="20" t="s">
        <v>1216</v>
      </c>
      <c r="D730" s="40">
        <v>26.3</v>
      </c>
      <c r="E730" s="40">
        <v>29.5</v>
      </c>
      <c r="F730" s="40">
        <v>39.6</v>
      </c>
      <c r="G730" s="40">
        <v>50.7</v>
      </c>
      <c r="H730" s="40">
        <v>61.3</v>
      </c>
      <c r="I730" s="40">
        <v>70.400000000000006</v>
      </c>
      <c r="J730" s="40">
        <v>74.5</v>
      </c>
      <c r="K730" s="40">
        <v>72.3</v>
      </c>
      <c r="L730" s="40">
        <v>65.599999999999994</v>
      </c>
      <c r="M730" s="40">
        <v>53.8</v>
      </c>
      <c r="N730" s="40">
        <v>40.9</v>
      </c>
      <c r="O730" s="40">
        <v>29.9</v>
      </c>
    </row>
    <row r="731" spans="1:15">
      <c r="A731" s="40">
        <v>18135</v>
      </c>
      <c r="B731" s="20" t="s">
        <v>756</v>
      </c>
      <c r="C731" s="20" t="s">
        <v>1216</v>
      </c>
      <c r="D731" s="40">
        <v>25.3</v>
      </c>
      <c r="E731" s="40">
        <v>27.8</v>
      </c>
      <c r="F731" s="40">
        <v>37.9</v>
      </c>
      <c r="G731" s="40">
        <v>48.9</v>
      </c>
      <c r="H731" s="40">
        <v>59.9</v>
      </c>
      <c r="I731" s="40">
        <v>69.099999999999994</v>
      </c>
      <c r="J731" s="40">
        <v>73</v>
      </c>
      <c r="K731" s="40">
        <v>70.7</v>
      </c>
      <c r="L731" s="40">
        <v>64.2</v>
      </c>
      <c r="M731" s="40">
        <v>52.5</v>
      </c>
      <c r="N731" s="40">
        <v>40</v>
      </c>
      <c r="O731" s="40">
        <v>29.1</v>
      </c>
    </row>
    <row r="732" spans="1:15">
      <c r="A732" s="40">
        <v>18137</v>
      </c>
      <c r="B732" s="20" t="s">
        <v>1242</v>
      </c>
      <c r="C732" s="20" t="s">
        <v>1216</v>
      </c>
      <c r="D732" s="40">
        <v>28.8</v>
      </c>
      <c r="E732" s="40">
        <v>31.6</v>
      </c>
      <c r="F732" s="40">
        <v>41.3</v>
      </c>
      <c r="G732" s="40">
        <v>51.9</v>
      </c>
      <c r="H732" s="40">
        <v>62.1</v>
      </c>
      <c r="I732" s="40">
        <v>70.7</v>
      </c>
      <c r="J732" s="40">
        <v>74.7</v>
      </c>
      <c r="K732" s="40">
        <v>72.7</v>
      </c>
      <c r="L732" s="40">
        <v>66.3</v>
      </c>
      <c r="M732" s="40">
        <v>54.5</v>
      </c>
      <c r="N732" s="40">
        <v>42.3</v>
      </c>
      <c r="O732" s="40">
        <v>32.200000000000003</v>
      </c>
    </row>
    <row r="733" spans="1:15">
      <c r="A733" s="40">
        <v>18139</v>
      </c>
      <c r="B733" s="20" t="s">
        <v>1243</v>
      </c>
      <c r="C733" s="20" t="s">
        <v>1216</v>
      </c>
      <c r="D733" s="40">
        <v>27</v>
      </c>
      <c r="E733" s="40">
        <v>29.7</v>
      </c>
      <c r="F733" s="40">
        <v>39.700000000000003</v>
      </c>
      <c r="G733" s="40">
        <v>50.7</v>
      </c>
      <c r="H733" s="40">
        <v>61.3</v>
      </c>
      <c r="I733" s="40">
        <v>70.3</v>
      </c>
      <c r="J733" s="40">
        <v>74.2</v>
      </c>
      <c r="K733" s="40">
        <v>72.099999999999994</v>
      </c>
      <c r="L733" s="40">
        <v>65.7</v>
      </c>
      <c r="M733" s="40">
        <v>53.8</v>
      </c>
      <c r="N733" s="40">
        <v>41.3</v>
      </c>
      <c r="O733" s="40">
        <v>30.6</v>
      </c>
    </row>
    <row r="734" spans="1:15">
      <c r="A734" s="40">
        <v>18141</v>
      </c>
      <c r="B734" s="20" t="s">
        <v>1244</v>
      </c>
      <c r="C734" s="20" t="s">
        <v>1216</v>
      </c>
      <c r="D734" s="40">
        <v>22.9</v>
      </c>
      <c r="E734" s="40">
        <v>25.1</v>
      </c>
      <c r="F734" s="40">
        <v>35.5</v>
      </c>
      <c r="G734" s="40">
        <v>46.9</v>
      </c>
      <c r="H734" s="40">
        <v>58.3</v>
      </c>
      <c r="I734" s="40">
        <v>67.900000000000006</v>
      </c>
      <c r="J734" s="40">
        <v>72.2</v>
      </c>
      <c r="K734" s="40">
        <v>69.900000000000006</v>
      </c>
      <c r="L734" s="40">
        <v>63.1</v>
      </c>
      <c r="M734" s="40">
        <v>51.6</v>
      </c>
      <c r="N734" s="40">
        <v>38.5</v>
      </c>
      <c r="O734" s="40">
        <v>27.1</v>
      </c>
    </row>
    <row r="735" spans="1:15">
      <c r="A735" s="40">
        <v>18143</v>
      </c>
      <c r="B735" s="20" t="s">
        <v>831</v>
      </c>
      <c r="C735" s="20" t="s">
        <v>1216</v>
      </c>
      <c r="D735" s="40">
        <v>30.1</v>
      </c>
      <c r="E735" s="40">
        <v>33.1</v>
      </c>
      <c r="F735" s="40">
        <v>42.8</v>
      </c>
      <c r="G735" s="40">
        <v>53.3</v>
      </c>
      <c r="H735" s="40">
        <v>63.2</v>
      </c>
      <c r="I735" s="40">
        <v>72</v>
      </c>
      <c r="J735" s="40">
        <v>75.900000000000006</v>
      </c>
      <c r="K735" s="40">
        <v>74.2</v>
      </c>
      <c r="L735" s="40">
        <v>67.7</v>
      </c>
      <c r="M735" s="40">
        <v>55.5</v>
      </c>
      <c r="N735" s="40">
        <v>43.4</v>
      </c>
      <c r="O735" s="40">
        <v>33.5</v>
      </c>
    </row>
    <row r="736" spans="1:15">
      <c r="A736" s="40">
        <v>18145</v>
      </c>
      <c r="B736" s="20" t="s">
        <v>759</v>
      </c>
      <c r="C736" s="20" t="s">
        <v>1216</v>
      </c>
      <c r="D736" s="40">
        <v>27.6</v>
      </c>
      <c r="E736" s="40">
        <v>30.5</v>
      </c>
      <c r="F736" s="40">
        <v>40.6</v>
      </c>
      <c r="G736" s="40">
        <v>51.6</v>
      </c>
      <c r="H736" s="40">
        <v>62.3</v>
      </c>
      <c r="I736" s="40">
        <v>71.2</v>
      </c>
      <c r="J736" s="40">
        <v>75.099999999999994</v>
      </c>
      <c r="K736" s="40">
        <v>73</v>
      </c>
      <c r="L736" s="40">
        <v>66.5</v>
      </c>
      <c r="M736" s="40">
        <v>54.4</v>
      </c>
      <c r="N736" s="40">
        <v>41.9</v>
      </c>
      <c r="O736" s="40">
        <v>31.2</v>
      </c>
    </row>
    <row r="737" spans="1:15">
      <c r="A737" s="40">
        <v>18147</v>
      </c>
      <c r="B737" s="20" t="s">
        <v>1245</v>
      </c>
      <c r="C737" s="20" t="s">
        <v>1216</v>
      </c>
      <c r="D737" s="40">
        <v>32.299999999999997</v>
      </c>
      <c r="E737" s="40">
        <v>35.6</v>
      </c>
      <c r="F737" s="40">
        <v>45</v>
      </c>
      <c r="G737" s="40">
        <v>55.4</v>
      </c>
      <c r="H737" s="40">
        <v>65</v>
      </c>
      <c r="I737" s="40">
        <v>73.7</v>
      </c>
      <c r="J737" s="40">
        <v>77.5</v>
      </c>
      <c r="K737" s="40">
        <v>75.8</v>
      </c>
      <c r="L737" s="40">
        <v>69.099999999999994</v>
      </c>
      <c r="M737" s="40">
        <v>57.5</v>
      </c>
      <c r="N737" s="40">
        <v>45.4</v>
      </c>
      <c r="O737" s="40">
        <v>35.5</v>
      </c>
    </row>
    <row r="738" spans="1:15">
      <c r="A738" s="40">
        <v>18149</v>
      </c>
      <c r="B738" s="20" t="s">
        <v>1246</v>
      </c>
      <c r="C738" s="20" t="s">
        <v>1216</v>
      </c>
      <c r="D738" s="40">
        <v>23</v>
      </c>
      <c r="E738" s="40">
        <v>25.6</v>
      </c>
      <c r="F738" s="40">
        <v>36.299999999999997</v>
      </c>
      <c r="G738" s="40">
        <v>47.6</v>
      </c>
      <c r="H738" s="40">
        <v>59.1</v>
      </c>
      <c r="I738" s="40">
        <v>68.7</v>
      </c>
      <c r="J738" s="40">
        <v>72.8</v>
      </c>
      <c r="K738" s="40">
        <v>70.400000000000006</v>
      </c>
      <c r="L738" s="40">
        <v>63.6</v>
      </c>
      <c r="M738" s="40">
        <v>52</v>
      </c>
      <c r="N738" s="40">
        <v>38.700000000000003</v>
      </c>
      <c r="O738" s="40">
        <v>27.2</v>
      </c>
    </row>
    <row r="739" spans="1:15">
      <c r="A739" s="40">
        <v>18151</v>
      </c>
      <c r="B739" s="20" t="s">
        <v>1247</v>
      </c>
      <c r="C739" s="20" t="s">
        <v>1216</v>
      </c>
      <c r="D739" s="40">
        <v>22.3</v>
      </c>
      <c r="E739" s="40">
        <v>24.3</v>
      </c>
      <c r="F739" s="40">
        <v>34.700000000000003</v>
      </c>
      <c r="G739" s="40">
        <v>46.5</v>
      </c>
      <c r="H739" s="40">
        <v>57.9</v>
      </c>
      <c r="I739" s="40">
        <v>67.400000000000006</v>
      </c>
      <c r="J739" s="40">
        <v>71.7</v>
      </c>
      <c r="K739" s="40">
        <v>69.400000000000006</v>
      </c>
      <c r="L739" s="40">
        <v>62.7</v>
      </c>
      <c r="M739" s="40">
        <v>50.9</v>
      </c>
      <c r="N739" s="40">
        <v>37.9</v>
      </c>
      <c r="O739" s="40">
        <v>26.5</v>
      </c>
    </row>
    <row r="740" spans="1:15">
      <c r="A740" s="40">
        <v>18153</v>
      </c>
      <c r="B740" s="20" t="s">
        <v>1248</v>
      </c>
      <c r="C740" s="20" t="s">
        <v>1216</v>
      </c>
      <c r="D740" s="40">
        <v>28.2</v>
      </c>
      <c r="E740" s="40">
        <v>31.7</v>
      </c>
      <c r="F740" s="40">
        <v>41.6</v>
      </c>
      <c r="G740" s="40">
        <v>52.7</v>
      </c>
      <c r="H740" s="40">
        <v>63.1</v>
      </c>
      <c r="I740" s="40">
        <v>72.099999999999994</v>
      </c>
      <c r="J740" s="40">
        <v>76.099999999999994</v>
      </c>
      <c r="K740" s="40">
        <v>74</v>
      </c>
      <c r="L740" s="40">
        <v>67.5</v>
      </c>
      <c r="M740" s="40">
        <v>55.5</v>
      </c>
      <c r="N740" s="40">
        <v>42.6</v>
      </c>
      <c r="O740" s="40">
        <v>31.8</v>
      </c>
    </row>
    <row r="741" spans="1:15">
      <c r="A741" s="40">
        <v>18155</v>
      </c>
      <c r="B741" s="20" t="s">
        <v>1249</v>
      </c>
      <c r="C741" s="20" t="s">
        <v>1216</v>
      </c>
      <c r="D741" s="40">
        <v>30.3</v>
      </c>
      <c r="E741" s="40">
        <v>33.200000000000003</v>
      </c>
      <c r="F741" s="40">
        <v>42.6</v>
      </c>
      <c r="G741" s="40">
        <v>53.1</v>
      </c>
      <c r="H741" s="40">
        <v>63</v>
      </c>
      <c r="I741" s="40">
        <v>71.5</v>
      </c>
      <c r="J741" s="40">
        <v>75.5</v>
      </c>
      <c r="K741" s="40">
        <v>73.8</v>
      </c>
      <c r="L741" s="40">
        <v>67.3</v>
      </c>
      <c r="M741" s="40">
        <v>55.6</v>
      </c>
      <c r="N741" s="40">
        <v>43.5</v>
      </c>
      <c r="O741" s="40">
        <v>33.5</v>
      </c>
    </row>
    <row r="742" spans="1:15">
      <c r="A742" s="40">
        <v>18157</v>
      </c>
      <c r="B742" s="20" t="s">
        <v>1250</v>
      </c>
      <c r="C742" s="20" t="s">
        <v>1216</v>
      </c>
      <c r="D742" s="40">
        <v>24.7</v>
      </c>
      <c r="E742" s="40">
        <v>27.9</v>
      </c>
      <c r="F742" s="40">
        <v>38.299999999999997</v>
      </c>
      <c r="G742" s="40">
        <v>49.6</v>
      </c>
      <c r="H742" s="40">
        <v>60.7</v>
      </c>
      <c r="I742" s="40">
        <v>70.2</v>
      </c>
      <c r="J742" s="40">
        <v>74.099999999999994</v>
      </c>
      <c r="K742" s="40">
        <v>71.8</v>
      </c>
      <c r="L742" s="40">
        <v>65.099999999999994</v>
      </c>
      <c r="M742" s="40">
        <v>53.3</v>
      </c>
      <c r="N742" s="40">
        <v>39.9</v>
      </c>
      <c r="O742" s="40">
        <v>28.6</v>
      </c>
    </row>
    <row r="743" spans="1:15">
      <c r="A743" s="40">
        <v>18159</v>
      </c>
      <c r="B743" s="20" t="s">
        <v>1251</v>
      </c>
      <c r="C743" s="20" t="s">
        <v>1216</v>
      </c>
      <c r="D743" s="40">
        <v>25.1</v>
      </c>
      <c r="E743" s="40">
        <v>28</v>
      </c>
      <c r="F743" s="40">
        <v>38.299999999999997</v>
      </c>
      <c r="G743" s="40">
        <v>49.5</v>
      </c>
      <c r="H743" s="40">
        <v>60.4</v>
      </c>
      <c r="I743" s="40">
        <v>69.8</v>
      </c>
      <c r="J743" s="40">
        <v>73.7</v>
      </c>
      <c r="K743" s="40">
        <v>71.400000000000006</v>
      </c>
      <c r="L743" s="40">
        <v>64.8</v>
      </c>
      <c r="M743" s="40">
        <v>53.1</v>
      </c>
      <c r="N743" s="40">
        <v>40.1</v>
      </c>
      <c r="O743" s="40">
        <v>28.9</v>
      </c>
    </row>
    <row r="744" spans="1:15">
      <c r="A744" s="40">
        <v>18161</v>
      </c>
      <c r="B744" s="20" t="s">
        <v>837</v>
      </c>
      <c r="C744" s="20" t="s">
        <v>1216</v>
      </c>
      <c r="D744" s="40">
        <v>27.1</v>
      </c>
      <c r="E744" s="40">
        <v>29.6</v>
      </c>
      <c r="F744" s="40">
        <v>39.5</v>
      </c>
      <c r="G744" s="40">
        <v>50.3</v>
      </c>
      <c r="H744" s="40">
        <v>61</v>
      </c>
      <c r="I744" s="40">
        <v>70</v>
      </c>
      <c r="J744" s="40">
        <v>73.900000000000006</v>
      </c>
      <c r="K744" s="40">
        <v>71.8</v>
      </c>
      <c r="L744" s="40">
        <v>65.2</v>
      </c>
      <c r="M744" s="40">
        <v>53.2</v>
      </c>
      <c r="N744" s="40">
        <v>41.1</v>
      </c>
      <c r="O744" s="40">
        <v>30.7</v>
      </c>
    </row>
    <row r="745" spans="1:15">
      <c r="A745" s="40">
        <v>18163</v>
      </c>
      <c r="B745" s="20" t="s">
        <v>1252</v>
      </c>
      <c r="C745" s="20" t="s">
        <v>1216</v>
      </c>
      <c r="D745" s="40">
        <v>32.1</v>
      </c>
      <c r="E745" s="40">
        <v>35.4</v>
      </c>
      <c r="F745" s="40">
        <v>45.2</v>
      </c>
      <c r="G745" s="40">
        <v>55.8</v>
      </c>
      <c r="H745" s="40">
        <v>65.5</v>
      </c>
      <c r="I745" s="40">
        <v>74.400000000000006</v>
      </c>
      <c r="J745" s="40">
        <v>78.099999999999994</v>
      </c>
      <c r="K745" s="40">
        <v>76.2</v>
      </c>
      <c r="L745" s="40">
        <v>69.400000000000006</v>
      </c>
      <c r="M745" s="40">
        <v>57.9</v>
      </c>
      <c r="N745" s="40">
        <v>45.3</v>
      </c>
      <c r="O745" s="40">
        <v>35.299999999999997</v>
      </c>
    </row>
    <row r="746" spans="1:15">
      <c r="A746" s="40">
        <v>18165</v>
      </c>
      <c r="B746" s="20" t="s">
        <v>1253</v>
      </c>
      <c r="C746" s="20" t="s">
        <v>1216</v>
      </c>
      <c r="D746" s="40">
        <v>26.4</v>
      </c>
      <c r="E746" s="40">
        <v>29.7</v>
      </c>
      <c r="F746" s="40">
        <v>40</v>
      </c>
      <c r="G746" s="40">
        <v>51.3</v>
      </c>
      <c r="H746" s="40">
        <v>62.2</v>
      </c>
      <c r="I746" s="40">
        <v>71.400000000000006</v>
      </c>
      <c r="J746" s="40">
        <v>75.3</v>
      </c>
      <c r="K746" s="40">
        <v>73</v>
      </c>
      <c r="L746" s="40">
        <v>66.3</v>
      </c>
      <c r="M746" s="40">
        <v>54.5</v>
      </c>
      <c r="N746" s="40">
        <v>41.2</v>
      </c>
      <c r="O746" s="40">
        <v>30.2</v>
      </c>
    </row>
    <row r="747" spans="1:15">
      <c r="A747" s="40">
        <v>18167</v>
      </c>
      <c r="B747" s="20" t="s">
        <v>1254</v>
      </c>
      <c r="C747" s="20" t="s">
        <v>1216</v>
      </c>
      <c r="D747" s="40">
        <v>27.4</v>
      </c>
      <c r="E747" s="40">
        <v>30.8</v>
      </c>
      <c r="F747" s="40">
        <v>40.9</v>
      </c>
      <c r="G747" s="40">
        <v>52.1</v>
      </c>
      <c r="H747" s="40">
        <v>62.7</v>
      </c>
      <c r="I747" s="40">
        <v>71.8</v>
      </c>
      <c r="J747" s="40">
        <v>75.8</v>
      </c>
      <c r="K747" s="40">
        <v>73.599999999999994</v>
      </c>
      <c r="L747" s="40">
        <v>66.900000000000006</v>
      </c>
      <c r="M747" s="40">
        <v>55.1</v>
      </c>
      <c r="N747" s="40">
        <v>41.9</v>
      </c>
      <c r="O747" s="40">
        <v>31.2</v>
      </c>
    </row>
    <row r="748" spans="1:15">
      <c r="A748" s="40">
        <v>18169</v>
      </c>
      <c r="B748" s="20" t="s">
        <v>1210</v>
      </c>
      <c r="C748" s="20" t="s">
        <v>1216</v>
      </c>
      <c r="D748" s="40">
        <v>24.6</v>
      </c>
      <c r="E748" s="40">
        <v>27.2</v>
      </c>
      <c r="F748" s="40">
        <v>37.5</v>
      </c>
      <c r="G748" s="40">
        <v>48.9</v>
      </c>
      <c r="H748" s="40">
        <v>60.2</v>
      </c>
      <c r="I748" s="40">
        <v>69.7</v>
      </c>
      <c r="J748" s="40">
        <v>73.8</v>
      </c>
      <c r="K748" s="40">
        <v>71.5</v>
      </c>
      <c r="L748" s="40">
        <v>64.599999999999994</v>
      </c>
      <c r="M748" s="40">
        <v>52.7</v>
      </c>
      <c r="N748" s="40">
        <v>39.9</v>
      </c>
      <c r="O748" s="40">
        <v>28.6</v>
      </c>
    </row>
    <row r="749" spans="1:15">
      <c r="A749" s="40">
        <v>18171</v>
      </c>
      <c r="B749" s="20" t="s">
        <v>1119</v>
      </c>
      <c r="C749" s="20" t="s">
        <v>1216</v>
      </c>
      <c r="D749" s="40">
        <v>24.7</v>
      </c>
      <c r="E749" s="40">
        <v>28.1</v>
      </c>
      <c r="F749" s="40">
        <v>38.5</v>
      </c>
      <c r="G749" s="40">
        <v>49.9</v>
      </c>
      <c r="H749" s="40">
        <v>61.1</v>
      </c>
      <c r="I749" s="40">
        <v>70.400000000000006</v>
      </c>
      <c r="J749" s="40">
        <v>74.3</v>
      </c>
      <c r="K749" s="40">
        <v>72</v>
      </c>
      <c r="L749" s="40">
        <v>65.3</v>
      </c>
      <c r="M749" s="40">
        <v>53.5</v>
      </c>
      <c r="N749" s="40">
        <v>40.1</v>
      </c>
      <c r="O749" s="40">
        <v>28.6</v>
      </c>
    </row>
    <row r="750" spans="1:15">
      <c r="A750" s="40">
        <v>18173</v>
      </c>
      <c r="B750" s="20" t="s">
        <v>1255</v>
      </c>
      <c r="C750" s="20" t="s">
        <v>1216</v>
      </c>
      <c r="D750" s="40">
        <v>31.6</v>
      </c>
      <c r="E750" s="40">
        <v>34.799999999999997</v>
      </c>
      <c r="F750" s="40">
        <v>44.5</v>
      </c>
      <c r="G750" s="40">
        <v>55.2</v>
      </c>
      <c r="H750" s="40">
        <v>64.900000000000006</v>
      </c>
      <c r="I750" s="40">
        <v>73.7</v>
      </c>
      <c r="J750" s="40">
        <v>77.400000000000006</v>
      </c>
      <c r="K750" s="40">
        <v>75.599999999999994</v>
      </c>
      <c r="L750" s="40">
        <v>68.900000000000006</v>
      </c>
      <c r="M750" s="40">
        <v>57.3</v>
      </c>
      <c r="N750" s="40">
        <v>44.9</v>
      </c>
      <c r="O750" s="40">
        <v>34.9</v>
      </c>
    </row>
    <row r="751" spans="1:15">
      <c r="A751" s="40">
        <v>18175</v>
      </c>
      <c r="B751" s="20" t="s">
        <v>765</v>
      </c>
      <c r="C751" s="20" t="s">
        <v>1216</v>
      </c>
      <c r="D751" s="40">
        <v>29.8</v>
      </c>
      <c r="E751" s="40">
        <v>32.9</v>
      </c>
      <c r="F751" s="40">
        <v>42.5</v>
      </c>
      <c r="G751" s="40">
        <v>53</v>
      </c>
      <c r="H751" s="40">
        <v>62.8</v>
      </c>
      <c r="I751" s="40">
        <v>71.400000000000006</v>
      </c>
      <c r="J751" s="40">
        <v>75.3</v>
      </c>
      <c r="K751" s="40">
        <v>73.5</v>
      </c>
      <c r="L751" s="40">
        <v>67</v>
      </c>
      <c r="M751" s="40">
        <v>55.1</v>
      </c>
      <c r="N751" s="40">
        <v>43.1</v>
      </c>
      <c r="O751" s="40">
        <v>33.1</v>
      </c>
    </row>
    <row r="752" spans="1:15">
      <c r="A752" s="40">
        <v>18177</v>
      </c>
      <c r="B752" s="20" t="s">
        <v>1120</v>
      </c>
      <c r="C752" s="20" t="s">
        <v>1216</v>
      </c>
      <c r="D752" s="40">
        <v>26.1</v>
      </c>
      <c r="E752" s="40">
        <v>28.5</v>
      </c>
      <c r="F752" s="40">
        <v>38.6</v>
      </c>
      <c r="G752" s="40">
        <v>49.5</v>
      </c>
      <c r="H752" s="40">
        <v>60.4</v>
      </c>
      <c r="I752" s="40">
        <v>69.400000000000006</v>
      </c>
      <c r="J752" s="40">
        <v>73.3</v>
      </c>
      <c r="K752" s="40">
        <v>71.099999999999994</v>
      </c>
      <c r="L752" s="40">
        <v>64.5</v>
      </c>
      <c r="M752" s="40">
        <v>52.7</v>
      </c>
      <c r="N752" s="40">
        <v>40.4</v>
      </c>
      <c r="O752" s="40">
        <v>29.8</v>
      </c>
    </row>
    <row r="753" spans="1:15">
      <c r="A753" s="40">
        <v>18179</v>
      </c>
      <c r="B753" s="20" t="s">
        <v>1256</v>
      </c>
      <c r="C753" s="20" t="s">
        <v>1216</v>
      </c>
      <c r="D753" s="40">
        <v>24.7</v>
      </c>
      <c r="E753" s="40">
        <v>27.1</v>
      </c>
      <c r="F753" s="40">
        <v>37.299999999999997</v>
      </c>
      <c r="G753" s="40">
        <v>48.7</v>
      </c>
      <c r="H753" s="40">
        <v>60</v>
      </c>
      <c r="I753" s="40">
        <v>69.5</v>
      </c>
      <c r="J753" s="40">
        <v>73.5</v>
      </c>
      <c r="K753" s="40">
        <v>71.2</v>
      </c>
      <c r="L753" s="40">
        <v>64.400000000000006</v>
      </c>
      <c r="M753" s="40">
        <v>52.5</v>
      </c>
      <c r="N753" s="40">
        <v>39.9</v>
      </c>
      <c r="O753" s="40">
        <v>28.6</v>
      </c>
    </row>
    <row r="754" spans="1:15">
      <c r="A754" s="40">
        <v>18181</v>
      </c>
      <c r="B754" s="20" t="s">
        <v>839</v>
      </c>
      <c r="C754" s="20" t="s">
        <v>1216</v>
      </c>
      <c r="D754" s="40">
        <v>23.9</v>
      </c>
      <c r="E754" s="40">
        <v>27</v>
      </c>
      <c r="F754" s="40">
        <v>37.6</v>
      </c>
      <c r="G754" s="40">
        <v>48.9</v>
      </c>
      <c r="H754" s="40">
        <v>60.2</v>
      </c>
      <c r="I754" s="40">
        <v>69.7</v>
      </c>
      <c r="J754" s="40">
        <v>73.599999999999994</v>
      </c>
      <c r="K754" s="40">
        <v>71.3</v>
      </c>
      <c r="L754" s="40">
        <v>64.5</v>
      </c>
      <c r="M754" s="40">
        <v>52.7</v>
      </c>
      <c r="N754" s="40">
        <v>39.4</v>
      </c>
      <c r="O754" s="40">
        <v>27.9</v>
      </c>
    </row>
    <row r="755" spans="1:15">
      <c r="A755" s="40">
        <v>18183</v>
      </c>
      <c r="B755" s="20" t="s">
        <v>1257</v>
      </c>
      <c r="C755" s="20" t="s">
        <v>1216</v>
      </c>
      <c r="D755" s="40">
        <v>23.7</v>
      </c>
      <c r="E755" s="40">
        <v>26</v>
      </c>
      <c r="F755" s="40">
        <v>36.5</v>
      </c>
      <c r="G755" s="40">
        <v>48</v>
      </c>
      <c r="H755" s="40">
        <v>59.2</v>
      </c>
      <c r="I755" s="40">
        <v>68.8</v>
      </c>
      <c r="J755" s="40">
        <v>72.900000000000006</v>
      </c>
      <c r="K755" s="40">
        <v>70.7</v>
      </c>
      <c r="L755" s="40">
        <v>63.8</v>
      </c>
      <c r="M755" s="40">
        <v>51.9</v>
      </c>
      <c r="N755" s="40">
        <v>39.299999999999997</v>
      </c>
      <c r="O755" s="40">
        <v>27.8</v>
      </c>
    </row>
    <row r="756" spans="1:15">
      <c r="A756" s="40">
        <v>19001</v>
      </c>
      <c r="B756" s="20" t="s">
        <v>1258</v>
      </c>
      <c r="C756" s="20" t="s">
        <v>1259</v>
      </c>
      <c r="D756" s="40">
        <v>19.399999999999999</v>
      </c>
      <c r="E756" s="40">
        <v>24.4</v>
      </c>
      <c r="F756" s="40">
        <v>35.799999999999997</v>
      </c>
      <c r="G756" s="40">
        <v>48.9</v>
      </c>
      <c r="H756" s="40">
        <v>60.3</v>
      </c>
      <c r="I756" s="40">
        <v>69.5</v>
      </c>
      <c r="J756" s="40">
        <v>74.5</v>
      </c>
      <c r="K756" s="40">
        <v>72.099999999999994</v>
      </c>
      <c r="L756" s="40">
        <v>63.7</v>
      </c>
      <c r="M756" s="40">
        <v>52.3</v>
      </c>
      <c r="N756" s="40">
        <v>36.799999999999997</v>
      </c>
      <c r="O756" s="40">
        <v>24</v>
      </c>
    </row>
    <row r="757" spans="1:15">
      <c r="A757" s="40">
        <v>19003</v>
      </c>
      <c r="B757" s="20" t="s">
        <v>899</v>
      </c>
      <c r="C757" s="20" t="s">
        <v>1259</v>
      </c>
      <c r="D757" s="40">
        <v>20.2</v>
      </c>
      <c r="E757" s="40">
        <v>25.3</v>
      </c>
      <c r="F757" s="40">
        <v>36.5</v>
      </c>
      <c r="G757" s="40">
        <v>49.4</v>
      </c>
      <c r="H757" s="40">
        <v>60.8</v>
      </c>
      <c r="I757" s="40">
        <v>69.900000000000006</v>
      </c>
      <c r="J757" s="40">
        <v>74.900000000000006</v>
      </c>
      <c r="K757" s="40">
        <v>72.599999999999994</v>
      </c>
      <c r="L757" s="40">
        <v>64.2</v>
      </c>
      <c r="M757" s="40">
        <v>52.7</v>
      </c>
      <c r="N757" s="40">
        <v>37.299999999999997</v>
      </c>
      <c r="O757" s="40">
        <v>24.7</v>
      </c>
    </row>
    <row r="758" spans="1:15">
      <c r="A758" s="40">
        <v>19005</v>
      </c>
      <c r="B758" s="20" t="s">
        <v>1260</v>
      </c>
      <c r="C758" s="20" t="s">
        <v>1259</v>
      </c>
      <c r="D758" s="40">
        <v>14.8</v>
      </c>
      <c r="E758" s="40">
        <v>19.600000000000001</v>
      </c>
      <c r="F758" s="40">
        <v>31.9</v>
      </c>
      <c r="G758" s="40">
        <v>46.1</v>
      </c>
      <c r="H758" s="40">
        <v>58</v>
      </c>
      <c r="I758" s="40">
        <v>67.3</v>
      </c>
      <c r="J758" s="40">
        <v>72</v>
      </c>
      <c r="K758" s="40">
        <v>69.5</v>
      </c>
      <c r="L758" s="40">
        <v>61</v>
      </c>
      <c r="M758" s="40">
        <v>49.6</v>
      </c>
      <c r="N758" s="40">
        <v>33.799999999999997</v>
      </c>
      <c r="O758" s="40">
        <v>20.399999999999999</v>
      </c>
    </row>
    <row r="759" spans="1:15">
      <c r="A759" s="40">
        <v>19007</v>
      </c>
      <c r="B759" s="20" t="s">
        <v>1261</v>
      </c>
      <c r="C759" s="20" t="s">
        <v>1259</v>
      </c>
      <c r="D759" s="40">
        <v>22</v>
      </c>
      <c r="E759" s="40">
        <v>26.8</v>
      </c>
      <c r="F759" s="40">
        <v>38</v>
      </c>
      <c r="G759" s="40">
        <v>50.3</v>
      </c>
      <c r="H759" s="40">
        <v>61.6</v>
      </c>
      <c r="I759" s="40">
        <v>70.8</v>
      </c>
      <c r="J759" s="40">
        <v>75.900000000000006</v>
      </c>
      <c r="K759" s="40">
        <v>73.5</v>
      </c>
      <c r="L759" s="40">
        <v>65.400000000000006</v>
      </c>
      <c r="M759" s="40">
        <v>54</v>
      </c>
      <c r="N759" s="40">
        <v>39</v>
      </c>
      <c r="O759" s="40">
        <v>26.7</v>
      </c>
    </row>
    <row r="760" spans="1:15">
      <c r="A760" s="40">
        <v>19009</v>
      </c>
      <c r="B760" s="20" t="s">
        <v>1262</v>
      </c>
      <c r="C760" s="20" t="s">
        <v>1259</v>
      </c>
      <c r="D760" s="40">
        <v>18.100000000000001</v>
      </c>
      <c r="E760" s="40">
        <v>23.2</v>
      </c>
      <c r="F760" s="40">
        <v>34.799999999999997</v>
      </c>
      <c r="G760" s="40">
        <v>48.2</v>
      </c>
      <c r="H760" s="40">
        <v>59.7</v>
      </c>
      <c r="I760" s="40">
        <v>68.900000000000006</v>
      </c>
      <c r="J760" s="40">
        <v>73.900000000000006</v>
      </c>
      <c r="K760" s="40">
        <v>71.5</v>
      </c>
      <c r="L760" s="40">
        <v>63</v>
      </c>
      <c r="M760" s="40">
        <v>51.4</v>
      </c>
      <c r="N760" s="40">
        <v>35.6</v>
      </c>
      <c r="O760" s="40">
        <v>22.8</v>
      </c>
    </row>
    <row r="761" spans="1:15">
      <c r="A761" s="40">
        <v>19011</v>
      </c>
      <c r="B761" s="20" t="s">
        <v>788</v>
      </c>
      <c r="C761" s="20" t="s">
        <v>1259</v>
      </c>
      <c r="D761" s="40">
        <v>17.399999999999999</v>
      </c>
      <c r="E761" s="40">
        <v>22.3</v>
      </c>
      <c r="F761" s="40">
        <v>34.6</v>
      </c>
      <c r="G761" s="40">
        <v>48</v>
      </c>
      <c r="H761" s="40">
        <v>59.5</v>
      </c>
      <c r="I761" s="40">
        <v>68.8</v>
      </c>
      <c r="J761" s="40">
        <v>73.400000000000006</v>
      </c>
      <c r="K761" s="40">
        <v>70.900000000000006</v>
      </c>
      <c r="L761" s="40">
        <v>62.8</v>
      </c>
      <c r="M761" s="40">
        <v>51.3</v>
      </c>
      <c r="N761" s="40">
        <v>35.700000000000003</v>
      </c>
      <c r="O761" s="40">
        <v>22.6</v>
      </c>
    </row>
    <row r="762" spans="1:15">
      <c r="A762" s="40">
        <v>19013</v>
      </c>
      <c r="B762" s="20" t="s">
        <v>1263</v>
      </c>
      <c r="C762" s="20" t="s">
        <v>1259</v>
      </c>
      <c r="D762" s="40">
        <v>16.3</v>
      </c>
      <c r="E762" s="40">
        <v>21.2</v>
      </c>
      <c r="F762" s="40">
        <v>33.700000000000003</v>
      </c>
      <c r="G762" s="40">
        <v>47.4</v>
      </c>
      <c r="H762" s="40">
        <v>59</v>
      </c>
      <c r="I762" s="40">
        <v>68.400000000000006</v>
      </c>
      <c r="J762" s="40">
        <v>73</v>
      </c>
      <c r="K762" s="40">
        <v>70.5</v>
      </c>
      <c r="L762" s="40">
        <v>62.1</v>
      </c>
      <c r="M762" s="40">
        <v>50.7</v>
      </c>
      <c r="N762" s="40">
        <v>34.9</v>
      </c>
      <c r="O762" s="40">
        <v>21.4</v>
      </c>
    </row>
    <row r="763" spans="1:15">
      <c r="A763" s="40">
        <v>19015</v>
      </c>
      <c r="B763" s="20" t="s">
        <v>789</v>
      </c>
      <c r="C763" s="20" t="s">
        <v>1259</v>
      </c>
      <c r="D763" s="40">
        <v>17.7</v>
      </c>
      <c r="E763" s="40">
        <v>22.7</v>
      </c>
      <c r="F763" s="40">
        <v>35</v>
      </c>
      <c r="G763" s="40">
        <v>48.5</v>
      </c>
      <c r="H763" s="40">
        <v>60.3</v>
      </c>
      <c r="I763" s="40">
        <v>69.5</v>
      </c>
      <c r="J763" s="40">
        <v>74.2</v>
      </c>
      <c r="K763" s="40">
        <v>71.5</v>
      </c>
      <c r="L763" s="40">
        <v>63.3</v>
      </c>
      <c r="M763" s="40">
        <v>51.8</v>
      </c>
      <c r="N763" s="40">
        <v>35.9</v>
      </c>
      <c r="O763" s="40">
        <v>22.6</v>
      </c>
    </row>
    <row r="764" spans="1:15">
      <c r="A764" s="40">
        <v>19017</v>
      </c>
      <c r="B764" s="20" t="s">
        <v>1264</v>
      </c>
      <c r="C764" s="20" t="s">
        <v>1259</v>
      </c>
      <c r="D764" s="40">
        <v>15</v>
      </c>
      <c r="E764" s="40">
        <v>20</v>
      </c>
      <c r="F764" s="40">
        <v>32.5</v>
      </c>
      <c r="G764" s="40">
        <v>46.5</v>
      </c>
      <c r="H764" s="40">
        <v>58.3</v>
      </c>
      <c r="I764" s="40">
        <v>67.7</v>
      </c>
      <c r="J764" s="40">
        <v>72.3</v>
      </c>
      <c r="K764" s="40">
        <v>69.7</v>
      </c>
      <c r="L764" s="40">
        <v>61.4</v>
      </c>
      <c r="M764" s="40">
        <v>49.9</v>
      </c>
      <c r="N764" s="40">
        <v>34</v>
      </c>
      <c r="O764" s="40">
        <v>20.3</v>
      </c>
    </row>
    <row r="765" spans="1:15">
      <c r="A765" s="40">
        <v>19019</v>
      </c>
      <c r="B765" s="20" t="s">
        <v>1265</v>
      </c>
      <c r="C765" s="20" t="s">
        <v>1259</v>
      </c>
      <c r="D765" s="40">
        <v>16</v>
      </c>
      <c r="E765" s="40">
        <v>20.9</v>
      </c>
      <c r="F765" s="40">
        <v>33.299999999999997</v>
      </c>
      <c r="G765" s="40">
        <v>47</v>
      </c>
      <c r="H765" s="40">
        <v>58.5</v>
      </c>
      <c r="I765" s="40">
        <v>67.900000000000006</v>
      </c>
      <c r="J765" s="40">
        <v>72.400000000000006</v>
      </c>
      <c r="K765" s="40">
        <v>69.900000000000006</v>
      </c>
      <c r="L765" s="40">
        <v>61.7</v>
      </c>
      <c r="M765" s="40">
        <v>50.2</v>
      </c>
      <c r="N765" s="40">
        <v>34.6</v>
      </c>
      <c r="O765" s="40">
        <v>21.2</v>
      </c>
    </row>
    <row r="766" spans="1:15">
      <c r="A766" s="40">
        <v>19021</v>
      </c>
      <c r="B766" s="20" t="s">
        <v>1266</v>
      </c>
      <c r="C766" s="20" t="s">
        <v>1259</v>
      </c>
      <c r="D766" s="40">
        <v>15.2</v>
      </c>
      <c r="E766" s="40">
        <v>20.399999999999999</v>
      </c>
      <c r="F766" s="40">
        <v>32.4</v>
      </c>
      <c r="G766" s="40">
        <v>46.6</v>
      </c>
      <c r="H766" s="40">
        <v>58.8</v>
      </c>
      <c r="I766" s="40">
        <v>68.2</v>
      </c>
      <c r="J766" s="40">
        <v>73.099999999999994</v>
      </c>
      <c r="K766" s="40">
        <v>70.599999999999994</v>
      </c>
      <c r="L766" s="40">
        <v>61.9</v>
      </c>
      <c r="M766" s="40">
        <v>50</v>
      </c>
      <c r="N766" s="40">
        <v>33.700000000000003</v>
      </c>
      <c r="O766" s="40">
        <v>20.2</v>
      </c>
    </row>
    <row r="767" spans="1:15">
      <c r="A767" s="40">
        <v>19023</v>
      </c>
      <c r="B767" s="20" t="s">
        <v>707</v>
      </c>
      <c r="C767" s="20" t="s">
        <v>1259</v>
      </c>
      <c r="D767" s="40">
        <v>15.3</v>
      </c>
      <c r="E767" s="40">
        <v>20.3</v>
      </c>
      <c r="F767" s="40">
        <v>32.700000000000003</v>
      </c>
      <c r="G767" s="40">
        <v>46.8</v>
      </c>
      <c r="H767" s="40">
        <v>58.8</v>
      </c>
      <c r="I767" s="40">
        <v>68.2</v>
      </c>
      <c r="J767" s="40">
        <v>72.7</v>
      </c>
      <c r="K767" s="40">
        <v>70.2</v>
      </c>
      <c r="L767" s="40">
        <v>61.8</v>
      </c>
      <c r="M767" s="40">
        <v>50.2</v>
      </c>
      <c r="N767" s="40">
        <v>34.299999999999997</v>
      </c>
      <c r="O767" s="40">
        <v>20.6</v>
      </c>
    </row>
    <row r="768" spans="1:15">
      <c r="A768" s="40">
        <v>19025</v>
      </c>
      <c r="B768" s="20" t="s">
        <v>708</v>
      </c>
      <c r="C768" s="20" t="s">
        <v>1259</v>
      </c>
      <c r="D768" s="40">
        <v>16.5</v>
      </c>
      <c r="E768" s="40">
        <v>21.7</v>
      </c>
      <c r="F768" s="40">
        <v>33.700000000000003</v>
      </c>
      <c r="G768" s="40">
        <v>47.6</v>
      </c>
      <c r="H768" s="40">
        <v>59.7</v>
      </c>
      <c r="I768" s="40">
        <v>69.099999999999994</v>
      </c>
      <c r="J768" s="40">
        <v>73.8</v>
      </c>
      <c r="K768" s="40">
        <v>71.099999999999994</v>
      </c>
      <c r="L768" s="40">
        <v>62.6</v>
      </c>
      <c r="M768" s="40">
        <v>50.8</v>
      </c>
      <c r="N768" s="40">
        <v>34.700000000000003</v>
      </c>
      <c r="O768" s="40">
        <v>21.5</v>
      </c>
    </row>
    <row r="769" spans="1:15">
      <c r="A769" s="40">
        <v>19027</v>
      </c>
      <c r="B769" s="20" t="s">
        <v>791</v>
      </c>
      <c r="C769" s="20" t="s">
        <v>1259</v>
      </c>
      <c r="D769" s="40">
        <v>17.2</v>
      </c>
      <c r="E769" s="40">
        <v>22.2</v>
      </c>
      <c r="F769" s="40">
        <v>34.1</v>
      </c>
      <c r="G769" s="40">
        <v>47.8</v>
      </c>
      <c r="H769" s="40">
        <v>59.6</v>
      </c>
      <c r="I769" s="40">
        <v>68.900000000000006</v>
      </c>
      <c r="J769" s="40">
        <v>73.7</v>
      </c>
      <c r="K769" s="40">
        <v>71.099999999999994</v>
      </c>
      <c r="L769" s="40">
        <v>62.6</v>
      </c>
      <c r="M769" s="40">
        <v>51</v>
      </c>
      <c r="N769" s="40">
        <v>35</v>
      </c>
      <c r="O769" s="40">
        <v>22.1</v>
      </c>
    </row>
    <row r="770" spans="1:15">
      <c r="A770" s="40">
        <v>19029</v>
      </c>
      <c r="B770" s="20" t="s">
        <v>1166</v>
      </c>
      <c r="C770" s="20" t="s">
        <v>1259</v>
      </c>
      <c r="D770" s="40">
        <v>19.7</v>
      </c>
      <c r="E770" s="40">
        <v>24.8</v>
      </c>
      <c r="F770" s="40">
        <v>36.200000000000003</v>
      </c>
      <c r="G770" s="40">
        <v>49.2</v>
      </c>
      <c r="H770" s="40">
        <v>60.5</v>
      </c>
      <c r="I770" s="40">
        <v>69.8</v>
      </c>
      <c r="J770" s="40">
        <v>74.8</v>
      </c>
      <c r="K770" s="40">
        <v>72.400000000000006</v>
      </c>
      <c r="L770" s="40">
        <v>63.9</v>
      </c>
      <c r="M770" s="40">
        <v>52.3</v>
      </c>
      <c r="N770" s="40">
        <v>36.9</v>
      </c>
      <c r="O770" s="40">
        <v>24.3</v>
      </c>
    </row>
    <row r="771" spans="1:15">
      <c r="A771" s="40">
        <v>19031</v>
      </c>
      <c r="B771" s="20" t="s">
        <v>1267</v>
      </c>
      <c r="C771" s="20" t="s">
        <v>1259</v>
      </c>
      <c r="D771" s="40">
        <v>19.3</v>
      </c>
      <c r="E771" s="40">
        <v>23.8</v>
      </c>
      <c r="F771" s="40">
        <v>35.700000000000003</v>
      </c>
      <c r="G771" s="40">
        <v>48.8</v>
      </c>
      <c r="H771" s="40">
        <v>60.1</v>
      </c>
      <c r="I771" s="40">
        <v>69.599999999999994</v>
      </c>
      <c r="J771" s="40">
        <v>74.2</v>
      </c>
      <c r="K771" s="40">
        <v>71.7</v>
      </c>
      <c r="L771" s="40">
        <v>63.5</v>
      </c>
      <c r="M771" s="40">
        <v>51.9</v>
      </c>
      <c r="N771" s="40">
        <v>36.9</v>
      </c>
      <c r="O771" s="40">
        <v>24.4</v>
      </c>
    </row>
    <row r="772" spans="1:15">
      <c r="A772" s="40">
        <v>19033</v>
      </c>
      <c r="B772" s="20" t="s">
        <v>1268</v>
      </c>
      <c r="C772" s="20" t="s">
        <v>1259</v>
      </c>
      <c r="D772" s="40">
        <v>13.7</v>
      </c>
      <c r="E772" s="40">
        <v>18.899999999999999</v>
      </c>
      <c r="F772" s="40">
        <v>31.5</v>
      </c>
      <c r="G772" s="40">
        <v>45.7</v>
      </c>
      <c r="H772" s="40">
        <v>58.1</v>
      </c>
      <c r="I772" s="40">
        <v>67.599999999999994</v>
      </c>
      <c r="J772" s="40">
        <v>72.099999999999994</v>
      </c>
      <c r="K772" s="40">
        <v>69.5</v>
      </c>
      <c r="L772" s="40">
        <v>60.9</v>
      </c>
      <c r="M772" s="40">
        <v>49.4</v>
      </c>
      <c r="N772" s="40">
        <v>33</v>
      </c>
      <c r="O772" s="40">
        <v>19.2</v>
      </c>
    </row>
    <row r="773" spans="1:15">
      <c r="A773" s="40">
        <v>19035</v>
      </c>
      <c r="B773" s="20" t="s">
        <v>710</v>
      </c>
      <c r="C773" s="20" t="s">
        <v>1259</v>
      </c>
      <c r="D773" s="40">
        <v>15.4</v>
      </c>
      <c r="E773" s="40">
        <v>20.6</v>
      </c>
      <c r="F773" s="40">
        <v>32.700000000000003</v>
      </c>
      <c r="G773" s="40">
        <v>46.8</v>
      </c>
      <c r="H773" s="40">
        <v>58.9</v>
      </c>
      <c r="I773" s="40">
        <v>68.2</v>
      </c>
      <c r="J773" s="40">
        <v>73.2</v>
      </c>
      <c r="K773" s="40">
        <v>70.7</v>
      </c>
      <c r="L773" s="40">
        <v>61.9</v>
      </c>
      <c r="M773" s="40">
        <v>50</v>
      </c>
      <c r="N773" s="40">
        <v>33.700000000000003</v>
      </c>
      <c r="O773" s="40">
        <v>20.399999999999999</v>
      </c>
    </row>
    <row r="774" spans="1:15">
      <c r="A774" s="40">
        <v>19037</v>
      </c>
      <c r="B774" s="20" t="s">
        <v>1269</v>
      </c>
      <c r="C774" s="20" t="s">
        <v>1259</v>
      </c>
      <c r="D774" s="40">
        <v>14</v>
      </c>
      <c r="E774" s="40">
        <v>19</v>
      </c>
      <c r="F774" s="40">
        <v>31.4</v>
      </c>
      <c r="G774" s="40">
        <v>45.6</v>
      </c>
      <c r="H774" s="40">
        <v>57.7</v>
      </c>
      <c r="I774" s="40">
        <v>67</v>
      </c>
      <c r="J774" s="40">
        <v>71.599999999999994</v>
      </c>
      <c r="K774" s="40">
        <v>69</v>
      </c>
      <c r="L774" s="40">
        <v>60.6</v>
      </c>
      <c r="M774" s="40">
        <v>49.2</v>
      </c>
      <c r="N774" s="40">
        <v>33.200000000000003</v>
      </c>
      <c r="O774" s="40">
        <v>19.5</v>
      </c>
    </row>
    <row r="775" spans="1:15">
      <c r="A775" s="40">
        <v>19039</v>
      </c>
      <c r="B775" s="20" t="s">
        <v>713</v>
      </c>
      <c r="C775" s="20" t="s">
        <v>1259</v>
      </c>
      <c r="D775" s="40">
        <v>20.8</v>
      </c>
      <c r="E775" s="40">
        <v>25.8</v>
      </c>
      <c r="F775" s="40">
        <v>37.200000000000003</v>
      </c>
      <c r="G775" s="40">
        <v>49.8</v>
      </c>
      <c r="H775" s="40">
        <v>61.1</v>
      </c>
      <c r="I775" s="40">
        <v>70.2</v>
      </c>
      <c r="J775" s="40">
        <v>75.400000000000006</v>
      </c>
      <c r="K775" s="40">
        <v>73</v>
      </c>
      <c r="L775" s="40">
        <v>64.7</v>
      </c>
      <c r="M775" s="40">
        <v>53.4</v>
      </c>
      <c r="N775" s="40">
        <v>38</v>
      </c>
      <c r="O775" s="40">
        <v>25.3</v>
      </c>
    </row>
    <row r="776" spans="1:15">
      <c r="A776" s="40">
        <v>19041</v>
      </c>
      <c r="B776" s="20" t="s">
        <v>714</v>
      </c>
      <c r="C776" s="20" t="s">
        <v>1259</v>
      </c>
      <c r="D776" s="40">
        <v>14</v>
      </c>
      <c r="E776" s="40">
        <v>19.3</v>
      </c>
      <c r="F776" s="40">
        <v>31.6</v>
      </c>
      <c r="G776" s="40">
        <v>45.9</v>
      </c>
      <c r="H776" s="40">
        <v>58.3</v>
      </c>
      <c r="I776" s="40">
        <v>67.8</v>
      </c>
      <c r="J776" s="40">
        <v>72.599999999999994</v>
      </c>
      <c r="K776" s="40">
        <v>70.099999999999994</v>
      </c>
      <c r="L776" s="40">
        <v>61</v>
      </c>
      <c r="M776" s="40">
        <v>49.2</v>
      </c>
      <c r="N776" s="40">
        <v>32.799999999999997</v>
      </c>
      <c r="O776" s="40">
        <v>19.2</v>
      </c>
    </row>
    <row r="777" spans="1:15">
      <c r="A777" s="40">
        <v>19043</v>
      </c>
      <c r="B777" s="20" t="s">
        <v>1041</v>
      </c>
      <c r="C777" s="20" t="s">
        <v>1259</v>
      </c>
      <c r="D777" s="40">
        <v>15.6</v>
      </c>
      <c r="E777" s="40">
        <v>20.5</v>
      </c>
      <c r="F777" s="40">
        <v>32.799999999999997</v>
      </c>
      <c r="G777" s="40">
        <v>46.7</v>
      </c>
      <c r="H777" s="40">
        <v>58.4</v>
      </c>
      <c r="I777" s="40">
        <v>67.8</v>
      </c>
      <c r="J777" s="40">
        <v>72.400000000000006</v>
      </c>
      <c r="K777" s="40">
        <v>69.900000000000006</v>
      </c>
      <c r="L777" s="40">
        <v>61.6</v>
      </c>
      <c r="M777" s="40">
        <v>50.1</v>
      </c>
      <c r="N777" s="40">
        <v>34.4</v>
      </c>
      <c r="O777" s="40">
        <v>21.1</v>
      </c>
    </row>
    <row r="778" spans="1:15">
      <c r="A778" s="40">
        <v>19045</v>
      </c>
      <c r="B778" s="20" t="s">
        <v>1169</v>
      </c>
      <c r="C778" s="20" t="s">
        <v>1259</v>
      </c>
      <c r="D778" s="40">
        <v>19.7</v>
      </c>
      <c r="E778" s="40">
        <v>24</v>
      </c>
      <c r="F778" s="40">
        <v>35.700000000000003</v>
      </c>
      <c r="G778" s="40">
        <v>48.6</v>
      </c>
      <c r="H778" s="40">
        <v>60</v>
      </c>
      <c r="I778" s="40">
        <v>69.400000000000006</v>
      </c>
      <c r="J778" s="40">
        <v>73.900000000000006</v>
      </c>
      <c r="K778" s="40">
        <v>71.5</v>
      </c>
      <c r="L778" s="40">
        <v>63.6</v>
      </c>
      <c r="M778" s="40">
        <v>52</v>
      </c>
      <c r="N778" s="40">
        <v>37.200000000000003</v>
      </c>
      <c r="O778" s="40">
        <v>24.6</v>
      </c>
    </row>
    <row r="779" spans="1:15">
      <c r="A779" s="40">
        <v>19047</v>
      </c>
      <c r="B779" s="20" t="s">
        <v>798</v>
      </c>
      <c r="C779" s="20" t="s">
        <v>1259</v>
      </c>
      <c r="D779" s="40">
        <v>17.399999999999999</v>
      </c>
      <c r="E779" s="40">
        <v>22.5</v>
      </c>
      <c r="F779" s="40">
        <v>34.4</v>
      </c>
      <c r="G779" s="40">
        <v>47.9</v>
      </c>
      <c r="H779" s="40">
        <v>59.5</v>
      </c>
      <c r="I779" s="40">
        <v>68.8</v>
      </c>
      <c r="J779" s="40">
        <v>73.7</v>
      </c>
      <c r="K779" s="40">
        <v>71.2</v>
      </c>
      <c r="L779" s="40">
        <v>62.7</v>
      </c>
      <c r="M779" s="40">
        <v>50.9</v>
      </c>
      <c r="N779" s="40">
        <v>35</v>
      </c>
      <c r="O779" s="40">
        <v>22.1</v>
      </c>
    </row>
    <row r="780" spans="1:15">
      <c r="A780" s="40">
        <v>19049</v>
      </c>
      <c r="B780" s="20" t="s">
        <v>724</v>
      </c>
      <c r="C780" s="20" t="s">
        <v>1259</v>
      </c>
      <c r="D780" s="40">
        <v>19.2</v>
      </c>
      <c r="E780" s="40">
        <v>24.3</v>
      </c>
      <c r="F780" s="40">
        <v>36.200000000000003</v>
      </c>
      <c r="G780" s="40">
        <v>49.4</v>
      </c>
      <c r="H780" s="40">
        <v>61.1</v>
      </c>
      <c r="I780" s="40">
        <v>70.2</v>
      </c>
      <c r="J780" s="40">
        <v>75.099999999999994</v>
      </c>
      <c r="K780" s="40">
        <v>72.5</v>
      </c>
      <c r="L780" s="40">
        <v>64.2</v>
      </c>
      <c r="M780" s="40">
        <v>52.8</v>
      </c>
      <c r="N780" s="40">
        <v>37.1</v>
      </c>
      <c r="O780" s="40">
        <v>24.1</v>
      </c>
    </row>
    <row r="781" spans="1:15">
      <c r="A781" s="40">
        <v>19051</v>
      </c>
      <c r="B781" s="20" t="s">
        <v>1270</v>
      </c>
      <c r="C781" s="20" t="s">
        <v>1259</v>
      </c>
      <c r="D781" s="40">
        <v>22.2</v>
      </c>
      <c r="E781" s="40">
        <v>26.9</v>
      </c>
      <c r="F781" s="40">
        <v>38.200000000000003</v>
      </c>
      <c r="G781" s="40">
        <v>50.5</v>
      </c>
      <c r="H781" s="40">
        <v>61.8</v>
      </c>
      <c r="I781" s="40">
        <v>70.900000000000006</v>
      </c>
      <c r="J781" s="40">
        <v>75.900000000000006</v>
      </c>
      <c r="K781" s="40">
        <v>73.599999999999994</v>
      </c>
      <c r="L781" s="40">
        <v>65.400000000000006</v>
      </c>
      <c r="M781" s="40">
        <v>54</v>
      </c>
      <c r="N781" s="40">
        <v>39.1</v>
      </c>
      <c r="O781" s="40">
        <v>27</v>
      </c>
    </row>
    <row r="782" spans="1:15">
      <c r="A782" s="40">
        <v>19053</v>
      </c>
      <c r="B782" s="20" t="s">
        <v>1050</v>
      </c>
      <c r="C782" s="20" t="s">
        <v>1259</v>
      </c>
      <c r="D782" s="40">
        <v>21.6</v>
      </c>
      <c r="E782" s="40">
        <v>26.6</v>
      </c>
      <c r="F782" s="40">
        <v>37.9</v>
      </c>
      <c r="G782" s="40">
        <v>50.1</v>
      </c>
      <c r="H782" s="40">
        <v>61.3</v>
      </c>
      <c r="I782" s="40">
        <v>70.400000000000006</v>
      </c>
      <c r="J782" s="40">
        <v>75.5</v>
      </c>
      <c r="K782" s="40">
        <v>73.3</v>
      </c>
      <c r="L782" s="40">
        <v>64.900000000000006</v>
      </c>
      <c r="M782" s="40">
        <v>53.7</v>
      </c>
      <c r="N782" s="40">
        <v>38.5</v>
      </c>
      <c r="O782" s="40">
        <v>26</v>
      </c>
    </row>
    <row r="783" spans="1:15">
      <c r="A783" s="40">
        <v>19055</v>
      </c>
      <c r="B783" s="20" t="s">
        <v>1222</v>
      </c>
      <c r="C783" s="20" t="s">
        <v>1259</v>
      </c>
      <c r="D783" s="40">
        <v>16.100000000000001</v>
      </c>
      <c r="E783" s="40">
        <v>20.9</v>
      </c>
      <c r="F783" s="40">
        <v>33.1</v>
      </c>
      <c r="G783" s="40">
        <v>46.8</v>
      </c>
      <c r="H783" s="40">
        <v>58.3</v>
      </c>
      <c r="I783" s="40">
        <v>67.599999999999994</v>
      </c>
      <c r="J783" s="40">
        <v>72.099999999999994</v>
      </c>
      <c r="K783" s="40">
        <v>69.7</v>
      </c>
      <c r="L783" s="40">
        <v>61.5</v>
      </c>
      <c r="M783" s="40">
        <v>50.2</v>
      </c>
      <c r="N783" s="40">
        <v>34.700000000000003</v>
      </c>
      <c r="O783" s="40">
        <v>21.4</v>
      </c>
    </row>
    <row r="784" spans="1:15">
      <c r="A784" s="40">
        <v>19057</v>
      </c>
      <c r="B784" s="20" t="s">
        <v>1271</v>
      </c>
      <c r="C784" s="20" t="s">
        <v>1259</v>
      </c>
      <c r="D784" s="40">
        <v>22.3</v>
      </c>
      <c r="E784" s="40">
        <v>26.9</v>
      </c>
      <c r="F784" s="40">
        <v>38.1</v>
      </c>
      <c r="G784" s="40">
        <v>50.7</v>
      </c>
      <c r="H784" s="40">
        <v>61.9</v>
      </c>
      <c r="I784" s="40">
        <v>71.2</v>
      </c>
      <c r="J784" s="40">
        <v>75.8</v>
      </c>
      <c r="K784" s="40">
        <v>73.3</v>
      </c>
      <c r="L784" s="40">
        <v>65.5</v>
      </c>
      <c r="M784" s="40">
        <v>54</v>
      </c>
      <c r="N784" s="40">
        <v>39.200000000000003</v>
      </c>
      <c r="O784" s="40">
        <v>27</v>
      </c>
    </row>
    <row r="785" spans="1:15">
      <c r="A785" s="40">
        <v>19059</v>
      </c>
      <c r="B785" s="20" t="s">
        <v>1272</v>
      </c>
      <c r="C785" s="20" t="s">
        <v>1259</v>
      </c>
      <c r="D785" s="40">
        <v>13.1</v>
      </c>
      <c r="E785" s="40">
        <v>18.399999999999999</v>
      </c>
      <c r="F785" s="40">
        <v>30.6</v>
      </c>
      <c r="G785" s="40">
        <v>45.2</v>
      </c>
      <c r="H785" s="40">
        <v>57.8</v>
      </c>
      <c r="I785" s="40">
        <v>67.3</v>
      </c>
      <c r="J785" s="40">
        <v>72.099999999999994</v>
      </c>
      <c r="K785" s="40">
        <v>69.5</v>
      </c>
      <c r="L785" s="40">
        <v>60.5</v>
      </c>
      <c r="M785" s="40">
        <v>48.5</v>
      </c>
      <c r="N785" s="40">
        <v>32.1</v>
      </c>
      <c r="O785" s="40">
        <v>18.399999999999999</v>
      </c>
    </row>
    <row r="786" spans="1:15">
      <c r="A786" s="40">
        <v>19061</v>
      </c>
      <c r="B786" s="20" t="s">
        <v>1273</v>
      </c>
      <c r="C786" s="20" t="s">
        <v>1259</v>
      </c>
      <c r="D786" s="40">
        <v>17.2</v>
      </c>
      <c r="E786" s="40">
        <v>21.8</v>
      </c>
      <c r="F786" s="40">
        <v>33.700000000000003</v>
      </c>
      <c r="G786" s="40">
        <v>47.1</v>
      </c>
      <c r="H786" s="40">
        <v>58.6</v>
      </c>
      <c r="I786" s="40">
        <v>68</v>
      </c>
      <c r="J786" s="40">
        <v>72.599999999999994</v>
      </c>
      <c r="K786" s="40">
        <v>70.2</v>
      </c>
      <c r="L786" s="40">
        <v>62.1</v>
      </c>
      <c r="M786" s="40">
        <v>50.8</v>
      </c>
      <c r="N786" s="40">
        <v>35.5</v>
      </c>
      <c r="O786" s="40">
        <v>22.5</v>
      </c>
    </row>
    <row r="787" spans="1:15">
      <c r="A787" s="40">
        <v>19063</v>
      </c>
      <c r="B787" s="20" t="s">
        <v>1274</v>
      </c>
      <c r="C787" s="20" t="s">
        <v>1259</v>
      </c>
      <c r="D787" s="40">
        <v>13</v>
      </c>
      <c r="E787" s="40">
        <v>18.3</v>
      </c>
      <c r="F787" s="40">
        <v>30.7</v>
      </c>
      <c r="G787" s="40">
        <v>45.3</v>
      </c>
      <c r="H787" s="40">
        <v>57.9</v>
      </c>
      <c r="I787" s="40">
        <v>67.5</v>
      </c>
      <c r="J787" s="40">
        <v>72.2</v>
      </c>
      <c r="K787" s="40">
        <v>69.599999999999994</v>
      </c>
      <c r="L787" s="40">
        <v>60.6</v>
      </c>
      <c r="M787" s="40">
        <v>48.5</v>
      </c>
      <c r="N787" s="40">
        <v>32.1</v>
      </c>
      <c r="O787" s="40">
        <v>18.5</v>
      </c>
    </row>
    <row r="788" spans="1:15">
      <c r="A788" s="40">
        <v>19065</v>
      </c>
      <c r="B788" s="20" t="s">
        <v>729</v>
      </c>
      <c r="C788" s="20" t="s">
        <v>1259</v>
      </c>
      <c r="D788" s="40">
        <v>14.6</v>
      </c>
      <c r="E788" s="40">
        <v>19.7</v>
      </c>
      <c r="F788" s="40">
        <v>32</v>
      </c>
      <c r="G788" s="40">
        <v>46</v>
      </c>
      <c r="H788" s="40">
        <v>57.8</v>
      </c>
      <c r="I788" s="40">
        <v>67.2</v>
      </c>
      <c r="J788" s="40">
        <v>71.8</v>
      </c>
      <c r="K788" s="40">
        <v>69.099999999999994</v>
      </c>
      <c r="L788" s="40">
        <v>60.8</v>
      </c>
      <c r="M788" s="40">
        <v>49.3</v>
      </c>
      <c r="N788" s="40">
        <v>33.5</v>
      </c>
      <c r="O788" s="40">
        <v>20</v>
      </c>
    </row>
    <row r="789" spans="1:15">
      <c r="A789" s="40">
        <v>19067</v>
      </c>
      <c r="B789" s="20" t="s">
        <v>1060</v>
      </c>
      <c r="C789" s="20" t="s">
        <v>1259</v>
      </c>
      <c r="D789" s="40">
        <v>14.2</v>
      </c>
      <c r="E789" s="40">
        <v>19.3</v>
      </c>
      <c r="F789" s="40">
        <v>31.8</v>
      </c>
      <c r="G789" s="40">
        <v>46.1</v>
      </c>
      <c r="H789" s="40">
        <v>58.3</v>
      </c>
      <c r="I789" s="40">
        <v>67.7</v>
      </c>
      <c r="J789" s="40">
        <v>72.3</v>
      </c>
      <c r="K789" s="40">
        <v>69.7</v>
      </c>
      <c r="L789" s="40">
        <v>61.2</v>
      </c>
      <c r="M789" s="40">
        <v>49.6</v>
      </c>
      <c r="N789" s="40">
        <v>33.5</v>
      </c>
      <c r="O789" s="40">
        <v>19.7</v>
      </c>
    </row>
    <row r="790" spans="1:15">
      <c r="A790" s="40">
        <v>19069</v>
      </c>
      <c r="B790" s="20" t="s">
        <v>730</v>
      </c>
      <c r="C790" s="20" t="s">
        <v>1259</v>
      </c>
      <c r="D790" s="40">
        <v>14.7</v>
      </c>
      <c r="E790" s="40">
        <v>19.8</v>
      </c>
      <c r="F790" s="40">
        <v>32.299999999999997</v>
      </c>
      <c r="G790" s="40">
        <v>46.3</v>
      </c>
      <c r="H790" s="40">
        <v>58.5</v>
      </c>
      <c r="I790" s="40">
        <v>67.8</v>
      </c>
      <c r="J790" s="40">
        <v>72.3</v>
      </c>
      <c r="K790" s="40">
        <v>69.7</v>
      </c>
      <c r="L790" s="40">
        <v>61.4</v>
      </c>
      <c r="M790" s="40">
        <v>49.8</v>
      </c>
      <c r="N790" s="40">
        <v>33.700000000000003</v>
      </c>
      <c r="O790" s="40">
        <v>20</v>
      </c>
    </row>
    <row r="791" spans="1:15">
      <c r="A791" s="40">
        <v>19071</v>
      </c>
      <c r="B791" s="20" t="s">
        <v>922</v>
      </c>
      <c r="C791" s="20" t="s">
        <v>1259</v>
      </c>
      <c r="D791" s="40">
        <v>22.4</v>
      </c>
      <c r="E791" s="40">
        <v>27.7</v>
      </c>
      <c r="F791" s="40">
        <v>38.6</v>
      </c>
      <c r="G791" s="40">
        <v>51.4</v>
      </c>
      <c r="H791" s="40">
        <v>62.3</v>
      </c>
      <c r="I791" s="40">
        <v>71.8</v>
      </c>
      <c r="J791" s="40">
        <v>76.8</v>
      </c>
      <c r="K791" s="40">
        <v>74.400000000000006</v>
      </c>
      <c r="L791" s="40">
        <v>66</v>
      </c>
      <c r="M791" s="40">
        <v>54.2</v>
      </c>
      <c r="N791" s="40">
        <v>39</v>
      </c>
      <c r="O791" s="40">
        <v>26.7</v>
      </c>
    </row>
    <row r="792" spans="1:15">
      <c r="A792" s="40">
        <v>19073</v>
      </c>
      <c r="B792" s="20" t="s">
        <v>732</v>
      </c>
      <c r="C792" s="20" t="s">
        <v>1259</v>
      </c>
      <c r="D792" s="40">
        <v>17.7</v>
      </c>
      <c r="E792" s="40">
        <v>22.8</v>
      </c>
      <c r="F792" s="40">
        <v>34.799999999999997</v>
      </c>
      <c r="G792" s="40">
        <v>48.3</v>
      </c>
      <c r="H792" s="40">
        <v>60.2</v>
      </c>
      <c r="I792" s="40">
        <v>69.400000000000006</v>
      </c>
      <c r="J792" s="40">
        <v>74.099999999999994</v>
      </c>
      <c r="K792" s="40">
        <v>71.400000000000006</v>
      </c>
      <c r="L792" s="40">
        <v>63.1</v>
      </c>
      <c r="M792" s="40">
        <v>51.6</v>
      </c>
      <c r="N792" s="40">
        <v>35.700000000000003</v>
      </c>
      <c r="O792" s="40">
        <v>22.7</v>
      </c>
    </row>
    <row r="793" spans="1:15">
      <c r="A793" s="40">
        <v>19075</v>
      </c>
      <c r="B793" s="20" t="s">
        <v>1178</v>
      </c>
      <c r="C793" s="20" t="s">
        <v>1259</v>
      </c>
      <c r="D793" s="40">
        <v>16.399999999999999</v>
      </c>
      <c r="E793" s="40">
        <v>21.3</v>
      </c>
      <c r="F793" s="40">
        <v>33.700000000000003</v>
      </c>
      <c r="G793" s="40">
        <v>47.4</v>
      </c>
      <c r="H793" s="40">
        <v>59.2</v>
      </c>
      <c r="I793" s="40">
        <v>68.5</v>
      </c>
      <c r="J793" s="40">
        <v>73</v>
      </c>
      <c r="K793" s="40">
        <v>70.5</v>
      </c>
      <c r="L793" s="40">
        <v>62.2</v>
      </c>
      <c r="M793" s="40">
        <v>50.7</v>
      </c>
      <c r="N793" s="40">
        <v>34.9</v>
      </c>
      <c r="O793" s="40">
        <v>21.5</v>
      </c>
    </row>
    <row r="794" spans="1:15">
      <c r="A794" s="40">
        <v>19077</v>
      </c>
      <c r="B794" s="20" t="s">
        <v>1275</v>
      </c>
      <c r="C794" s="20" t="s">
        <v>1259</v>
      </c>
      <c r="D794" s="40">
        <v>18.600000000000001</v>
      </c>
      <c r="E794" s="40">
        <v>23.7</v>
      </c>
      <c r="F794" s="40">
        <v>35.4</v>
      </c>
      <c r="G794" s="40">
        <v>48.7</v>
      </c>
      <c r="H794" s="40">
        <v>60.3</v>
      </c>
      <c r="I794" s="40">
        <v>69.400000000000006</v>
      </c>
      <c r="J794" s="40">
        <v>74.400000000000006</v>
      </c>
      <c r="K794" s="40">
        <v>71.900000000000006</v>
      </c>
      <c r="L794" s="40">
        <v>63.5</v>
      </c>
      <c r="M794" s="40">
        <v>52.1</v>
      </c>
      <c r="N794" s="40">
        <v>36.299999999999997</v>
      </c>
      <c r="O794" s="40">
        <v>23.4</v>
      </c>
    </row>
    <row r="795" spans="1:15">
      <c r="A795" s="40">
        <v>19079</v>
      </c>
      <c r="B795" s="20" t="s">
        <v>986</v>
      </c>
      <c r="C795" s="20" t="s">
        <v>1259</v>
      </c>
      <c r="D795" s="40">
        <v>16.2</v>
      </c>
      <c r="E795" s="40">
        <v>21.3</v>
      </c>
      <c r="F795" s="40">
        <v>33.799999999999997</v>
      </c>
      <c r="G795" s="40">
        <v>47.4</v>
      </c>
      <c r="H795" s="40">
        <v>59.5</v>
      </c>
      <c r="I795" s="40">
        <v>68.7</v>
      </c>
      <c r="J795" s="40">
        <v>73.3</v>
      </c>
      <c r="K795" s="40">
        <v>70.599999999999994</v>
      </c>
      <c r="L795" s="40">
        <v>62.4</v>
      </c>
      <c r="M795" s="40">
        <v>50.8</v>
      </c>
      <c r="N795" s="40">
        <v>34.700000000000003</v>
      </c>
      <c r="O795" s="40">
        <v>21.4</v>
      </c>
    </row>
    <row r="796" spans="1:15">
      <c r="A796" s="40">
        <v>19081</v>
      </c>
      <c r="B796" s="20" t="s">
        <v>1070</v>
      </c>
      <c r="C796" s="20" t="s">
        <v>1259</v>
      </c>
      <c r="D796" s="40">
        <v>13.8</v>
      </c>
      <c r="E796" s="40">
        <v>19.2</v>
      </c>
      <c r="F796" s="40">
        <v>31.6</v>
      </c>
      <c r="G796" s="40">
        <v>45.8</v>
      </c>
      <c r="H796" s="40">
        <v>58.3</v>
      </c>
      <c r="I796" s="40">
        <v>67.8</v>
      </c>
      <c r="J796" s="40">
        <v>72.3</v>
      </c>
      <c r="K796" s="40">
        <v>69.599999999999994</v>
      </c>
      <c r="L796" s="40">
        <v>61.1</v>
      </c>
      <c r="M796" s="40">
        <v>49.5</v>
      </c>
      <c r="N796" s="40">
        <v>33.1</v>
      </c>
      <c r="O796" s="40">
        <v>19.3</v>
      </c>
    </row>
    <row r="797" spans="1:15">
      <c r="A797" s="40">
        <v>19083</v>
      </c>
      <c r="B797" s="20" t="s">
        <v>1179</v>
      </c>
      <c r="C797" s="20" t="s">
        <v>1259</v>
      </c>
      <c r="D797" s="40">
        <v>16.100000000000001</v>
      </c>
      <c r="E797" s="40">
        <v>21.1</v>
      </c>
      <c r="F797" s="40">
        <v>33.5</v>
      </c>
      <c r="G797" s="40">
        <v>47.2</v>
      </c>
      <c r="H797" s="40">
        <v>59.2</v>
      </c>
      <c r="I797" s="40">
        <v>68.400000000000006</v>
      </c>
      <c r="J797" s="40">
        <v>72.900000000000006</v>
      </c>
      <c r="K797" s="40">
        <v>70.3</v>
      </c>
      <c r="L797" s="40">
        <v>62</v>
      </c>
      <c r="M797" s="40">
        <v>50.6</v>
      </c>
      <c r="N797" s="40">
        <v>34.6</v>
      </c>
      <c r="O797" s="40">
        <v>21.2</v>
      </c>
    </row>
    <row r="798" spans="1:15">
      <c r="A798" s="40">
        <v>19085</v>
      </c>
      <c r="B798" s="20" t="s">
        <v>1227</v>
      </c>
      <c r="C798" s="20" t="s">
        <v>1259</v>
      </c>
      <c r="D798" s="40">
        <v>19.3</v>
      </c>
      <c r="E798" s="40">
        <v>24.6</v>
      </c>
      <c r="F798" s="40">
        <v>36.1</v>
      </c>
      <c r="G798" s="40">
        <v>49.5</v>
      </c>
      <c r="H798" s="40">
        <v>60.9</v>
      </c>
      <c r="I798" s="40">
        <v>70.2</v>
      </c>
      <c r="J798" s="40">
        <v>75.099999999999994</v>
      </c>
      <c r="K798" s="40">
        <v>72.5</v>
      </c>
      <c r="L798" s="40">
        <v>64.099999999999994</v>
      </c>
      <c r="M798" s="40">
        <v>52.2</v>
      </c>
      <c r="N798" s="40">
        <v>36.5</v>
      </c>
      <c r="O798" s="40">
        <v>23.8</v>
      </c>
    </row>
    <row r="799" spans="1:15">
      <c r="A799" s="40">
        <v>19087</v>
      </c>
      <c r="B799" s="20" t="s">
        <v>734</v>
      </c>
      <c r="C799" s="20" t="s">
        <v>1259</v>
      </c>
      <c r="D799" s="40">
        <v>22</v>
      </c>
      <c r="E799" s="40">
        <v>26.6</v>
      </c>
      <c r="F799" s="40">
        <v>37.9</v>
      </c>
      <c r="G799" s="40">
        <v>50.6</v>
      </c>
      <c r="H799" s="40">
        <v>61.8</v>
      </c>
      <c r="I799" s="40">
        <v>71</v>
      </c>
      <c r="J799" s="40">
        <v>75.599999999999994</v>
      </c>
      <c r="K799" s="40">
        <v>73.2</v>
      </c>
      <c r="L799" s="40">
        <v>65.2</v>
      </c>
      <c r="M799" s="40">
        <v>53.7</v>
      </c>
      <c r="N799" s="40">
        <v>38.799999999999997</v>
      </c>
      <c r="O799" s="40">
        <v>26.7</v>
      </c>
    </row>
    <row r="800" spans="1:15">
      <c r="A800" s="40">
        <v>19089</v>
      </c>
      <c r="B800" s="20" t="s">
        <v>809</v>
      </c>
      <c r="C800" s="20" t="s">
        <v>1259</v>
      </c>
      <c r="D800" s="40">
        <v>12.7</v>
      </c>
      <c r="E800" s="40">
        <v>17.8</v>
      </c>
      <c r="F800" s="40">
        <v>30.2</v>
      </c>
      <c r="G800" s="40">
        <v>44.6</v>
      </c>
      <c r="H800" s="40">
        <v>56.6</v>
      </c>
      <c r="I800" s="40">
        <v>66</v>
      </c>
      <c r="J800" s="40">
        <v>70.599999999999994</v>
      </c>
      <c r="K800" s="40">
        <v>68.099999999999994</v>
      </c>
      <c r="L800" s="40">
        <v>59.5</v>
      </c>
      <c r="M800" s="40">
        <v>48</v>
      </c>
      <c r="N800" s="40">
        <v>32.1</v>
      </c>
      <c r="O800" s="40">
        <v>18.399999999999999</v>
      </c>
    </row>
    <row r="801" spans="1:15">
      <c r="A801" s="40">
        <v>19091</v>
      </c>
      <c r="B801" s="20" t="s">
        <v>854</v>
      </c>
      <c r="C801" s="20" t="s">
        <v>1259</v>
      </c>
      <c r="D801" s="40">
        <v>15.5</v>
      </c>
      <c r="E801" s="40">
        <v>20.7</v>
      </c>
      <c r="F801" s="40">
        <v>33.1</v>
      </c>
      <c r="G801" s="40">
        <v>47.1</v>
      </c>
      <c r="H801" s="40">
        <v>59.3</v>
      </c>
      <c r="I801" s="40">
        <v>68.7</v>
      </c>
      <c r="J801" s="40">
        <v>73.400000000000006</v>
      </c>
      <c r="K801" s="40">
        <v>70.7</v>
      </c>
      <c r="L801" s="40">
        <v>62.2</v>
      </c>
      <c r="M801" s="40">
        <v>50.4</v>
      </c>
      <c r="N801" s="40">
        <v>34.299999999999997</v>
      </c>
      <c r="O801" s="40">
        <v>20.8</v>
      </c>
    </row>
    <row r="802" spans="1:15">
      <c r="A802" s="40">
        <v>19093</v>
      </c>
      <c r="B802" s="20" t="s">
        <v>1276</v>
      </c>
      <c r="C802" s="20" t="s">
        <v>1259</v>
      </c>
      <c r="D802" s="40">
        <v>16.600000000000001</v>
      </c>
      <c r="E802" s="40">
        <v>21.7</v>
      </c>
      <c r="F802" s="40">
        <v>33.6</v>
      </c>
      <c r="G802" s="40">
        <v>47.4</v>
      </c>
      <c r="H802" s="40">
        <v>59.3</v>
      </c>
      <c r="I802" s="40">
        <v>68.599999999999994</v>
      </c>
      <c r="J802" s="40">
        <v>73.5</v>
      </c>
      <c r="K802" s="40">
        <v>71.099999999999994</v>
      </c>
      <c r="L802" s="40">
        <v>62.4</v>
      </c>
      <c r="M802" s="40">
        <v>50.5</v>
      </c>
      <c r="N802" s="40">
        <v>34.4</v>
      </c>
      <c r="O802" s="40">
        <v>21.3</v>
      </c>
    </row>
    <row r="803" spans="1:15">
      <c r="A803" s="40">
        <v>19095</v>
      </c>
      <c r="B803" s="20" t="s">
        <v>1277</v>
      </c>
      <c r="C803" s="20" t="s">
        <v>1259</v>
      </c>
      <c r="D803" s="40">
        <v>18.7</v>
      </c>
      <c r="E803" s="40">
        <v>23.6</v>
      </c>
      <c r="F803" s="40">
        <v>35.799999999999997</v>
      </c>
      <c r="G803" s="40">
        <v>48.9</v>
      </c>
      <c r="H803" s="40">
        <v>60.2</v>
      </c>
      <c r="I803" s="40">
        <v>69.400000000000006</v>
      </c>
      <c r="J803" s="40">
        <v>74.099999999999994</v>
      </c>
      <c r="K803" s="40">
        <v>71.7</v>
      </c>
      <c r="L803" s="40">
        <v>63.5</v>
      </c>
      <c r="M803" s="40">
        <v>52.1</v>
      </c>
      <c r="N803" s="40">
        <v>36.6</v>
      </c>
      <c r="O803" s="40">
        <v>23.8</v>
      </c>
    </row>
    <row r="804" spans="1:15">
      <c r="A804" s="40">
        <v>19097</v>
      </c>
      <c r="B804" s="20" t="s">
        <v>736</v>
      </c>
      <c r="C804" s="20" t="s">
        <v>1259</v>
      </c>
      <c r="D804" s="40">
        <v>18.7</v>
      </c>
      <c r="E804" s="40">
        <v>23.1</v>
      </c>
      <c r="F804" s="40">
        <v>34.9</v>
      </c>
      <c r="G804" s="40">
        <v>47.9</v>
      </c>
      <c r="H804" s="40">
        <v>59.3</v>
      </c>
      <c r="I804" s="40">
        <v>68.7</v>
      </c>
      <c r="J804" s="40">
        <v>73.2</v>
      </c>
      <c r="K804" s="40">
        <v>70.8</v>
      </c>
      <c r="L804" s="40">
        <v>62.8</v>
      </c>
      <c r="M804" s="40">
        <v>51.4</v>
      </c>
      <c r="N804" s="40">
        <v>36.5</v>
      </c>
      <c r="O804" s="40">
        <v>23.8</v>
      </c>
    </row>
    <row r="805" spans="1:15">
      <c r="A805" s="40">
        <v>19099</v>
      </c>
      <c r="B805" s="20" t="s">
        <v>1076</v>
      </c>
      <c r="C805" s="20" t="s">
        <v>1259</v>
      </c>
      <c r="D805" s="40">
        <v>19.100000000000001</v>
      </c>
      <c r="E805" s="40">
        <v>24.1</v>
      </c>
      <c r="F805" s="40">
        <v>36</v>
      </c>
      <c r="G805" s="40">
        <v>49.1</v>
      </c>
      <c r="H805" s="40">
        <v>60.6</v>
      </c>
      <c r="I805" s="40">
        <v>69.900000000000006</v>
      </c>
      <c r="J805" s="40">
        <v>74.7</v>
      </c>
      <c r="K805" s="40">
        <v>72.2</v>
      </c>
      <c r="L805" s="40">
        <v>64</v>
      </c>
      <c r="M805" s="40">
        <v>52.6</v>
      </c>
      <c r="N805" s="40">
        <v>37</v>
      </c>
      <c r="O805" s="40">
        <v>24</v>
      </c>
    </row>
    <row r="806" spans="1:15">
      <c r="A806" s="40">
        <v>19101</v>
      </c>
      <c r="B806" s="20" t="s">
        <v>737</v>
      </c>
      <c r="C806" s="20" t="s">
        <v>1259</v>
      </c>
      <c r="D806" s="40">
        <v>21.5</v>
      </c>
      <c r="E806" s="40">
        <v>26.1</v>
      </c>
      <c r="F806" s="40">
        <v>37.700000000000003</v>
      </c>
      <c r="G806" s="40">
        <v>50.4</v>
      </c>
      <c r="H806" s="40">
        <v>61.5</v>
      </c>
      <c r="I806" s="40">
        <v>70.8</v>
      </c>
      <c r="J806" s="40">
        <v>75.5</v>
      </c>
      <c r="K806" s="40">
        <v>73.2</v>
      </c>
      <c r="L806" s="40">
        <v>65</v>
      </c>
      <c r="M806" s="40">
        <v>53.5</v>
      </c>
      <c r="N806" s="40">
        <v>38.6</v>
      </c>
      <c r="O806" s="40">
        <v>26.3</v>
      </c>
    </row>
    <row r="807" spans="1:15">
      <c r="A807" s="40">
        <v>19103</v>
      </c>
      <c r="B807" s="20" t="s">
        <v>812</v>
      </c>
      <c r="C807" s="20" t="s">
        <v>1259</v>
      </c>
      <c r="D807" s="40">
        <v>19.3</v>
      </c>
      <c r="E807" s="40">
        <v>24</v>
      </c>
      <c r="F807" s="40">
        <v>36</v>
      </c>
      <c r="G807" s="40">
        <v>49.1</v>
      </c>
      <c r="H807" s="40">
        <v>60.5</v>
      </c>
      <c r="I807" s="40">
        <v>69.8</v>
      </c>
      <c r="J807" s="40">
        <v>74.400000000000006</v>
      </c>
      <c r="K807" s="40">
        <v>71.900000000000006</v>
      </c>
      <c r="L807" s="40">
        <v>63.8</v>
      </c>
      <c r="M807" s="40">
        <v>52.2</v>
      </c>
      <c r="N807" s="40">
        <v>37.1</v>
      </c>
      <c r="O807" s="40">
        <v>24.4</v>
      </c>
    </row>
    <row r="808" spans="1:15">
      <c r="A808" s="40">
        <v>19105</v>
      </c>
      <c r="B808" s="20" t="s">
        <v>1079</v>
      </c>
      <c r="C808" s="20" t="s">
        <v>1259</v>
      </c>
      <c r="D808" s="40">
        <v>17.899999999999999</v>
      </c>
      <c r="E808" s="40">
        <v>22.5</v>
      </c>
      <c r="F808" s="40">
        <v>34.4</v>
      </c>
      <c r="G808" s="40">
        <v>47.7</v>
      </c>
      <c r="H808" s="40">
        <v>59.2</v>
      </c>
      <c r="I808" s="40">
        <v>68.599999999999994</v>
      </c>
      <c r="J808" s="40">
        <v>73.2</v>
      </c>
      <c r="K808" s="40">
        <v>70.599999999999994</v>
      </c>
      <c r="L808" s="40">
        <v>62.5</v>
      </c>
      <c r="M808" s="40">
        <v>51</v>
      </c>
      <c r="N808" s="40">
        <v>35.799999999999997</v>
      </c>
      <c r="O808" s="40">
        <v>23</v>
      </c>
    </row>
    <row r="809" spans="1:15">
      <c r="A809" s="40">
        <v>19107</v>
      </c>
      <c r="B809" s="20" t="s">
        <v>1278</v>
      </c>
      <c r="C809" s="20" t="s">
        <v>1259</v>
      </c>
      <c r="D809" s="40">
        <v>20</v>
      </c>
      <c r="E809" s="40">
        <v>24.8</v>
      </c>
      <c r="F809" s="40">
        <v>36.6</v>
      </c>
      <c r="G809" s="40">
        <v>49.6</v>
      </c>
      <c r="H809" s="40">
        <v>60.8</v>
      </c>
      <c r="I809" s="40">
        <v>70</v>
      </c>
      <c r="J809" s="40">
        <v>74.8</v>
      </c>
      <c r="K809" s="40">
        <v>72.400000000000006</v>
      </c>
      <c r="L809" s="40">
        <v>64.2</v>
      </c>
      <c r="M809" s="40">
        <v>52.7</v>
      </c>
      <c r="N809" s="40">
        <v>37.5</v>
      </c>
      <c r="O809" s="40">
        <v>24.9</v>
      </c>
    </row>
    <row r="810" spans="1:15">
      <c r="A810" s="40">
        <v>19109</v>
      </c>
      <c r="B810" s="20" t="s">
        <v>1279</v>
      </c>
      <c r="C810" s="20" t="s">
        <v>1259</v>
      </c>
      <c r="D810" s="40">
        <v>13.8</v>
      </c>
      <c r="E810" s="40">
        <v>19.2</v>
      </c>
      <c r="F810" s="40">
        <v>31.6</v>
      </c>
      <c r="G810" s="40">
        <v>45.9</v>
      </c>
      <c r="H810" s="40">
        <v>58.5</v>
      </c>
      <c r="I810" s="40">
        <v>68</v>
      </c>
      <c r="J810" s="40">
        <v>72.599999999999994</v>
      </c>
      <c r="K810" s="40">
        <v>69.8</v>
      </c>
      <c r="L810" s="40">
        <v>61.2</v>
      </c>
      <c r="M810" s="40">
        <v>49.3</v>
      </c>
      <c r="N810" s="40">
        <v>33</v>
      </c>
      <c r="O810" s="40">
        <v>19.3</v>
      </c>
    </row>
    <row r="811" spans="1:15">
      <c r="A811" s="40">
        <v>19111</v>
      </c>
      <c r="B811" s="20" t="s">
        <v>741</v>
      </c>
      <c r="C811" s="20" t="s">
        <v>1259</v>
      </c>
      <c r="D811" s="40">
        <v>23.6</v>
      </c>
      <c r="E811" s="40">
        <v>28</v>
      </c>
      <c r="F811" s="40">
        <v>39.1</v>
      </c>
      <c r="G811" s="40">
        <v>51.6</v>
      </c>
      <c r="H811" s="40">
        <v>62.6</v>
      </c>
      <c r="I811" s="40">
        <v>71.8</v>
      </c>
      <c r="J811" s="40">
        <v>76.599999999999994</v>
      </c>
      <c r="K811" s="40">
        <v>74.2</v>
      </c>
      <c r="L811" s="40">
        <v>66.2</v>
      </c>
      <c r="M811" s="40">
        <v>54.8</v>
      </c>
      <c r="N811" s="40">
        <v>40.1</v>
      </c>
      <c r="O811" s="40">
        <v>28.2</v>
      </c>
    </row>
    <row r="812" spans="1:15">
      <c r="A812" s="40">
        <v>19113</v>
      </c>
      <c r="B812" s="20" t="s">
        <v>1280</v>
      </c>
      <c r="C812" s="20" t="s">
        <v>1259</v>
      </c>
      <c r="D812" s="40">
        <v>17.5</v>
      </c>
      <c r="E812" s="40">
        <v>22.3</v>
      </c>
      <c r="F812" s="40">
        <v>34.4</v>
      </c>
      <c r="G812" s="40">
        <v>47.8</v>
      </c>
      <c r="H812" s="40">
        <v>59.4</v>
      </c>
      <c r="I812" s="40">
        <v>68.8</v>
      </c>
      <c r="J812" s="40">
        <v>73.400000000000006</v>
      </c>
      <c r="K812" s="40">
        <v>70.8</v>
      </c>
      <c r="L812" s="40">
        <v>62.7</v>
      </c>
      <c r="M812" s="40">
        <v>51</v>
      </c>
      <c r="N812" s="40">
        <v>35.799999999999997</v>
      </c>
      <c r="O812" s="40">
        <v>22.8</v>
      </c>
    </row>
    <row r="813" spans="1:15">
      <c r="A813" s="40">
        <v>19115</v>
      </c>
      <c r="B813" s="20" t="s">
        <v>1281</v>
      </c>
      <c r="C813" s="20" t="s">
        <v>1259</v>
      </c>
      <c r="D813" s="40">
        <v>21.5</v>
      </c>
      <c r="E813" s="40">
        <v>26.1</v>
      </c>
      <c r="F813" s="40">
        <v>37.5</v>
      </c>
      <c r="G813" s="40">
        <v>50.2</v>
      </c>
      <c r="H813" s="40">
        <v>61.5</v>
      </c>
      <c r="I813" s="40">
        <v>70.7</v>
      </c>
      <c r="J813" s="40">
        <v>75.2</v>
      </c>
      <c r="K813" s="40">
        <v>72.7</v>
      </c>
      <c r="L813" s="40">
        <v>64.900000000000006</v>
      </c>
      <c r="M813" s="40">
        <v>53.5</v>
      </c>
      <c r="N813" s="40">
        <v>38.6</v>
      </c>
      <c r="O813" s="40">
        <v>26.3</v>
      </c>
    </row>
    <row r="814" spans="1:15">
      <c r="A814" s="40">
        <v>19117</v>
      </c>
      <c r="B814" s="20" t="s">
        <v>1282</v>
      </c>
      <c r="C814" s="20" t="s">
        <v>1259</v>
      </c>
      <c r="D814" s="40">
        <v>21.1</v>
      </c>
      <c r="E814" s="40">
        <v>26.1</v>
      </c>
      <c r="F814" s="40">
        <v>37.5</v>
      </c>
      <c r="G814" s="40">
        <v>50</v>
      </c>
      <c r="H814" s="40">
        <v>61.3</v>
      </c>
      <c r="I814" s="40">
        <v>70.400000000000006</v>
      </c>
      <c r="J814" s="40">
        <v>75.5</v>
      </c>
      <c r="K814" s="40">
        <v>73.2</v>
      </c>
      <c r="L814" s="40">
        <v>64.900000000000006</v>
      </c>
      <c r="M814" s="40">
        <v>53.6</v>
      </c>
      <c r="N814" s="40">
        <v>38.4</v>
      </c>
      <c r="O814" s="40">
        <v>25.7</v>
      </c>
    </row>
    <row r="815" spans="1:15">
      <c r="A815" s="40">
        <v>19119</v>
      </c>
      <c r="B815" s="20" t="s">
        <v>1283</v>
      </c>
      <c r="C815" s="20" t="s">
        <v>1259</v>
      </c>
      <c r="D815" s="40">
        <v>13.9</v>
      </c>
      <c r="E815" s="40">
        <v>19.3</v>
      </c>
      <c r="F815" s="40">
        <v>31.6</v>
      </c>
      <c r="G815" s="40">
        <v>46</v>
      </c>
      <c r="H815" s="40">
        <v>58.3</v>
      </c>
      <c r="I815" s="40">
        <v>67.8</v>
      </c>
      <c r="J815" s="40">
        <v>72.900000000000006</v>
      </c>
      <c r="K815" s="40">
        <v>70.400000000000006</v>
      </c>
      <c r="L815" s="40">
        <v>61.2</v>
      </c>
      <c r="M815" s="40">
        <v>48.9</v>
      </c>
      <c r="N815" s="40">
        <v>32.5</v>
      </c>
      <c r="O815" s="40">
        <v>18.899999999999999</v>
      </c>
    </row>
    <row r="816" spans="1:15">
      <c r="A816" s="40">
        <v>19121</v>
      </c>
      <c r="B816" s="20" t="s">
        <v>745</v>
      </c>
      <c r="C816" s="20" t="s">
        <v>1259</v>
      </c>
      <c r="D816" s="40">
        <v>20</v>
      </c>
      <c r="E816" s="40">
        <v>25.1</v>
      </c>
      <c r="F816" s="40">
        <v>36.6</v>
      </c>
      <c r="G816" s="40">
        <v>49.6</v>
      </c>
      <c r="H816" s="40">
        <v>61.1</v>
      </c>
      <c r="I816" s="40">
        <v>70.3</v>
      </c>
      <c r="J816" s="40">
        <v>75.400000000000006</v>
      </c>
      <c r="K816" s="40">
        <v>72.900000000000006</v>
      </c>
      <c r="L816" s="40">
        <v>64.5</v>
      </c>
      <c r="M816" s="40">
        <v>53.1</v>
      </c>
      <c r="N816" s="40">
        <v>37.6</v>
      </c>
      <c r="O816" s="40">
        <v>24.8</v>
      </c>
    </row>
    <row r="817" spans="1:15">
      <c r="A817" s="40">
        <v>19123</v>
      </c>
      <c r="B817" s="20" t="s">
        <v>1284</v>
      </c>
      <c r="C817" s="20" t="s">
        <v>1259</v>
      </c>
      <c r="D817" s="40">
        <v>20.3</v>
      </c>
      <c r="E817" s="40">
        <v>25.2</v>
      </c>
      <c r="F817" s="40">
        <v>36.9</v>
      </c>
      <c r="G817" s="40">
        <v>49.7</v>
      </c>
      <c r="H817" s="40">
        <v>61</v>
      </c>
      <c r="I817" s="40">
        <v>70.3</v>
      </c>
      <c r="J817" s="40">
        <v>75.2</v>
      </c>
      <c r="K817" s="40">
        <v>72.7</v>
      </c>
      <c r="L817" s="40">
        <v>64.5</v>
      </c>
      <c r="M817" s="40">
        <v>53.1</v>
      </c>
      <c r="N817" s="40">
        <v>37.9</v>
      </c>
      <c r="O817" s="40">
        <v>25.2</v>
      </c>
    </row>
    <row r="818" spans="1:15">
      <c r="A818" s="40">
        <v>19125</v>
      </c>
      <c r="B818" s="20" t="s">
        <v>747</v>
      </c>
      <c r="C818" s="20" t="s">
        <v>1259</v>
      </c>
      <c r="D818" s="40">
        <v>20.9</v>
      </c>
      <c r="E818" s="40">
        <v>25.8</v>
      </c>
      <c r="F818" s="40">
        <v>37.4</v>
      </c>
      <c r="G818" s="40">
        <v>50.1</v>
      </c>
      <c r="H818" s="40">
        <v>61.5</v>
      </c>
      <c r="I818" s="40">
        <v>70.8</v>
      </c>
      <c r="J818" s="40">
        <v>75.8</v>
      </c>
      <c r="K818" s="40">
        <v>73.3</v>
      </c>
      <c r="L818" s="40">
        <v>65</v>
      </c>
      <c r="M818" s="40">
        <v>53.7</v>
      </c>
      <c r="N818" s="40">
        <v>38.4</v>
      </c>
      <c r="O818" s="40">
        <v>25.7</v>
      </c>
    </row>
    <row r="819" spans="1:15">
      <c r="A819" s="40">
        <v>19127</v>
      </c>
      <c r="B819" s="20" t="s">
        <v>748</v>
      </c>
      <c r="C819" s="20" t="s">
        <v>1259</v>
      </c>
      <c r="D819" s="40">
        <v>17.7</v>
      </c>
      <c r="E819" s="40">
        <v>22.6</v>
      </c>
      <c r="F819" s="40">
        <v>34.799999999999997</v>
      </c>
      <c r="G819" s="40">
        <v>48.2</v>
      </c>
      <c r="H819" s="40">
        <v>59.8</v>
      </c>
      <c r="I819" s="40">
        <v>69.099999999999994</v>
      </c>
      <c r="J819" s="40">
        <v>73.7</v>
      </c>
      <c r="K819" s="40">
        <v>71.2</v>
      </c>
      <c r="L819" s="40">
        <v>62.9</v>
      </c>
      <c r="M819" s="40">
        <v>51.5</v>
      </c>
      <c r="N819" s="40">
        <v>35.799999999999997</v>
      </c>
      <c r="O819" s="40">
        <v>22.6</v>
      </c>
    </row>
    <row r="820" spans="1:15">
      <c r="A820" s="40">
        <v>19129</v>
      </c>
      <c r="B820" s="20" t="s">
        <v>1285</v>
      </c>
      <c r="C820" s="20" t="s">
        <v>1259</v>
      </c>
      <c r="D820" s="40">
        <v>21.6</v>
      </c>
      <c r="E820" s="40">
        <v>26.8</v>
      </c>
      <c r="F820" s="40">
        <v>37.799999999999997</v>
      </c>
      <c r="G820" s="40">
        <v>50.8</v>
      </c>
      <c r="H820" s="40">
        <v>61.9</v>
      </c>
      <c r="I820" s="40">
        <v>71.400000000000006</v>
      </c>
      <c r="J820" s="40">
        <v>76.3</v>
      </c>
      <c r="K820" s="40">
        <v>73.8</v>
      </c>
      <c r="L820" s="40">
        <v>65.400000000000006</v>
      </c>
      <c r="M820" s="40">
        <v>53.6</v>
      </c>
      <c r="N820" s="40">
        <v>38.299999999999997</v>
      </c>
      <c r="O820" s="40">
        <v>25.9</v>
      </c>
    </row>
    <row r="821" spans="1:15">
      <c r="A821" s="40">
        <v>19131</v>
      </c>
      <c r="B821" s="20" t="s">
        <v>1087</v>
      </c>
      <c r="C821" s="20" t="s">
        <v>1259</v>
      </c>
      <c r="D821" s="40">
        <v>13</v>
      </c>
      <c r="E821" s="40">
        <v>18.100000000000001</v>
      </c>
      <c r="F821" s="40">
        <v>30.8</v>
      </c>
      <c r="G821" s="40">
        <v>45.2</v>
      </c>
      <c r="H821" s="40">
        <v>57.4</v>
      </c>
      <c r="I821" s="40">
        <v>66.8</v>
      </c>
      <c r="J821" s="40">
        <v>71.5</v>
      </c>
      <c r="K821" s="40">
        <v>69</v>
      </c>
      <c r="L821" s="40">
        <v>60.3</v>
      </c>
      <c r="M821" s="40">
        <v>48.7</v>
      </c>
      <c r="N821" s="40">
        <v>32.5</v>
      </c>
      <c r="O821" s="40">
        <v>18.600000000000001</v>
      </c>
    </row>
    <row r="822" spans="1:15">
      <c r="A822" s="40">
        <v>19133</v>
      </c>
      <c r="B822" s="20" t="s">
        <v>1286</v>
      </c>
      <c r="C822" s="20" t="s">
        <v>1259</v>
      </c>
      <c r="D822" s="40">
        <v>18.2</v>
      </c>
      <c r="E822" s="40">
        <v>23.4</v>
      </c>
      <c r="F822" s="40">
        <v>35.200000000000003</v>
      </c>
      <c r="G822" s="40">
        <v>48.8</v>
      </c>
      <c r="H822" s="40">
        <v>60.4</v>
      </c>
      <c r="I822" s="40">
        <v>69.8</v>
      </c>
      <c r="J822" s="40">
        <v>74.599999999999994</v>
      </c>
      <c r="K822" s="40">
        <v>72.099999999999994</v>
      </c>
      <c r="L822" s="40">
        <v>63.4</v>
      </c>
      <c r="M822" s="40">
        <v>51.6</v>
      </c>
      <c r="N822" s="40">
        <v>35.6</v>
      </c>
      <c r="O822" s="40">
        <v>22.8</v>
      </c>
    </row>
    <row r="823" spans="1:15">
      <c r="A823" s="40">
        <v>19135</v>
      </c>
      <c r="B823" s="20" t="s">
        <v>750</v>
      </c>
      <c r="C823" s="20" t="s">
        <v>1259</v>
      </c>
      <c r="D823" s="40">
        <v>21.4</v>
      </c>
      <c r="E823" s="40">
        <v>26.3</v>
      </c>
      <c r="F823" s="40">
        <v>37.700000000000003</v>
      </c>
      <c r="G823" s="40">
        <v>50.2</v>
      </c>
      <c r="H823" s="40">
        <v>61.6</v>
      </c>
      <c r="I823" s="40">
        <v>70.8</v>
      </c>
      <c r="J823" s="40">
        <v>75.8</v>
      </c>
      <c r="K823" s="40">
        <v>73.5</v>
      </c>
      <c r="L823" s="40">
        <v>65.3</v>
      </c>
      <c r="M823" s="40">
        <v>53.9</v>
      </c>
      <c r="N823" s="40">
        <v>38.700000000000003</v>
      </c>
      <c r="O823" s="40">
        <v>26.2</v>
      </c>
    </row>
    <row r="824" spans="1:15">
      <c r="A824" s="40">
        <v>19137</v>
      </c>
      <c r="B824" s="20" t="s">
        <v>751</v>
      </c>
      <c r="C824" s="20" t="s">
        <v>1259</v>
      </c>
      <c r="D824" s="40">
        <v>20.8</v>
      </c>
      <c r="E824" s="40">
        <v>26</v>
      </c>
      <c r="F824" s="40">
        <v>37.200000000000003</v>
      </c>
      <c r="G824" s="40">
        <v>50.1</v>
      </c>
      <c r="H824" s="40">
        <v>61.4</v>
      </c>
      <c r="I824" s="40">
        <v>70.7</v>
      </c>
      <c r="J824" s="40">
        <v>75.599999999999994</v>
      </c>
      <c r="K824" s="40">
        <v>73.2</v>
      </c>
      <c r="L824" s="40">
        <v>64.8</v>
      </c>
      <c r="M824" s="40">
        <v>53.1</v>
      </c>
      <c r="N824" s="40">
        <v>37.700000000000003</v>
      </c>
      <c r="O824" s="40">
        <v>25.2</v>
      </c>
    </row>
    <row r="825" spans="1:15">
      <c r="A825" s="40">
        <v>19139</v>
      </c>
      <c r="B825" s="20" t="s">
        <v>1287</v>
      </c>
      <c r="C825" s="20" t="s">
        <v>1259</v>
      </c>
      <c r="D825" s="40">
        <v>20.7</v>
      </c>
      <c r="E825" s="40">
        <v>25.2</v>
      </c>
      <c r="F825" s="40">
        <v>36.9</v>
      </c>
      <c r="G825" s="40">
        <v>49.7</v>
      </c>
      <c r="H825" s="40">
        <v>61</v>
      </c>
      <c r="I825" s="40">
        <v>70.3</v>
      </c>
      <c r="J825" s="40">
        <v>74.8</v>
      </c>
      <c r="K825" s="40">
        <v>72.400000000000006</v>
      </c>
      <c r="L825" s="40">
        <v>64.5</v>
      </c>
      <c r="M825" s="40">
        <v>53</v>
      </c>
      <c r="N825" s="40">
        <v>38.1</v>
      </c>
      <c r="O825" s="40">
        <v>25.7</v>
      </c>
    </row>
    <row r="826" spans="1:15">
      <c r="A826" s="40">
        <v>19141</v>
      </c>
      <c r="B826" s="20" t="s">
        <v>1288</v>
      </c>
      <c r="C826" s="20" t="s">
        <v>1259</v>
      </c>
      <c r="D826" s="40">
        <v>14.2</v>
      </c>
      <c r="E826" s="40">
        <v>19.7</v>
      </c>
      <c r="F826" s="40">
        <v>31.8</v>
      </c>
      <c r="G826" s="40">
        <v>46.2</v>
      </c>
      <c r="H826" s="40">
        <v>58.5</v>
      </c>
      <c r="I826" s="40">
        <v>67.900000000000006</v>
      </c>
      <c r="J826" s="40">
        <v>72.8</v>
      </c>
      <c r="K826" s="40">
        <v>70.3</v>
      </c>
      <c r="L826" s="40">
        <v>61.4</v>
      </c>
      <c r="M826" s="40">
        <v>49.4</v>
      </c>
      <c r="N826" s="40">
        <v>33</v>
      </c>
      <c r="O826" s="40">
        <v>19.399999999999999</v>
      </c>
    </row>
    <row r="827" spans="1:15">
      <c r="A827" s="40">
        <v>19143</v>
      </c>
      <c r="B827" s="20" t="s">
        <v>1003</v>
      </c>
      <c r="C827" s="20" t="s">
        <v>1259</v>
      </c>
      <c r="D827" s="40">
        <v>13.3</v>
      </c>
      <c r="E827" s="40">
        <v>18.7</v>
      </c>
      <c r="F827" s="40">
        <v>30.9</v>
      </c>
      <c r="G827" s="40">
        <v>45.4</v>
      </c>
      <c r="H827" s="40">
        <v>57.8</v>
      </c>
      <c r="I827" s="40">
        <v>67.3</v>
      </c>
      <c r="J827" s="40">
        <v>72.2</v>
      </c>
      <c r="K827" s="40">
        <v>69.7</v>
      </c>
      <c r="L827" s="40">
        <v>60.6</v>
      </c>
      <c r="M827" s="40">
        <v>48.6</v>
      </c>
      <c r="N827" s="40">
        <v>32.200000000000003</v>
      </c>
      <c r="O827" s="40">
        <v>18.5</v>
      </c>
    </row>
    <row r="828" spans="1:15">
      <c r="A828" s="40">
        <v>19145</v>
      </c>
      <c r="B828" s="20" t="s">
        <v>1289</v>
      </c>
      <c r="C828" s="20" t="s">
        <v>1259</v>
      </c>
      <c r="D828" s="40">
        <v>21.6</v>
      </c>
      <c r="E828" s="40">
        <v>27</v>
      </c>
      <c r="F828" s="40">
        <v>37.9</v>
      </c>
      <c r="G828" s="40">
        <v>50.6</v>
      </c>
      <c r="H828" s="40">
        <v>61.8</v>
      </c>
      <c r="I828" s="40">
        <v>71.099999999999994</v>
      </c>
      <c r="J828" s="40">
        <v>76</v>
      </c>
      <c r="K828" s="40">
        <v>73.7</v>
      </c>
      <c r="L828" s="40">
        <v>65.400000000000006</v>
      </c>
      <c r="M828" s="40">
        <v>53.7</v>
      </c>
      <c r="N828" s="40">
        <v>38.4</v>
      </c>
      <c r="O828" s="40">
        <v>25.9</v>
      </c>
    </row>
    <row r="829" spans="1:15">
      <c r="A829" s="40">
        <v>19147</v>
      </c>
      <c r="B829" s="20" t="s">
        <v>1290</v>
      </c>
      <c r="C829" s="20" t="s">
        <v>1259</v>
      </c>
      <c r="D829" s="40">
        <v>14.2</v>
      </c>
      <c r="E829" s="40">
        <v>19.399999999999999</v>
      </c>
      <c r="F829" s="40">
        <v>31.7</v>
      </c>
      <c r="G829" s="40">
        <v>46</v>
      </c>
      <c r="H829" s="40">
        <v>58.5</v>
      </c>
      <c r="I829" s="40">
        <v>68</v>
      </c>
      <c r="J829" s="40">
        <v>72.7</v>
      </c>
      <c r="K829" s="40">
        <v>70</v>
      </c>
      <c r="L829" s="40">
        <v>61.2</v>
      </c>
      <c r="M829" s="40">
        <v>49.3</v>
      </c>
      <c r="N829" s="40">
        <v>33</v>
      </c>
      <c r="O829" s="40">
        <v>19.399999999999999</v>
      </c>
    </row>
    <row r="830" spans="1:15">
      <c r="A830" s="40">
        <v>19149</v>
      </c>
      <c r="B830" s="20" t="s">
        <v>1291</v>
      </c>
      <c r="C830" s="20" t="s">
        <v>1259</v>
      </c>
      <c r="D830" s="40">
        <v>16.100000000000001</v>
      </c>
      <c r="E830" s="40">
        <v>21.3</v>
      </c>
      <c r="F830" s="40">
        <v>33.299999999999997</v>
      </c>
      <c r="G830" s="40">
        <v>47.3</v>
      </c>
      <c r="H830" s="40">
        <v>59.2</v>
      </c>
      <c r="I830" s="40">
        <v>68.7</v>
      </c>
      <c r="J830" s="40">
        <v>73.7</v>
      </c>
      <c r="K830" s="40">
        <v>71.099999999999994</v>
      </c>
      <c r="L830" s="40">
        <v>62.3</v>
      </c>
      <c r="M830" s="40">
        <v>50.2</v>
      </c>
      <c r="N830" s="40">
        <v>34</v>
      </c>
      <c r="O830" s="40">
        <v>20.8</v>
      </c>
    </row>
    <row r="831" spans="1:15">
      <c r="A831" s="40">
        <v>19151</v>
      </c>
      <c r="B831" s="20" t="s">
        <v>1292</v>
      </c>
      <c r="C831" s="20" t="s">
        <v>1259</v>
      </c>
      <c r="D831" s="40">
        <v>15.6</v>
      </c>
      <c r="E831" s="40">
        <v>20.8</v>
      </c>
      <c r="F831" s="40">
        <v>32.9</v>
      </c>
      <c r="G831" s="40">
        <v>47</v>
      </c>
      <c r="H831" s="40">
        <v>59.3</v>
      </c>
      <c r="I831" s="40">
        <v>68.599999999999994</v>
      </c>
      <c r="J831" s="40">
        <v>73.400000000000006</v>
      </c>
      <c r="K831" s="40">
        <v>70.7</v>
      </c>
      <c r="L831" s="40">
        <v>62.2</v>
      </c>
      <c r="M831" s="40">
        <v>50.3</v>
      </c>
      <c r="N831" s="40">
        <v>34.200000000000003</v>
      </c>
      <c r="O831" s="40">
        <v>20.7</v>
      </c>
    </row>
    <row r="832" spans="1:15">
      <c r="A832" s="40">
        <v>19153</v>
      </c>
      <c r="B832" s="20" t="s">
        <v>825</v>
      </c>
      <c r="C832" s="20" t="s">
        <v>1259</v>
      </c>
      <c r="D832" s="40">
        <v>19.600000000000001</v>
      </c>
      <c r="E832" s="40">
        <v>24.5</v>
      </c>
      <c r="F832" s="40">
        <v>36.5</v>
      </c>
      <c r="G832" s="40">
        <v>49.7</v>
      </c>
      <c r="H832" s="40">
        <v>61.3</v>
      </c>
      <c r="I832" s="40">
        <v>70.599999999999994</v>
      </c>
      <c r="J832" s="40">
        <v>75.5</v>
      </c>
      <c r="K832" s="40">
        <v>72.900000000000006</v>
      </c>
      <c r="L832" s="40">
        <v>64.5</v>
      </c>
      <c r="M832" s="40">
        <v>53.1</v>
      </c>
      <c r="N832" s="40">
        <v>37.5</v>
      </c>
      <c r="O832" s="40">
        <v>24.5</v>
      </c>
    </row>
    <row r="833" spans="1:15">
      <c r="A833" s="40">
        <v>19155</v>
      </c>
      <c r="B833" s="20" t="s">
        <v>1293</v>
      </c>
      <c r="C833" s="20" t="s">
        <v>1259</v>
      </c>
      <c r="D833" s="40">
        <v>20.399999999999999</v>
      </c>
      <c r="E833" s="40">
        <v>25.6</v>
      </c>
      <c r="F833" s="40">
        <v>36.799999999999997</v>
      </c>
      <c r="G833" s="40">
        <v>50</v>
      </c>
      <c r="H833" s="40">
        <v>61.2</v>
      </c>
      <c r="I833" s="40">
        <v>70.599999999999994</v>
      </c>
      <c r="J833" s="40">
        <v>75.5</v>
      </c>
      <c r="K833" s="40">
        <v>72.900000000000006</v>
      </c>
      <c r="L833" s="40">
        <v>64.5</v>
      </c>
      <c r="M833" s="40">
        <v>52.8</v>
      </c>
      <c r="N833" s="40">
        <v>37.4</v>
      </c>
      <c r="O833" s="40">
        <v>24.9</v>
      </c>
    </row>
    <row r="834" spans="1:15">
      <c r="A834" s="40">
        <v>19157</v>
      </c>
      <c r="B834" s="20" t="s">
        <v>1294</v>
      </c>
      <c r="C834" s="20" t="s">
        <v>1259</v>
      </c>
      <c r="D834" s="40">
        <v>18.600000000000001</v>
      </c>
      <c r="E834" s="40">
        <v>23.5</v>
      </c>
      <c r="F834" s="40">
        <v>35.5</v>
      </c>
      <c r="G834" s="40">
        <v>48.7</v>
      </c>
      <c r="H834" s="40">
        <v>60</v>
      </c>
      <c r="I834" s="40">
        <v>69.2</v>
      </c>
      <c r="J834" s="40">
        <v>73.900000000000006</v>
      </c>
      <c r="K834" s="40">
        <v>71.5</v>
      </c>
      <c r="L834" s="40">
        <v>63.4</v>
      </c>
      <c r="M834" s="40">
        <v>52</v>
      </c>
      <c r="N834" s="40">
        <v>36.5</v>
      </c>
      <c r="O834" s="40">
        <v>23.5</v>
      </c>
    </row>
    <row r="835" spans="1:15">
      <c r="A835" s="40">
        <v>19159</v>
      </c>
      <c r="B835" s="20" t="s">
        <v>1295</v>
      </c>
      <c r="C835" s="20" t="s">
        <v>1259</v>
      </c>
      <c r="D835" s="40">
        <v>21.1</v>
      </c>
      <c r="E835" s="40">
        <v>26.2</v>
      </c>
      <c r="F835" s="40">
        <v>37.4</v>
      </c>
      <c r="G835" s="40">
        <v>49.7</v>
      </c>
      <c r="H835" s="40">
        <v>60.9</v>
      </c>
      <c r="I835" s="40">
        <v>70.099999999999994</v>
      </c>
      <c r="J835" s="40">
        <v>75.099999999999994</v>
      </c>
      <c r="K835" s="40">
        <v>72.900000000000006</v>
      </c>
      <c r="L835" s="40">
        <v>64.5</v>
      </c>
      <c r="M835" s="40">
        <v>53.3</v>
      </c>
      <c r="N835" s="40">
        <v>38</v>
      </c>
      <c r="O835" s="40">
        <v>25.5</v>
      </c>
    </row>
    <row r="836" spans="1:15">
      <c r="A836" s="40">
        <v>19161</v>
      </c>
      <c r="B836" s="20" t="s">
        <v>1296</v>
      </c>
      <c r="C836" s="20" t="s">
        <v>1259</v>
      </c>
      <c r="D836" s="40">
        <v>16.3</v>
      </c>
      <c r="E836" s="40">
        <v>21.4</v>
      </c>
      <c r="F836" s="40">
        <v>33.4</v>
      </c>
      <c r="G836" s="40">
        <v>47.3</v>
      </c>
      <c r="H836" s="40">
        <v>59.2</v>
      </c>
      <c r="I836" s="40">
        <v>68.599999999999994</v>
      </c>
      <c r="J836" s="40">
        <v>73.400000000000006</v>
      </c>
      <c r="K836" s="40">
        <v>70.900000000000006</v>
      </c>
      <c r="L836" s="40">
        <v>62.4</v>
      </c>
      <c r="M836" s="40">
        <v>50.5</v>
      </c>
      <c r="N836" s="40">
        <v>34.299999999999997</v>
      </c>
      <c r="O836" s="40">
        <v>21.2</v>
      </c>
    </row>
    <row r="837" spans="1:15">
      <c r="A837" s="40">
        <v>19163</v>
      </c>
      <c r="B837" s="20" t="s">
        <v>831</v>
      </c>
      <c r="C837" s="20" t="s">
        <v>1259</v>
      </c>
      <c r="D837" s="40">
        <v>20.399999999999999</v>
      </c>
      <c r="E837" s="40">
        <v>24.6</v>
      </c>
      <c r="F837" s="40">
        <v>36.200000000000003</v>
      </c>
      <c r="G837" s="40">
        <v>49</v>
      </c>
      <c r="H837" s="40">
        <v>60.4</v>
      </c>
      <c r="I837" s="40">
        <v>69.8</v>
      </c>
      <c r="J837" s="40">
        <v>74.3</v>
      </c>
      <c r="K837" s="40">
        <v>72</v>
      </c>
      <c r="L837" s="40">
        <v>64.099999999999994</v>
      </c>
      <c r="M837" s="40">
        <v>52.6</v>
      </c>
      <c r="N837" s="40">
        <v>37.799999999999997</v>
      </c>
      <c r="O837" s="40">
        <v>25.3</v>
      </c>
    </row>
    <row r="838" spans="1:15">
      <c r="A838" s="40">
        <v>19165</v>
      </c>
      <c r="B838" s="20" t="s">
        <v>759</v>
      </c>
      <c r="C838" s="20" t="s">
        <v>1259</v>
      </c>
      <c r="D838" s="40">
        <v>18.600000000000001</v>
      </c>
      <c r="E838" s="40">
        <v>23.8</v>
      </c>
      <c r="F838" s="40">
        <v>35.299999999999997</v>
      </c>
      <c r="G838" s="40">
        <v>48.6</v>
      </c>
      <c r="H838" s="40">
        <v>60</v>
      </c>
      <c r="I838" s="40">
        <v>69.400000000000006</v>
      </c>
      <c r="J838" s="40">
        <v>74.3</v>
      </c>
      <c r="K838" s="40">
        <v>71.8</v>
      </c>
      <c r="L838" s="40">
        <v>63.3</v>
      </c>
      <c r="M838" s="40">
        <v>51.6</v>
      </c>
      <c r="N838" s="40">
        <v>35.9</v>
      </c>
      <c r="O838" s="40">
        <v>23.3</v>
      </c>
    </row>
    <row r="839" spans="1:15">
      <c r="A839" s="40">
        <v>19167</v>
      </c>
      <c r="B839" s="20" t="s">
        <v>1297</v>
      </c>
      <c r="C839" s="20" t="s">
        <v>1259</v>
      </c>
      <c r="D839" s="40">
        <v>14.9</v>
      </c>
      <c r="E839" s="40">
        <v>20.2</v>
      </c>
      <c r="F839" s="40">
        <v>32.5</v>
      </c>
      <c r="G839" s="40">
        <v>46.7</v>
      </c>
      <c r="H839" s="40">
        <v>58.8</v>
      </c>
      <c r="I839" s="40">
        <v>68.3</v>
      </c>
      <c r="J839" s="40">
        <v>73.400000000000006</v>
      </c>
      <c r="K839" s="40">
        <v>70.900000000000006</v>
      </c>
      <c r="L839" s="40">
        <v>61.8</v>
      </c>
      <c r="M839" s="40">
        <v>49.7</v>
      </c>
      <c r="N839" s="40">
        <v>33.200000000000003</v>
      </c>
      <c r="O839" s="40">
        <v>19.8</v>
      </c>
    </row>
    <row r="840" spans="1:15">
      <c r="A840" s="40">
        <v>19169</v>
      </c>
      <c r="B840" s="20" t="s">
        <v>1298</v>
      </c>
      <c r="C840" s="20" t="s">
        <v>1259</v>
      </c>
      <c r="D840" s="40">
        <v>17.7</v>
      </c>
      <c r="E840" s="40">
        <v>22.7</v>
      </c>
      <c r="F840" s="40">
        <v>34.9</v>
      </c>
      <c r="G840" s="40">
        <v>48.5</v>
      </c>
      <c r="H840" s="40">
        <v>60.1</v>
      </c>
      <c r="I840" s="40">
        <v>69.400000000000006</v>
      </c>
      <c r="J840" s="40">
        <v>74.099999999999994</v>
      </c>
      <c r="K840" s="40">
        <v>71.400000000000006</v>
      </c>
      <c r="L840" s="40">
        <v>63.2</v>
      </c>
      <c r="M840" s="40">
        <v>51.7</v>
      </c>
      <c r="N840" s="40">
        <v>35.9</v>
      </c>
      <c r="O840" s="40">
        <v>22.7</v>
      </c>
    </row>
    <row r="841" spans="1:15">
      <c r="A841" s="40">
        <v>19171</v>
      </c>
      <c r="B841" s="20" t="s">
        <v>1299</v>
      </c>
      <c r="C841" s="20" t="s">
        <v>1259</v>
      </c>
      <c r="D841" s="40">
        <v>17.399999999999999</v>
      </c>
      <c r="E841" s="40">
        <v>22.3</v>
      </c>
      <c r="F841" s="40">
        <v>34.6</v>
      </c>
      <c r="G841" s="40">
        <v>48.1</v>
      </c>
      <c r="H841" s="40">
        <v>59.6</v>
      </c>
      <c r="I841" s="40">
        <v>68.7</v>
      </c>
      <c r="J841" s="40">
        <v>73.400000000000006</v>
      </c>
      <c r="K841" s="40">
        <v>70.900000000000006</v>
      </c>
      <c r="L841" s="40">
        <v>62.7</v>
      </c>
      <c r="M841" s="40">
        <v>51.3</v>
      </c>
      <c r="N841" s="40">
        <v>35.6</v>
      </c>
      <c r="O841" s="40">
        <v>22.4</v>
      </c>
    </row>
    <row r="842" spans="1:15">
      <c r="A842" s="40">
        <v>19173</v>
      </c>
      <c r="B842" s="20" t="s">
        <v>1014</v>
      </c>
      <c r="C842" s="20" t="s">
        <v>1259</v>
      </c>
      <c r="D842" s="40">
        <v>21.1</v>
      </c>
      <c r="E842" s="40">
        <v>26.2</v>
      </c>
      <c r="F842" s="40">
        <v>37.299999999999997</v>
      </c>
      <c r="G842" s="40">
        <v>49.8</v>
      </c>
      <c r="H842" s="40">
        <v>61</v>
      </c>
      <c r="I842" s="40">
        <v>70.099999999999994</v>
      </c>
      <c r="J842" s="40">
        <v>75.099999999999994</v>
      </c>
      <c r="K842" s="40">
        <v>72.900000000000006</v>
      </c>
      <c r="L842" s="40">
        <v>64.599999999999994</v>
      </c>
      <c r="M842" s="40">
        <v>53.2</v>
      </c>
      <c r="N842" s="40">
        <v>37.9</v>
      </c>
      <c r="O842" s="40">
        <v>25.4</v>
      </c>
    </row>
    <row r="843" spans="1:15">
      <c r="A843" s="40">
        <v>19175</v>
      </c>
      <c r="B843" s="20" t="s">
        <v>837</v>
      </c>
      <c r="C843" s="20" t="s">
        <v>1259</v>
      </c>
      <c r="D843" s="40">
        <v>20.2</v>
      </c>
      <c r="E843" s="40">
        <v>25.3</v>
      </c>
      <c r="F843" s="40">
        <v>36.6</v>
      </c>
      <c r="G843" s="40">
        <v>49.3</v>
      </c>
      <c r="H843" s="40">
        <v>60.6</v>
      </c>
      <c r="I843" s="40">
        <v>69.8</v>
      </c>
      <c r="J843" s="40">
        <v>74.900000000000006</v>
      </c>
      <c r="K843" s="40">
        <v>72.599999999999994</v>
      </c>
      <c r="L843" s="40">
        <v>64.099999999999994</v>
      </c>
      <c r="M843" s="40">
        <v>52.8</v>
      </c>
      <c r="N843" s="40">
        <v>37.4</v>
      </c>
      <c r="O843" s="40">
        <v>24.8</v>
      </c>
    </row>
    <row r="844" spans="1:15">
      <c r="A844" s="40">
        <v>19177</v>
      </c>
      <c r="B844" s="20" t="s">
        <v>838</v>
      </c>
      <c r="C844" s="20" t="s">
        <v>1259</v>
      </c>
      <c r="D844" s="40">
        <v>22.7</v>
      </c>
      <c r="E844" s="40">
        <v>27.3</v>
      </c>
      <c r="F844" s="40">
        <v>38.5</v>
      </c>
      <c r="G844" s="40">
        <v>51.1</v>
      </c>
      <c r="H844" s="40">
        <v>62.1</v>
      </c>
      <c r="I844" s="40">
        <v>71.400000000000006</v>
      </c>
      <c r="J844" s="40">
        <v>76.099999999999994</v>
      </c>
      <c r="K844" s="40">
        <v>73.8</v>
      </c>
      <c r="L844" s="40">
        <v>65.7</v>
      </c>
      <c r="M844" s="40">
        <v>54.3</v>
      </c>
      <c r="N844" s="40">
        <v>39.5</v>
      </c>
      <c r="O844" s="40">
        <v>27.5</v>
      </c>
    </row>
    <row r="845" spans="1:15">
      <c r="A845" s="40">
        <v>19179</v>
      </c>
      <c r="B845" s="20" t="s">
        <v>1300</v>
      </c>
      <c r="C845" s="20" t="s">
        <v>1259</v>
      </c>
      <c r="D845" s="40">
        <v>21.3</v>
      </c>
      <c r="E845" s="40">
        <v>26.1</v>
      </c>
      <c r="F845" s="40">
        <v>37.6</v>
      </c>
      <c r="G845" s="40">
        <v>50.3</v>
      </c>
      <c r="H845" s="40">
        <v>61.6</v>
      </c>
      <c r="I845" s="40">
        <v>70.8</v>
      </c>
      <c r="J845" s="40">
        <v>75.7</v>
      </c>
      <c r="K845" s="40">
        <v>73.3</v>
      </c>
      <c r="L845" s="40">
        <v>65.099999999999994</v>
      </c>
      <c r="M845" s="40">
        <v>53.7</v>
      </c>
      <c r="N845" s="40">
        <v>38.6</v>
      </c>
      <c r="O845" s="40">
        <v>26.2</v>
      </c>
    </row>
    <row r="846" spans="1:15">
      <c r="A846" s="40">
        <v>19181</v>
      </c>
      <c r="B846" s="20" t="s">
        <v>1119</v>
      </c>
      <c r="C846" s="20" t="s">
        <v>1259</v>
      </c>
      <c r="D846" s="40">
        <v>20.8</v>
      </c>
      <c r="E846" s="40">
        <v>25.7</v>
      </c>
      <c r="F846" s="40">
        <v>37.299999999999997</v>
      </c>
      <c r="G846" s="40">
        <v>50.2</v>
      </c>
      <c r="H846" s="40">
        <v>61.7</v>
      </c>
      <c r="I846" s="40">
        <v>71</v>
      </c>
      <c r="J846" s="40">
        <v>76.099999999999994</v>
      </c>
      <c r="K846" s="40">
        <v>73.599999999999994</v>
      </c>
      <c r="L846" s="40">
        <v>65.2</v>
      </c>
      <c r="M846" s="40">
        <v>53.8</v>
      </c>
      <c r="N846" s="40">
        <v>38.4</v>
      </c>
      <c r="O846" s="40">
        <v>25.5</v>
      </c>
    </row>
    <row r="847" spans="1:15">
      <c r="A847" s="40">
        <v>19183</v>
      </c>
      <c r="B847" s="20" t="s">
        <v>765</v>
      </c>
      <c r="C847" s="20" t="s">
        <v>1259</v>
      </c>
      <c r="D847" s="40">
        <v>20.3</v>
      </c>
      <c r="E847" s="40">
        <v>25.1</v>
      </c>
      <c r="F847" s="40">
        <v>36.799999999999997</v>
      </c>
      <c r="G847" s="40">
        <v>49.7</v>
      </c>
      <c r="H847" s="40">
        <v>60.9</v>
      </c>
      <c r="I847" s="40">
        <v>70</v>
      </c>
      <c r="J847" s="40">
        <v>74.7</v>
      </c>
      <c r="K847" s="40">
        <v>72.3</v>
      </c>
      <c r="L847" s="40">
        <v>64.3</v>
      </c>
      <c r="M847" s="40">
        <v>52.8</v>
      </c>
      <c r="N847" s="40">
        <v>37.700000000000003</v>
      </c>
      <c r="O847" s="40">
        <v>25.3</v>
      </c>
    </row>
    <row r="848" spans="1:15">
      <c r="A848" s="40">
        <v>19185</v>
      </c>
      <c r="B848" s="20" t="s">
        <v>1120</v>
      </c>
      <c r="C848" s="20" t="s">
        <v>1259</v>
      </c>
      <c r="D848" s="40">
        <v>21.6</v>
      </c>
      <c r="E848" s="40">
        <v>26.6</v>
      </c>
      <c r="F848" s="40">
        <v>37.799999999999997</v>
      </c>
      <c r="G848" s="40">
        <v>50.1</v>
      </c>
      <c r="H848" s="40">
        <v>61.3</v>
      </c>
      <c r="I848" s="40">
        <v>70.400000000000006</v>
      </c>
      <c r="J848" s="40">
        <v>75.5</v>
      </c>
      <c r="K848" s="40">
        <v>73.2</v>
      </c>
      <c r="L848" s="40">
        <v>65</v>
      </c>
      <c r="M848" s="40">
        <v>53.7</v>
      </c>
      <c r="N848" s="40">
        <v>38.6</v>
      </c>
      <c r="O848" s="40">
        <v>26.2</v>
      </c>
    </row>
    <row r="849" spans="1:15">
      <c r="A849" s="40">
        <v>19187</v>
      </c>
      <c r="B849" s="20" t="s">
        <v>1121</v>
      </c>
      <c r="C849" s="20" t="s">
        <v>1259</v>
      </c>
      <c r="D849" s="40">
        <v>16.399999999999999</v>
      </c>
      <c r="E849" s="40">
        <v>21.5</v>
      </c>
      <c r="F849" s="40">
        <v>33.9</v>
      </c>
      <c r="G849" s="40">
        <v>47.5</v>
      </c>
      <c r="H849" s="40">
        <v>59.7</v>
      </c>
      <c r="I849" s="40">
        <v>69</v>
      </c>
      <c r="J849" s="40">
        <v>73.599999999999994</v>
      </c>
      <c r="K849" s="40">
        <v>70.900000000000006</v>
      </c>
      <c r="L849" s="40">
        <v>62.6</v>
      </c>
      <c r="M849" s="40">
        <v>50.9</v>
      </c>
      <c r="N849" s="40">
        <v>34.799999999999997</v>
      </c>
      <c r="O849" s="40">
        <v>21.5</v>
      </c>
    </row>
    <row r="850" spans="1:15">
      <c r="A850" s="40">
        <v>19189</v>
      </c>
      <c r="B850" s="20" t="s">
        <v>1214</v>
      </c>
      <c r="C850" s="20" t="s">
        <v>1259</v>
      </c>
      <c r="D850" s="40">
        <v>13.1</v>
      </c>
      <c r="E850" s="40">
        <v>18.399999999999999</v>
      </c>
      <c r="F850" s="40">
        <v>30.9</v>
      </c>
      <c r="G850" s="40">
        <v>45.2</v>
      </c>
      <c r="H850" s="40">
        <v>57.8</v>
      </c>
      <c r="I850" s="40">
        <v>67.400000000000006</v>
      </c>
      <c r="J850" s="40">
        <v>72</v>
      </c>
      <c r="K850" s="40">
        <v>69.3</v>
      </c>
      <c r="L850" s="40">
        <v>60.7</v>
      </c>
      <c r="M850" s="40">
        <v>49</v>
      </c>
      <c r="N850" s="40">
        <v>32.4</v>
      </c>
      <c r="O850" s="40">
        <v>18.600000000000001</v>
      </c>
    </row>
    <row r="851" spans="1:15">
      <c r="A851" s="40">
        <v>19191</v>
      </c>
      <c r="B851" s="20" t="s">
        <v>1301</v>
      </c>
      <c r="C851" s="20" t="s">
        <v>1259</v>
      </c>
      <c r="D851" s="40">
        <v>13.5</v>
      </c>
      <c r="E851" s="40">
        <v>18.5</v>
      </c>
      <c r="F851" s="40">
        <v>30.7</v>
      </c>
      <c r="G851" s="40">
        <v>45.1</v>
      </c>
      <c r="H851" s="40">
        <v>57.1</v>
      </c>
      <c r="I851" s="40">
        <v>66.400000000000006</v>
      </c>
      <c r="J851" s="40">
        <v>71</v>
      </c>
      <c r="K851" s="40">
        <v>68.5</v>
      </c>
      <c r="L851" s="40">
        <v>60</v>
      </c>
      <c r="M851" s="40">
        <v>48.4</v>
      </c>
      <c r="N851" s="40">
        <v>32.700000000000003</v>
      </c>
      <c r="O851" s="40">
        <v>19.100000000000001</v>
      </c>
    </row>
    <row r="852" spans="1:15">
      <c r="A852" s="40">
        <v>19193</v>
      </c>
      <c r="B852" s="20" t="s">
        <v>1302</v>
      </c>
      <c r="C852" s="20" t="s">
        <v>1259</v>
      </c>
      <c r="D852" s="40">
        <v>17.2</v>
      </c>
      <c r="E852" s="40">
        <v>22.4</v>
      </c>
      <c r="F852" s="40">
        <v>34.299999999999997</v>
      </c>
      <c r="G852" s="40">
        <v>48.1</v>
      </c>
      <c r="H852" s="40">
        <v>59.9</v>
      </c>
      <c r="I852" s="40">
        <v>69.3</v>
      </c>
      <c r="J852" s="40">
        <v>74.2</v>
      </c>
      <c r="K852" s="40">
        <v>71.599999999999994</v>
      </c>
      <c r="L852" s="40">
        <v>62.9</v>
      </c>
      <c r="M852" s="40">
        <v>51</v>
      </c>
      <c r="N852" s="40">
        <v>34.9</v>
      </c>
      <c r="O852" s="40">
        <v>21.9</v>
      </c>
    </row>
    <row r="853" spans="1:15">
      <c r="A853" s="40">
        <v>19195</v>
      </c>
      <c r="B853" s="20" t="s">
        <v>1126</v>
      </c>
      <c r="C853" s="20" t="s">
        <v>1259</v>
      </c>
      <c r="D853" s="40">
        <v>12.9</v>
      </c>
      <c r="E853" s="40">
        <v>18.100000000000001</v>
      </c>
      <c r="F853" s="40">
        <v>30.7</v>
      </c>
      <c r="G853" s="40">
        <v>45.1</v>
      </c>
      <c r="H853" s="40">
        <v>57.6</v>
      </c>
      <c r="I853" s="40">
        <v>67.2</v>
      </c>
      <c r="J853" s="40">
        <v>71.8</v>
      </c>
      <c r="K853" s="40">
        <v>69.2</v>
      </c>
      <c r="L853" s="40">
        <v>60.6</v>
      </c>
      <c r="M853" s="40">
        <v>48.9</v>
      </c>
      <c r="N853" s="40">
        <v>32.4</v>
      </c>
      <c r="O853" s="40">
        <v>18.5</v>
      </c>
    </row>
    <row r="854" spans="1:15">
      <c r="A854" s="40">
        <v>19197</v>
      </c>
      <c r="B854" s="20" t="s">
        <v>1303</v>
      </c>
      <c r="C854" s="20" t="s">
        <v>1259</v>
      </c>
      <c r="D854" s="40">
        <v>15</v>
      </c>
      <c r="E854" s="40">
        <v>20.2</v>
      </c>
      <c r="F854" s="40">
        <v>32.700000000000003</v>
      </c>
      <c r="G854" s="40">
        <v>46.6</v>
      </c>
      <c r="H854" s="40">
        <v>58.9</v>
      </c>
      <c r="I854" s="40">
        <v>68.2</v>
      </c>
      <c r="J854" s="40">
        <v>72.7</v>
      </c>
      <c r="K854" s="40">
        <v>70</v>
      </c>
      <c r="L854" s="40">
        <v>61.7</v>
      </c>
      <c r="M854" s="40">
        <v>50.1</v>
      </c>
      <c r="N854" s="40">
        <v>33.9</v>
      </c>
      <c r="O854" s="40">
        <v>20.3</v>
      </c>
    </row>
    <row r="855" spans="1:15">
      <c r="A855" s="40">
        <v>20001</v>
      </c>
      <c r="B855" s="20" t="s">
        <v>1217</v>
      </c>
      <c r="C855" s="20" t="s">
        <v>1304</v>
      </c>
      <c r="D855" s="40">
        <v>30.4</v>
      </c>
      <c r="E855" s="40">
        <v>35.6</v>
      </c>
      <c r="F855" s="40">
        <v>44.9</v>
      </c>
      <c r="G855" s="40">
        <v>55.8</v>
      </c>
      <c r="H855" s="40">
        <v>65.3</v>
      </c>
      <c r="I855" s="40">
        <v>74.400000000000006</v>
      </c>
      <c r="J855" s="40">
        <v>79.400000000000006</v>
      </c>
      <c r="K855" s="40">
        <v>78.099999999999994</v>
      </c>
      <c r="L855" s="40">
        <v>70.099999999999994</v>
      </c>
      <c r="M855" s="40">
        <v>58.9</v>
      </c>
      <c r="N855" s="40">
        <v>44.9</v>
      </c>
      <c r="O855" s="40">
        <v>34.1</v>
      </c>
    </row>
    <row r="856" spans="1:15">
      <c r="A856" s="40">
        <v>20003</v>
      </c>
      <c r="B856" s="20" t="s">
        <v>1305</v>
      </c>
      <c r="C856" s="20" t="s">
        <v>1304</v>
      </c>
      <c r="D856" s="40">
        <v>29.4</v>
      </c>
      <c r="E856" s="40">
        <v>34.6</v>
      </c>
      <c r="F856" s="40">
        <v>44.1</v>
      </c>
      <c r="G856" s="40">
        <v>55.1</v>
      </c>
      <c r="H856" s="40">
        <v>64.8</v>
      </c>
      <c r="I856" s="40">
        <v>73.900000000000006</v>
      </c>
      <c r="J856" s="40">
        <v>78.900000000000006</v>
      </c>
      <c r="K856" s="40">
        <v>77.599999999999994</v>
      </c>
      <c r="L856" s="40">
        <v>69.400000000000006</v>
      </c>
      <c r="M856" s="40">
        <v>58.2</v>
      </c>
      <c r="N856" s="40">
        <v>44.2</v>
      </c>
      <c r="O856" s="40">
        <v>33.200000000000003</v>
      </c>
    </row>
    <row r="857" spans="1:15">
      <c r="A857" s="40">
        <v>20005</v>
      </c>
      <c r="B857" s="20" t="s">
        <v>1306</v>
      </c>
      <c r="C857" s="20" t="s">
        <v>1304</v>
      </c>
      <c r="D857" s="40">
        <v>25.9</v>
      </c>
      <c r="E857" s="40">
        <v>31.1</v>
      </c>
      <c r="F857" s="40">
        <v>41.4</v>
      </c>
      <c r="G857" s="40">
        <v>53.1</v>
      </c>
      <c r="H857" s="40">
        <v>63.5</v>
      </c>
      <c r="I857" s="40">
        <v>72.8</v>
      </c>
      <c r="J857" s="40">
        <v>77.7</v>
      </c>
      <c r="K857" s="40">
        <v>75.8</v>
      </c>
      <c r="L857" s="40">
        <v>67.3</v>
      </c>
      <c r="M857" s="40">
        <v>56.1</v>
      </c>
      <c r="N857" s="40">
        <v>41.6</v>
      </c>
      <c r="O857" s="40">
        <v>29.9</v>
      </c>
    </row>
    <row r="858" spans="1:15">
      <c r="A858" s="40">
        <v>20007</v>
      </c>
      <c r="B858" s="20" t="s">
        <v>1307</v>
      </c>
      <c r="C858" s="20" t="s">
        <v>1304</v>
      </c>
      <c r="D858" s="40">
        <v>31.4</v>
      </c>
      <c r="E858" s="40">
        <v>36.6</v>
      </c>
      <c r="F858" s="40">
        <v>45</v>
      </c>
      <c r="G858" s="40">
        <v>55.9</v>
      </c>
      <c r="H858" s="40">
        <v>65.5</v>
      </c>
      <c r="I858" s="40">
        <v>75.599999999999994</v>
      </c>
      <c r="J858" s="40">
        <v>81.099999999999994</v>
      </c>
      <c r="K858" s="40">
        <v>79.7</v>
      </c>
      <c r="L858" s="40">
        <v>71.099999999999994</v>
      </c>
      <c r="M858" s="40">
        <v>58.8</v>
      </c>
      <c r="N858" s="40">
        <v>44.3</v>
      </c>
      <c r="O858" s="40">
        <v>33.9</v>
      </c>
    </row>
    <row r="859" spans="1:15">
      <c r="A859" s="40">
        <v>20009</v>
      </c>
      <c r="B859" s="20" t="s">
        <v>1308</v>
      </c>
      <c r="C859" s="20" t="s">
        <v>1304</v>
      </c>
      <c r="D859" s="40">
        <v>28.5</v>
      </c>
      <c r="E859" s="40">
        <v>33.5</v>
      </c>
      <c r="F859" s="40">
        <v>42.2</v>
      </c>
      <c r="G859" s="40">
        <v>53.4</v>
      </c>
      <c r="H859" s="40">
        <v>63.5</v>
      </c>
      <c r="I859" s="40">
        <v>73.900000000000006</v>
      </c>
      <c r="J859" s="40">
        <v>79.7</v>
      </c>
      <c r="K859" s="40">
        <v>78</v>
      </c>
      <c r="L859" s="40">
        <v>69.099999999999994</v>
      </c>
      <c r="M859" s="40">
        <v>56.8</v>
      </c>
      <c r="N859" s="40">
        <v>41.9</v>
      </c>
      <c r="O859" s="40">
        <v>31.3</v>
      </c>
    </row>
    <row r="860" spans="1:15">
      <c r="A860" s="40">
        <v>20011</v>
      </c>
      <c r="B860" s="20" t="s">
        <v>1309</v>
      </c>
      <c r="C860" s="20" t="s">
        <v>1304</v>
      </c>
      <c r="D860" s="40">
        <v>30.6</v>
      </c>
      <c r="E860" s="40">
        <v>35.799999999999997</v>
      </c>
      <c r="F860" s="40">
        <v>45.1</v>
      </c>
      <c r="G860" s="40">
        <v>55.9</v>
      </c>
      <c r="H860" s="40">
        <v>65.400000000000006</v>
      </c>
      <c r="I860" s="40">
        <v>74.5</v>
      </c>
      <c r="J860" s="40">
        <v>79.3</v>
      </c>
      <c r="K860" s="40">
        <v>78.099999999999994</v>
      </c>
      <c r="L860" s="40">
        <v>70.2</v>
      </c>
      <c r="M860" s="40">
        <v>59.1</v>
      </c>
      <c r="N860" s="40">
        <v>45</v>
      </c>
      <c r="O860" s="40">
        <v>34.4</v>
      </c>
    </row>
    <row r="861" spans="1:15">
      <c r="A861" s="40">
        <v>20013</v>
      </c>
      <c r="B861" s="20" t="s">
        <v>1164</v>
      </c>
      <c r="C861" s="20" t="s">
        <v>1304</v>
      </c>
      <c r="D861" s="40">
        <v>24.7</v>
      </c>
      <c r="E861" s="40">
        <v>30.1</v>
      </c>
      <c r="F861" s="40">
        <v>40.5</v>
      </c>
      <c r="G861" s="40">
        <v>52.3</v>
      </c>
      <c r="H861" s="40">
        <v>62.8</v>
      </c>
      <c r="I861" s="40">
        <v>72.2</v>
      </c>
      <c r="J861" s="40">
        <v>77.3</v>
      </c>
      <c r="K861" s="40">
        <v>75.2</v>
      </c>
      <c r="L861" s="40">
        <v>66.8</v>
      </c>
      <c r="M861" s="40">
        <v>55.4</v>
      </c>
      <c r="N861" s="40">
        <v>40.700000000000003</v>
      </c>
      <c r="O861" s="40">
        <v>28.8</v>
      </c>
    </row>
    <row r="862" spans="1:15">
      <c r="A862" s="40">
        <v>20015</v>
      </c>
      <c r="B862" s="20" t="s">
        <v>707</v>
      </c>
      <c r="C862" s="20" t="s">
        <v>1304</v>
      </c>
      <c r="D862" s="40">
        <v>30</v>
      </c>
      <c r="E862" s="40">
        <v>35.299999999999997</v>
      </c>
      <c r="F862" s="40">
        <v>44.4</v>
      </c>
      <c r="G862" s="40">
        <v>55.3</v>
      </c>
      <c r="H862" s="40">
        <v>64.7</v>
      </c>
      <c r="I862" s="40">
        <v>74.3</v>
      </c>
      <c r="J862" s="40">
        <v>79.7</v>
      </c>
      <c r="K862" s="40">
        <v>78.5</v>
      </c>
      <c r="L862" s="40">
        <v>70</v>
      </c>
      <c r="M862" s="40">
        <v>58.3</v>
      </c>
      <c r="N862" s="40">
        <v>44</v>
      </c>
      <c r="O862" s="40">
        <v>33.200000000000003</v>
      </c>
    </row>
    <row r="863" spans="1:15">
      <c r="A863" s="40">
        <v>20017</v>
      </c>
      <c r="B863" s="20" t="s">
        <v>1310</v>
      </c>
      <c r="C863" s="20" t="s">
        <v>1304</v>
      </c>
      <c r="D863" s="40">
        <v>28.4</v>
      </c>
      <c r="E863" s="40">
        <v>33.700000000000003</v>
      </c>
      <c r="F863" s="40">
        <v>43.2</v>
      </c>
      <c r="G863" s="40">
        <v>54.4</v>
      </c>
      <c r="H863" s="40">
        <v>64</v>
      </c>
      <c r="I863" s="40">
        <v>73.5</v>
      </c>
      <c r="J863" s="40">
        <v>78.900000000000006</v>
      </c>
      <c r="K863" s="40">
        <v>77.7</v>
      </c>
      <c r="L863" s="40">
        <v>69.099999999999994</v>
      </c>
      <c r="M863" s="40">
        <v>57.4</v>
      </c>
      <c r="N863" s="40">
        <v>43</v>
      </c>
      <c r="O863" s="40">
        <v>31.9</v>
      </c>
    </row>
    <row r="864" spans="1:15">
      <c r="A864" s="40">
        <v>20019</v>
      </c>
      <c r="B864" s="20" t="s">
        <v>1311</v>
      </c>
      <c r="C864" s="20" t="s">
        <v>1304</v>
      </c>
      <c r="D864" s="40">
        <v>32.4</v>
      </c>
      <c r="E864" s="40">
        <v>37.700000000000003</v>
      </c>
      <c r="F864" s="40">
        <v>46.6</v>
      </c>
      <c r="G864" s="40">
        <v>57.4</v>
      </c>
      <c r="H864" s="40">
        <v>66.400000000000006</v>
      </c>
      <c r="I864" s="40">
        <v>75.400000000000006</v>
      </c>
      <c r="J864" s="40">
        <v>80.5</v>
      </c>
      <c r="K864" s="40">
        <v>79.5</v>
      </c>
      <c r="L864" s="40">
        <v>71.400000000000006</v>
      </c>
      <c r="M864" s="40">
        <v>59.7</v>
      </c>
      <c r="N864" s="40">
        <v>46.1</v>
      </c>
      <c r="O864" s="40">
        <v>35.5</v>
      </c>
    </row>
    <row r="865" spans="1:15">
      <c r="A865" s="40">
        <v>20021</v>
      </c>
      <c r="B865" s="20" t="s">
        <v>710</v>
      </c>
      <c r="C865" s="20" t="s">
        <v>1304</v>
      </c>
      <c r="D865" s="40">
        <v>32.9</v>
      </c>
      <c r="E865" s="40">
        <v>37.9</v>
      </c>
      <c r="F865" s="40">
        <v>46.9</v>
      </c>
      <c r="G865" s="40">
        <v>57.4</v>
      </c>
      <c r="H865" s="40">
        <v>66.5</v>
      </c>
      <c r="I865" s="40">
        <v>75.2</v>
      </c>
      <c r="J865" s="40">
        <v>80</v>
      </c>
      <c r="K865" s="40">
        <v>78.8</v>
      </c>
      <c r="L865" s="40">
        <v>71.099999999999994</v>
      </c>
      <c r="M865" s="40">
        <v>60</v>
      </c>
      <c r="N865" s="40">
        <v>46.5</v>
      </c>
      <c r="O865" s="40">
        <v>36.4</v>
      </c>
    </row>
    <row r="866" spans="1:15">
      <c r="A866" s="40">
        <v>20023</v>
      </c>
      <c r="B866" s="20" t="s">
        <v>909</v>
      </c>
      <c r="C866" s="20" t="s">
        <v>1304</v>
      </c>
      <c r="D866" s="40">
        <v>27.1</v>
      </c>
      <c r="E866" s="40">
        <v>31.5</v>
      </c>
      <c r="F866" s="40">
        <v>38.700000000000003</v>
      </c>
      <c r="G866" s="40">
        <v>49.2</v>
      </c>
      <c r="H866" s="40">
        <v>59.3</v>
      </c>
      <c r="I866" s="40">
        <v>69.5</v>
      </c>
      <c r="J866" s="40">
        <v>75.8</v>
      </c>
      <c r="K866" s="40">
        <v>73.7</v>
      </c>
      <c r="L866" s="40">
        <v>64.599999999999994</v>
      </c>
      <c r="M866" s="40">
        <v>52.4</v>
      </c>
      <c r="N866" s="40">
        <v>38.1</v>
      </c>
      <c r="O866" s="40">
        <v>29</v>
      </c>
    </row>
    <row r="867" spans="1:15">
      <c r="A867" s="40">
        <v>20025</v>
      </c>
      <c r="B867" s="20" t="s">
        <v>793</v>
      </c>
      <c r="C867" s="20" t="s">
        <v>1304</v>
      </c>
      <c r="D867" s="40">
        <v>31.9</v>
      </c>
      <c r="E867" s="40">
        <v>37</v>
      </c>
      <c r="F867" s="40">
        <v>44.8</v>
      </c>
      <c r="G867" s="40">
        <v>55.7</v>
      </c>
      <c r="H867" s="40">
        <v>65.400000000000006</v>
      </c>
      <c r="I867" s="40">
        <v>75.400000000000006</v>
      </c>
      <c r="J867" s="40">
        <v>80.8</v>
      </c>
      <c r="K867" s="40">
        <v>79.400000000000006</v>
      </c>
      <c r="L867" s="40">
        <v>71</v>
      </c>
      <c r="M867" s="40">
        <v>58.5</v>
      </c>
      <c r="N867" s="40">
        <v>44.1</v>
      </c>
      <c r="O867" s="40">
        <v>34.200000000000003</v>
      </c>
    </row>
    <row r="868" spans="1:15">
      <c r="A868" s="40">
        <v>20027</v>
      </c>
      <c r="B868" s="20" t="s">
        <v>714</v>
      </c>
      <c r="C868" s="20" t="s">
        <v>1304</v>
      </c>
      <c r="D868" s="40">
        <v>26.4</v>
      </c>
      <c r="E868" s="40">
        <v>31.8</v>
      </c>
      <c r="F868" s="40">
        <v>41.7</v>
      </c>
      <c r="G868" s="40">
        <v>53.3</v>
      </c>
      <c r="H868" s="40">
        <v>63.4</v>
      </c>
      <c r="I868" s="40">
        <v>73.5</v>
      </c>
      <c r="J868" s="40">
        <v>79.2</v>
      </c>
      <c r="K868" s="40">
        <v>77.400000000000006</v>
      </c>
      <c r="L868" s="40">
        <v>68.400000000000006</v>
      </c>
      <c r="M868" s="40">
        <v>56.4</v>
      </c>
      <c r="N868" s="40">
        <v>41.5</v>
      </c>
      <c r="O868" s="40">
        <v>30.1</v>
      </c>
    </row>
    <row r="869" spans="1:15">
      <c r="A869" s="40">
        <v>20029</v>
      </c>
      <c r="B869" s="20" t="s">
        <v>1312</v>
      </c>
      <c r="C869" s="20" t="s">
        <v>1304</v>
      </c>
      <c r="D869" s="40">
        <v>26</v>
      </c>
      <c r="E869" s="40">
        <v>31.4</v>
      </c>
      <c r="F869" s="40">
        <v>41</v>
      </c>
      <c r="G869" s="40">
        <v>52.7</v>
      </c>
      <c r="H869" s="40">
        <v>63</v>
      </c>
      <c r="I869" s="40">
        <v>73.2</v>
      </c>
      <c r="J869" s="40">
        <v>79</v>
      </c>
      <c r="K869" s="40">
        <v>77.2</v>
      </c>
      <c r="L869" s="40">
        <v>68.099999999999994</v>
      </c>
      <c r="M869" s="40">
        <v>56</v>
      </c>
      <c r="N869" s="40">
        <v>41</v>
      </c>
      <c r="O869" s="40">
        <v>29.7</v>
      </c>
    </row>
    <row r="870" spans="1:15">
      <c r="A870" s="40">
        <v>20031</v>
      </c>
      <c r="B870" s="20" t="s">
        <v>1313</v>
      </c>
      <c r="C870" s="20" t="s">
        <v>1304</v>
      </c>
      <c r="D870" s="40">
        <v>29.2</v>
      </c>
      <c r="E870" s="40">
        <v>34.200000000000003</v>
      </c>
      <c r="F870" s="40">
        <v>43.9</v>
      </c>
      <c r="G870" s="40">
        <v>54.8</v>
      </c>
      <c r="H870" s="40">
        <v>64.5</v>
      </c>
      <c r="I870" s="40">
        <v>73.7</v>
      </c>
      <c r="J870" s="40">
        <v>78.8</v>
      </c>
      <c r="K870" s="40">
        <v>77.5</v>
      </c>
      <c r="L870" s="40">
        <v>69.2</v>
      </c>
      <c r="M870" s="40">
        <v>58</v>
      </c>
      <c r="N870" s="40">
        <v>43.9</v>
      </c>
      <c r="O870" s="40">
        <v>32.799999999999997</v>
      </c>
    </row>
    <row r="871" spans="1:15">
      <c r="A871" s="40">
        <v>20033</v>
      </c>
      <c r="B871" s="20" t="s">
        <v>1314</v>
      </c>
      <c r="C871" s="20" t="s">
        <v>1304</v>
      </c>
      <c r="D871" s="40">
        <v>31.5</v>
      </c>
      <c r="E871" s="40">
        <v>36.700000000000003</v>
      </c>
      <c r="F871" s="40">
        <v>44.9</v>
      </c>
      <c r="G871" s="40">
        <v>55.7</v>
      </c>
      <c r="H871" s="40">
        <v>65.3</v>
      </c>
      <c r="I871" s="40">
        <v>75.400000000000006</v>
      </c>
      <c r="J871" s="40">
        <v>80.900000000000006</v>
      </c>
      <c r="K871" s="40">
        <v>79.5</v>
      </c>
      <c r="L871" s="40">
        <v>70.900000000000006</v>
      </c>
      <c r="M871" s="40">
        <v>58.4</v>
      </c>
      <c r="N871" s="40">
        <v>44.1</v>
      </c>
      <c r="O871" s="40">
        <v>33.799999999999997</v>
      </c>
    </row>
    <row r="872" spans="1:15">
      <c r="A872" s="40">
        <v>20035</v>
      </c>
      <c r="B872" s="20" t="s">
        <v>1315</v>
      </c>
      <c r="C872" s="20" t="s">
        <v>1304</v>
      </c>
      <c r="D872" s="40">
        <v>31.6</v>
      </c>
      <c r="E872" s="40">
        <v>37</v>
      </c>
      <c r="F872" s="40">
        <v>45.8</v>
      </c>
      <c r="G872" s="40">
        <v>56.6</v>
      </c>
      <c r="H872" s="40">
        <v>65.8</v>
      </c>
      <c r="I872" s="40">
        <v>75.2</v>
      </c>
      <c r="J872" s="40">
        <v>80.400000000000006</v>
      </c>
      <c r="K872" s="40">
        <v>79.3</v>
      </c>
      <c r="L872" s="40">
        <v>71.099999999999994</v>
      </c>
      <c r="M872" s="40">
        <v>59.3</v>
      </c>
      <c r="N872" s="40">
        <v>45.3</v>
      </c>
      <c r="O872" s="40">
        <v>34.700000000000003</v>
      </c>
    </row>
    <row r="873" spans="1:15">
      <c r="A873" s="40">
        <v>20037</v>
      </c>
      <c r="B873" s="20" t="s">
        <v>798</v>
      </c>
      <c r="C873" s="20" t="s">
        <v>1304</v>
      </c>
      <c r="D873" s="40">
        <v>31.7</v>
      </c>
      <c r="E873" s="40">
        <v>36.799999999999997</v>
      </c>
      <c r="F873" s="40">
        <v>45.9</v>
      </c>
      <c r="G873" s="40">
        <v>56.5</v>
      </c>
      <c r="H873" s="40">
        <v>65.8</v>
      </c>
      <c r="I873" s="40">
        <v>74.7</v>
      </c>
      <c r="J873" s="40">
        <v>79.5</v>
      </c>
      <c r="K873" s="40">
        <v>78.3</v>
      </c>
      <c r="L873" s="40">
        <v>70.5</v>
      </c>
      <c r="M873" s="40">
        <v>59.4</v>
      </c>
      <c r="N873" s="40">
        <v>45.7</v>
      </c>
      <c r="O873" s="40">
        <v>35.4</v>
      </c>
    </row>
    <row r="874" spans="1:15">
      <c r="A874" s="40">
        <v>20039</v>
      </c>
      <c r="B874" s="20" t="s">
        <v>1050</v>
      </c>
      <c r="C874" s="20" t="s">
        <v>1304</v>
      </c>
      <c r="D874" s="40">
        <v>26</v>
      </c>
      <c r="E874" s="40">
        <v>30.8</v>
      </c>
      <c r="F874" s="40">
        <v>39</v>
      </c>
      <c r="G874" s="40">
        <v>50.4</v>
      </c>
      <c r="H874" s="40">
        <v>60.7</v>
      </c>
      <c r="I874" s="40">
        <v>70.900000000000006</v>
      </c>
      <c r="J874" s="40">
        <v>77.099999999999994</v>
      </c>
      <c r="K874" s="40">
        <v>74.900000000000006</v>
      </c>
      <c r="L874" s="40">
        <v>65.7</v>
      </c>
      <c r="M874" s="40">
        <v>53.3</v>
      </c>
      <c r="N874" s="40">
        <v>38.6</v>
      </c>
      <c r="O874" s="40">
        <v>28.4</v>
      </c>
    </row>
    <row r="875" spans="1:15">
      <c r="A875" s="40">
        <v>20041</v>
      </c>
      <c r="B875" s="20" t="s">
        <v>1272</v>
      </c>
      <c r="C875" s="20" t="s">
        <v>1304</v>
      </c>
      <c r="D875" s="40">
        <v>27.5</v>
      </c>
      <c r="E875" s="40">
        <v>32.9</v>
      </c>
      <c r="F875" s="40">
        <v>42.5</v>
      </c>
      <c r="G875" s="40">
        <v>53.9</v>
      </c>
      <c r="H875" s="40">
        <v>63.9</v>
      </c>
      <c r="I875" s="40">
        <v>74</v>
      </c>
      <c r="J875" s="40">
        <v>79.5</v>
      </c>
      <c r="K875" s="40">
        <v>77.900000000000006</v>
      </c>
      <c r="L875" s="40">
        <v>69.099999999999994</v>
      </c>
      <c r="M875" s="40">
        <v>57.1</v>
      </c>
      <c r="N875" s="40">
        <v>42.3</v>
      </c>
      <c r="O875" s="40">
        <v>31</v>
      </c>
    </row>
    <row r="876" spans="1:15">
      <c r="A876" s="40">
        <v>20043</v>
      </c>
      <c r="B876" s="20" t="s">
        <v>1316</v>
      </c>
      <c r="C876" s="20" t="s">
        <v>1304</v>
      </c>
      <c r="D876" s="40">
        <v>25.5</v>
      </c>
      <c r="E876" s="40">
        <v>30.8</v>
      </c>
      <c r="F876" s="40">
        <v>41.2</v>
      </c>
      <c r="G876" s="40">
        <v>53.1</v>
      </c>
      <c r="H876" s="40">
        <v>63.7</v>
      </c>
      <c r="I876" s="40">
        <v>72.900000000000006</v>
      </c>
      <c r="J876" s="40">
        <v>77.8</v>
      </c>
      <c r="K876" s="40">
        <v>75.7</v>
      </c>
      <c r="L876" s="40">
        <v>67.400000000000006</v>
      </c>
      <c r="M876" s="40">
        <v>56.2</v>
      </c>
      <c r="N876" s="40">
        <v>41.5</v>
      </c>
      <c r="O876" s="40">
        <v>29.6</v>
      </c>
    </row>
    <row r="877" spans="1:15">
      <c r="A877" s="40">
        <v>20045</v>
      </c>
      <c r="B877" s="20" t="s">
        <v>918</v>
      </c>
      <c r="C877" s="20" t="s">
        <v>1304</v>
      </c>
      <c r="D877" s="40">
        <v>27.9</v>
      </c>
      <c r="E877" s="40">
        <v>33</v>
      </c>
      <c r="F877" s="40">
        <v>43.2</v>
      </c>
      <c r="G877" s="40">
        <v>54.4</v>
      </c>
      <c r="H877" s="40">
        <v>64.3</v>
      </c>
      <c r="I877" s="40">
        <v>73.5</v>
      </c>
      <c r="J877" s="40">
        <v>78.599999999999994</v>
      </c>
      <c r="K877" s="40">
        <v>77</v>
      </c>
      <c r="L877" s="40">
        <v>68.7</v>
      </c>
      <c r="M877" s="40">
        <v>57.4</v>
      </c>
      <c r="N877" s="40">
        <v>43.1</v>
      </c>
      <c r="O877" s="40">
        <v>31.9</v>
      </c>
    </row>
    <row r="878" spans="1:15">
      <c r="A878" s="40">
        <v>20047</v>
      </c>
      <c r="B878" s="20" t="s">
        <v>1175</v>
      </c>
      <c r="C878" s="20" t="s">
        <v>1304</v>
      </c>
      <c r="D878" s="40">
        <v>29.7</v>
      </c>
      <c r="E878" s="40">
        <v>34.6</v>
      </c>
      <c r="F878" s="40">
        <v>42.8</v>
      </c>
      <c r="G878" s="40">
        <v>53.9</v>
      </c>
      <c r="H878" s="40">
        <v>63.8</v>
      </c>
      <c r="I878" s="40">
        <v>73.900000000000006</v>
      </c>
      <c r="J878" s="40">
        <v>79.599999999999994</v>
      </c>
      <c r="K878" s="40">
        <v>78</v>
      </c>
      <c r="L878" s="40">
        <v>69.3</v>
      </c>
      <c r="M878" s="40">
        <v>57</v>
      </c>
      <c r="N878" s="40">
        <v>42.4</v>
      </c>
      <c r="O878" s="40">
        <v>32.200000000000003</v>
      </c>
    </row>
    <row r="879" spans="1:15">
      <c r="A879" s="40">
        <v>20049</v>
      </c>
      <c r="B879" s="20" t="s">
        <v>1317</v>
      </c>
      <c r="C879" s="20" t="s">
        <v>1304</v>
      </c>
      <c r="D879" s="40">
        <v>31.3</v>
      </c>
      <c r="E879" s="40">
        <v>36.5</v>
      </c>
      <c r="F879" s="40">
        <v>45.5</v>
      </c>
      <c r="G879" s="40">
        <v>56.3</v>
      </c>
      <c r="H879" s="40">
        <v>65.400000000000006</v>
      </c>
      <c r="I879" s="40">
        <v>74.5</v>
      </c>
      <c r="J879" s="40">
        <v>79.7</v>
      </c>
      <c r="K879" s="40">
        <v>78.7</v>
      </c>
      <c r="L879" s="40">
        <v>70.5</v>
      </c>
      <c r="M879" s="40">
        <v>59</v>
      </c>
      <c r="N879" s="40">
        <v>45.2</v>
      </c>
      <c r="O879" s="40">
        <v>34.6</v>
      </c>
    </row>
    <row r="880" spans="1:15">
      <c r="A880" s="40">
        <v>20051</v>
      </c>
      <c r="B880" s="20" t="s">
        <v>1318</v>
      </c>
      <c r="C880" s="20" t="s">
        <v>1304</v>
      </c>
      <c r="D880" s="40">
        <v>27.9</v>
      </c>
      <c r="E880" s="40">
        <v>32.700000000000003</v>
      </c>
      <c r="F880" s="40">
        <v>41.3</v>
      </c>
      <c r="G880" s="40">
        <v>52.5</v>
      </c>
      <c r="H880" s="40">
        <v>62.5</v>
      </c>
      <c r="I880" s="40">
        <v>72.900000000000006</v>
      </c>
      <c r="J880" s="40">
        <v>79</v>
      </c>
      <c r="K880" s="40">
        <v>77.2</v>
      </c>
      <c r="L880" s="40">
        <v>68.2</v>
      </c>
      <c r="M880" s="40">
        <v>55.9</v>
      </c>
      <c r="N880" s="40">
        <v>41</v>
      </c>
      <c r="O880" s="40">
        <v>30.7</v>
      </c>
    </row>
    <row r="881" spans="1:15">
      <c r="A881" s="40">
        <v>20053</v>
      </c>
      <c r="B881" s="20" t="s">
        <v>1319</v>
      </c>
      <c r="C881" s="20" t="s">
        <v>1304</v>
      </c>
      <c r="D881" s="40">
        <v>28.1</v>
      </c>
      <c r="E881" s="40">
        <v>33.200000000000003</v>
      </c>
      <c r="F881" s="40">
        <v>42.3</v>
      </c>
      <c r="G881" s="40">
        <v>53.7</v>
      </c>
      <c r="H881" s="40">
        <v>63.8</v>
      </c>
      <c r="I881" s="40">
        <v>74.2</v>
      </c>
      <c r="J881" s="40">
        <v>80</v>
      </c>
      <c r="K881" s="40">
        <v>78.400000000000006</v>
      </c>
      <c r="L881" s="40">
        <v>69.400000000000006</v>
      </c>
      <c r="M881" s="40">
        <v>57</v>
      </c>
      <c r="N881" s="40">
        <v>42</v>
      </c>
      <c r="O881" s="40">
        <v>31.2</v>
      </c>
    </row>
    <row r="882" spans="1:15">
      <c r="A882" s="40">
        <v>20055</v>
      </c>
      <c r="B882" s="20" t="s">
        <v>1320</v>
      </c>
      <c r="C882" s="20" t="s">
        <v>1304</v>
      </c>
      <c r="D882" s="40">
        <v>28.9</v>
      </c>
      <c r="E882" s="40">
        <v>33.700000000000003</v>
      </c>
      <c r="F882" s="40">
        <v>41.5</v>
      </c>
      <c r="G882" s="40">
        <v>52.4</v>
      </c>
      <c r="H882" s="40">
        <v>62.3</v>
      </c>
      <c r="I882" s="40">
        <v>72.7</v>
      </c>
      <c r="J882" s="40">
        <v>78.2</v>
      </c>
      <c r="K882" s="40">
        <v>76.599999999999994</v>
      </c>
      <c r="L882" s="40">
        <v>67.8</v>
      </c>
      <c r="M882" s="40">
        <v>55.3</v>
      </c>
      <c r="N882" s="40">
        <v>40.799999999999997</v>
      </c>
      <c r="O882" s="40">
        <v>31.1</v>
      </c>
    </row>
    <row r="883" spans="1:15">
      <c r="A883" s="40">
        <v>20057</v>
      </c>
      <c r="B883" s="20" t="s">
        <v>1176</v>
      </c>
      <c r="C883" s="20" t="s">
        <v>1304</v>
      </c>
      <c r="D883" s="40">
        <v>30.2</v>
      </c>
      <c r="E883" s="40">
        <v>35</v>
      </c>
      <c r="F883" s="40">
        <v>42.9</v>
      </c>
      <c r="G883" s="40">
        <v>53.8</v>
      </c>
      <c r="H883" s="40">
        <v>63.6</v>
      </c>
      <c r="I883" s="40">
        <v>73.7</v>
      </c>
      <c r="J883" s="40">
        <v>79.2</v>
      </c>
      <c r="K883" s="40">
        <v>77.8</v>
      </c>
      <c r="L883" s="40">
        <v>69.099999999999994</v>
      </c>
      <c r="M883" s="40">
        <v>56.8</v>
      </c>
      <c r="N883" s="40">
        <v>42.3</v>
      </c>
      <c r="O883" s="40">
        <v>32.5</v>
      </c>
    </row>
    <row r="884" spans="1:15">
      <c r="A884" s="40">
        <v>20059</v>
      </c>
      <c r="B884" s="20" t="s">
        <v>730</v>
      </c>
      <c r="C884" s="20" t="s">
        <v>1304</v>
      </c>
      <c r="D884" s="40">
        <v>28.6</v>
      </c>
      <c r="E884" s="40">
        <v>33.700000000000003</v>
      </c>
      <c r="F884" s="40">
        <v>43.6</v>
      </c>
      <c r="G884" s="40">
        <v>54.6</v>
      </c>
      <c r="H884" s="40">
        <v>64.5</v>
      </c>
      <c r="I884" s="40">
        <v>73.599999999999994</v>
      </c>
      <c r="J884" s="40">
        <v>78.7</v>
      </c>
      <c r="K884" s="40">
        <v>77.3</v>
      </c>
      <c r="L884" s="40">
        <v>68.900000000000006</v>
      </c>
      <c r="M884" s="40">
        <v>57.7</v>
      </c>
      <c r="N884" s="40">
        <v>43.6</v>
      </c>
      <c r="O884" s="40">
        <v>32.6</v>
      </c>
    </row>
    <row r="885" spans="1:15">
      <c r="A885" s="40">
        <v>20061</v>
      </c>
      <c r="B885" s="20" t="s">
        <v>1321</v>
      </c>
      <c r="C885" s="20" t="s">
        <v>1304</v>
      </c>
      <c r="D885" s="40">
        <v>27.1</v>
      </c>
      <c r="E885" s="40">
        <v>32.4</v>
      </c>
      <c r="F885" s="40">
        <v>42.3</v>
      </c>
      <c r="G885" s="40">
        <v>53.7</v>
      </c>
      <c r="H885" s="40">
        <v>63.8</v>
      </c>
      <c r="I885" s="40">
        <v>73.5</v>
      </c>
      <c r="J885" s="40">
        <v>79</v>
      </c>
      <c r="K885" s="40">
        <v>77.400000000000006</v>
      </c>
      <c r="L885" s="40">
        <v>68.599999999999994</v>
      </c>
      <c r="M885" s="40">
        <v>56.8</v>
      </c>
      <c r="N885" s="40">
        <v>42.1</v>
      </c>
      <c r="O885" s="40">
        <v>30.7</v>
      </c>
    </row>
    <row r="886" spans="1:15">
      <c r="A886" s="40">
        <v>20063</v>
      </c>
      <c r="B886" s="20" t="s">
        <v>1322</v>
      </c>
      <c r="C886" s="20" t="s">
        <v>1304</v>
      </c>
      <c r="D886" s="40">
        <v>28</v>
      </c>
      <c r="E886" s="40">
        <v>32.5</v>
      </c>
      <c r="F886" s="40">
        <v>40.4</v>
      </c>
      <c r="G886" s="40">
        <v>51.6</v>
      </c>
      <c r="H886" s="40">
        <v>61.4</v>
      </c>
      <c r="I886" s="40">
        <v>71.900000000000006</v>
      </c>
      <c r="J886" s="40">
        <v>77.900000000000006</v>
      </c>
      <c r="K886" s="40">
        <v>76.2</v>
      </c>
      <c r="L886" s="40">
        <v>67.2</v>
      </c>
      <c r="M886" s="40">
        <v>54.8</v>
      </c>
      <c r="N886" s="40">
        <v>40</v>
      </c>
      <c r="O886" s="40">
        <v>30.3</v>
      </c>
    </row>
    <row r="887" spans="1:15">
      <c r="A887" s="40">
        <v>20065</v>
      </c>
      <c r="B887" s="20" t="s">
        <v>773</v>
      </c>
      <c r="C887" s="20" t="s">
        <v>1304</v>
      </c>
      <c r="D887" s="40">
        <v>27.4</v>
      </c>
      <c r="E887" s="40">
        <v>32</v>
      </c>
      <c r="F887" s="40">
        <v>40.4</v>
      </c>
      <c r="G887" s="40">
        <v>51.8</v>
      </c>
      <c r="H887" s="40">
        <v>61.8</v>
      </c>
      <c r="I887" s="40">
        <v>72.099999999999994</v>
      </c>
      <c r="J887" s="40">
        <v>78.2</v>
      </c>
      <c r="K887" s="40">
        <v>76.400000000000006</v>
      </c>
      <c r="L887" s="40">
        <v>67.099999999999994</v>
      </c>
      <c r="M887" s="40">
        <v>54.9</v>
      </c>
      <c r="N887" s="40">
        <v>40.1</v>
      </c>
      <c r="O887" s="40">
        <v>30</v>
      </c>
    </row>
    <row r="888" spans="1:15">
      <c r="A888" s="40">
        <v>20067</v>
      </c>
      <c r="B888" s="20" t="s">
        <v>806</v>
      </c>
      <c r="C888" s="20" t="s">
        <v>1304</v>
      </c>
      <c r="D888" s="40">
        <v>30.5</v>
      </c>
      <c r="E888" s="40">
        <v>35.200000000000003</v>
      </c>
      <c r="F888" s="40">
        <v>42.7</v>
      </c>
      <c r="G888" s="40">
        <v>53.3</v>
      </c>
      <c r="H888" s="40">
        <v>63.3</v>
      </c>
      <c r="I888" s="40">
        <v>73.599999999999994</v>
      </c>
      <c r="J888" s="40">
        <v>78.900000000000006</v>
      </c>
      <c r="K888" s="40">
        <v>77.099999999999994</v>
      </c>
      <c r="L888" s="40">
        <v>68.7</v>
      </c>
      <c r="M888" s="40">
        <v>56.1</v>
      </c>
      <c r="N888" s="40">
        <v>41.8</v>
      </c>
      <c r="O888" s="40">
        <v>32.299999999999997</v>
      </c>
    </row>
    <row r="889" spans="1:15">
      <c r="A889" s="40">
        <v>20069</v>
      </c>
      <c r="B889" s="20" t="s">
        <v>1323</v>
      </c>
      <c r="C889" s="20" t="s">
        <v>1304</v>
      </c>
      <c r="D889" s="40">
        <v>29.8</v>
      </c>
      <c r="E889" s="40">
        <v>34.5</v>
      </c>
      <c r="F889" s="40">
        <v>42.3</v>
      </c>
      <c r="G889" s="40">
        <v>53.2</v>
      </c>
      <c r="H889" s="40">
        <v>63</v>
      </c>
      <c r="I889" s="40">
        <v>73.2</v>
      </c>
      <c r="J889" s="40">
        <v>78.7</v>
      </c>
      <c r="K889" s="40">
        <v>77.2</v>
      </c>
      <c r="L889" s="40">
        <v>68.5</v>
      </c>
      <c r="M889" s="40">
        <v>56</v>
      </c>
      <c r="N889" s="40">
        <v>41.6</v>
      </c>
      <c r="O889" s="40">
        <v>31.9</v>
      </c>
    </row>
    <row r="890" spans="1:15">
      <c r="A890" s="40">
        <v>20071</v>
      </c>
      <c r="B890" s="20" t="s">
        <v>1324</v>
      </c>
      <c r="C890" s="20" t="s">
        <v>1304</v>
      </c>
      <c r="D890" s="40">
        <v>28.2</v>
      </c>
      <c r="E890" s="40">
        <v>32.6</v>
      </c>
      <c r="F890" s="40">
        <v>39.9</v>
      </c>
      <c r="G890" s="40">
        <v>50.3</v>
      </c>
      <c r="H890" s="40">
        <v>60.3</v>
      </c>
      <c r="I890" s="40">
        <v>70.900000000000006</v>
      </c>
      <c r="J890" s="40">
        <v>76.599999999999994</v>
      </c>
      <c r="K890" s="40">
        <v>74.7</v>
      </c>
      <c r="L890" s="40">
        <v>65.8</v>
      </c>
      <c r="M890" s="40">
        <v>53.4</v>
      </c>
      <c r="N890" s="40">
        <v>39.1</v>
      </c>
      <c r="O890" s="40">
        <v>29.8</v>
      </c>
    </row>
    <row r="891" spans="1:15">
      <c r="A891" s="40">
        <v>20073</v>
      </c>
      <c r="B891" s="20" t="s">
        <v>1325</v>
      </c>
      <c r="C891" s="20" t="s">
        <v>1304</v>
      </c>
      <c r="D891" s="40">
        <v>29.8</v>
      </c>
      <c r="E891" s="40">
        <v>35</v>
      </c>
      <c r="F891" s="40">
        <v>44.4</v>
      </c>
      <c r="G891" s="40">
        <v>55.3</v>
      </c>
      <c r="H891" s="40">
        <v>64.599999999999994</v>
      </c>
      <c r="I891" s="40">
        <v>73.8</v>
      </c>
      <c r="J891" s="40">
        <v>79.099999999999994</v>
      </c>
      <c r="K891" s="40">
        <v>78</v>
      </c>
      <c r="L891" s="40">
        <v>69.8</v>
      </c>
      <c r="M891" s="40">
        <v>58.2</v>
      </c>
      <c r="N891" s="40">
        <v>44.2</v>
      </c>
      <c r="O891" s="40">
        <v>33.299999999999997</v>
      </c>
    </row>
    <row r="892" spans="1:15">
      <c r="A892" s="40">
        <v>20075</v>
      </c>
      <c r="B892" s="20" t="s">
        <v>986</v>
      </c>
      <c r="C892" s="20" t="s">
        <v>1304</v>
      </c>
      <c r="D892" s="40">
        <v>29.6</v>
      </c>
      <c r="E892" s="40">
        <v>34.299999999999997</v>
      </c>
      <c r="F892" s="40">
        <v>41.7</v>
      </c>
      <c r="G892" s="40">
        <v>52.2</v>
      </c>
      <c r="H892" s="40">
        <v>62.2</v>
      </c>
      <c r="I892" s="40">
        <v>72.599999999999994</v>
      </c>
      <c r="J892" s="40">
        <v>78.099999999999994</v>
      </c>
      <c r="K892" s="40">
        <v>76.2</v>
      </c>
      <c r="L892" s="40">
        <v>67.599999999999994</v>
      </c>
      <c r="M892" s="40">
        <v>55</v>
      </c>
      <c r="N892" s="40">
        <v>40.799999999999997</v>
      </c>
      <c r="O892" s="40">
        <v>31.2</v>
      </c>
    </row>
    <row r="893" spans="1:15">
      <c r="A893" s="40">
        <v>20077</v>
      </c>
      <c r="B893" s="20" t="s">
        <v>1326</v>
      </c>
      <c r="C893" s="20" t="s">
        <v>1304</v>
      </c>
      <c r="D893" s="40">
        <v>31.7</v>
      </c>
      <c r="E893" s="40">
        <v>37</v>
      </c>
      <c r="F893" s="40">
        <v>45.6</v>
      </c>
      <c r="G893" s="40">
        <v>56.4</v>
      </c>
      <c r="H893" s="40">
        <v>66.099999999999994</v>
      </c>
      <c r="I893" s="40">
        <v>76.2</v>
      </c>
      <c r="J893" s="40">
        <v>81.5</v>
      </c>
      <c r="K893" s="40">
        <v>80.2</v>
      </c>
      <c r="L893" s="40">
        <v>71.599999999999994</v>
      </c>
      <c r="M893" s="40">
        <v>59.5</v>
      </c>
      <c r="N893" s="40">
        <v>44.9</v>
      </c>
      <c r="O893" s="40">
        <v>34.4</v>
      </c>
    </row>
    <row r="894" spans="1:15">
      <c r="A894" s="40">
        <v>20079</v>
      </c>
      <c r="B894" s="20" t="s">
        <v>1327</v>
      </c>
      <c r="C894" s="20" t="s">
        <v>1304</v>
      </c>
      <c r="D894" s="40">
        <v>29.5</v>
      </c>
      <c r="E894" s="40">
        <v>34.700000000000003</v>
      </c>
      <c r="F894" s="40">
        <v>43.9</v>
      </c>
      <c r="G894" s="40">
        <v>54.9</v>
      </c>
      <c r="H894" s="40">
        <v>64.599999999999994</v>
      </c>
      <c r="I894" s="40">
        <v>74.599999999999994</v>
      </c>
      <c r="J894" s="40">
        <v>80</v>
      </c>
      <c r="K894" s="40">
        <v>78.7</v>
      </c>
      <c r="L894" s="40">
        <v>70</v>
      </c>
      <c r="M894" s="40">
        <v>58.1</v>
      </c>
      <c r="N894" s="40">
        <v>43.5</v>
      </c>
      <c r="O894" s="40">
        <v>32.6</v>
      </c>
    </row>
    <row r="895" spans="1:15">
      <c r="A895" s="40">
        <v>20081</v>
      </c>
      <c r="B895" s="20" t="s">
        <v>1328</v>
      </c>
      <c r="C895" s="20" t="s">
        <v>1304</v>
      </c>
      <c r="D895" s="40">
        <v>30.2</v>
      </c>
      <c r="E895" s="40">
        <v>34.9</v>
      </c>
      <c r="F895" s="40">
        <v>42.6</v>
      </c>
      <c r="G895" s="40">
        <v>53.3</v>
      </c>
      <c r="H895" s="40">
        <v>63.1</v>
      </c>
      <c r="I895" s="40">
        <v>73.400000000000006</v>
      </c>
      <c r="J895" s="40">
        <v>78.8</v>
      </c>
      <c r="K895" s="40">
        <v>77.099999999999994</v>
      </c>
      <c r="L895" s="40">
        <v>68.599999999999994</v>
      </c>
      <c r="M895" s="40">
        <v>56.1</v>
      </c>
      <c r="N895" s="40">
        <v>41.7</v>
      </c>
      <c r="O895" s="40">
        <v>32.1</v>
      </c>
    </row>
    <row r="896" spans="1:15">
      <c r="A896" s="40">
        <v>20083</v>
      </c>
      <c r="B896" s="20" t="s">
        <v>1329</v>
      </c>
      <c r="C896" s="20" t="s">
        <v>1304</v>
      </c>
      <c r="D896" s="40">
        <v>29.7</v>
      </c>
      <c r="E896" s="40">
        <v>34.5</v>
      </c>
      <c r="F896" s="40">
        <v>42.4</v>
      </c>
      <c r="G896" s="40">
        <v>53.4</v>
      </c>
      <c r="H896" s="40">
        <v>63.4</v>
      </c>
      <c r="I896" s="40">
        <v>73.599999999999994</v>
      </c>
      <c r="J896" s="40">
        <v>79.3</v>
      </c>
      <c r="K896" s="40">
        <v>77.7</v>
      </c>
      <c r="L896" s="40">
        <v>68.900000000000006</v>
      </c>
      <c r="M896" s="40">
        <v>56.6</v>
      </c>
      <c r="N896" s="40">
        <v>42.1</v>
      </c>
      <c r="O896" s="40">
        <v>32.1</v>
      </c>
    </row>
    <row r="897" spans="1:15">
      <c r="A897" s="40">
        <v>20085</v>
      </c>
      <c r="B897" s="20" t="s">
        <v>736</v>
      </c>
      <c r="C897" s="20" t="s">
        <v>1304</v>
      </c>
      <c r="D897" s="40">
        <v>25.6</v>
      </c>
      <c r="E897" s="40">
        <v>31.1</v>
      </c>
      <c r="F897" s="40">
        <v>41.3</v>
      </c>
      <c r="G897" s="40">
        <v>52.8</v>
      </c>
      <c r="H897" s="40">
        <v>63.2</v>
      </c>
      <c r="I897" s="40">
        <v>72.7</v>
      </c>
      <c r="J897" s="40">
        <v>77.8</v>
      </c>
      <c r="K897" s="40">
        <v>76</v>
      </c>
      <c r="L897" s="40">
        <v>67.400000000000006</v>
      </c>
      <c r="M897" s="40">
        <v>55.9</v>
      </c>
      <c r="N897" s="40">
        <v>41.3</v>
      </c>
      <c r="O897" s="40">
        <v>29.6</v>
      </c>
    </row>
    <row r="898" spans="1:15">
      <c r="A898" s="40">
        <v>20087</v>
      </c>
      <c r="B898" s="20" t="s">
        <v>737</v>
      </c>
      <c r="C898" s="20" t="s">
        <v>1304</v>
      </c>
      <c r="D898" s="40">
        <v>26.8</v>
      </c>
      <c r="E898" s="40">
        <v>32</v>
      </c>
      <c r="F898" s="40">
        <v>42.2</v>
      </c>
      <c r="G898" s="40">
        <v>53.6</v>
      </c>
      <c r="H898" s="40">
        <v>63.8</v>
      </c>
      <c r="I898" s="40">
        <v>73</v>
      </c>
      <c r="J898" s="40">
        <v>78</v>
      </c>
      <c r="K898" s="40">
        <v>76.3</v>
      </c>
      <c r="L898" s="40">
        <v>68</v>
      </c>
      <c r="M898" s="40">
        <v>56.7</v>
      </c>
      <c r="N898" s="40">
        <v>42.3</v>
      </c>
      <c r="O898" s="40">
        <v>30.7</v>
      </c>
    </row>
    <row r="899" spans="1:15">
      <c r="A899" s="40">
        <v>20089</v>
      </c>
      <c r="B899" s="20" t="s">
        <v>1330</v>
      </c>
      <c r="C899" s="20" t="s">
        <v>1304</v>
      </c>
      <c r="D899" s="40">
        <v>24.6</v>
      </c>
      <c r="E899" s="40">
        <v>30.1</v>
      </c>
      <c r="F899" s="40">
        <v>39.700000000000003</v>
      </c>
      <c r="G899" s="40">
        <v>51.6</v>
      </c>
      <c r="H899" s="40">
        <v>62</v>
      </c>
      <c r="I899" s="40">
        <v>72.3</v>
      </c>
      <c r="J899" s="40">
        <v>78.2</v>
      </c>
      <c r="K899" s="40">
        <v>76.2</v>
      </c>
      <c r="L899" s="40">
        <v>67</v>
      </c>
      <c r="M899" s="40">
        <v>54.7</v>
      </c>
      <c r="N899" s="40">
        <v>39.5</v>
      </c>
      <c r="O899" s="40">
        <v>28.2</v>
      </c>
    </row>
    <row r="900" spans="1:15">
      <c r="A900" s="40">
        <v>20091</v>
      </c>
      <c r="B900" s="20" t="s">
        <v>812</v>
      </c>
      <c r="C900" s="20" t="s">
        <v>1304</v>
      </c>
      <c r="D900" s="40">
        <v>27.8</v>
      </c>
      <c r="E900" s="40">
        <v>32.9</v>
      </c>
      <c r="F900" s="40">
        <v>42.9</v>
      </c>
      <c r="G900" s="40">
        <v>54.2</v>
      </c>
      <c r="H900" s="40">
        <v>64.2</v>
      </c>
      <c r="I900" s="40">
        <v>73.3</v>
      </c>
      <c r="J900" s="40">
        <v>78.3</v>
      </c>
      <c r="K900" s="40">
        <v>76.8</v>
      </c>
      <c r="L900" s="40">
        <v>68.5</v>
      </c>
      <c r="M900" s="40">
        <v>57.3</v>
      </c>
      <c r="N900" s="40">
        <v>43</v>
      </c>
      <c r="O900" s="40">
        <v>31.9</v>
      </c>
    </row>
    <row r="901" spans="1:15">
      <c r="A901" s="40">
        <v>20093</v>
      </c>
      <c r="B901" s="20" t="s">
        <v>1331</v>
      </c>
      <c r="C901" s="20" t="s">
        <v>1304</v>
      </c>
      <c r="D901" s="40">
        <v>29.2</v>
      </c>
      <c r="E901" s="40">
        <v>34</v>
      </c>
      <c r="F901" s="40">
        <v>41.6</v>
      </c>
      <c r="G901" s="40">
        <v>52.3</v>
      </c>
      <c r="H901" s="40">
        <v>62.3</v>
      </c>
      <c r="I901" s="40">
        <v>72.7</v>
      </c>
      <c r="J901" s="40">
        <v>78.099999999999994</v>
      </c>
      <c r="K901" s="40">
        <v>76.2</v>
      </c>
      <c r="L901" s="40">
        <v>67.599999999999994</v>
      </c>
      <c r="M901" s="40">
        <v>55</v>
      </c>
      <c r="N901" s="40">
        <v>40.700000000000003</v>
      </c>
      <c r="O901" s="40">
        <v>31.1</v>
      </c>
    </row>
    <row r="902" spans="1:15">
      <c r="A902" s="40">
        <v>20095</v>
      </c>
      <c r="B902" s="20" t="s">
        <v>1332</v>
      </c>
      <c r="C902" s="20" t="s">
        <v>1304</v>
      </c>
      <c r="D902" s="40">
        <v>30.6</v>
      </c>
      <c r="E902" s="40">
        <v>35.9</v>
      </c>
      <c r="F902" s="40">
        <v>44.6</v>
      </c>
      <c r="G902" s="40">
        <v>55.4</v>
      </c>
      <c r="H902" s="40">
        <v>65.2</v>
      </c>
      <c r="I902" s="40">
        <v>75.400000000000006</v>
      </c>
      <c r="J902" s="40">
        <v>80.7</v>
      </c>
      <c r="K902" s="40">
        <v>79.3</v>
      </c>
      <c r="L902" s="40">
        <v>70.7</v>
      </c>
      <c r="M902" s="40">
        <v>58.5</v>
      </c>
      <c r="N902" s="40">
        <v>43.9</v>
      </c>
      <c r="O902" s="40">
        <v>33.4</v>
      </c>
    </row>
    <row r="903" spans="1:15">
      <c r="A903" s="40">
        <v>20097</v>
      </c>
      <c r="B903" s="20" t="s">
        <v>929</v>
      </c>
      <c r="C903" s="20" t="s">
        <v>1304</v>
      </c>
      <c r="D903" s="40">
        <v>30.5</v>
      </c>
      <c r="E903" s="40">
        <v>35.5</v>
      </c>
      <c r="F903" s="40">
        <v>43.7</v>
      </c>
      <c r="G903" s="40">
        <v>54.6</v>
      </c>
      <c r="H903" s="40">
        <v>64.2</v>
      </c>
      <c r="I903" s="40">
        <v>74.3</v>
      </c>
      <c r="J903" s="40">
        <v>79.8</v>
      </c>
      <c r="K903" s="40">
        <v>78.5</v>
      </c>
      <c r="L903" s="40">
        <v>69.8</v>
      </c>
      <c r="M903" s="40">
        <v>57.5</v>
      </c>
      <c r="N903" s="40">
        <v>43.1</v>
      </c>
      <c r="O903" s="40">
        <v>32.9</v>
      </c>
    </row>
    <row r="904" spans="1:15">
      <c r="A904" s="40">
        <v>20099</v>
      </c>
      <c r="B904" s="20" t="s">
        <v>1333</v>
      </c>
      <c r="C904" s="20" t="s">
        <v>1304</v>
      </c>
      <c r="D904" s="40">
        <v>32.700000000000003</v>
      </c>
      <c r="E904" s="40">
        <v>37.9</v>
      </c>
      <c r="F904" s="40">
        <v>46.9</v>
      </c>
      <c r="G904" s="40">
        <v>57.6</v>
      </c>
      <c r="H904" s="40">
        <v>66.599999999999994</v>
      </c>
      <c r="I904" s="40">
        <v>75.400000000000006</v>
      </c>
      <c r="J904" s="40">
        <v>80.3</v>
      </c>
      <c r="K904" s="40">
        <v>79.2</v>
      </c>
      <c r="L904" s="40">
        <v>71.400000000000006</v>
      </c>
      <c r="M904" s="40">
        <v>60.2</v>
      </c>
      <c r="N904" s="40">
        <v>46.5</v>
      </c>
      <c r="O904" s="40">
        <v>36.299999999999997</v>
      </c>
    </row>
    <row r="905" spans="1:15">
      <c r="A905" s="40">
        <v>20101</v>
      </c>
      <c r="B905" s="20" t="s">
        <v>1334</v>
      </c>
      <c r="C905" s="20" t="s">
        <v>1304</v>
      </c>
      <c r="D905" s="40">
        <v>28.3</v>
      </c>
      <c r="E905" s="40">
        <v>32.9</v>
      </c>
      <c r="F905" s="40">
        <v>40.700000000000003</v>
      </c>
      <c r="G905" s="40">
        <v>51.8</v>
      </c>
      <c r="H905" s="40">
        <v>61.6</v>
      </c>
      <c r="I905" s="40">
        <v>72.2</v>
      </c>
      <c r="J905" s="40">
        <v>77.900000000000006</v>
      </c>
      <c r="K905" s="40">
        <v>76.2</v>
      </c>
      <c r="L905" s="40">
        <v>67.400000000000006</v>
      </c>
      <c r="M905" s="40">
        <v>55</v>
      </c>
      <c r="N905" s="40">
        <v>40.299999999999997</v>
      </c>
      <c r="O905" s="40">
        <v>30.5</v>
      </c>
    </row>
    <row r="906" spans="1:15">
      <c r="A906" s="40">
        <v>20103</v>
      </c>
      <c r="B906" s="20" t="s">
        <v>1335</v>
      </c>
      <c r="C906" s="20" t="s">
        <v>1304</v>
      </c>
      <c r="D906" s="40">
        <v>27.1</v>
      </c>
      <c r="E906" s="40">
        <v>32.299999999999997</v>
      </c>
      <c r="F906" s="40">
        <v>42.4</v>
      </c>
      <c r="G906" s="40">
        <v>53.9</v>
      </c>
      <c r="H906" s="40">
        <v>64.099999999999994</v>
      </c>
      <c r="I906" s="40">
        <v>73.3</v>
      </c>
      <c r="J906" s="40">
        <v>78.2</v>
      </c>
      <c r="K906" s="40">
        <v>76.400000000000006</v>
      </c>
      <c r="L906" s="40">
        <v>68.2</v>
      </c>
      <c r="M906" s="40">
        <v>57</v>
      </c>
      <c r="N906" s="40">
        <v>42.5</v>
      </c>
      <c r="O906" s="40">
        <v>31.1</v>
      </c>
    </row>
    <row r="907" spans="1:15">
      <c r="A907" s="40">
        <v>20105</v>
      </c>
      <c r="B907" s="20" t="s">
        <v>814</v>
      </c>
      <c r="C907" s="20" t="s">
        <v>1304</v>
      </c>
      <c r="D907" s="40">
        <v>27</v>
      </c>
      <c r="E907" s="40">
        <v>32.299999999999997</v>
      </c>
      <c r="F907" s="40">
        <v>41.7</v>
      </c>
      <c r="G907" s="40">
        <v>53.2</v>
      </c>
      <c r="H907" s="40">
        <v>63.3</v>
      </c>
      <c r="I907" s="40">
        <v>73.8</v>
      </c>
      <c r="J907" s="40">
        <v>79.7</v>
      </c>
      <c r="K907" s="40">
        <v>77.900000000000006</v>
      </c>
      <c r="L907" s="40">
        <v>68.900000000000006</v>
      </c>
      <c r="M907" s="40">
        <v>56.4</v>
      </c>
      <c r="N907" s="40">
        <v>41.3</v>
      </c>
      <c r="O907" s="40">
        <v>30.3</v>
      </c>
    </row>
    <row r="908" spans="1:15">
      <c r="A908" s="40">
        <v>20107</v>
      </c>
      <c r="B908" s="20" t="s">
        <v>1280</v>
      </c>
      <c r="C908" s="20" t="s">
        <v>1304</v>
      </c>
      <c r="D908" s="40">
        <v>29.7</v>
      </c>
      <c r="E908" s="40">
        <v>34.799999999999997</v>
      </c>
      <c r="F908" s="40">
        <v>44.4</v>
      </c>
      <c r="G908" s="40">
        <v>55.3</v>
      </c>
      <c r="H908" s="40">
        <v>65</v>
      </c>
      <c r="I908" s="40">
        <v>74.099999999999994</v>
      </c>
      <c r="J908" s="40">
        <v>79</v>
      </c>
      <c r="K908" s="40">
        <v>77.7</v>
      </c>
      <c r="L908" s="40">
        <v>69.599999999999994</v>
      </c>
      <c r="M908" s="40">
        <v>58.4</v>
      </c>
      <c r="N908" s="40">
        <v>44.4</v>
      </c>
      <c r="O908" s="40">
        <v>33.6</v>
      </c>
    </row>
    <row r="909" spans="1:15">
      <c r="A909" s="40">
        <v>20109</v>
      </c>
      <c r="B909" s="20" t="s">
        <v>816</v>
      </c>
      <c r="C909" s="20" t="s">
        <v>1304</v>
      </c>
      <c r="D909" s="40">
        <v>28</v>
      </c>
      <c r="E909" s="40">
        <v>32.700000000000003</v>
      </c>
      <c r="F909" s="40">
        <v>40</v>
      </c>
      <c r="G909" s="40">
        <v>50.9</v>
      </c>
      <c r="H909" s="40">
        <v>60.8</v>
      </c>
      <c r="I909" s="40">
        <v>71.3</v>
      </c>
      <c r="J909" s="40">
        <v>77.3</v>
      </c>
      <c r="K909" s="40">
        <v>75.5</v>
      </c>
      <c r="L909" s="40">
        <v>66.599999999999994</v>
      </c>
      <c r="M909" s="40">
        <v>54.1</v>
      </c>
      <c r="N909" s="40">
        <v>39.6</v>
      </c>
      <c r="O909" s="40">
        <v>30.1</v>
      </c>
    </row>
    <row r="910" spans="1:15">
      <c r="A910" s="40">
        <v>20111</v>
      </c>
      <c r="B910" s="20" t="s">
        <v>1283</v>
      </c>
      <c r="C910" s="20" t="s">
        <v>1304</v>
      </c>
      <c r="D910" s="40">
        <v>28.1</v>
      </c>
      <c r="E910" s="40">
        <v>33.299999999999997</v>
      </c>
      <c r="F910" s="40">
        <v>43.1</v>
      </c>
      <c r="G910" s="40">
        <v>54.2</v>
      </c>
      <c r="H910" s="40">
        <v>64</v>
      </c>
      <c r="I910" s="40">
        <v>73.3</v>
      </c>
      <c r="J910" s="40">
        <v>78.599999999999994</v>
      </c>
      <c r="K910" s="40">
        <v>77.2</v>
      </c>
      <c r="L910" s="40">
        <v>68.8</v>
      </c>
      <c r="M910" s="40">
        <v>57.2</v>
      </c>
      <c r="N910" s="40">
        <v>43</v>
      </c>
      <c r="O910" s="40">
        <v>31.8</v>
      </c>
    </row>
    <row r="911" spans="1:15">
      <c r="A911" s="40">
        <v>20113</v>
      </c>
      <c r="B911" s="20" t="s">
        <v>1336</v>
      </c>
      <c r="C911" s="20" t="s">
        <v>1304</v>
      </c>
      <c r="D911" s="40">
        <v>28.4</v>
      </c>
      <c r="E911" s="40">
        <v>33.700000000000003</v>
      </c>
      <c r="F911" s="40">
        <v>43</v>
      </c>
      <c r="G911" s="40">
        <v>54.1</v>
      </c>
      <c r="H911" s="40">
        <v>64</v>
      </c>
      <c r="I911" s="40">
        <v>74.2</v>
      </c>
      <c r="J911" s="40">
        <v>79.8</v>
      </c>
      <c r="K911" s="40">
        <v>78.400000000000006</v>
      </c>
      <c r="L911" s="40">
        <v>69.400000000000006</v>
      </c>
      <c r="M911" s="40">
        <v>57.4</v>
      </c>
      <c r="N911" s="40">
        <v>42.6</v>
      </c>
      <c r="O911" s="40">
        <v>31.6</v>
      </c>
    </row>
    <row r="912" spans="1:15">
      <c r="A912" s="40">
        <v>20115</v>
      </c>
      <c r="B912" s="20" t="s">
        <v>747</v>
      </c>
      <c r="C912" s="20" t="s">
        <v>1304</v>
      </c>
      <c r="D912" s="40">
        <v>28.4</v>
      </c>
      <c r="E912" s="40">
        <v>33.6</v>
      </c>
      <c r="F912" s="40">
        <v>43.1</v>
      </c>
      <c r="G912" s="40">
        <v>54.2</v>
      </c>
      <c r="H912" s="40">
        <v>64</v>
      </c>
      <c r="I912" s="40">
        <v>73.8</v>
      </c>
      <c r="J912" s="40">
        <v>79.3</v>
      </c>
      <c r="K912" s="40">
        <v>77.900000000000006</v>
      </c>
      <c r="L912" s="40">
        <v>69.2</v>
      </c>
      <c r="M912" s="40">
        <v>57.4</v>
      </c>
      <c r="N912" s="40">
        <v>42.9</v>
      </c>
      <c r="O912" s="40">
        <v>31.8</v>
      </c>
    </row>
    <row r="913" spans="1:15">
      <c r="A913" s="40">
        <v>20117</v>
      </c>
      <c r="B913" s="20" t="s">
        <v>748</v>
      </c>
      <c r="C913" s="20" t="s">
        <v>1304</v>
      </c>
      <c r="D913" s="40">
        <v>24.5</v>
      </c>
      <c r="E913" s="40">
        <v>30</v>
      </c>
      <c r="F913" s="40">
        <v>40.200000000000003</v>
      </c>
      <c r="G913" s="40">
        <v>52.2</v>
      </c>
      <c r="H913" s="40">
        <v>62.8</v>
      </c>
      <c r="I913" s="40">
        <v>72.7</v>
      </c>
      <c r="J913" s="40">
        <v>78.099999999999994</v>
      </c>
      <c r="K913" s="40">
        <v>76</v>
      </c>
      <c r="L913" s="40">
        <v>67.2</v>
      </c>
      <c r="M913" s="40">
        <v>55.2</v>
      </c>
      <c r="N913" s="40">
        <v>40.200000000000003</v>
      </c>
      <c r="O913" s="40">
        <v>28.6</v>
      </c>
    </row>
    <row r="914" spans="1:15">
      <c r="A914" s="40">
        <v>20119</v>
      </c>
      <c r="B914" s="20" t="s">
        <v>1337</v>
      </c>
      <c r="C914" s="20" t="s">
        <v>1304</v>
      </c>
      <c r="D914" s="40">
        <v>31.8</v>
      </c>
      <c r="E914" s="40">
        <v>36.5</v>
      </c>
      <c r="F914" s="40">
        <v>44.3</v>
      </c>
      <c r="G914" s="40">
        <v>55</v>
      </c>
      <c r="H914" s="40">
        <v>64.599999999999994</v>
      </c>
      <c r="I914" s="40">
        <v>74.7</v>
      </c>
      <c r="J914" s="40">
        <v>80</v>
      </c>
      <c r="K914" s="40">
        <v>78.599999999999994</v>
      </c>
      <c r="L914" s="40">
        <v>70.2</v>
      </c>
      <c r="M914" s="40">
        <v>57.8</v>
      </c>
      <c r="N914" s="40">
        <v>43.5</v>
      </c>
      <c r="O914" s="40">
        <v>33.799999999999997</v>
      </c>
    </row>
    <row r="915" spans="1:15">
      <c r="A915" s="40">
        <v>20121</v>
      </c>
      <c r="B915" s="20" t="s">
        <v>1235</v>
      </c>
      <c r="C915" s="20" t="s">
        <v>1304</v>
      </c>
      <c r="D915" s="40">
        <v>28.6</v>
      </c>
      <c r="E915" s="40">
        <v>33.700000000000003</v>
      </c>
      <c r="F915" s="40">
        <v>43.6</v>
      </c>
      <c r="G915" s="40">
        <v>54.6</v>
      </c>
      <c r="H915" s="40">
        <v>64.5</v>
      </c>
      <c r="I915" s="40">
        <v>73.5</v>
      </c>
      <c r="J915" s="40">
        <v>78.599999999999994</v>
      </c>
      <c r="K915" s="40">
        <v>77.099999999999994</v>
      </c>
      <c r="L915" s="40">
        <v>68.900000000000006</v>
      </c>
      <c r="M915" s="40">
        <v>57.7</v>
      </c>
      <c r="N915" s="40">
        <v>43.6</v>
      </c>
      <c r="O915" s="40">
        <v>32.700000000000003</v>
      </c>
    </row>
    <row r="916" spans="1:15">
      <c r="A916" s="40">
        <v>20123</v>
      </c>
      <c r="B916" s="20" t="s">
        <v>1087</v>
      </c>
      <c r="C916" s="20" t="s">
        <v>1304</v>
      </c>
      <c r="D916" s="40">
        <v>26</v>
      </c>
      <c r="E916" s="40">
        <v>31.4</v>
      </c>
      <c r="F916" s="40">
        <v>41</v>
      </c>
      <c r="G916" s="40">
        <v>52.6</v>
      </c>
      <c r="H916" s="40">
        <v>62.8</v>
      </c>
      <c r="I916" s="40">
        <v>73.3</v>
      </c>
      <c r="J916" s="40">
        <v>79.2</v>
      </c>
      <c r="K916" s="40">
        <v>77.3</v>
      </c>
      <c r="L916" s="40">
        <v>68.099999999999994</v>
      </c>
      <c r="M916" s="40">
        <v>55.7</v>
      </c>
      <c r="N916" s="40">
        <v>40.5</v>
      </c>
      <c r="O916" s="40">
        <v>29.5</v>
      </c>
    </row>
    <row r="917" spans="1:15">
      <c r="A917" s="40">
        <v>20125</v>
      </c>
      <c r="B917" s="20" t="s">
        <v>751</v>
      </c>
      <c r="C917" s="20" t="s">
        <v>1304</v>
      </c>
      <c r="D917" s="40">
        <v>32.700000000000003</v>
      </c>
      <c r="E917" s="40">
        <v>37.9</v>
      </c>
      <c r="F917" s="40">
        <v>47</v>
      </c>
      <c r="G917" s="40">
        <v>57.7</v>
      </c>
      <c r="H917" s="40">
        <v>66.900000000000006</v>
      </c>
      <c r="I917" s="40">
        <v>75.8</v>
      </c>
      <c r="J917" s="40">
        <v>80.8</v>
      </c>
      <c r="K917" s="40">
        <v>79.8</v>
      </c>
      <c r="L917" s="40">
        <v>71.7</v>
      </c>
      <c r="M917" s="40">
        <v>60.3</v>
      </c>
      <c r="N917" s="40">
        <v>46.5</v>
      </c>
      <c r="O917" s="40">
        <v>36.1</v>
      </c>
    </row>
    <row r="918" spans="1:15">
      <c r="A918" s="40">
        <v>20127</v>
      </c>
      <c r="B918" s="20" t="s">
        <v>1338</v>
      </c>
      <c r="C918" s="20" t="s">
        <v>1304</v>
      </c>
      <c r="D918" s="40">
        <v>27.3</v>
      </c>
      <c r="E918" s="40">
        <v>32.6</v>
      </c>
      <c r="F918" s="40">
        <v>42.3</v>
      </c>
      <c r="G918" s="40">
        <v>53.6</v>
      </c>
      <c r="H918" s="40">
        <v>63.5</v>
      </c>
      <c r="I918" s="40">
        <v>73.099999999999994</v>
      </c>
      <c r="J918" s="40">
        <v>78.400000000000006</v>
      </c>
      <c r="K918" s="40">
        <v>77</v>
      </c>
      <c r="L918" s="40">
        <v>68.400000000000006</v>
      </c>
      <c r="M918" s="40">
        <v>56.6</v>
      </c>
      <c r="N918" s="40">
        <v>42.1</v>
      </c>
      <c r="O918" s="40">
        <v>30.9</v>
      </c>
    </row>
    <row r="919" spans="1:15">
      <c r="A919" s="40">
        <v>20129</v>
      </c>
      <c r="B919" s="20" t="s">
        <v>1339</v>
      </c>
      <c r="C919" s="20" t="s">
        <v>1304</v>
      </c>
      <c r="D919" s="40">
        <v>32</v>
      </c>
      <c r="E919" s="40">
        <v>36.4</v>
      </c>
      <c r="F919" s="40">
        <v>43.4</v>
      </c>
      <c r="G919" s="40">
        <v>53.7</v>
      </c>
      <c r="H919" s="40">
        <v>63.5</v>
      </c>
      <c r="I919" s="40">
        <v>73.7</v>
      </c>
      <c r="J919" s="40">
        <v>78.8</v>
      </c>
      <c r="K919" s="40">
        <v>77.099999999999994</v>
      </c>
      <c r="L919" s="40">
        <v>68.8</v>
      </c>
      <c r="M919" s="40">
        <v>56.5</v>
      </c>
      <c r="N919" s="40">
        <v>42.6</v>
      </c>
      <c r="O919" s="40">
        <v>33.5</v>
      </c>
    </row>
    <row r="920" spans="1:15">
      <c r="A920" s="40">
        <v>20131</v>
      </c>
      <c r="B920" s="20" t="s">
        <v>1340</v>
      </c>
      <c r="C920" s="20" t="s">
        <v>1304</v>
      </c>
      <c r="D920" s="40">
        <v>24.3</v>
      </c>
      <c r="E920" s="40">
        <v>29.8</v>
      </c>
      <c r="F920" s="40">
        <v>40.1</v>
      </c>
      <c r="G920" s="40">
        <v>51.9</v>
      </c>
      <c r="H920" s="40">
        <v>62.5</v>
      </c>
      <c r="I920" s="40">
        <v>72.099999999999994</v>
      </c>
      <c r="J920" s="40">
        <v>77.3</v>
      </c>
      <c r="K920" s="40">
        <v>75.3</v>
      </c>
      <c r="L920" s="40">
        <v>66.7</v>
      </c>
      <c r="M920" s="40">
        <v>55.1</v>
      </c>
      <c r="N920" s="40">
        <v>40.299999999999997</v>
      </c>
      <c r="O920" s="40">
        <v>28.5</v>
      </c>
    </row>
    <row r="921" spans="1:15">
      <c r="A921" s="40">
        <v>20133</v>
      </c>
      <c r="B921" s="20" t="s">
        <v>1341</v>
      </c>
      <c r="C921" s="20" t="s">
        <v>1304</v>
      </c>
      <c r="D921" s="40">
        <v>31.6</v>
      </c>
      <c r="E921" s="40">
        <v>36.799999999999997</v>
      </c>
      <c r="F921" s="40">
        <v>45.9</v>
      </c>
      <c r="G921" s="40">
        <v>56.6</v>
      </c>
      <c r="H921" s="40">
        <v>65.900000000000006</v>
      </c>
      <c r="I921" s="40">
        <v>74.900000000000006</v>
      </c>
      <c r="J921" s="40">
        <v>79.8</v>
      </c>
      <c r="K921" s="40">
        <v>78.7</v>
      </c>
      <c r="L921" s="40">
        <v>70.7</v>
      </c>
      <c r="M921" s="40">
        <v>59.6</v>
      </c>
      <c r="N921" s="40">
        <v>45.8</v>
      </c>
      <c r="O921" s="40">
        <v>35.1</v>
      </c>
    </row>
    <row r="922" spans="1:15">
      <c r="A922" s="40">
        <v>20135</v>
      </c>
      <c r="B922" s="20" t="s">
        <v>1342</v>
      </c>
      <c r="C922" s="20" t="s">
        <v>1304</v>
      </c>
      <c r="D922" s="40">
        <v>29</v>
      </c>
      <c r="E922" s="40">
        <v>33.700000000000003</v>
      </c>
      <c r="F922" s="40">
        <v>41.8</v>
      </c>
      <c r="G922" s="40">
        <v>52.8</v>
      </c>
      <c r="H922" s="40">
        <v>62.8</v>
      </c>
      <c r="I922" s="40">
        <v>73.2</v>
      </c>
      <c r="J922" s="40">
        <v>79.099999999999994</v>
      </c>
      <c r="K922" s="40">
        <v>77.400000000000006</v>
      </c>
      <c r="L922" s="40">
        <v>68.5</v>
      </c>
      <c r="M922" s="40">
        <v>56.2</v>
      </c>
      <c r="N922" s="40">
        <v>41.5</v>
      </c>
      <c r="O922" s="40">
        <v>31.4</v>
      </c>
    </row>
    <row r="923" spans="1:15">
      <c r="A923" s="40">
        <v>20137</v>
      </c>
      <c r="B923" s="20" t="s">
        <v>1343</v>
      </c>
      <c r="C923" s="20" t="s">
        <v>1304</v>
      </c>
      <c r="D923" s="40">
        <v>25.9</v>
      </c>
      <c r="E923" s="40">
        <v>30.8</v>
      </c>
      <c r="F923" s="40">
        <v>39.4</v>
      </c>
      <c r="G923" s="40">
        <v>51</v>
      </c>
      <c r="H923" s="40">
        <v>61.1</v>
      </c>
      <c r="I923" s="40">
        <v>71.400000000000006</v>
      </c>
      <c r="J923" s="40">
        <v>77.400000000000006</v>
      </c>
      <c r="K923" s="40">
        <v>75.400000000000006</v>
      </c>
      <c r="L923" s="40">
        <v>66</v>
      </c>
      <c r="M923" s="40">
        <v>53.8</v>
      </c>
      <c r="N923" s="40">
        <v>39</v>
      </c>
      <c r="O923" s="40">
        <v>28.6</v>
      </c>
    </row>
    <row r="924" spans="1:15">
      <c r="A924" s="40">
        <v>20139</v>
      </c>
      <c r="B924" s="20" t="s">
        <v>1344</v>
      </c>
      <c r="C924" s="20" t="s">
        <v>1304</v>
      </c>
      <c r="D924" s="40">
        <v>28.1</v>
      </c>
      <c r="E924" s="40">
        <v>33.1</v>
      </c>
      <c r="F924" s="40">
        <v>43.1</v>
      </c>
      <c r="G924" s="40">
        <v>54</v>
      </c>
      <c r="H924" s="40">
        <v>64.099999999999994</v>
      </c>
      <c r="I924" s="40">
        <v>73.3</v>
      </c>
      <c r="J924" s="40">
        <v>78.5</v>
      </c>
      <c r="K924" s="40">
        <v>77</v>
      </c>
      <c r="L924" s="40">
        <v>68.5</v>
      </c>
      <c r="M924" s="40">
        <v>57.2</v>
      </c>
      <c r="N924" s="40">
        <v>43</v>
      </c>
      <c r="O924" s="40">
        <v>31.8</v>
      </c>
    </row>
    <row r="925" spans="1:15">
      <c r="A925" s="40">
        <v>20141</v>
      </c>
      <c r="B925" s="20" t="s">
        <v>1345</v>
      </c>
      <c r="C925" s="20" t="s">
        <v>1304</v>
      </c>
      <c r="D925" s="40">
        <v>26.5</v>
      </c>
      <c r="E925" s="40">
        <v>31.8</v>
      </c>
      <c r="F925" s="40">
        <v>40.9</v>
      </c>
      <c r="G925" s="40">
        <v>52.5</v>
      </c>
      <c r="H925" s="40">
        <v>62.8</v>
      </c>
      <c r="I925" s="40">
        <v>73.099999999999994</v>
      </c>
      <c r="J925" s="40">
        <v>79.099999999999994</v>
      </c>
      <c r="K925" s="40">
        <v>77.2</v>
      </c>
      <c r="L925" s="40">
        <v>68</v>
      </c>
      <c r="M925" s="40">
        <v>55.5</v>
      </c>
      <c r="N925" s="40">
        <v>40.5</v>
      </c>
      <c r="O925" s="40">
        <v>29.7</v>
      </c>
    </row>
    <row r="926" spans="1:15">
      <c r="A926" s="40">
        <v>20143</v>
      </c>
      <c r="B926" s="20" t="s">
        <v>1346</v>
      </c>
      <c r="C926" s="20" t="s">
        <v>1304</v>
      </c>
      <c r="D926" s="40">
        <v>27</v>
      </c>
      <c r="E926" s="40">
        <v>32.299999999999997</v>
      </c>
      <c r="F926" s="40">
        <v>41.9</v>
      </c>
      <c r="G926" s="40">
        <v>53.3</v>
      </c>
      <c r="H926" s="40">
        <v>63.4</v>
      </c>
      <c r="I926" s="40">
        <v>73.8</v>
      </c>
      <c r="J926" s="40">
        <v>79.5</v>
      </c>
      <c r="K926" s="40">
        <v>77.8</v>
      </c>
      <c r="L926" s="40">
        <v>68.7</v>
      </c>
      <c r="M926" s="40">
        <v>56.6</v>
      </c>
      <c r="N926" s="40">
        <v>41.6</v>
      </c>
      <c r="O926" s="40">
        <v>30.4</v>
      </c>
    </row>
    <row r="927" spans="1:15">
      <c r="A927" s="40">
        <v>20145</v>
      </c>
      <c r="B927" s="20" t="s">
        <v>1347</v>
      </c>
      <c r="C927" s="20" t="s">
        <v>1304</v>
      </c>
      <c r="D927" s="40">
        <v>29.1</v>
      </c>
      <c r="E927" s="40">
        <v>34.1</v>
      </c>
      <c r="F927" s="40">
        <v>42.4</v>
      </c>
      <c r="G927" s="40">
        <v>53.6</v>
      </c>
      <c r="H927" s="40">
        <v>63.5</v>
      </c>
      <c r="I927" s="40">
        <v>73.8</v>
      </c>
      <c r="J927" s="40">
        <v>79.599999999999994</v>
      </c>
      <c r="K927" s="40">
        <v>77.8</v>
      </c>
      <c r="L927" s="40">
        <v>69</v>
      </c>
      <c r="M927" s="40">
        <v>56.8</v>
      </c>
      <c r="N927" s="40">
        <v>41.9</v>
      </c>
      <c r="O927" s="40">
        <v>31.6</v>
      </c>
    </row>
    <row r="928" spans="1:15">
      <c r="A928" s="40">
        <v>20147</v>
      </c>
      <c r="B928" s="20" t="s">
        <v>823</v>
      </c>
      <c r="C928" s="20" t="s">
        <v>1304</v>
      </c>
      <c r="D928" s="40">
        <v>26</v>
      </c>
      <c r="E928" s="40">
        <v>31</v>
      </c>
      <c r="F928" s="40">
        <v>39.9</v>
      </c>
      <c r="G928" s="40">
        <v>51.7</v>
      </c>
      <c r="H928" s="40">
        <v>61.8</v>
      </c>
      <c r="I928" s="40">
        <v>72.099999999999994</v>
      </c>
      <c r="J928" s="40">
        <v>78.2</v>
      </c>
      <c r="K928" s="40">
        <v>76.099999999999994</v>
      </c>
      <c r="L928" s="40">
        <v>66.599999999999994</v>
      </c>
      <c r="M928" s="40">
        <v>54.6</v>
      </c>
      <c r="N928" s="40">
        <v>39.700000000000003</v>
      </c>
      <c r="O928" s="40">
        <v>28.8</v>
      </c>
    </row>
    <row r="929" spans="1:15">
      <c r="A929" s="40">
        <v>20149</v>
      </c>
      <c r="B929" s="20" t="s">
        <v>1348</v>
      </c>
      <c r="C929" s="20" t="s">
        <v>1304</v>
      </c>
      <c r="D929" s="40">
        <v>25.8</v>
      </c>
      <c r="E929" s="40">
        <v>31.3</v>
      </c>
      <c r="F929" s="40">
        <v>41.4</v>
      </c>
      <c r="G929" s="40">
        <v>53.1</v>
      </c>
      <c r="H929" s="40">
        <v>63.4</v>
      </c>
      <c r="I929" s="40">
        <v>73.2</v>
      </c>
      <c r="J929" s="40">
        <v>78.5</v>
      </c>
      <c r="K929" s="40">
        <v>76.599999999999994</v>
      </c>
      <c r="L929" s="40">
        <v>68</v>
      </c>
      <c r="M929" s="40">
        <v>56.2</v>
      </c>
      <c r="N929" s="40">
        <v>41.4</v>
      </c>
      <c r="O929" s="40">
        <v>29.8</v>
      </c>
    </row>
    <row r="930" spans="1:15">
      <c r="A930" s="40">
        <v>20151</v>
      </c>
      <c r="B930" s="20" t="s">
        <v>1349</v>
      </c>
      <c r="C930" s="20" t="s">
        <v>1304</v>
      </c>
      <c r="D930" s="40">
        <v>30.2</v>
      </c>
      <c r="E930" s="40">
        <v>35.299999999999997</v>
      </c>
      <c r="F930" s="40">
        <v>43.7</v>
      </c>
      <c r="G930" s="40">
        <v>54.7</v>
      </c>
      <c r="H930" s="40">
        <v>64.400000000000006</v>
      </c>
      <c r="I930" s="40">
        <v>74.599999999999994</v>
      </c>
      <c r="J930" s="40">
        <v>80</v>
      </c>
      <c r="K930" s="40">
        <v>78.5</v>
      </c>
      <c r="L930" s="40">
        <v>70</v>
      </c>
      <c r="M930" s="40">
        <v>57.6</v>
      </c>
      <c r="N930" s="40">
        <v>43.2</v>
      </c>
      <c r="O930" s="40">
        <v>32.700000000000003</v>
      </c>
    </row>
    <row r="931" spans="1:15">
      <c r="A931" s="40">
        <v>20153</v>
      </c>
      <c r="B931" s="20" t="s">
        <v>1350</v>
      </c>
      <c r="C931" s="20" t="s">
        <v>1304</v>
      </c>
      <c r="D931" s="40">
        <v>26.6</v>
      </c>
      <c r="E931" s="40">
        <v>31.2</v>
      </c>
      <c r="F931" s="40">
        <v>38.799999999999997</v>
      </c>
      <c r="G931" s="40">
        <v>49.7</v>
      </c>
      <c r="H931" s="40">
        <v>60</v>
      </c>
      <c r="I931" s="40">
        <v>70.3</v>
      </c>
      <c r="J931" s="40">
        <v>76.599999999999994</v>
      </c>
      <c r="K931" s="40">
        <v>74.3</v>
      </c>
      <c r="L931" s="40">
        <v>65.2</v>
      </c>
      <c r="M931" s="40">
        <v>52.9</v>
      </c>
      <c r="N931" s="40">
        <v>38.4</v>
      </c>
      <c r="O931" s="40">
        <v>28.8</v>
      </c>
    </row>
    <row r="932" spans="1:15">
      <c r="A932" s="40">
        <v>20155</v>
      </c>
      <c r="B932" s="20" t="s">
        <v>1351</v>
      </c>
      <c r="C932" s="20" t="s">
        <v>1304</v>
      </c>
      <c r="D932" s="40">
        <v>29.8</v>
      </c>
      <c r="E932" s="40">
        <v>35</v>
      </c>
      <c r="F932" s="40">
        <v>43.9</v>
      </c>
      <c r="G932" s="40">
        <v>54.9</v>
      </c>
      <c r="H932" s="40">
        <v>64.7</v>
      </c>
      <c r="I932" s="40">
        <v>75</v>
      </c>
      <c r="J932" s="40">
        <v>80.400000000000006</v>
      </c>
      <c r="K932" s="40">
        <v>78.900000000000006</v>
      </c>
      <c r="L932" s="40">
        <v>70.099999999999994</v>
      </c>
      <c r="M932" s="40">
        <v>58</v>
      </c>
      <c r="N932" s="40">
        <v>43.3</v>
      </c>
      <c r="O932" s="40">
        <v>32.700000000000003</v>
      </c>
    </row>
    <row r="933" spans="1:15">
      <c r="A933" s="40">
        <v>20157</v>
      </c>
      <c r="B933" s="20" t="s">
        <v>1352</v>
      </c>
      <c r="C933" s="20" t="s">
        <v>1304</v>
      </c>
      <c r="D933" s="40">
        <v>24.5</v>
      </c>
      <c r="E933" s="40">
        <v>30</v>
      </c>
      <c r="F933" s="40">
        <v>39.700000000000003</v>
      </c>
      <c r="G933" s="40">
        <v>51.7</v>
      </c>
      <c r="H933" s="40">
        <v>62.3</v>
      </c>
      <c r="I933" s="40">
        <v>72.400000000000006</v>
      </c>
      <c r="J933" s="40">
        <v>78.099999999999994</v>
      </c>
      <c r="K933" s="40">
        <v>76.2</v>
      </c>
      <c r="L933" s="40">
        <v>67</v>
      </c>
      <c r="M933" s="40">
        <v>54.9</v>
      </c>
      <c r="N933" s="40">
        <v>39.700000000000003</v>
      </c>
      <c r="O933" s="40">
        <v>28.3</v>
      </c>
    </row>
    <row r="934" spans="1:15">
      <c r="A934" s="40">
        <v>20159</v>
      </c>
      <c r="B934" s="20" t="s">
        <v>1353</v>
      </c>
      <c r="C934" s="20" t="s">
        <v>1304</v>
      </c>
      <c r="D934" s="40">
        <v>28.9</v>
      </c>
      <c r="E934" s="40">
        <v>33.9</v>
      </c>
      <c r="F934" s="40">
        <v>42.9</v>
      </c>
      <c r="G934" s="40">
        <v>54.1</v>
      </c>
      <c r="H934" s="40">
        <v>64.099999999999994</v>
      </c>
      <c r="I934" s="40">
        <v>74.400000000000006</v>
      </c>
      <c r="J934" s="40">
        <v>80.099999999999994</v>
      </c>
      <c r="K934" s="40">
        <v>78.5</v>
      </c>
      <c r="L934" s="40">
        <v>69.5</v>
      </c>
      <c r="M934" s="40">
        <v>57.3</v>
      </c>
      <c r="N934" s="40">
        <v>42.5</v>
      </c>
      <c r="O934" s="40">
        <v>31.8</v>
      </c>
    </row>
    <row r="935" spans="1:15">
      <c r="A935" s="40">
        <v>20161</v>
      </c>
      <c r="B935" s="20" t="s">
        <v>1354</v>
      </c>
      <c r="C935" s="20" t="s">
        <v>1304</v>
      </c>
      <c r="D935" s="40">
        <v>26.4</v>
      </c>
      <c r="E935" s="40">
        <v>31.7</v>
      </c>
      <c r="F935" s="40">
        <v>41.8</v>
      </c>
      <c r="G935" s="40">
        <v>53.4</v>
      </c>
      <c r="H935" s="40">
        <v>63.6</v>
      </c>
      <c r="I935" s="40">
        <v>73.5</v>
      </c>
      <c r="J935" s="40">
        <v>78.900000000000006</v>
      </c>
      <c r="K935" s="40">
        <v>77.099999999999994</v>
      </c>
      <c r="L935" s="40">
        <v>68.3</v>
      </c>
      <c r="M935" s="40">
        <v>56.4</v>
      </c>
      <c r="N935" s="40">
        <v>41.6</v>
      </c>
      <c r="O935" s="40">
        <v>30.1</v>
      </c>
    </row>
    <row r="936" spans="1:15">
      <c r="A936" s="40">
        <v>20163</v>
      </c>
      <c r="B936" s="20" t="s">
        <v>1355</v>
      </c>
      <c r="C936" s="20" t="s">
        <v>1304</v>
      </c>
      <c r="D936" s="40">
        <v>27.1</v>
      </c>
      <c r="E936" s="40">
        <v>32.1</v>
      </c>
      <c r="F936" s="40">
        <v>40.799999999999997</v>
      </c>
      <c r="G936" s="40">
        <v>52.3</v>
      </c>
      <c r="H936" s="40">
        <v>62.5</v>
      </c>
      <c r="I936" s="40">
        <v>72.8</v>
      </c>
      <c r="J936" s="40">
        <v>78.900000000000006</v>
      </c>
      <c r="K936" s="40">
        <v>76.900000000000006</v>
      </c>
      <c r="L936" s="40">
        <v>67.599999999999994</v>
      </c>
      <c r="M936" s="40">
        <v>55.4</v>
      </c>
      <c r="N936" s="40">
        <v>40.6</v>
      </c>
      <c r="O936" s="40">
        <v>30</v>
      </c>
    </row>
    <row r="937" spans="1:15">
      <c r="A937" s="40">
        <v>20165</v>
      </c>
      <c r="B937" s="20" t="s">
        <v>1243</v>
      </c>
      <c r="C937" s="20" t="s">
        <v>1304</v>
      </c>
      <c r="D937" s="40">
        <v>28.5</v>
      </c>
      <c r="E937" s="40">
        <v>33.4</v>
      </c>
      <c r="F937" s="40">
        <v>41.9</v>
      </c>
      <c r="G937" s="40">
        <v>53</v>
      </c>
      <c r="H937" s="40">
        <v>63</v>
      </c>
      <c r="I937" s="40">
        <v>73.400000000000006</v>
      </c>
      <c r="J937" s="40">
        <v>79.3</v>
      </c>
      <c r="K937" s="40">
        <v>77.599999999999994</v>
      </c>
      <c r="L937" s="40">
        <v>68.7</v>
      </c>
      <c r="M937" s="40">
        <v>56.4</v>
      </c>
      <c r="N937" s="40">
        <v>41.5</v>
      </c>
      <c r="O937" s="40">
        <v>31.2</v>
      </c>
    </row>
    <row r="938" spans="1:15">
      <c r="A938" s="40">
        <v>20167</v>
      </c>
      <c r="B938" s="20" t="s">
        <v>757</v>
      </c>
      <c r="C938" s="20" t="s">
        <v>1304</v>
      </c>
      <c r="D938" s="40">
        <v>27.6</v>
      </c>
      <c r="E938" s="40">
        <v>32.700000000000003</v>
      </c>
      <c r="F938" s="40">
        <v>41.7</v>
      </c>
      <c r="G938" s="40">
        <v>53</v>
      </c>
      <c r="H938" s="40">
        <v>63.2</v>
      </c>
      <c r="I938" s="40">
        <v>73.7</v>
      </c>
      <c r="J938" s="40">
        <v>79.599999999999994</v>
      </c>
      <c r="K938" s="40">
        <v>77.900000000000006</v>
      </c>
      <c r="L938" s="40">
        <v>68.8</v>
      </c>
      <c r="M938" s="40">
        <v>56.3</v>
      </c>
      <c r="N938" s="40">
        <v>41.4</v>
      </c>
      <c r="O938" s="40">
        <v>30.7</v>
      </c>
    </row>
    <row r="939" spans="1:15">
      <c r="A939" s="40">
        <v>20169</v>
      </c>
      <c r="B939" s="20" t="s">
        <v>830</v>
      </c>
      <c r="C939" s="20" t="s">
        <v>1304</v>
      </c>
      <c r="D939" s="40">
        <v>27.8</v>
      </c>
      <c r="E939" s="40">
        <v>33.1</v>
      </c>
      <c r="F939" s="40">
        <v>42.6</v>
      </c>
      <c r="G939" s="40">
        <v>53.9</v>
      </c>
      <c r="H939" s="40">
        <v>64</v>
      </c>
      <c r="I939" s="40">
        <v>74.3</v>
      </c>
      <c r="J939" s="40">
        <v>80</v>
      </c>
      <c r="K939" s="40">
        <v>78.5</v>
      </c>
      <c r="L939" s="40">
        <v>69.400000000000006</v>
      </c>
      <c r="M939" s="40">
        <v>57.3</v>
      </c>
      <c r="N939" s="40">
        <v>42.2</v>
      </c>
      <c r="O939" s="40">
        <v>31.1</v>
      </c>
    </row>
    <row r="940" spans="1:15">
      <c r="A940" s="40">
        <v>20171</v>
      </c>
      <c r="B940" s="20" t="s">
        <v>831</v>
      </c>
      <c r="C940" s="20" t="s">
        <v>1304</v>
      </c>
      <c r="D940" s="40">
        <v>28.2</v>
      </c>
      <c r="E940" s="40">
        <v>32.9</v>
      </c>
      <c r="F940" s="40">
        <v>40.5</v>
      </c>
      <c r="G940" s="40">
        <v>51.5</v>
      </c>
      <c r="H940" s="40">
        <v>61.3</v>
      </c>
      <c r="I940" s="40">
        <v>71.900000000000006</v>
      </c>
      <c r="J940" s="40">
        <v>77.5</v>
      </c>
      <c r="K940" s="40">
        <v>75.7</v>
      </c>
      <c r="L940" s="40">
        <v>67</v>
      </c>
      <c r="M940" s="40">
        <v>54.5</v>
      </c>
      <c r="N940" s="40">
        <v>39.9</v>
      </c>
      <c r="O940" s="40">
        <v>30.4</v>
      </c>
    </row>
    <row r="941" spans="1:15">
      <c r="A941" s="40">
        <v>20173</v>
      </c>
      <c r="B941" s="20" t="s">
        <v>951</v>
      </c>
      <c r="C941" s="20" t="s">
        <v>1304</v>
      </c>
      <c r="D941" s="40">
        <v>30.5</v>
      </c>
      <c r="E941" s="40">
        <v>35.799999999999997</v>
      </c>
      <c r="F941" s="40">
        <v>44.8</v>
      </c>
      <c r="G941" s="40">
        <v>55.7</v>
      </c>
      <c r="H941" s="40">
        <v>65.3</v>
      </c>
      <c r="I941" s="40">
        <v>75.3</v>
      </c>
      <c r="J941" s="40">
        <v>80.599999999999994</v>
      </c>
      <c r="K941" s="40">
        <v>79.400000000000006</v>
      </c>
      <c r="L941" s="40">
        <v>70.8</v>
      </c>
      <c r="M941" s="40">
        <v>58.9</v>
      </c>
      <c r="N941" s="40">
        <v>44.3</v>
      </c>
      <c r="O941" s="40">
        <v>33.6</v>
      </c>
    </row>
    <row r="942" spans="1:15">
      <c r="A942" s="40">
        <v>20175</v>
      </c>
      <c r="B942" s="20" t="s">
        <v>1356</v>
      </c>
      <c r="C942" s="20" t="s">
        <v>1304</v>
      </c>
      <c r="D942" s="40">
        <v>31.6</v>
      </c>
      <c r="E942" s="40">
        <v>36.299999999999997</v>
      </c>
      <c r="F942" s="40">
        <v>43.8</v>
      </c>
      <c r="G942" s="40">
        <v>54.4</v>
      </c>
      <c r="H942" s="40">
        <v>64</v>
      </c>
      <c r="I942" s="40">
        <v>74.3</v>
      </c>
      <c r="J942" s="40">
        <v>79.5</v>
      </c>
      <c r="K942" s="40">
        <v>77.900000000000006</v>
      </c>
      <c r="L942" s="40">
        <v>69.599999999999994</v>
      </c>
      <c r="M942" s="40">
        <v>57.2</v>
      </c>
      <c r="N942" s="40">
        <v>43</v>
      </c>
      <c r="O942" s="40">
        <v>33.5</v>
      </c>
    </row>
    <row r="943" spans="1:15">
      <c r="A943" s="40">
        <v>20177</v>
      </c>
      <c r="B943" s="20" t="s">
        <v>1357</v>
      </c>
      <c r="C943" s="20" t="s">
        <v>1304</v>
      </c>
      <c r="D943" s="40">
        <v>27.2</v>
      </c>
      <c r="E943" s="40">
        <v>32.4</v>
      </c>
      <c r="F943" s="40">
        <v>42.5</v>
      </c>
      <c r="G943" s="40">
        <v>53.9</v>
      </c>
      <c r="H943" s="40">
        <v>64</v>
      </c>
      <c r="I943" s="40">
        <v>73.3</v>
      </c>
      <c r="J943" s="40">
        <v>78.5</v>
      </c>
      <c r="K943" s="40">
        <v>76.900000000000006</v>
      </c>
      <c r="L943" s="40">
        <v>68.400000000000006</v>
      </c>
      <c r="M943" s="40">
        <v>56.9</v>
      </c>
      <c r="N943" s="40">
        <v>42.5</v>
      </c>
      <c r="O943" s="40">
        <v>31</v>
      </c>
    </row>
    <row r="944" spans="1:15">
      <c r="A944" s="40">
        <v>20179</v>
      </c>
      <c r="B944" s="20" t="s">
        <v>1358</v>
      </c>
      <c r="C944" s="20" t="s">
        <v>1304</v>
      </c>
      <c r="D944" s="40">
        <v>27</v>
      </c>
      <c r="E944" s="40">
        <v>31.5</v>
      </c>
      <c r="F944" s="40">
        <v>39.5</v>
      </c>
      <c r="G944" s="40">
        <v>50.7</v>
      </c>
      <c r="H944" s="40">
        <v>60.9</v>
      </c>
      <c r="I944" s="40">
        <v>71.3</v>
      </c>
      <c r="J944" s="40">
        <v>77.400000000000006</v>
      </c>
      <c r="K944" s="40">
        <v>75.5</v>
      </c>
      <c r="L944" s="40">
        <v>66.3</v>
      </c>
      <c r="M944" s="40">
        <v>53.9</v>
      </c>
      <c r="N944" s="40">
        <v>39.1</v>
      </c>
      <c r="O944" s="40">
        <v>29.3</v>
      </c>
    </row>
    <row r="945" spans="1:15">
      <c r="A945" s="40">
        <v>20181</v>
      </c>
      <c r="B945" s="20" t="s">
        <v>1359</v>
      </c>
      <c r="C945" s="20" t="s">
        <v>1304</v>
      </c>
      <c r="D945" s="40">
        <v>27.1</v>
      </c>
      <c r="E945" s="40">
        <v>31.4</v>
      </c>
      <c r="F945" s="40">
        <v>38.5</v>
      </c>
      <c r="G945" s="40">
        <v>48.9</v>
      </c>
      <c r="H945" s="40">
        <v>58.9</v>
      </c>
      <c r="I945" s="40">
        <v>69.2</v>
      </c>
      <c r="J945" s="40">
        <v>75.400000000000006</v>
      </c>
      <c r="K945" s="40">
        <v>73.400000000000006</v>
      </c>
      <c r="L945" s="40">
        <v>64.5</v>
      </c>
      <c r="M945" s="40">
        <v>52.3</v>
      </c>
      <c r="N945" s="40">
        <v>38.1</v>
      </c>
      <c r="O945" s="40">
        <v>29</v>
      </c>
    </row>
    <row r="946" spans="1:15">
      <c r="A946" s="40">
        <v>20183</v>
      </c>
      <c r="B946" s="20" t="s">
        <v>1360</v>
      </c>
      <c r="C946" s="20" t="s">
        <v>1304</v>
      </c>
      <c r="D946" s="40">
        <v>25.3</v>
      </c>
      <c r="E946" s="40">
        <v>30.7</v>
      </c>
      <c r="F946" s="40">
        <v>40</v>
      </c>
      <c r="G946" s="40">
        <v>51.8</v>
      </c>
      <c r="H946" s="40">
        <v>62</v>
      </c>
      <c r="I946" s="40">
        <v>72.3</v>
      </c>
      <c r="J946" s="40">
        <v>78.2</v>
      </c>
      <c r="K946" s="40">
        <v>76.2</v>
      </c>
      <c r="L946" s="40">
        <v>66.900000000000006</v>
      </c>
      <c r="M946" s="40">
        <v>54.8</v>
      </c>
      <c r="N946" s="40">
        <v>39.700000000000003</v>
      </c>
      <c r="O946" s="40">
        <v>28.5</v>
      </c>
    </row>
    <row r="947" spans="1:15">
      <c r="A947" s="40">
        <v>20185</v>
      </c>
      <c r="B947" s="20" t="s">
        <v>1361</v>
      </c>
      <c r="C947" s="20" t="s">
        <v>1304</v>
      </c>
      <c r="D947" s="40">
        <v>29.3</v>
      </c>
      <c r="E947" s="40">
        <v>34.4</v>
      </c>
      <c r="F947" s="40">
        <v>42.9</v>
      </c>
      <c r="G947" s="40">
        <v>54</v>
      </c>
      <c r="H947" s="40">
        <v>64</v>
      </c>
      <c r="I947" s="40">
        <v>74.3</v>
      </c>
      <c r="J947" s="40">
        <v>79.8</v>
      </c>
      <c r="K947" s="40">
        <v>78.2</v>
      </c>
      <c r="L947" s="40">
        <v>69.400000000000006</v>
      </c>
      <c r="M947" s="40">
        <v>57.2</v>
      </c>
      <c r="N947" s="40">
        <v>42.5</v>
      </c>
      <c r="O947" s="40">
        <v>32</v>
      </c>
    </row>
    <row r="948" spans="1:15">
      <c r="A948" s="40">
        <v>20187</v>
      </c>
      <c r="B948" s="20" t="s">
        <v>1362</v>
      </c>
      <c r="C948" s="20" t="s">
        <v>1304</v>
      </c>
      <c r="D948" s="40">
        <v>30.9</v>
      </c>
      <c r="E948" s="40">
        <v>35.5</v>
      </c>
      <c r="F948" s="40">
        <v>42.7</v>
      </c>
      <c r="G948" s="40">
        <v>53.1</v>
      </c>
      <c r="H948" s="40">
        <v>63.1</v>
      </c>
      <c r="I948" s="40">
        <v>73.3</v>
      </c>
      <c r="J948" s="40">
        <v>78.7</v>
      </c>
      <c r="K948" s="40">
        <v>76.8</v>
      </c>
      <c r="L948" s="40">
        <v>68.400000000000006</v>
      </c>
      <c r="M948" s="40">
        <v>55.9</v>
      </c>
      <c r="N948" s="40">
        <v>41.9</v>
      </c>
      <c r="O948" s="40">
        <v>32.6</v>
      </c>
    </row>
    <row r="949" spans="1:15">
      <c r="A949" s="40">
        <v>20189</v>
      </c>
      <c r="B949" s="20" t="s">
        <v>1363</v>
      </c>
      <c r="C949" s="20" t="s">
        <v>1304</v>
      </c>
      <c r="D949" s="40">
        <v>31.5</v>
      </c>
      <c r="E949" s="40">
        <v>36.1</v>
      </c>
      <c r="F949" s="40">
        <v>43.4</v>
      </c>
      <c r="G949" s="40">
        <v>53.9</v>
      </c>
      <c r="H949" s="40">
        <v>63.7</v>
      </c>
      <c r="I949" s="40">
        <v>73.900000000000006</v>
      </c>
      <c r="J949" s="40">
        <v>79.099999999999994</v>
      </c>
      <c r="K949" s="40">
        <v>77.400000000000006</v>
      </c>
      <c r="L949" s="40">
        <v>69.099999999999994</v>
      </c>
      <c r="M949" s="40">
        <v>56.8</v>
      </c>
      <c r="N949" s="40">
        <v>42.6</v>
      </c>
      <c r="O949" s="40">
        <v>33.299999999999997</v>
      </c>
    </row>
    <row r="950" spans="1:15">
      <c r="A950" s="40">
        <v>20191</v>
      </c>
      <c r="B950" s="20" t="s">
        <v>1364</v>
      </c>
      <c r="C950" s="20" t="s">
        <v>1304</v>
      </c>
      <c r="D950" s="40">
        <v>31.6</v>
      </c>
      <c r="E950" s="40">
        <v>37.1</v>
      </c>
      <c r="F950" s="40">
        <v>45.8</v>
      </c>
      <c r="G950" s="40">
        <v>56.6</v>
      </c>
      <c r="H950" s="40">
        <v>66.099999999999994</v>
      </c>
      <c r="I950" s="40">
        <v>76.099999999999994</v>
      </c>
      <c r="J950" s="40">
        <v>81.3</v>
      </c>
      <c r="K950" s="40">
        <v>80.099999999999994</v>
      </c>
      <c r="L950" s="40">
        <v>71.599999999999994</v>
      </c>
      <c r="M950" s="40">
        <v>59.6</v>
      </c>
      <c r="N950" s="40">
        <v>45.2</v>
      </c>
      <c r="O950" s="40">
        <v>34.6</v>
      </c>
    </row>
    <row r="951" spans="1:15">
      <c r="A951" s="40">
        <v>20193</v>
      </c>
      <c r="B951" s="20" t="s">
        <v>1109</v>
      </c>
      <c r="C951" s="20" t="s">
        <v>1304</v>
      </c>
      <c r="D951" s="40">
        <v>26.9</v>
      </c>
      <c r="E951" s="40">
        <v>31.5</v>
      </c>
      <c r="F951" s="40">
        <v>38.9</v>
      </c>
      <c r="G951" s="40">
        <v>49.9</v>
      </c>
      <c r="H951" s="40">
        <v>59.9</v>
      </c>
      <c r="I951" s="40">
        <v>70.3</v>
      </c>
      <c r="J951" s="40">
        <v>76.5</v>
      </c>
      <c r="K951" s="40">
        <v>74.5</v>
      </c>
      <c r="L951" s="40">
        <v>65.5</v>
      </c>
      <c r="M951" s="40">
        <v>53.1</v>
      </c>
      <c r="N951" s="40">
        <v>38.6</v>
      </c>
      <c r="O951" s="40">
        <v>29.1</v>
      </c>
    </row>
    <row r="952" spans="1:15">
      <c r="A952" s="40">
        <v>20195</v>
      </c>
      <c r="B952" s="20" t="s">
        <v>1365</v>
      </c>
      <c r="C952" s="20" t="s">
        <v>1304</v>
      </c>
      <c r="D952" s="40">
        <v>28.3</v>
      </c>
      <c r="E952" s="40">
        <v>32.799999999999997</v>
      </c>
      <c r="F952" s="40">
        <v>41</v>
      </c>
      <c r="G952" s="40">
        <v>52.2</v>
      </c>
      <c r="H952" s="40">
        <v>62</v>
      </c>
      <c r="I952" s="40">
        <v>72.400000000000006</v>
      </c>
      <c r="J952" s="40">
        <v>78.400000000000006</v>
      </c>
      <c r="K952" s="40">
        <v>76.8</v>
      </c>
      <c r="L952" s="40">
        <v>67.8</v>
      </c>
      <c r="M952" s="40">
        <v>55.5</v>
      </c>
      <c r="N952" s="40">
        <v>40.799999999999997</v>
      </c>
      <c r="O952" s="40">
        <v>30.8</v>
      </c>
    </row>
    <row r="953" spans="1:15">
      <c r="A953" s="40">
        <v>20197</v>
      </c>
      <c r="B953" s="20" t="s">
        <v>1366</v>
      </c>
      <c r="C953" s="20" t="s">
        <v>1304</v>
      </c>
      <c r="D953" s="40">
        <v>26.9</v>
      </c>
      <c r="E953" s="40">
        <v>32.200000000000003</v>
      </c>
      <c r="F953" s="40">
        <v>42.2</v>
      </c>
      <c r="G953" s="40">
        <v>53.6</v>
      </c>
      <c r="H953" s="40">
        <v>63.7</v>
      </c>
      <c r="I953" s="40">
        <v>73.099999999999994</v>
      </c>
      <c r="J953" s="40">
        <v>78.400000000000006</v>
      </c>
      <c r="K953" s="40">
        <v>76.8</v>
      </c>
      <c r="L953" s="40">
        <v>68.2</v>
      </c>
      <c r="M953" s="40">
        <v>56.7</v>
      </c>
      <c r="N953" s="40">
        <v>42.1</v>
      </c>
      <c r="O953" s="40">
        <v>30.7</v>
      </c>
    </row>
    <row r="954" spans="1:15">
      <c r="A954" s="40">
        <v>20199</v>
      </c>
      <c r="B954" s="20" t="s">
        <v>1367</v>
      </c>
      <c r="C954" s="20" t="s">
        <v>1304</v>
      </c>
      <c r="D954" s="40">
        <v>27.9</v>
      </c>
      <c r="E954" s="40">
        <v>32.200000000000003</v>
      </c>
      <c r="F954" s="40">
        <v>39.299999999999997</v>
      </c>
      <c r="G954" s="40">
        <v>49.8</v>
      </c>
      <c r="H954" s="40">
        <v>59.8</v>
      </c>
      <c r="I954" s="40">
        <v>70.3</v>
      </c>
      <c r="J954" s="40">
        <v>76.3</v>
      </c>
      <c r="K954" s="40">
        <v>74.400000000000006</v>
      </c>
      <c r="L954" s="40">
        <v>65.400000000000006</v>
      </c>
      <c r="M954" s="40">
        <v>53.2</v>
      </c>
      <c r="N954" s="40">
        <v>38.799999999999997</v>
      </c>
      <c r="O954" s="40">
        <v>29.6</v>
      </c>
    </row>
    <row r="955" spans="1:15">
      <c r="A955" s="40">
        <v>20201</v>
      </c>
      <c r="B955" s="20" t="s">
        <v>765</v>
      </c>
      <c r="C955" s="20" t="s">
        <v>1304</v>
      </c>
      <c r="D955" s="40">
        <v>24.7</v>
      </c>
      <c r="E955" s="40">
        <v>30.1</v>
      </c>
      <c r="F955" s="40">
        <v>40.1</v>
      </c>
      <c r="G955" s="40">
        <v>52.1</v>
      </c>
      <c r="H955" s="40">
        <v>62.6</v>
      </c>
      <c r="I955" s="40">
        <v>72.599999999999994</v>
      </c>
      <c r="J955" s="40">
        <v>78.2</v>
      </c>
      <c r="K955" s="40">
        <v>76.2</v>
      </c>
      <c r="L955" s="40">
        <v>67.2</v>
      </c>
      <c r="M955" s="40">
        <v>55.2</v>
      </c>
      <c r="N955" s="40">
        <v>40</v>
      </c>
      <c r="O955" s="40">
        <v>28.5</v>
      </c>
    </row>
    <row r="956" spans="1:15">
      <c r="A956" s="40">
        <v>20203</v>
      </c>
      <c r="B956" s="20" t="s">
        <v>1368</v>
      </c>
      <c r="C956" s="20" t="s">
        <v>1304</v>
      </c>
      <c r="D956" s="40">
        <v>28.2</v>
      </c>
      <c r="E956" s="40">
        <v>32.799999999999997</v>
      </c>
      <c r="F956" s="40">
        <v>40.200000000000003</v>
      </c>
      <c r="G956" s="40">
        <v>51</v>
      </c>
      <c r="H956" s="40">
        <v>60.9</v>
      </c>
      <c r="I956" s="40">
        <v>71.5</v>
      </c>
      <c r="J956" s="40">
        <v>77.2</v>
      </c>
      <c r="K956" s="40">
        <v>75.3</v>
      </c>
      <c r="L956" s="40">
        <v>66.599999999999994</v>
      </c>
      <c r="M956" s="40">
        <v>54.1</v>
      </c>
      <c r="N956" s="40">
        <v>39.6</v>
      </c>
      <c r="O956" s="40">
        <v>30.1</v>
      </c>
    </row>
    <row r="957" spans="1:15">
      <c r="A957" s="40">
        <v>20205</v>
      </c>
      <c r="B957" s="20" t="s">
        <v>1369</v>
      </c>
      <c r="C957" s="20" t="s">
        <v>1304</v>
      </c>
      <c r="D957" s="40">
        <v>31.7</v>
      </c>
      <c r="E957" s="40">
        <v>36.799999999999997</v>
      </c>
      <c r="F957" s="40">
        <v>46</v>
      </c>
      <c r="G957" s="40">
        <v>56.8</v>
      </c>
      <c r="H957" s="40">
        <v>66</v>
      </c>
      <c r="I957" s="40">
        <v>75.099999999999994</v>
      </c>
      <c r="J957" s="40">
        <v>80.099999999999994</v>
      </c>
      <c r="K957" s="40">
        <v>79.099999999999994</v>
      </c>
      <c r="L957" s="40">
        <v>71</v>
      </c>
      <c r="M957" s="40">
        <v>59.7</v>
      </c>
      <c r="N957" s="40">
        <v>45.8</v>
      </c>
      <c r="O957" s="40">
        <v>35.1</v>
      </c>
    </row>
    <row r="958" spans="1:15">
      <c r="A958" s="40">
        <v>20207</v>
      </c>
      <c r="B958" s="20" t="s">
        <v>1370</v>
      </c>
      <c r="C958" s="20" t="s">
        <v>1304</v>
      </c>
      <c r="D958" s="40">
        <v>30.3</v>
      </c>
      <c r="E958" s="40">
        <v>35.4</v>
      </c>
      <c r="F958" s="40">
        <v>44.8</v>
      </c>
      <c r="G958" s="40">
        <v>55.7</v>
      </c>
      <c r="H958" s="40">
        <v>65.099999999999994</v>
      </c>
      <c r="I958" s="40">
        <v>74.2</v>
      </c>
      <c r="J958" s="40">
        <v>79.3</v>
      </c>
      <c r="K958" s="40">
        <v>78.2</v>
      </c>
      <c r="L958" s="40">
        <v>70</v>
      </c>
      <c r="M958" s="40">
        <v>58.8</v>
      </c>
      <c r="N958" s="40">
        <v>44.8</v>
      </c>
      <c r="O958" s="40">
        <v>33.9</v>
      </c>
    </row>
    <row r="959" spans="1:15">
      <c r="A959" s="40">
        <v>20209</v>
      </c>
      <c r="B959" s="20" t="s">
        <v>1371</v>
      </c>
      <c r="C959" s="20" t="s">
        <v>1304</v>
      </c>
      <c r="D959" s="40">
        <v>27.4</v>
      </c>
      <c r="E959" s="40">
        <v>32.5</v>
      </c>
      <c r="F959" s="40">
        <v>42.7</v>
      </c>
      <c r="G959" s="40">
        <v>54.1</v>
      </c>
      <c r="H959" s="40">
        <v>64.400000000000006</v>
      </c>
      <c r="I959" s="40">
        <v>73.5</v>
      </c>
      <c r="J959" s="40">
        <v>78.3</v>
      </c>
      <c r="K959" s="40">
        <v>76.7</v>
      </c>
      <c r="L959" s="40">
        <v>68.400000000000006</v>
      </c>
      <c r="M959" s="40">
        <v>57.2</v>
      </c>
      <c r="N959" s="40">
        <v>42.8</v>
      </c>
      <c r="O959" s="40">
        <v>31.4</v>
      </c>
    </row>
    <row r="960" spans="1:15">
      <c r="A960" s="40">
        <v>21001</v>
      </c>
      <c r="B960" s="20" t="s">
        <v>1258</v>
      </c>
      <c r="C960" s="20" t="s">
        <v>1372</v>
      </c>
      <c r="D960" s="40">
        <v>34.200000000000003</v>
      </c>
      <c r="E960" s="40">
        <v>36.9</v>
      </c>
      <c r="F960" s="40">
        <v>45.7</v>
      </c>
      <c r="G960" s="40">
        <v>55.3</v>
      </c>
      <c r="H960" s="40">
        <v>64.2</v>
      </c>
      <c r="I960" s="40">
        <v>72.5</v>
      </c>
      <c r="J960" s="40">
        <v>76</v>
      </c>
      <c r="K960" s="40">
        <v>74.599999999999994</v>
      </c>
      <c r="L960" s="40">
        <v>68.7</v>
      </c>
      <c r="M960" s="40">
        <v>57</v>
      </c>
      <c r="N960" s="40">
        <v>45.5</v>
      </c>
      <c r="O960" s="40">
        <v>36.799999999999997</v>
      </c>
    </row>
    <row r="961" spans="1:15">
      <c r="A961" s="40">
        <v>21003</v>
      </c>
      <c r="B961" s="20" t="s">
        <v>1217</v>
      </c>
      <c r="C961" s="20" t="s">
        <v>1372</v>
      </c>
      <c r="D961" s="40">
        <v>35.6</v>
      </c>
      <c r="E961" s="40">
        <v>38.700000000000003</v>
      </c>
      <c r="F961" s="40">
        <v>47.5</v>
      </c>
      <c r="G961" s="40">
        <v>57.1</v>
      </c>
      <c r="H961" s="40">
        <v>65.900000000000006</v>
      </c>
      <c r="I961" s="40">
        <v>73.900000000000006</v>
      </c>
      <c r="J961" s="40">
        <v>77.5</v>
      </c>
      <c r="K961" s="40">
        <v>76.2</v>
      </c>
      <c r="L961" s="40">
        <v>70.2</v>
      </c>
      <c r="M961" s="40">
        <v>58.7</v>
      </c>
      <c r="N961" s="40">
        <v>46.9</v>
      </c>
      <c r="O961" s="40">
        <v>38.1</v>
      </c>
    </row>
    <row r="962" spans="1:15">
      <c r="A962" s="40">
        <v>21005</v>
      </c>
      <c r="B962" s="20" t="s">
        <v>1305</v>
      </c>
      <c r="C962" s="20" t="s">
        <v>1372</v>
      </c>
      <c r="D962" s="40">
        <v>32.200000000000003</v>
      </c>
      <c r="E962" s="40">
        <v>34.9</v>
      </c>
      <c r="F962" s="40">
        <v>43.9</v>
      </c>
      <c r="G962" s="40">
        <v>54</v>
      </c>
      <c r="H962" s="40">
        <v>63.7</v>
      </c>
      <c r="I962" s="40">
        <v>72</v>
      </c>
      <c r="J962" s="40">
        <v>75.900000000000006</v>
      </c>
      <c r="K962" s="40">
        <v>74.400000000000006</v>
      </c>
      <c r="L962" s="40">
        <v>68.2</v>
      </c>
      <c r="M962" s="40">
        <v>56.4</v>
      </c>
      <c r="N962" s="40">
        <v>44.4</v>
      </c>
      <c r="O962" s="40">
        <v>35.1</v>
      </c>
    </row>
    <row r="963" spans="1:15">
      <c r="A963" s="40">
        <v>21007</v>
      </c>
      <c r="B963" s="20" t="s">
        <v>1373</v>
      </c>
      <c r="C963" s="20" t="s">
        <v>1372</v>
      </c>
      <c r="D963" s="40">
        <v>33.9</v>
      </c>
      <c r="E963" s="40">
        <v>37.4</v>
      </c>
      <c r="F963" s="40">
        <v>46.8</v>
      </c>
      <c r="G963" s="40">
        <v>57.2</v>
      </c>
      <c r="H963" s="40">
        <v>66.5</v>
      </c>
      <c r="I963" s="40">
        <v>75.099999999999994</v>
      </c>
      <c r="J963" s="40">
        <v>78.900000000000006</v>
      </c>
      <c r="K963" s="40">
        <v>77.099999999999994</v>
      </c>
      <c r="L963" s="40">
        <v>70.5</v>
      </c>
      <c r="M963" s="40">
        <v>59.1</v>
      </c>
      <c r="N963" s="40">
        <v>46.6</v>
      </c>
      <c r="O963" s="40">
        <v>37</v>
      </c>
    </row>
    <row r="964" spans="1:15">
      <c r="A964" s="40">
        <v>21009</v>
      </c>
      <c r="B964" s="20" t="s">
        <v>1374</v>
      </c>
      <c r="C964" s="20" t="s">
        <v>1372</v>
      </c>
      <c r="D964" s="40">
        <v>35.1</v>
      </c>
      <c r="E964" s="40">
        <v>38</v>
      </c>
      <c r="F964" s="40">
        <v>46.9</v>
      </c>
      <c r="G964" s="40">
        <v>56.7</v>
      </c>
      <c r="H964" s="40">
        <v>65.599999999999994</v>
      </c>
      <c r="I964" s="40">
        <v>73.8</v>
      </c>
      <c r="J964" s="40">
        <v>77.400000000000006</v>
      </c>
      <c r="K964" s="40">
        <v>76</v>
      </c>
      <c r="L964" s="40">
        <v>69.900000000000006</v>
      </c>
      <c r="M964" s="40">
        <v>58.2</v>
      </c>
      <c r="N964" s="40">
        <v>46.5</v>
      </c>
      <c r="O964" s="40">
        <v>37.700000000000003</v>
      </c>
    </row>
    <row r="965" spans="1:15">
      <c r="A965" s="40">
        <v>21011</v>
      </c>
      <c r="B965" s="20" t="s">
        <v>1375</v>
      </c>
      <c r="C965" s="20" t="s">
        <v>1372</v>
      </c>
      <c r="D965" s="40">
        <v>32.6</v>
      </c>
      <c r="E965" s="40">
        <v>35.4</v>
      </c>
      <c r="F965" s="40">
        <v>44.1</v>
      </c>
      <c r="G965" s="40">
        <v>53.9</v>
      </c>
      <c r="H965" s="40">
        <v>63.5</v>
      </c>
      <c r="I965" s="40">
        <v>71.5</v>
      </c>
      <c r="J965" s="40">
        <v>75.400000000000006</v>
      </c>
      <c r="K965" s="40">
        <v>73.8</v>
      </c>
      <c r="L965" s="40">
        <v>67.599999999999994</v>
      </c>
      <c r="M965" s="40">
        <v>55.8</v>
      </c>
      <c r="N965" s="40">
        <v>44.2</v>
      </c>
      <c r="O965" s="40">
        <v>35.200000000000003</v>
      </c>
    </row>
    <row r="966" spans="1:15">
      <c r="A966" s="40">
        <v>21013</v>
      </c>
      <c r="B966" s="20" t="s">
        <v>1376</v>
      </c>
      <c r="C966" s="20" t="s">
        <v>1372</v>
      </c>
      <c r="D966" s="40">
        <v>34.700000000000003</v>
      </c>
      <c r="E966" s="40">
        <v>37.299999999999997</v>
      </c>
      <c r="F966" s="40">
        <v>45.4</v>
      </c>
      <c r="G966" s="40">
        <v>54.6</v>
      </c>
      <c r="H966" s="40">
        <v>63.2</v>
      </c>
      <c r="I966" s="40">
        <v>70.400000000000006</v>
      </c>
      <c r="J966" s="40">
        <v>73.8</v>
      </c>
      <c r="K966" s="40">
        <v>72.5</v>
      </c>
      <c r="L966" s="40">
        <v>67.099999999999994</v>
      </c>
      <c r="M966" s="40">
        <v>55.7</v>
      </c>
      <c r="N966" s="40">
        <v>44.6</v>
      </c>
      <c r="O966" s="40">
        <v>36.4</v>
      </c>
    </row>
    <row r="967" spans="1:15">
      <c r="A967" s="40">
        <v>21015</v>
      </c>
      <c r="B967" s="20" t="s">
        <v>789</v>
      </c>
      <c r="C967" s="20" t="s">
        <v>1372</v>
      </c>
      <c r="D967" s="40">
        <v>30.1</v>
      </c>
      <c r="E967" s="40">
        <v>32.700000000000003</v>
      </c>
      <c r="F967" s="40">
        <v>42.1</v>
      </c>
      <c r="G967" s="40">
        <v>52.6</v>
      </c>
      <c r="H967" s="40">
        <v>62.7</v>
      </c>
      <c r="I967" s="40">
        <v>71.3</v>
      </c>
      <c r="J967" s="40">
        <v>75.5</v>
      </c>
      <c r="K967" s="40">
        <v>73.7</v>
      </c>
      <c r="L967" s="40">
        <v>67.2</v>
      </c>
      <c r="M967" s="40">
        <v>55.5</v>
      </c>
      <c r="N967" s="40">
        <v>43.4</v>
      </c>
      <c r="O967" s="40">
        <v>33.4</v>
      </c>
    </row>
    <row r="968" spans="1:15">
      <c r="A968" s="40">
        <v>21017</v>
      </c>
      <c r="B968" s="20" t="s">
        <v>1309</v>
      </c>
      <c r="C968" s="20" t="s">
        <v>1372</v>
      </c>
      <c r="D968" s="40">
        <v>31.7</v>
      </c>
      <c r="E968" s="40">
        <v>34.4</v>
      </c>
      <c r="F968" s="40">
        <v>43.2</v>
      </c>
      <c r="G968" s="40">
        <v>53.2</v>
      </c>
      <c r="H968" s="40">
        <v>63</v>
      </c>
      <c r="I968" s="40">
        <v>71.3</v>
      </c>
      <c r="J968" s="40">
        <v>75.2</v>
      </c>
      <c r="K968" s="40">
        <v>73.599999999999994</v>
      </c>
      <c r="L968" s="40">
        <v>67.400000000000006</v>
      </c>
      <c r="M968" s="40">
        <v>55.7</v>
      </c>
      <c r="N968" s="40">
        <v>43.9</v>
      </c>
      <c r="O968" s="40">
        <v>34.5</v>
      </c>
    </row>
    <row r="969" spans="1:15">
      <c r="A969" s="40">
        <v>21019</v>
      </c>
      <c r="B969" s="20" t="s">
        <v>1377</v>
      </c>
      <c r="C969" s="20" t="s">
        <v>1372</v>
      </c>
      <c r="D969" s="40">
        <v>32.700000000000003</v>
      </c>
      <c r="E969" s="40">
        <v>35.299999999999997</v>
      </c>
      <c r="F969" s="40">
        <v>43.9</v>
      </c>
      <c r="G969" s="40">
        <v>53.7</v>
      </c>
      <c r="H969" s="40">
        <v>62.9</v>
      </c>
      <c r="I969" s="40">
        <v>70.8</v>
      </c>
      <c r="J969" s="40">
        <v>74.7</v>
      </c>
      <c r="K969" s="40">
        <v>73.3</v>
      </c>
      <c r="L969" s="40">
        <v>67.099999999999994</v>
      </c>
      <c r="M969" s="40">
        <v>55.5</v>
      </c>
      <c r="N969" s="40">
        <v>44.1</v>
      </c>
      <c r="O969" s="40">
        <v>35.200000000000003</v>
      </c>
    </row>
    <row r="970" spans="1:15">
      <c r="A970" s="40">
        <v>21021</v>
      </c>
      <c r="B970" s="20" t="s">
        <v>1378</v>
      </c>
      <c r="C970" s="20" t="s">
        <v>1372</v>
      </c>
      <c r="D970" s="40">
        <v>32.9</v>
      </c>
      <c r="E970" s="40">
        <v>35.6</v>
      </c>
      <c r="F970" s="40">
        <v>44.3</v>
      </c>
      <c r="G970" s="40">
        <v>54.1</v>
      </c>
      <c r="H970" s="40">
        <v>63.6</v>
      </c>
      <c r="I970" s="40">
        <v>71.7</v>
      </c>
      <c r="J970" s="40">
        <v>75.400000000000006</v>
      </c>
      <c r="K970" s="40">
        <v>73.900000000000006</v>
      </c>
      <c r="L970" s="40">
        <v>68</v>
      </c>
      <c r="M970" s="40">
        <v>56.5</v>
      </c>
      <c r="N970" s="40">
        <v>44.8</v>
      </c>
      <c r="O970" s="40">
        <v>35.700000000000003</v>
      </c>
    </row>
    <row r="971" spans="1:15">
      <c r="A971" s="40">
        <v>21023</v>
      </c>
      <c r="B971" s="20" t="s">
        <v>1379</v>
      </c>
      <c r="C971" s="20" t="s">
        <v>1372</v>
      </c>
      <c r="D971" s="40">
        <v>30.8</v>
      </c>
      <c r="E971" s="40">
        <v>33.5</v>
      </c>
      <c r="F971" s="40">
        <v>42.6</v>
      </c>
      <c r="G971" s="40">
        <v>52.8</v>
      </c>
      <c r="H971" s="40">
        <v>62.8</v>
      </c>
      <c r="I971" s="40">
        <v>71.2</v>
      </c>
      <c r="J971" s="40">
        <v>75.099999999999994</v>
      </c>
      <c r="K971" s="40">
        <v>73.400000000000006</v>
      </c>
      <c r="L971" s="40">
        <v>67.099999999999994</v>
      </c>
      <c r="M971" s="40">
        <v>55.2</v>
      </c>
      <c r="N971" s="40">
        <v>43.3</v>
      </c>
      <c r="O971" s="40">
        <v>33.799999999999997</v>
      </c>
    </row>
    <row r="972" spans="1:15">
      <c r="A972" s="40">
        <v>21025</v>
      </c>
      <c r="B972" s="20" t="s">
        <v>1380</v>
      </c>
      <c r="C972" s="20" t="s">
        <v>1372</v>
      </c>
      <c r="D972" s="40">
        <v>34.6</v>
      </c>
      <c r="E972" s="40">
        <v>37.4</v>
      </c>
      <c r="F972" s="40">
        <v>45.7</v>
      </c>
      <c r="G972" s="40">
        <v>55.2</v>
      </c>
      <c r="H972" s="40">
        <v>64.3</v>
      </c>
      <c r="I972" s="40">
        <v>72.099999999999994</v>
      </c>
      <c r="J972" s="40">
        <v>75.8</v>
      </c>
      <c r="K972" s="40">
        <v>74.5</v>
      </c>
      <c r="L972" s="40">
        <v>68.400000000000006</v>
      </c>
      <c r="M972" s="40">
        <v>56.9</v>
      </c>
      <c r="N972" s="40">
        <v>45.4</v>
      </c>
      <c r="O972" s="40">
        <v>36.799999999999997</v>
      </c>
    </row>
    <row r="973" spans="1:15">
      <c r="A973" s="40">
        <v>21027</v>
      </c>
      <c r="B973" s="20" t="s">
        <v>1381</v>
      </c>
      <c r="C973" s="20" t="s">
        <v>1372</v>
      </c>
      <c r="D973" s="40">
        <v>32.700000000000003</v>
      </c>
      <c r="E973" s="40">
        <v>35.799999999999997</v>
      </c>
      <c r="F973" s="40">
        <v>45</v>
      </c>
      <c r="G973" s="40">
        <v>55.1</v>
      </c>
      <c r="H973" s="40">
        <v>64.400000000000006</v>
      </c>
      <c r="I973" s="40">
        <v>72.900000000000006</v>
      </c>
      <c r="J973" s="40">
        <v>76.599999999999994</v>
      </c>
      <c r="K973" s="40">
        <v>75.2</v>
      </c>
      <c r="L973" s="40">
        <v>68.599999999999994</v>
      </c>
      <c r="M973" s="40">
        <v>57.1</v>
      </c>
      <c r="N973" s="40">
        <v>45.3</v>
      </c>
      <c r="O973" s="40">
        <v>35.700000000000003</v>
      </c>
    </row>
    <row r="974" spans="1:15">
      <c r="A974" s="40">
        <v>21029</v>
      </c>
      <c r="B974" s="20" t="s">
        <v>1382</v>
      </c>
      <c r="C974" s="20" t="s">
        <v>1372</v>
      </c>
      <c r="D974" s="40">
        <v>32.799999999999997</v>
      </c>
      <c r="E974" s="40">
        <v>35.6</v>
      </c>
      <c r="F974" s="40">
        <v>44.9</v>
      </c>
      <c r="G974" s="40">
        <v>55.1</v>
      </c>
      <c r="H974" s="40">
        <v>64.599999999999994</v>
      </c>
      <c r="I974" s="40">
        <v>73</v>
      </c>
      <c r="J974" s="40">
        <v>76.900000000000006</v>
      </c>
      <c r="K974" s="40">
        <v>75.599999999999994</v>
      </c>
      <c r="L974" s="40">
        <v>68.900000000000006</v>
      </c>
      <c r="M974" s="40">
        <v>57</v>
      </c>
      <c r="N974" s="40">
        <v>45.1</v>
      </c>
      <c r="O974" s="40">
        <v>35.700000000000003</v>
      </c>
    </row>
    <row r="975" spans="1:15">
      <c r="A975" s="40">
        <v>21031</v>
      </c>
      <c r="B975" s="20" t="s">
        <v>707</v>
      </c>
      <c r="C975" s="20" t="s">
        <v>1372</v>
      </c>
      <c r="D975" s="40">
        <v>34.5</v>
      </c>
      <c r="E975" s="40">
        <v>37.6</v>
      </c>
      <c r="F975" s="40">
        <v>46.7</v>
      </c>
      <c r="G975" s="40">
        <v>56.6</v>
      </c>
      <c r="H975" s="40">
        <v>65.7</v>
      </c>
      <c r="I975" s="40">
        <v>73.900000000000006</v>
      </c>
      <c r="J975" s="40">
        <v>77.7</v>
      </c>
      <c r="K975" s="40">
        <v>76.2</v>
      </c>
      <c r="L975" s="40">
        <v>69.900000000000006</v>
      </c>
      <c r="M975" s="40">
        <v>58.3</v>
      </c>
      <c r="N975" s="40">
        <v>46.5</v>
      </c>
      <c r="O975" s="40">
        <v>37.200000000000003</v>
      </c>
    </row>
    <row r="976" spans="1:15">
      <c r="A976" s="40">
        <v>21033</v>
      </c>
      <c r="B976" s="20" t="s">
        <v>1383</v>
      </c>
      <c r="C976" s="20" t="s">
        <v>1372</v>
      </c>
      <c r="D976" s="40">
        <v>34.4</v>
      </c>
      <c r="E976" s="40">
        <v>37.6</v>
      </c>
      <c r="F976" s="40">
        <v>47</v>
      </c>
      <c r="G976" s="40">
        <v>57.2</v>
      </c>
      <c r="H976" s="40">
        <v>66.2</v>
      </c>
      <c r="I976" s="40">
        <v>74.7</v>
      </c>
      <c r="J976" s="40">
        <v>78.400000000000006</v>
      </c>
      <c r="K976" s="40">
        <v>76.900000000000006</v>
      </c>
      <c r="L976" s="40">
        <v>70.400000000000006</v>
      </c>
      <c r="M976" s="40">
        <v>58.8</v>
      </c>
      <c r="N976" s="40">
        <v>46.7</v>
      </c>
      <c r="O976" s="40">
        <v>37.200000000000003</v>
      </c>
    </row>
    <row r="977" spans="1:15">
      <c r="A977" s="40">
        <v>21035</v>
      </c>
      <c r="B977" s="20" t="s">
        <v>1384</v>
      </c>
      <c r="C977" s="20" t="s">
        <v>1372</v>
      </c>
      <c r="D977" s="40">
        <v>35.799999999999997</v>
      </c>
      <c r="E977" s="40">
        <v>39</v>
      </c>
      <c r="F977" s="40">
        <v>48.2</v>
      </c>
      <c r="G977" s="40">
        <v>58</v>
      </c>
      <c r="H977" s="40">
        <v>66.8</v>
      </c>
      <c r="I977" s="40">
        <v>75.099999999999994</v>
      </c>
      <c r="J977" s="40">
        <v>78.7</v>
      </c>
      <c r="K977" s="40">
        <v>77.3</v>
      </c>
      <c r="L977" s="40">
        <v>70.8</v>
      </c>
      <c r="M977" s="40">
        <v>59.4</v>
      </c>
      <c r="N977" s="40">
        <v>47.3</v>
      </c>
      <c r="O977" s="40">
        <v>38.299999999999997</v>
      </c>
    </row>
    <row r="978" spans="1:15">
      <c r="A978" s="40">
        <v>21037</v>
      </c>
      <c r="B978" s="20" t="s">
        <v>1385</v>
      </c>
      <c r="C978" s="20" t="s">
        <v>1372</v>
      </c>
      <c r="D978" s="40">
        <v>30.6</v>
      </c>
      <c r="E978" s="40">
        <v>33.1</v>
      </c>
      <c r="F978" s="40">
        <v>42.4</v>
      </c>
      <c r="G978" s="40">
        <v>52.8</v>
      </c>
      <c r="H978" s="40">
        <v>63</v>
      </c>
      <c r="I978" s="40">
        <v>71.7</v>
      </c>
      <c r="J978" s="40">
        <v>75.8</v>
      </c>
      <c r="K978" s="40">
        <v>74</v>
      </c>
      <c r="L978" s="40">
        <v>67.5</v>
      </c>
      <c r="M978" s="40">
        <v>55.6</v>
      </c>
      <c r="N978" s="40">
        <v>43.5</v>
      </c>
      <c r="O978" s="40">
        <v>33.700000000000003</v>
      </c>
    </row>
    <row r="979" spans="1:15">
      <c r="A979" s="40">
        <v>21039</v>
      </c>
      <c r="B979" s="20" t="s">
        <v>1386</v>
      </c>
      <c r="C979" s="20" t="s">
        <v>1372</v>
      </c>
      <c r="D979" s="40">
        <v>34.4</v>
      </c>
      <c r="E979" s="40">
        <v>37.9</v>
      </c>
      <c r="F979" s="40">
        <v>47.2</v>
      </c>
      <c r="G979" s="40">
        <v>57.5</v>
      </c>
      <c r="H979" s="40">
        <v>66.8</v>
      </c>
      <c r="I979" s="40">
        <v>75.3</v>
      </c>
      <c r="J979" s="40">
        <v>79</v>
      </c>
      <c r="K979" s="40">
        <v>77.3</v>
      </c>
      <c r="L979" s="40">
        <v>70.599999999999994</v>
      </c>
      <c r="M979" s="40">
        <v>59.3</v>
      </c>
      <c r="N979" s="40">
        <v>46.8</v>
      </c>
      <c r="O979" s="40">
        <v>37.4</v>
      </c>
    </row>
    <row r="980" spans="1:15">
      <c r="A980" s="40">
        <v>21041</v>
      </c>
      <c r="B980" s="20" t="s">
        <v>791</v>
      </c>
      <c r="C980" s="20" t="s">
        <v>1372</v>
      </c>
      <c r="D980" s="40">
        <v>31</v>
      </c>
      <c r="E980" s="40">
        <v>33.9</v>
      </c>
      <c r="F980" s="40">
        <v>43.3</v>
      </c>
      <c r="G980" s="40">
        <v>53.7</v>
      </c>
      <c r="H980" s="40">
        <v>63.6</v>
      </c>
      <c r="I980" s="40">
        <v>72.099999999999994</v>
      </c>
      <c r="J980" s="40">
        <v>76.099999999999994</v>
      </c>
      <c r="K980" s="40">
        <v>74.3</v>
      </c>
      <c r="L980" s="40">
        <v>67.900000000000006</v>
      </c>
      <c r="M980" s="40">
        <v>56.1</v>
      </c>
      <c r="N980" s="40">
        <v>43.9</v>
      </c>
      <c r="O980" s="40">
        <v>34.1</v>
      </c>
    </row>
    <row r="981" spans="1:15">
      <c r="A981" s="40">
        <v>21043</v>
      </c>
      <c r="B981" s="20" t="s">
        <v>1387</v>
      </c>
      <c r="C981" s="20" t="s">
        <v>1372</v>
      </c>
      <c r="D981" s="40">
        <v>32.1</v>
      </c>
      <c r="E981" s="40">
        <v>34.700000000000003</v>
      </c>
      <c r="F981" s="40">
        <v>43.4</v>
      </c>
      <c r="G981" s="40">
        <v>53.2</v>
      </c>
      <c r="H981" s="40">
        <v>62.5</v>
      </c>
      <c r="I981" s="40">
        <v>70.5</v>
      </c>
      <c r="J981" s="40">
        <v>74.3</v>
      </c>
      <c r="K981" s="40">
        <v>72.900000000000006</v>
      </c>
      <c r="L981" s="40">
        <v>66.599999999999994</v>
      </c>
      <c r="M981" s="40">
        <v>54.8</v>
      </c>
      <c r="N981" s="40">
        <v>43.4</v>
      </c>
      <c r="O981" s="40">
        <v>34.6</v>
      </c>
    </row>
    <row r="982" spans="1:15">
      <c r="A982" s="40">
        <v>21045</v>
      </c>
      <c r="B982" s="20" t="s">
        <v>1388</v>
      </c>
      <c r="C982" s="20" t="s">
        <v>1372</v>
      </c>
      <c r="D982" s="40">
        <v>33.4</v>
      </c>
      <c r="E982" s="40">
        <v>36.1</v>
      </c>
      <c r="F982" s="40">
        <v>44.7</v>
      </c>
      <c r="G982" s="40">
        <v>54.4</v>
      </c>
      <c r="H982" s="40">
        <v>63.5</v>
      </c>
      <c r="I982" s="40">
        <v>71.5</v>
      </c>
      <c r="J982" s="40">
        <v>75.099999999999994</v>
      </c>
      <c r="K982" s="40">
        <v>73.599999999999994</v>
      </c>
      <c r="L982" s="40">
        <v>67.8</v>
      </c>
      <c r="M982" s="40">
        <v>56.3</v>
      </c>
      <c r="N982" s="40">
        <v>44.9</v>
      </c>
      <c r="O982" s="40">
        <v>36.1</v>
      </c>
    </row>
    <row r="983" spans="1:15">
      <c r="A983" s="40">
        <v>21047</v>
      </c>
      <c r="B983" s="20" t="s">
        <v>1168</v>
      </c>
      <c r="C983" s="20" t="s">
        <v>1372</v>
      </c>
      <c r="D983" s="40">
        <v>35.200000000000003</v>
      </c>
      <c r="E983" s="40">
        <v>38.4</v>
      </c>
      <c r="F983" s="40">
        <v>47.5</v>
      </c>
      <c r="G983" s="40">
        <v>57.2</v>
      </c>
      <c r="H983" s="40">
        <v>66.2</v>
      </c>
      <c r="I983" s="40">
        <v>74.5</v>
      </c>
      <c r="J983" s="40">
        <v>78.2</v>
      </c>
      <c r="K983" s="40">
        <v>76.8</v>
      </c>
      <c r="L983" s="40">
        <v>70.3</v>
      </c>
      <c r="M983" s="40">
        <v>58.8</v>
      </c>
      <c r="N983" s="40">
        <v>46.9</v>
      </c>
      <c r="O983" s="40">
        <v>37.799999999999997</v>
      </c>
    </row>
    <row r="984" spans="1:15">
      <c r="A984" s="40">
        <v>21049</v>
      </c>
      <c r="B984" s="20" t="s">
        <v>793</v>
      </c>
      <c r="C984" s="20" t="s">
        <v>1372</v>
      </c>
      <c r="D984" s="40">
        <v>32.4</v>
      </c>
      <c r="E984" s="40">
        <v>35.200000000000003</v>
      </c>
      <c r="F984" s="40">
        <v>43.9</v>
      </c>
      <c r="G984" s="40">
        <v>53.8</v>
      </c>
      <c r="H984" s="40">
        <v>63.5</v>
      </c>
      <c r="I984" s="40">
        <v>71.5</v>
      </c>
      <c r="J984" s="40">
        <v>75.3</v>
      </c>
      <c r="K984" s="40">
        <v>73.900000000000006</v>
      </c>
      <c r="L984" s="40">
        <v>67.8</v>
      </c>
      <c r="M984" s="40">
        <v>56.2</v>
      </c>
      <c r="N984" s="40">
        <v>44.5</v>
      </c>
      <c r="O984" s="40">
        <v>35.200000000000003</v>
      </c>
    </row>
    <row r="985" spans="1:15">
      <c r="A985" s="40">
        <v>21051</v>
      </c>
      <c r="B985" s="20" t="s">
        <v>714</v>
      </c>
      <c r="C985" s="20" t="s">
        <v>1372</v>
      </c>
      <c r="D985" s="40">
        <v>34.9</v>
      </c>
      <c r="E985" s="40">
        <v>37.6</v>
      </c>
      <c r="F985" s="40">
        <v>45.7</v>
      </c>
      <c r="G985" s="40">
        <v>55</v>
      </c>
      <c r="H985" s="40">
        <v>63.9</v>
      </c>
      <c r="I985" s="40">
        <v>71.400000000000006</v>
      </c>
      <c r="J985" s="40">
        <v>75</v>
      </c>
      <c r="K985" s="40">
        <v>73.7</v>
      </c>
      <c r="L985" s="40">
        <v>68</v>
      </c>
      <c r="M985" s="40">
        <v>56.5</v>
      </c>
      <c r="N985" s="40">
        <v>45.2</v>
      </c>
      <c r="O985" s="40">
        <v>36.799999999999997</v>
      </c>
    </row>
    <row r="986" spans="1:15">
      <c r="A986" s="40">
        <v>21053</v>
      </c>
      <c r="B986" s="20" t="s">
        <v>1169</v>
      </c>
      <c r="C986" s="20" t="s">
        <v>1372</v>
      </c>
      <c r="D986" s="40">
        <v>35.299999999999997</v>
      </c>
      <c r="E986" s="40">
        <v>37.9</v>
      </c>
      <c r="F986" s="40">
        <v>46.4</v>
      </c>
      <c r="G986" s="40">
        <v>55.7</v>
      </c>
      <c r="H986" s="40">
        <v>64.400000000000006</v>
      </c>
      <c r="I986" s="40">
        <v>72.2</v>
      </c>
      <c r="J986" s="40">
        <v>75.599999999999994</v>
      </c>
      <c r="K986" s="40">
        <v>74.400000000000006</v>
      </c>
      <c r="L986" s="40">
        <v>68.599999999999994</v>
      </c>
      <c r="M986" s="40">
        <v>57.1</v>
      </c>
      <c r="N986" s="40">
        <v>45.8</v>
      </c>
      <c r="O986" s="40">
        <v>37.5</v>
      </c>
    </row>
    <row r="987" spans="1:15">
      <c r="A987" s="40">
        <v>21055</v>
      </c>
      <c r="B987" s="20" t="s">
        <v>799</v>
      </c>
      <c r="C987" s="20" t="s">
        <v>1372</v>
      </c>
      <c r="D987" s="40">
        <v>33.5</v>
      </c>
      <c r="E987" s="40">
        <v>36.799999999999997</v>
      </c>
      <c r="F987" s="40">
        <v>46.4</v>
      </c>
      <c r="G987" s="40">
        <v>56.8</v>
      </c>
      <c r="H987" s="40">
        <v>66</v>
      </c>
      <c r="I987" s="40">
        <v>74.599999999999994</v>
      </c>
      <c r="J987" s="40">
        <v>78.400000000000006</v>
      </c>
      <c r="K987" s="40">
        <v>76.8</v>
      </c>
      <c r="L987" s="40">
        <v>70.3</v>
      </c>
      <c r="M987" s="40">
        <v>58.7</v>
      </c>
      <c r="N987" s="40">
        <v>46.3</v>
      </c>
      <c r="O987" s="40">
        <v>36.5</v>
      </c>
    </row>
    <row r="988" spans="1:15">
      <c r="A988" s="40">
        <v>21057</v>
      </c>
      <c r="B988" s="20" t="s">
        <v>1171</v>
      </c>
      <c r="C988" s="20" t="s">
        <v>1372</v>
      </c>
      <c r="D988" s="40">
        <v>35.6</v>
      </c>
      <c r="E988" s="40">
        <v>38.4</v>
      </c>
      <c r="F988" s="40">
        <v>47</v>
      </c>
      <c r="G988" s="40">
        <v>56.3</v>
      </c>
      <c r="H988" s="40">
        <v>65.099999999999994</v>
      </c>
      <c r="I988" s="40">
        <v>73.2</v>
      </c>
      <c r="J988" s="40">
        <v>76.7</v>
      </c>
      <c r="K988" s="40">
        <v>75.400000000000006</v>
      </c>
      <c r="L988" s="40">
        <v>69.5</v>
      </c>
      <c r="M988" s="40">
        <v>57.8</v>
      </c>
      <c r="N988" s="40">
        <v>46.4</v>
      </c>
      <c r="O988" s="40">
        <v>38</v>
      </c>
    </row>
    <row r="989" spans="1:15">
      <c r="A989" s="40">
        <v>21059</v>
      </c>
      <c r="B989" s="20" t="s">
        <v>1220</v>
      </c>
      <c r="C989" s="20" t="s">
        <v>1372</v>
      </c>
      <c r="D989" s="40">
        <v>33.200000000000003</v>
      </c>
      <c r="E989" s="40">
        <v>36.5</v>
      </c>
      <c r="F989" s="40">
        <v>45.8</v>
      </c>
      <c r="G989" s="40">
        <v>56</v>
      </c>
      <c r="H989" s="40">
        <v>65.400000000000006</v>
      </c>
      <c r="I989" s="40">
        <v>74</v>
      </c>
      <c r="J989" s="40">
        <v>77.8</v>
      </c>
      <c r="K989" s="40">
        <v>76.2</v>
      </c>
      <c r="L989" s="40">
        <v>69.599999999999994</v>
      </c>
      <c r="M989" s="40">
        <v>58</v>
      </c>
      <c r="N989" s="40">
        <v>46</v>
      </c>
      <c r="O989" s="40">
        <v>36.200000000000003</v>
      </c>
    </row>
    <row r="990" spans="1:15">
      <c r="A990" s="40">
        <v>21061</v>
      </c>
      <c r="B990" s="20" t="s">
        <v>1389</v>
      </c>
      <c r="C990" s="20" t="s">
        <v>1372</v>
      </c>
      <c r="D990" s="40">
        <v>34.5</v>
      </c>
      <c r="E990" s="40">
        <v>37.5</v>
      </c>
      <c r="F990" s="40">
        <v>46.5</v>
      </c>
      <c r="G990" s="40">
        <v>56.4</v>
      </c>
      <c r="H990" s="40">
        <v>65.400000000000006</v>
      </c>
      <c r="I990" s="40">
        <v>73.5</v>
      </c>
      <c r="J990" s="40">
        <v>77.2</v>
      </c>
      <c r="K990" s="40">
        <v>75.900000000000006</v>
      </c>
      <c r="L990" s="40">
        <v>69.7</v>
      </c>
      <c r="M990" s="40">
        <v>58.1</v>
      </c>
      <c r="N990" s="40">
        <v>46.3</v>
      </c>
      <c r="O990" s="40">
        <v>37.200000000000003</v>
      </c>
    </row>
    <row r="991" spans="1:15">
      <c r="A991" s="40">
        <v>21063</v>
      </c>
      <c r="B991" s="20" t="s">
        <v>1390</v>
      </c>
      <c r="C991" s="20" t="s">
        <v>1372</v>
      </c>
      <c r="D991" s="40">
        <v>32.700000000000003</v>
      </c>
      <c r="E991" s="40">
        <v>35.299999999999997</v>
      </c>
      <c r="F991" s="40">
        <v>44</v>
      </c>
      <c r="G991" s="40">
        <v>53.5</v>
      </c>
      <c r="H991" s="40">
        <v>62.9</v>
      </c>
      <c r="I991" s="40">
        <v>70.8</v>
      </c>
      <c r="J991" s="40">
        <v>74.7</v>
      </c>
      <c r="K991" s="40">
        <v>73.2</v>
      </c>
      <c r="L991" s="40">
        <v>67</v>
      </c>
      <c r="M991" s="40">
        <v>55.1</v>
      </c>
      <c r="N991" s="40">
        <v>43.8</v>
      </c>
      <c r="O991" s="40">
        <v>35.1</v>
      </c>
    </row>
    <row r="992" spans="1:15">
      <c r="A992" s="40">
        <v>21065</v>
      </c>
      <c r="B992" s="20" t="s">
        <v>1391</v>
      </c>
      <c r="C992" s="20" t="s">
        <v>1372</v>
      </c>
      <c r="D992" s="40">
        <v>33.9</v>
      </c>
      <c r="E992" s="40">
        <v>36.700000000000003</v>
      </c>
      <c r="F992" s="40">
        <v>45.2</v>
      </c>
      <c r="G992" s="40">
        <v>54.9</v>
      </c>
      <c r="H992" s="40">
        <v>64.3</v>
      </c>
      <c r="I992" s="40">
        <v>72.2</v>
      </c>
      <c r="J992" s="40">
        <v>75.900000000000006</v>
      </c>
      <c r="K992" s="40">
        <v>74.5</v>
      </c>
      <c r="L992" s="40">
        <v>68.5</v>
      </c>
      <c r="M992" s="40">
        <v>57</v>
      </c>
      <c r="N992" s="40">
        <v>45.4</v>
      </c>
      <c r="O992" s="40">
        <v>36.4</v>
      </c>
    </row>
    <row r="993" spans="1:15">
      <c r="A993" s="40">
        <v>21067</v>
      </c>
      <c r="B993" s="20" t="s">
        <v>729</v>
      </c>
      <c r="C993" s="20" t="s">
        <v>1372</v>
      </c>
      <c r="D993" s="40">
        <v>31.9</v>
      </c>
      <c r="E993" s="40">
        <v>34.6</v>
      </c>
      <c r="F993" s="40">
        <v>43.3</v>
      </c>
      <c r="G993" s="40">
        <v>53.3</v>
      </c>
      <c r="H993" s="40">
        <v>63.1</v>
      </c>
      <c r="I993" s="40">
        <v>71.3</v>
      </c>
      <c r="J993" s="40">
        <v>75.2</v>
      </c>
      <c r="K993" s="40">
        <v>73.599999999999994</v>
      </c>
      <c r="L993" s="40">
        <v>67.599999999999994</v>
      </c>
      <c r="M993" s="40">
        <v>56.1</v>
      </c>
      <c r="N993" s="40">
        <v>44.1</v>
      </c>
      <c r="O993" s="40">
        <v>34.799999999999997</v>
      </c>
    </row>
    <row r="994" spans="1:15">
      <c r="A994" s="40">
        <v>21069</v>
      </c>
      <c r="B994" s="20" t="s">
        <v>1392</v>
      </c>
      <c r="C994" s="20" t="s">
        <v>1372</v>
      </c>
      <c r="D994" s="40">
        <v>31.9</v>
      </c>
      <c r="E994" s="40">
        <v>34.6</v>
      </c>
      <c r="F994" s="40">
        <v>43.4</v>
      </c>
      <c r="G994" s="40">
        <v>53.3</v>
      </c>
      <c r="H994" s="40">
        <v>63.1</v>
      </c>
      <c r="I994" s="40">
        <v>71.2</v>
      </c>
      <c r="J994" s="40">
        <v>75</v>
      </c>
      <c r="K994" s="40">
        <v>73.3</v>
      </c>
      <c r="L994" s="40">
        <v>67.099999999999994</v>
      </c>
      <c r="M994" s="40">
        <v>55.2</v>
      </c>
      <c r="N994" s="40">
        <v>43.7</v>
      </c>
      <c r="O994" s="40">
        <v>34.6</v>
      </c>
    </row>
    <row r="995" spans="1:15">
      <c r="A995" s="40">
        <v>21071</v>
      </c>
      <c r="B995" s="20" t="s">
        <v>1060</v>
      </c>
      <c r="C995" s="20" t="s">
        <v>1372</v>
      </c>
      <c r="D995" s="40">
        <v>34.9</v>
      </c>
      <c r="E995" s="40">
        <v>37.700000000000003</v>
      </c>
      <c r="F995" s="40">
        <v>46.1</v>
      </c>
      <c r="G995" s="40">
        <v>55.3</v>
      </c>
      <c r="H995" s="40">
        <v>64.3</v>
      </c>
      <c r="I995" s="40">
        <v>72</v>
      </c>
      <c r="J995" s="40">
        <v>75.599999999999994</v>
      </c>
      <c r="K995" s="40">
        <v>74.3</v>
      </c>
      <c r="L995" s="40">
        <v>68.3</v>
      </c>
      <c r="M995" s="40">
        <v>56.9</v>
      </c>
      <c r="N995" s="40">
        <v>45.5</v>
      </c>
      <c r="O995" s="40">
        <v>37</v>
      </c>
    </row>
    <row r="996" spans="1:15">
      <c r="A996" s="40">
        <v>21073</v>
      </c>
      <c r="B996" s="20" t="s">
        <v>730</v>
      </c>
      <c r="C996" s="20" t="s">
        <v>1372</v>
      </c>
      <c r="D996" s="40">
        <v>31.9</v>
      </c>
      <c r="E996" s="40">
        <v>34.700000000000003</v>
      </c>
      <c r="F996" s="40">
        <v>43.7</v>
      </c>
      <c r="G996" s="40">
        <v>53.9</v>
      </c>
      <c r="H996" s="40">
        <v>63.7</v>
      </c>
      <c r="I996" s="40">
        <v>72</v>
      </c>
      <c r="J996" s="40">
        <v>76</v>
      </c>
      <c r="K996" s="40">
        <v>74.400000000000006</v>
      </c>
      <c r="L996" s="40">
        <v>68.099999999999994</v>
      </c>
      <c r="M996" s="40">
        <v>56.2</v>
      </c>
      <c r="N996" s="40">
        <v>44.2</v>
      </c>
      <c r="O996" s="40">
        <v>34.799999999999997</v>
      </c>
    </row>
    <row r="997" spans="1:15">
      <c r="A997" s="40">
        <v>21075</v>
      </c>
      <c r="B997" s="20" t="s">
        <v>804</v>
      </c>
      <c r="C997" s="20" t="s">
        <v>1372</v>
      </c>
      <c r="D997" s="40">
        <v>35.299999999999997</v>
      </c>
      <c r="E997" s="40">
        <v>38.700000000000003</v>
      </c>
      <c r="F997" s="40">
        <v>48.1</v>
      </c>
      <c r="G997" s="40">
        <v>58.4</v>
      </c>
      <c r="H997" s="40">
        <v>67.599999999999994</v>
      </c>
      <c r="I997" s="40">
        <v>76</v>
      </c>
      <c r="J997" s="40">
        <v>79.599999999999994</v>
      </c>
      <c r="K997" s="40">
        <v>78</v>
      </c>
      <c r="L997" s="40">
        <v>71.3</v>
      </c>
      <c r="M997" s="40">
        <v>59.9</v>
      </c>
      <c r="N997" s="40">
        <v>47.3</v>
      </c>
      <c r="O997" s="40">
        <v>38.200000000000003</v>
      </c>
    </row>
    <row r="998" spans="1:15">
      <c r="A998" s="40">
        <v>21077</v>
      </c>
      <c r="B998" s="20" t="s">
        <v>1177</v>
      </c>
      <c r="C998" s="20" t="s">
        <v>1372</v>
      </c>
      <c r="D998" s="40">
        <v>31</v>
      </c>
      <c r="E998" s="40">
        <v>33.6</v>
      </c>
      <c r="F998" s="40">
        <v>43</v>
      </c>
      <c r="G998" s="40">
        <v>53.3</v>
      </c>
      <c r="H998" s="40">
        <v>63.2</v>
      </c>
      <c r="I998" s="40">
        <v>71.900000000000006</v>
      </c>
      <c r="J998" s="40">
        <v>75.900000000000006</v>
      </c>
      <c r="K998" s="40">
        <v>74.3</v>
      </c>
      <c r="L998" s="40">
        <v>67.7</v>
      </c>
      <c r="M998" s="40">
        <v>56</v>
      </c>
      <c r="N998" s="40">
        <v>43.8</v>
      </c>
      <c r="O998" s="40">
        <v>34.1</v>
      </c>
    </row>
    <row r="999" spans="1:15">
      <c r="A999" s="40">
        <v>21079</v>
      </c>
      <c r="B999" s="20" t="s">
        <v>1393</v>
      </c>
      <c r="C999" s="20" t="s">
        <v>1372</v>
      </c>
      <c r="D999" s="40">
        <v>33.299999999999997</v>
      </c>
      <c r="E999" s="40">
        <v>36</v>
      </c>
      <c r="F999" s="40">
        <v>44.5</v>
      </c>
      <c r="G999" s="40">
        <v>54.3</v>
      </c>
      <c r="H999" s="40">
        <v>63.8</v>
      </c>
      <c r="I999" s="40">
        <v>71.900000000000006</v>
      </c>
      <c r="J999" s="40">
        <v>75.599999999999994</v>
      </c>
      <c r="K999" s="40">
        <v>74.099999999999994</v>
      </c>
      <c r="L999" s="40">
        <v>68.2</v>
      </c>
      <c r="M999" s="40">
        <v>56.8</v>
      </c>
      <c r="N999" s="40">
        <v>45.1</v>
      </c>
      <c r="O999" s="40">
        <v>36</v>
      </c>
    </row>
    <row r="1000" spans="1:15">
      <c r="A1000" s="40">
        <v>21081</v>
      </c>
      <c r="B1000" s="20" t="s">
        <v>806</v>
      </c>
      <c r="C1000" s="20" t="s">
        <v>1372</v>
      </c>
      <c r="D1000" s="40">
        <v>30.8</v>
      </c>
      <c r="E1000" s="40">
        <v>33.5</v>
      </c>
      <c r="F1000" s="40">
        <v>42.7</v>
      </c>
      <c r="G1000" s="40">
        <v>53</v>
      </c>
      <c r="H1000" s="40">
        <v>62.9</v>
      </c>
      <c r="I1000" s="40">
        <v>71.5</v>
      </c>
      <c r="J1000" s="40">
        <v>75.5</v>
      </c>
      <c r="K1000" s="40">
        <v>73.8</v>
      </c>
      <c r="L1000" s="40">
        <v>67.400000000000006</v>
      </c>
      <c r="M1000" s="40">
        <v>55.7</v>
      </c>
      <c r="N1000" s="40">
        <v>43.6</v>
      </c>
      <c r="O1000" s="40">
        <v>33.9</v>
      </c>
    </row>
    <row r="1001" spans="1:15">
      <c r="A1001" s="40">
        <v>21083</v>
      </c>
      <c r="B1001" s="20" t="s">
        <v>1394</v>
      </c>
      <c r="C1001" s="20" t="s">
        <v>1372</v>
      </c>
      <c r="D1001" s="40">
        <v>34.9</v>
      </c>
      <c r="E1001" s="40">
        <v>38.299999999999997</v>
      </c>
      <c r="F1001" s="40">
        <v>47.6</v>
      </c>
      <c r="G1001" s="40">
        <v>57.7</v>
      </c>
      <c r="H1001" s="40">
        <v>66.7</v>
      </c>
      <c r="I1001" s="40">
        <v>75.099999999999994</v>
      </c>
      <c r="J1001" s="40">
        <v>78.8</v>
      </c>
      <c r="K1001" s="40">
        <v>77.3</v>
      </c>
      <c r="L1001" s="40">
        <v>70.7</v>
      </c>
      <c r="M1001" s="40">
        <v>59.3</v>
      </c>
      <c r="N1001" s="40">
        <v>47</v>
      </c>
      <c r="O1001" s="40">
        <v>37.799999999999997</v>
      </c>
    </row>
    <row r="1002" spans="1:15">
      <c r="A1002" s="40">
        <v>21085</v>
      </c>
      <c r="B1002" s="20" t="s">
        <v>1395</v>
      </c>
      <c r="C1002" s="20" t="s">
        <v>1372</v>
      </c>
      <c r="D1002" s="40">
        <v>33.299999999999997</v>
      </c>
      <c r="E1002" s="40">
        <v>36.4</v>
      </c>
      <c r="F1002" s="40">
        <v>45.6</v>
      </c>
      <c r="G1002" s="40">
        <v>55.5</v>
      </c>
      <c r="H1002" s="40">
        <v>64.5</v>
      </c>
      <c r="I1002" s="40">
        <v>72.8</v>
      </c>
      <c r="J1002" s="40">
        <v>76.5</v>
      </c>
      <c r="K1002" s="40">
        <v>75.2</v>
      </c>
      <c r="L1002" s="40">
        <v>68.900000000000006</v>
      </c>
      <c r="M1002" s="40">
        <v>57.3</v>
      </c>
      <c r="N1002" s="40">
        <v>45.6</v>
      </c>
      <c r="O1002" s="40">
        <v>36.200000000000003</v>
      </c>
    </row>
    <row r="1003" spans="1:15">
      <c r="A1003" s="40">
        <v>21087</v>
      </c>
      <c r="B1003" s="20" t="s">
        <v>1396</v>
      </c>
      <c r="C1003" s="20" t="s">
        <v>1372</v>
      </c>
      <c r="D1003" s="40">
        <v>34</v>
      </c>
      <c r="E1003" s="40">
        <v>36.799999999999997</v>
      </c>
      <c r="F1003" s="40">
        <v>45.8</v>
      </c>
      <c r="G1003" s="40">
        <v>55.7</v>
      </c>
      <c r="H1003" s="40">
        <v>64.7</v>
      </c>
      <c r="I1003" s="40">
        <v>73.2</v>
      </c>
      <c r="J1003" s="40">
        <v>76.8</v>
      </c>
      <c r="K1003" s="40">
        <v>75.400000000000006</v>
      </c>
      <c r="L1003" s="40">
        <v>69.3</v>
      </c>
      <c r="M1003" s="40">
        <v>57.4</v>
      </c>
      <c r="N1003" s="40">
        <v>45.8</v>
      </c>
      <c r="O1003" s="40">
        <v>36.799999999999997</v>
      </c>
    </row>
    <row r="1004" spans="1:15">
      <c r="A1004" s="40">
        <v>21089</v>
      </c>
      <c r="B1004" s="20" t="s">
        <v>1397</v>
      </c>
      <c r="C1004" s="20" t="s">
        <v>1372</v>
      </c>
      <c r="D1004" s="40">
        <v>31.7</v>
      </c>
      <c r="E1004" s="40">
        <v>34.200000000000003</v>
      </c>
      <c r="F1004" s="40">
        <v>43.1</v>
      </c>
      <c r="G1004" s="40">
        <v>53.1</v>
      </c>
      <c r="H1004" s="40">
        <v>62.6</v>
      </c>
      <c r="I1004" s="40">
        <v>70.599999999999994</v>
      </c>
      <c r="J1004" s="40">
        <v>74.400000000000006</v>
      </c>
      <c r="K1004" s="40">
        <v>72.8</v>
      </c>
      <c r="L1004" s="40">
        <v>66.599999999999994</v>
      </c>
      <c r="M1004" s="40">
        <v>54.8</v>
      </c>
      <c r="N1004" s="40">
        <v>43.4</v>
      </c>
      <c r="O1004" s="40">
        <v>34.299999999999997</v>
      </c>
    </row>
    <row r="1005" spans="1:15">
      <c r="A1005" s="40">
        <v>21091</v>
      </c>
      <c r="B1005" s="20" t="s">
        <v>1070</v>
      </c>
      <c r="C1005" s="20" t="s">
        <v>1372</v>
      </c>
      <c r="D1005" s="40">
        <v>33.1</v>
      </c>
      <c r="E1005" s="40">
        <v>36.200000000000003</v>
      </c>
      <c r="F1005" s="40">
        <v>45.4</v>
      </c>
      <c r="G1005" s="40">
        <v>55.6</v>
      </c>
      <c r="H1005" s="40">
        <v>65</v>
      </c>
      <c r="I1005" s="40">
        <v>73.599999999999994</v>
      </c>
      <c r="J1005" s="40">
        <v>77.3</v>
      </c>
      <c r="K1005" s="40">
        <v>75.8</v>
      </c>
      <c r="L1005" s="40">
        <v>69.2</v>
      </c>
      <c r="M1005" s="40">
        <v>57.7</v>
      </c>
      <c r="N1005" s="40">
        <v>45.8</v>
      </c>
      <c r="O1005" s="40">
        <v>36.1</v>
      </c>
    </row>
    <row r="1006" spans="1:15">
      <c r="A1006" s="40">
        <v>21093</v>
      </c>
      <c r="B1006" s="20" t="s">
        <v>1179</v>
      </c>
      <c r="C1006" s="20" t="s">
        <v>1372</v>
      </c>
      <c r="D1006" s="40">
        <v>32.700000000000003</v>
      </c>
      <c r="E1006" s="40">
        <v>35.700000000000003</v>
      </c>
      <c r="F1006" s="40">
        <v>44.9</v>
      </c>
      <c r="G1006" s="40">
        <v>55</v>
      </c>
      <c r="H1006" s="40">
        <v>64.2</v>
      </c>
      <c r="I1006" s="40">
        <v>72.599999999999994</v>
      </c>
      <c r="J1006" s="40">
        <v>76.2</v>
      </c>
      <c r="K1006" s="40">
        <v>75</v>
      </c>
      <c r="L1006" s="40">
        <v>68.5</v>
      </c>
      <c r="M1006" s="40">
        <v>56.9</v>
      </c>
      <c r="N1006" s="40">
        <v>45</v>
      </c>
      <c r="O1006" s="40">
        <v>35.700000000000003</v>
      </c>
    </row>
    <row r="1007" spans="1:15">
      <c r="A1007" s="40">
        <v>21095</v>
      </c>
      <c r="B1007" s="20" t="s">
        <v>1398</v>
      </c>
      <c r="C1007" s="20" t="s">
        <v>1372</v>
      </c>
      <c r="D1007" s="40">
        <v>33.5</v>
      </c>
      <c r="E1007" s="40">
        <v>36.1</v>
      </c>
      <c r="F1007" s="40">
        <v>44.1</v>
      </c>
      <c r="G1007" s="40">
        <v>53.3</v>
      </c>
      <c r="H1007" s="40">
        <v>62</v>
      </c>
      <c r="I1007" s="40">
        <v>69.099999999999994</v>
      </c>
      <c r="J1007" s="40">
        <v>72.5</v>
      </c>
      <c r="K1007" s="40">
        <v>71.400000000000006</v>
      </c>
      <c r="L1007" s="40">
        <v>66.099999999999994</v>
      </c>
      <c r="M1007" s="40">
        <v>55</v>
      </c>
      <c r="N1007" s="40">
        <v>43.8</v>
      </c>
      <c r="O1007" s="40">
        <v>35.299999999999997</v>
      </c>
    </row>
    <row r="1008" spans="1:15">
      <c r="A1008" s="40">
        <v>21097</v>
      </c>
      <c r="B1008" s="20" t="s">
        <v>1227</v>
      </c>
      <c r="C1008" s="20" t="s">
        <v>1372</v>
      </c>
      <c r="D1008" s="40">
        <v>31.4</v>
      </c>
      <c r="E1008" s="40">
        <v>34</v>
      </c>
      <c r="F1008" s="40">
        <v>43</v>
      </c>
      <c r="G1008" s="40">
        <v>53.1</v>
      </c>
      <c r="H1008" s="40">
        <v>63</v>
      </c>
      <c r="I1008" s="40">
        <v>71.5</v>
      </c>
      <c r="J1008" s="40">
        <v>75.400000000000006</v>
      </c>
      <c r="K1008" s="40">
        <v>73.8</v>
      </c>
      <c r="L1008" s="40">
        <v>67.5</v>
      </c>
      <c r="M1008" s="40">
        <v>55.6</v>
      </c>
      <c r="N1008" s="40">
        <v>43.7</v>
      </c>
      <c r="O1008" s="40">
        <v>34.299999999999997</v>
      </c>
    </row>
    <row r="1009" spans="1:15">
      <c r="A1009" s="40">
        <v>21099</v>
      </c>
      <c r="B1009" s="20" t="s">
        <v>1073</v>
      </c>
      <c r="C1009" s="20" t="s">
        <v>1372</v>
      </c>
      <c r="D1009" s="40">
        <v>34</v>
      </c>
      <c r="E1009" s="40">
        <v>36.9</v>
      </c>
      <c r="F1009" s="40">
        <v>46</v>
      </c>
      <c r="G1009" s="40">
        <v>55.9</v>
      </c>
      <c r="H1009" s="40">
        <v>64.900000000000006</v>
      </c>
      <c r="I1009" s="40">
        <v>73.2</v>
      </c>
      <c r="J1009" s="40">
        <v>76.8</v>
      </c>
      <c r="K1009" s="40">
        <v>75.5</v>
      </c>
      <c r="L1009" s="40">
        <v>69.3</v>
      </c>
      <c r="M1009" s="40">
        <v>57.6</v>
      </c>
      <c r="N1009" s="40">
        <v>45.9</v>
      </c>
      <c r="O1009" s="40">
        <v>36.9</v>
      </c>
    </row>
    <row r="1010" spans="1:15">
      <c r="A1010" s="40">
        <v>21101</v>
      </c>
      <c r="B1010" s="20" t="s">
        <v>1180</v>
      </c>
      <c r="C1010" s="20" t="s">
        <v>1372</v>
      </c>
      <c r="D1010" s="40">
        <v>33</v>
      </c>
      <c r="E1010" s="40">
        <v>36.299999999999997</v>
      </c>
      <c r="F1010" s="40">
        <v>45.9</v>
      </c>
      <c r="G1010" s="40">
        <v>56.4</v>
      </c>
      <c r="H1010" s="40">
        <v>65.900000000000006</v>
      </c>
      <c r="I1010" s="40">
        <v>74.599999999999994</v>
      </c>
      <c r="J1010" s="40">
        <v>78.400000000000006</v>
      </c>
      <c r="K1010" s="40">
        <v>76.7</v>
      </c>
      <c r="L1010" s="40">
        <v>69.900000000000006</v>
      </c>
      <c r="M1010" s="40">
        <v>58.4</v>
      </c>
      <c r="N1010" s="40">
        <v>45.9</v>
      </c>
      <c r="O1010" s="40">
        <v>36.1</v>
      </c>
    </row>
    <row r="1011" spans="1:15">
      <c r="A1011" s="40">
        <v>21103</v>
      </c>
      <c r="B1011" s="20" t="s">
        <v>734</v>
      </c>
      <c r="C1011" s="20" t="s">
        <v>1372</v>
      </c>
      <c r="D1011" s="40">
        <v>31.1</v>
      </c>
      <c r="E1011" s="40">
        <v>34</v>
      </c>
      <c r="F1011" s="40">
        <v>43.3</v>
      </c>
      <c r="G1011" s="40">
        <v>53.7</v>
      </c>
      <c r="H1011" s="40">
        <v>63.5</v>
      </c>
      <c r="I1011" s="40">
        <v>71.8</v>
      </c>
      <c r="J1011" s="40">
        <v>75.8</v>
      </c>
      <c r="K1011" s="40">
        <v>74.2</v>
      </c>
      <c r="L1011" s="40">
        <v>67.8</v>
      </c>
      <c r="M1011" s="40">
        <v>55.9</v>
      </c>
      <c r="N1011" s="40">
        <v>43.8</v>
      </c>
      <c r="O1011" s="40">
        <v>34.1</v>
      </c>
    </row>
    <row r="1012" spans="1:15">
      <c r="A1012" s="40">
        <v>21105</v>
      </c>
      <c r="B1012" s="20" t="s">
        <v>1399</v>
      </c>
      <c r="C1012" s="20" t="s">
        <v>1372</v>
      </c>
      <c r="D1012" s="40">
        <v>34.9</v>
      </c>
      <c r="E1012" s="40">
        <v>38.299999999999997</v>
      </c>
      <c r="F1012" s="40">
        <v>47.6</v>
      </c>
      <c r="G1012" s="40">
        <v>57.9</v>
      </c>
      <c r="H1012" s="40">
        <v>67.099999999999994</v>
      </c>
      <c r="I1012" s="40">
        <v>75.5</v>
      </c>
      <c r="J1012" s="40">
        <v>79.099999999999994</v>
      </c>
      <c r="K1012" s="40">
        <v>77.599999999999994</v>
      </c>
      <c r="L1012" s="40">
        <v>70.900000000000006</v>
      </c>
      <c r="M1012" s="40">
        <v>59.5</v>
      </c>
      <c r="N1012" s="40">
        <v>47.1</v>
      </c>
      <c r="O1012" s="40">
        <v>37.799999999999997</v>
      </c>
    </row>
    <row r="1013" spans="1:15">
      <c r="A1013" s="40">
        <v>21107</v>
      </c>
      <c r="B1013" s="20" t="s">
        <v>1400</v>
      </c>
      <c r="C1013" s="20" t="s">
        <v>1372</v>
      </c>
      <c r="D1013" s="40">
        <v>34.299999999999997</v>
      </c>
      <c r="E1013" s="40">
        <v>37.5</v>
      </c>
      <c r="F1013" s="40">
        <v>46.9</v>
      </c>
      <c r="G1013" s="40">
        <v>57</v>
      </c>
      <c r="H1013" s="40">
        <v>66.2</v>
      </c>
      <c r="I1013" s="40">
        <v>74.7</v>
      </c>
      <c r="J1013" s="40">
        <v>78.400000000000006</v>
      </c>
      <c r="K1013" s="40">
        <v>76.8</v>
      </c>
      <c r="L1013" s="40">
        <v>70.3</v>
      </c>
      <c r="M1013" s="40">
        <v>58.7</v>
      </c>
      <c r="N1013" s="40">
        <v>46.6</v>
      </c>
      <c r="O1013" s="40">
        <v>37.200000000000003</v>
      </c>
    </row>
    <row r="1014" spans="1:15">
      <c r="A1014" s="40">
        <v>21109</v>
      </c>
      <c r="B1014" s="20" t="s">
        <v>736</v>
      </c>
      <c r="C1014" s="20" t="s">
        <v>1372</v>
      </c>
      <c r="D1014" s="40">
        <v>33.799999999999997</v>
      </c>
      <c r="E1014" s="40">
        <v>36.5</v>
      </c>
      <c r="F1014" s="40">
        <v>44.8</v>
      </c>
      <c r="G1014" s="40">
        <v>54.3</v>
      </c>
      <c r="H1014" s="40">
        <v>63.4</v>
      </c>
      <c r="I1014" s="40">
        <v>71</v>
      </c>
      <c r="J1014" s="40">
        <v>74.7</v>
      </c>
      <c r="K1014" s="40">
        <v>73.3</v>
      </c>
      <c r="L1014" s="40">
        <v>67.5</v>
      </c>
      <c r="M1014" s="40">
        <v>56.1</v>
      </c>
      <c r="N1014" s="40">
        <v>44.8</v>
      </c>
      <c r="O1014" s="40">
        <v>36.1</v>
      </c>
    </row>
    <row r="1015" spans="1:15">
      <c r="A1015" s="40">
        <v>21111</v>
      </c>
      <c r="B1015" s="20" t="s">
        <v>737</v>
      </c>
      <c r="C1015" s="20" t="s">
        <v>1372</v>
      </c>
      <c r="D1015" s="40">
        <v>32.4</v>
      </c>
      <c r="E1015" s="40">
        <v>35.200000000000003</v>
      </c>
      <c r="F1015" s="40">
        <v>44.6</v>
      </c>
      <c r="G1015" s="40">
        <v>54.9</v>
      </c>
      <c r="H1015" s="40">
        <v>64.7</v>
      </c>
      <c r="I1015" s="40">
        <v>73.2</v>
      </c>
      <c r="J1015" s="40">
        <v>77.099999999999994</v>
      </c>
      <c r="K1015" s="40">
        <v>75.599999999999994</v>
      </c>
      <c r="L1015" s="40">
        <v>68.900000000000006</v>
      </c>
      <c r="M1015" s="40">
        <v>56.9</v>
      </c>
      <c r="N1015" s="40">
        <v>44.9</v>
      </c>
      <c r="O1015" s="40">
        <v>35.299999999999997</v>
      </c>
    </row>
    <row r="1016" spans="1:15">
      <c r="A1016" s="40">
        <v>21113</v>
      </c>
      <c r="B1016" s="20" t="s">
        <v>1401</v>
      </c>
      <c r="C1016" s="20" t="s">
        <v>1372</v>
      </c>
      <c r="D1016" s="40">
        <v>32.5</v>
      </c>
      <c r="E1016" s="40">
        <v>35.200000000000003</v>
      </c>
      <c r="F1016" s="40">
        <v>43.9</v>
      </c>
      <c r="G1016" s="40">
        <v>53.9</v>
      </c>
      <c r="H1016" s="40">
        <v>63.5</v>
      </c>
      <c r="I1016" s="40">
        <v>71.7</v>
      </c>
      <c r="J1016" s="40">
        <v>75.5</v>
      </c>
      <c r="K1016" s="40">
        <v>74</v>
      </c>
      <c r="L1016" s="40">
        <v>68</v>
      </c>
      <c r="M1016" s="40">
        <v>56.5</v>
      </c>
      <c r="N1016" s="40">
        <v>44.6</v>
      </c>
      <c r="O1016" s="40">
        <v>35.299999999999997</v>
      </c>
    </row>
    <row r="1017" spans="1:15">
      <c r="A1017" s="40">
        <v>21115</v>
      </c>
      <c r="B1017" s="20" t="s">
        <v>812</v>
      </c>
      <c r="C1017" s="20" t="s">
        <v>1372</v>
      </c>
      <c r="D1017" s="40">
        <v>33.799999999999997</v>
      </c>
      <c r="E1017" s="40">
        <v>36.6</v>
      </c>
      <c r="F1017" s="40">
        <v>45.1</v>
      </c>
      <c r="G1017" s="40">
        <v>54.5</v>
      </c>
      <c r="H1017" s="40">
        <v>63.5</v>
      </c>
      <c r="I1017" s="40">
        <v>71.400000000000006</v>
      </c>
      <c r="J1017" s="40">
        <v>75.099999999999994</v>
      </c>
      <c r="K1017" s="40">
        <v>73.900000000000006</v>
      </c>
      <c r="L1017" s="40">
        <v>67.7</v>
      </c>
      <c r="M1017" s="40">
        <v>56.1</v>
      </c>
      <c r="N1017" s="40">
        <v>44.8</v>
      </c>
      <c r="O1017" s="40">
        <v>36.1</v>
      </c>
    </row>
    <row r="1018" spans="1:15">
      <c r="A1018" s="40">
        <v>21117</v>
      </c>
      <c r="B1018" s="20" t="s">
        <v>1402</v>
      </c>
      <c r="C1018" s="20" t="s">
        <v>1372</v>
      </c>
      <c r="D1018" s="40">
        <v>30.3</v>
      </c>
      <c r="E1018" s="40">
        <v>32.799999999999997</v>
      </c>
      <c r="F1018" s="40">
        <v>42.2</v>
      </c>
      <c r="G1018" s="40">
        <v>52.6</v>
      </c>
      <c r="H1018" s="40">
        <v>62.7</v>
      </c>
      <c r="I1018" s="40">
        <v>71.400000000000006</v>
      </c>
      <c r="J1018" s="40">
        <v>75.5</v>
      </c>
      <c r="K1018" s="40">
        <v>73.7</v>
      </c>
      <c r="L1018" s="40">
        <v>67.2</v>
      </c>
      <c r="M1018" s="40">
        <v>55.5</v>
      </c>
      <c r="N1018" s="40">
        <v>43.4</v>
      </c>
      <c r="O1018" s="40">
        <v>33.4</v>
      </c>
    </row>
    <row r="1019" spans="1:15">
      <c r="A1019" s="40">
        <v>21119</v>
      </c>
      <c r="B1019" s="20" t="s">
        <v>1403</v>
      </c>
      <c r="C1019" s="20" t="s">
        <v>1372</v>
      </c>
      <c r="D1019" s="40">
        <v>34.5</v>
      </c>
      <c r="E1019" s="40">
        <v>37.299999999999997</v>
      </c>
      <c r="F1019" s="40">
        <v>45.5</v>
      </c>
      <c r="G1019" s="40">
        <v>54.7</v>
      </c>
      <c r="H1019" s="40">
        <v>63.6</v>
      </c>
      <c r="I1019" s="40">
        <v>71.2</v>
      </c>
      <c r="J1019" s="40">
        <v>74.7</v>
      </c>
      <c r="K1019" s="40">
        <v>73.5</v>
      </c>
      <c r="L1019" s="40">
        <v>67.7</v>
      </c>
      <c r="M1019" s="40">
        <v>56.3</v>
      </c>
      <c r="N1019" s="40">
        <v>45</v>
      </c>
      <c r="O1019" s="40">
        <v>36.6</v>
      </c>
    </row>
    <row r="1020" spans="1:15">
      <c r="A1020" s="40">
        <v>21121</v>
      </c>
      <c r="B1020" s="20" t="s">
        <v>1187</v>
      </c>
      <c r="C1020" s="20" t="s">
        <v>1372</v>
      </c>
      <c r="D1020" s="40">
        <v>35.200000000000003</v>
      </c>
      <c r="E1020" s="40">
        <v>37.9</v>
      </c>
      <c r="F1020" s="40">
        <v>46</v>
      </c>
      <c r="G1020" s="40">
        <v>55.2</v>
      </c>
      <c r="H1020" s="40">
        <v>63.8</v>
      </c>
      <c r="I1020" s="40">
        <v>71.3</v>
      </c>
      <c r="J1020" s="40">
        <v>74.8</v>
      </c>
      <c r="K1020" s="40">
        <v>73.400000000000006</v>
      </c>
      <c r="L1020" s="40">
        <v>67.8</v>
      </c>
      <c r="M1020" s="40">
        <v>56.2</v>
      </c>
      <c r="N1020" s="40">
        <v>45.1</v>
      </c>
      <c r="O1020" s="40">
        <v>37</v>
      </c>
    </row>
    <row r="1021" spans="1:15">
      <c r="A1021" s="40">
        <v>21123</v>
      </c>
      <c r="B1021" s="20" t="s">
        <v>1404</v>
      </c>
      <c r="C1021" s="20" t="s">
        <v>1372</v>
      </c>
      <c r="D1021" s="40">
        <v>33</v>
      </c>
      <c r="E1021" s="40">
        <v>36</v>
      </c>
      <c r="F1021" s="40">
        <v>45.2</v>
      </c>
      <c r="G1021" s="40">
        <v>55.2</v>
      </c>
      <c r="H1021" s="40">
        <v>64.2</v>
      </c>
      <c r="I1021" s="40">
        <v>72.599999999999994</v>
      </c>
      <c r="J1021" s="40">
        <v>76.2</v>
      </c>
      <c r="K1021" s="40">
        <v>74.900000000000006</v>
      </c>
      <c r="L1021" s="40">
        <v>68.7</v>
      </c>
      <c r="M1021" s="40">
        <v>57</v>
      </c>
      <c r="N1021" s="40">
        <v>45.2</v>
      </c>
      <c r="O1021" s="40">
        <v>36</v>
      </c>
    </row>
    <row r="1022" spans="1:15">
      <c r="A1022" s="40">
        <v>21125</v>
      </c>
      <c r="B1022" s="20" t="s">
        <v>1405</v>
      </c>
      <c r="C1022" s="20" t="s">
        <v>1372</v>
      </c>
      <c r="D1022" s="40">
        <v>34.700000000000003</v>
      </c>
      <c r="E1022" s="40">
        <v>37.299999999999997</v>
      </c>
      <c r="F1022" s="40">
        <v>45.5</v>
      </c>
      <c r="G1022" s="40">
        <v>54.7</v>
      </c>
      <c r="H1022" s="40">
        <v>63.7</v>
      </c>
      <c r="I1022" s="40">
        <v>71.3</v>
      </c>
      <c r="J1022" s="40">
        <v>74.8</v>
      </c>
      <c r="K1022" s="40">
        <v>73.400000000000006</v>
      </c>
      <c r="L1022" s="40">
        <v>67.599999999999994</v>
      </c>
      <c r="M1022" s="40">
        <v>56.2</v>
      </c>
      <c r="N1022" s="40">
        <v>45</v>
      </c>
      <c r="O1022" s="40">
        <v>36.799999999999997</v>
      </c>
    </row>
    <row r="1023" spans="1:15">
      <c r="A1023" s="40">
        <v>21127</v>
      </c>
      <c r="B1023" s="20" t="s">
        <v>740</v>
      </c>
      <c r="C1023" s="20" t="s">
        <v>1372</v>
      </c>
      <c r="D1023" s="40">
        <v>33.299999999999997</v>
      </c>
      <c r="E1023" s="40">
        <v>36</v>
      </c>
      <c r="F1023" s="40">
        <v>44.6</v>
      </c>
      <c r="G1023" s="40">
        <v>54.1</v>
      </c>
      <c r="H1023" s="40">
        <v>63.1</v>
      </c>
      <c r="I1023" s="40">
        <v>71</v>
      </c>
      <c r="J1023" s="40">
        <v>74.7</v>
      </c>
      <c r="K1023" s="40">
        <v>73.5</v>
      </c>
      <c r="L1023" s="40">
        <v>67.3</v>
      </c>
      <c r="M1023" s="40">
        <v>55.7</v>
      </c>
      <c r="N1023" s="40">
        <v>44.4</v>
      </c>
      <c r="O1023" s="40">
        <v>35.700000000000003</v>
      </c>
    </row>
    <row r="1024" spans="1:15">
      <c r="A1024" s="40">
        <v>21129</v>
      </c>
      <c r="B1024" s="20" t="s">
        <v>741</v>
      </c>
      <c r="C1024" s="20" t="s">
        <v>1372</v>
      </c>
      <c r="D1024" s="40">
        <v>34.4</v>
      </c>
      <c r="E1024" s="40">
        <v>37.299999999999997</v>
      </c>
      <c r="F1024" s="40">
        <v>45.6</v>
      </c>
      <c r="G1024" s="40">
        <v>55.2</v>
      </c>
      <c r="H1024" s="40">
        <v>64.400000000000006</v>
      </c>
      <c r="I1024" s="40">
        <v>72.3</v>
      </c>
      <c r="J1024" s="40">
        <v>76</v>
      </c>
      <c r="K1024" s="40">
        <v>74.599999999999994</v>
      </c>
      <c r="L1024" s="40">
        <v>68.599999999999994</v>
      </c>
      <c r="M1024" s="40">
        <v>57</v>
      </c>
      <c r="N1024" s="40">
        <v>45.6</v>
      </c>
      <c r="O1024" s="40">
        <v>36.799999999999997</v>
      </c>
    </row>
    <row r="1025" spans="1:15">
      <c r="A1025" s="40">
        <v>21131</v>
      </c>
      <c r="B1025" s="20" t="s">
        <v>1406</v>
      </c>
      <c r="C1025" s="20" t="s">
        <v>1372</v>
      </c>
      <c r="D1025" s="40">
        <v>34.6</v>
      </c>
      <c r="E1025" s="40">
        <v>37.299999999999997</v>
      </c>
      <c r="F1025" s="40">
        <v>45.4</v>
      </c>
      <c r="G1025" s="40">
        <v>54.7</v>
      </c>
      <c r="H1025" s="40">
        <v>63.5</v>
      </c>
      <c r="I1025" s="40">
        <v>70.900000000000006</v>
      </c>
      <c r="J1025" s="40">
        <v>74.5</v>
      </c>
      <c r="K1025" s="40">
        <v>73.3</v>
      </c>
      <c r="L1025" s="40">
        <v>67.7</v>
      </c>
      <c r="M1025" s="40">
        <v>56.2</v>
      </c>
      <c r="N1025" s="40">
        <v>44.9</v>
      </c>
      <c r="O1025" s="40">
        <v>36.5</v>
      </c>
    </row>
    <row r="1026" spans="1:15">
      <c r="A1026" s="40">
        <v>21133</v>
      </c>
      <c r="B1026" s="20" t="s">
        <v>1407</v>
      </c>
      <c r="C1026" s="20" t="s">
        <v>1372</v>
      </c>
      <c r="D1026" s="40">
        <v>34.200000000000003</v>
      </c>
      <c r="E1026" s="40">
        <v>36.799999999999997</v>
      </c>
      <c r="F1026" s="40">
        <v>44.8</v>
      </c>
      <c r="G1026" s="40">
        <v>53.9</v>
      </c>
      <c r="H1026" s="40">
        <v>62.7</v>
      </c>
      <c r="I1026" s="40">
        <v>70.099999999999994</v>
      </c>
      <c r="J1026" s="40">
        <v>73.5</v>
      </c>
      <c r="K1026" s="40">
        <v>72.400000000000006</v>
      </c>
      <c r="L1026" s="40">
        <v>66.8</v>
      </c>
      <c r="M1026" s="40">
        <v>55.6</v>
      </c>
      <c r="N1026" s="40">
        <v>44.4</v>
      </c>
      <c r="O1026" s="40">
        <v>36.1</v>
      </c>
    </row>
    <row r="1027" spans="1:15">
      <c r="A1027" s="40">
        <v>21135</v>
      </c>
      <c r="B1027" s="20" t="s">
        <v>1150</v>
      </c>
      <c r="C1027" s="20" t="s">
        <v>1372</v>
      </c>
      <c r="D1027" s="40">
        <v>31.4</v>
      </c>
      <c r="E1027" s="40">
        <v>34.1</v>
      </c>
      <c r="F1027" s="40">
        <v>43</v>
      </c>
      <c r="G1027" s="40">
        <v>52.9</v>
      </c>
      <c r="H1027" s="40">
        <v>62.7</v>
      </c>
      <c r="I1027" s="40">
        <v>70.7</v>
      </c>
      <c r="J1027" s="40">
        <v>74.5</v>
      </c>
      <c r="K1027" s="40">
        <v>72.8</v>
      </c>
      <c r="L1027" s="40">
        <v>66.599999999999994</v>
      </c>
      <c r="M1027" s="40">
        <v>54.7</v>
      </c>
      <c r="N1027" s="40">
        <v>43.3</v>
      </c>
      <c r="O1027" s="40">
        <v>34.200000000000003</v>
      </c>
    </row>
    <row r="1028" spans="1:15">
      <c r="A1028" s="40">
        <v>21137</v>
      </c>
      <c r="B1028" s="20" t="s">
        <v>814</v>
      </c>
      <c r="C1028" s="20" t="s">
        <v>1372</v>
      </c>
      <c r="D1028" s="40">
        <v>33.200000000000003</v>
      </c>
      <c r="E1028" s="40">
        <v>36</v>
      </c>
      <c r="F1028" s="40">
        <v>44.4</v>
      </c>
      <c r="G1028" s="40">
        <v>54.1</v>
      </c>
      <c r="H1028" s="40">
        <v>63.4</v>
      </c>
      <c r="I1028" s="40">
        <v>71.400000000000006</v>
      </c>
      <c r="J1028" s="40">
        <v>75</v>
      </c>
      <c r="K1028" s="40">
        <v>73.5</v>
      </c>
      <c r="L1028" s="40">
        <v>67.7</v>
      </c>
      <c r="M1028" s="40">
        <v>56.3</v>
      </c>
      <c r="N1028" s="40">
        <v>44.8</v>
      </c>
      <c r="O1028" s="40">
        <v>35.9</v>
      </c>
    </row>
    <row r="1029" spans="1:15">
      <c r="A1029" s="40">
        <v>21139</v>
      </c>
      <c r="B1029" s="20" t="s">
        <v>1189</v>
      </c>
      <c r="C1029" s="20" t="s">
        <v>1372</v>
      </c>
      <c r="D1029" s="40">
        <v>33.799999999999997</v>
      </c>
      <c r="E1029" s="40">
        <v>37.1</v>
      </c>
      <c r="F1029" s="40">
        <v>46.8</v>
      </c>
      <c r="G1029" s="40">
        <v>57</v>
      </c>
      <c r="H1029" s="40">
        <v>66.2</v>
      </c>
      <c r="I1029" s="40">
        <v>74.900000000000006</v>
      </c>
      <c r="J1029" s="40">
        <v>78.7</v>
      </c>
      <c r="K1029" s="40">
        <v>77.2</v>
      </c>
      <c r="L1029" s="40">
        <v>70.599999999999994</v>
      </c>
      <c r="M1029" s="40">
        <v>59</v>
      </c>
      <c r="N1029" s="40">
        <v>46.5</v>
      </c>
      <c r="O1029" s="40">
        <v>36.799999999999997</v>
      </c>
    </row>
    <row r="1030" spans="1:15">
      <c r="A1030" s="40">
        <v>21141</v>
      </c>
      <c r="B1030" s="20" t="s">
        <v>816</v>
      </c>
      <c r="C1030" s="20" t="s">
        <v>1372</v>
      </c>
      <c r="D1030" s="40">
        <v>35.299999999999997</v>
      </c>
      <c r="E1030" s="40">
        <v>38.299999999999997</v>
      </c>
      <c r="F1030" s="40">
        <v>47.4</v>
      </c>
      <c r="G1030" s="40">
        <v>57.1</v>
      </c>
      <c r="H1030" s="40">
        <v>66.099999999999994</v>
      </c>
      <c r="I1030" s="40">
        <v>74.3</v>
      </c>
      <c r="J1030" s="40">
        <v>78</v>
      </c>
      <c r="K1030" s="40">
        <v>76.5</v>
      </c>
      <c r="L1030" s="40">
        <v>70.3</v>
      </c>
      <c r="M1030" s="40">
        <v>58.7</v>
      </c>
      <c r="N1030" s="40">
        <v>46.9</v>
      </c>
      <c r="O1030" s="40">
        <v>37.9</v>
      </c>
    </row>
    <row r="1031" spans="1:15">
      <c r="A1031" s="40">
        <v>21143</v>
      </c>
      <c r="B1031" s="20" t="s">
        <v>1283</v>
      </c>
      <c r="C1031" s="20" t="s">
        <v>1372</v>
      </c>
      <c r="D1031" s="40">
        <v>34.9</v>
      </c>
      <c r="E1031" s="40">
        <v>38</v>
      </c>
      <c r="F1031" s="40">
        <v>47.4</v>
      </c>
      <c r="G1031" s="40">
        <v>57.5</v>
      </c>
      <c r="H1031" s="40">
        <v>66.5</v>
      </c>
      <c r="I1031" s="40">
        <v>75</v>
      </c>
      <c r="J1031" s="40">
        <v>78.7</v>
      </c>
      <c r="K1031" s="40">
        <v>77.3</v>
      </c>
      <c r="L1031" s="40">
        <v>70.7</v>
      </c>
      <c r="M1031" s="40">
        <v>59.1</v>
      </c>
      <c r="N1031" s="40">
        <v>47</v>
      </c>
      <c r="O1031" s="40">
        <v>37.5</v>
      </c>
    </row>
    <row r="1032" spans="1:15">
      <c r="A1032" s="40">
        <v>21145</v>
      </c>
      <c r="B1032" s="20" t="s">
        <v>1408</v>
      </c>
      <c r="C1032" s="20" t="s">
        <v>1372</v>
      </c>
      <c r="D1032" s="40">
        <v>34</v>
      </c>
      <c r="E1032" s="40">
        <v>37.4</v>
      </c>
      <c r="F1032" s="40">
        <v>46.8</v>
      </c>
      <c r="G1032" s="40">
        <v>57.1</v>
      </c>
      <c r="H1032" s="40">
        <v>66.5</v>
      </c>
      <c r="I1032" s="40">
        <v>75.099999999999994</v>
      </c>
      <c r="J1032" s="40">
        <v>78.900000000000006</v>
      </c>
      <c r="K1032" s="40">
        <v>77.2</v>
      </c>
      <c r="L1032" s="40">
        <v>70.599999999999994</v>
      </c>
      <c r="M1032" s="40">
        <v>59.1</v>
      </c>
      <c r="N1032" s="40">
        <v>46.6</v>
      </c>
      <c r="O1032" s="40">
        <v>37</v>
      </c>
    </row>
    <row r="1033" spans="1:15">
      <c r="A1033" s="40">
        <v>21147</v>
      </c>
      <c r="B1033" s="20" t="s">
        <v>1409</v>
      </c>
      <c r="C1033" s="20" t="s">
        <v>1372</v>
      </c>
      <c r="D1033" s="40">
        <v>35</v>
      </c>
      <c r="E1033" s="40">
        <v>37.5</v>
      </c>
      <c r="F1033" s="40">
        <v>45.8</v>
      </c>
      <c r="G1033" s="40">
        <v>55</v>
      </c>
      <c r="H1033" s="40">
        <v>63.7</v>
      </c>
      <c r="I1033" s="40">
        <v>71.2</v>
      </c>
      <c r="J1033" s="40">
        <v>74.599999999999994</v>
      </c>
      <c r="K1033" s="40">
        <v>73.2</v>
      </c>
      <c r="L1033" s="40">
        <v>67.599999999999994</v>
      </c>
      <c r="M1033" s="40">
        <v>56</v>
      </c>
      <c r="N1033" s="40">
        <v>45</v>
      </c>
      <c r="O1033" s="40">
        <v>36.9</v>
      </c>
    </row>
    <row r="1034" spans="1:15">
      <c r="A1034" s="40">
        <v>21149</v>
      </c>
      <c r="B1034" s="20" t="s">
        <v>1192</v>
      </c>
      <c r="C1034" s="20" t="s">
        <v>1372</v>
      </c>
      <c r="D1034" s="40">
        <v>33.700000000000003</v>
      </c>
      <c r="E1034" s="40">
        <v>37</v>
      </c>
      <c r="F1034" s="40">
        <v>46.3</v>
      </c>
      <c r="G1034" s="40">
        <v>56.5</v>
      </c>
      <c r="H1034" s="40">
        <v>65.900000000000006</v>
      </c>
      <c r="I1034" s="40">
        <v>74.400000000000006</v>
      </c>
      <c r="J1034" s="40">
        <v>78.099999999999994</v>
      </c>
      <c r="K1034" s="40">
        <v>76.5</v>
      </c>
      <c r="L1034" s="40">
        <v>70</v>
      </c>
      <c r="M1034" s="40">
        <v>58.4</v>
      </c>
      <c r="N1034" s="40">
        <v>46.3</v>
      </c>
      <c r="O1034" s="40">
        <v>36.700000000000003</v>
      </c>
    </row>
    <row r="1035" spans="1:15">
      <c r="A1035" s="40">
        <v>21151</v>
      </c>
      <c r="B1035" s="20" t="s">
        <v>745</v>
      </c>
      <c r="C1035" s="20" t="s">
        <v>1372</v>
      </c>
      <c r="D1035" s="40">
        <v>33.4</v>
      </c>
      <c r="E1035" s="40">
        <v>36.1</v>
      </c>
      <c r="F1035" s="40">
        <v>44.6</v>
      </c>
      <c r="G1035" s="40">
        <v>54.5</v>
      </c>
      <c r="H1035" s="40">
        <v>64</v>
      </c>
      <c r="I1035" s="40">
        <v>72</v>
      </c>
      <c r="J1035" s="40">
        <v>75.7</v>
      </c>
      <c r="K1035" s="40">
        <v>74.2</v>
      </c>
      <c r="L1035" s="40">
        <v>68.3</v>
      </c>
      <c r="M1035" s="40">
        <v>56.9</v>
      </c>
      <c r="N1035" s="40">
        <v>45.2</v>
      </c>
      <c r="O1035" s="40">
        <v>36.1</v>
      </c>
    </row>
    <row r="1036" spans="1:15">
      <c r="A1036" s="40">
        <v>21153</v>
      </c>
      <c r="B1036" s="20" t="s">
        <v>1410</v>
      </c>
      <c r="C1036" s="20" t="s">
        <v>1372</v>
      </c>
      <c r="D1036" s="40">
        <v>33.9</v>
      </c>
      <c r="E1036" s="40">
        <v>36.700000000000003</v>
      </c>
      <c r="F1036" s="40">
        <v>45.1</v>
      </c>
      <c r="G1036" s="40">
        <v>54.6</v>
      </c>
      <c r="H1036" s="40">
        <v>63.7</v>
      </c>
      <c r="I1036" s="40">
        <v>71.5</v>
      </c>
      <c r="J1036" s="40">
        <v>75.2</v>
      </c>
      <c r="K1036" s="40">
        <v>73.900000000000006</v>
      </c>
      <c r="L1036" s="40">
        <v>67.8</v>
      </c>
      <c r="M1036" s="40">
        <v>56.2</v>
      </c>
      <c r="N1036" s="40">
        <v>44.8</v>
      </c>
      <c r="O1036" s="40">
        <v>36.200000000000003</v>
      </c>
    </row>
    <row r="1037" spans="1:15">
      <c r="A1037" s="40">
        <v>21155</v>
      </c>
      <c r="B1037" s="20" t="s">
        <v>747</v>
      </c>
      <c r="C1037" s="20" t="s">
        <v>1372</v>
      </c>
      <c r="D1037" s="40">
        <v>33.200000000000003</v>
      </c>
      <c r="E1037" s="40">
        <v>36</v>
      </c>
      <c r="F1037" s="40">
        <v>45</v>
      </c>
      <c r="G1037" s="40">
        <v>54.9</v>
      </c>
      <c r="H1037" s="40">
        <v>64.099999999999994</v>
      </c>
      <c r="I1037" s="40">
        <v>72.3</v>
      </c>
      <c r="J1037" s="40">
        <v>76.099999999999994</v>
      </c>
      <c r="K1037" s="40">
        <v>74.599999999999994</v>
      </c>
      <c r="L1037" s="40">
        <v>68.5</v>
      </c>
      <c r="M1037" s="40">
        <v>56.8</v>
      </c>
      <c r="N1037" s="40">
        <v>45.1</v>
      </c>
      <c r="O1037" s="40">
        <v>36.1</v>
      </c>
    </row>
    <row r="1038" spans="1:15">
      <c r="A1038" s="40">
        <v>21157</v>
      </c>
      <c r="B1038" s="20" t="s">
        <v>748</v>
      </c>
      <c r="C1038" s="20" t="s">
        <v>1372</v>
      </c>
      <c r="D1038" s="40">
        <v>35.1</v>
      </c>
      <c r="E1038" s="40">
        <v>38.299999999999997</v>
      </c>
      <c r="F1038" s="40">
        <v>47.6</v>
      </c>
      <c r="G1038" s="40">
        <v>57.8</v>
      </c>
      <c r="H1038" s="40">
        <v>66.8</v>
      </c>
      <c r="I1038" s="40">
        <v>75.3</v>
      </c>
      <c r="J1038" s="40">
        <v>79</v>
      </c>
      <c r="K1038" s="40">
        <v>77.5</v>
      </c>
      <c r="L1038" s="40">
        <v>71</v>
      </c>
      <c r="M1038" s="40">
        <v>59.4</v>
      </c>
      <c r="N1038" s="40">
        <v>47.1</v>
      </c>
      <c r="O1038" s="40">
        <v>37.799999999999997</v>
      </c>
    </row>
    <row r="1039" spans="1:15">
      <c r="A1039" s="40">
        <v>21159</v>
      </c>
      <c r="B1039" s="20" t="s">
        <v>998</v>
      </c>
      <c r="C1039" s="20" t="s">
        <v>1372</v>
      </c>
      <c r="D1039" s="40">
        <v>34.5</v>
      </c>
      <c r="E1039" s="40">
        <v>37.200000000000003</v>
      </c>
      <c r="F1039" s="40">
        <v>45.7</v>
      </c>
      <c r="G1039" s="40">
        <v>55</v>
      </c>
      <c r="H1039" s="40">
        <v>64</v>
      </c>
      <c r="I1039" s="40">
        <v>71.7</v>
      </c>
      <c r="J1039" s="40">
        <v>75.3</v>
      </c>
      <c r="K1039" s="40">
        <v>74.099999999999994</v>
      </c>
      <c r="L1039" s="40">
        <v>68.099999999999994</v>
      </c>
      <c r="M1039" s="40">
        <v>56.6</v>
      </c>
      <c r="N1039" s="40">
        <v>45.3</v>
      </c>
      <c r="O1039" s="40">
        <v>36.700000000000003</v>
      </c>
    </row>
    <row r="1040" spans="1:15">
      <c r="A1040" s="40">
        <v>21161</v>
      </c>
      <c r="B1040" s="20" t="s">
        <v>1194</v>
      </c>
      <c r="C1040" s="20" t="s">
        <v>1372</v>
      </c>
      <c r="D1040" s="40">
        <v>30.9</v>
      </c>
      <c r="E1040" s="40">
        <v>33.700000000000003</v>
      </c>
      <c r="F1040" s="40">
        <v>42.7</v>
      </c>
      <c r="G1040" s="40">
        <v>52.8</v>
      </c>
      <c r="H1040" s="40">
        <v>62.7</v>
      </c>
      <c r="I1040" s="40">
        <v>70.900000000000006</v>
      </c>
      <c r="J1040" s="40">
        <v>74.7</v>
      </c>
      <c r="K1040" s="40">
        <v>72.900000000000006</v>
      </c>
      <c r="L1040" s="40">
        <v>66.8</v>
      </c>
      <c r="M1040" s="40">
        <v>54.9</v>
      </c>
      <c r="N1040" s="40">
        <v>43.3</v>
      </c>
      <c r="O1040" s="40">
        <v>33.9</v>
      </c>
    </row>
    <row r="1041" spans="1:15">
      <c r="A1041" s="40">
        <v>21163</v>
      </c>
      <c r="B1041" s="20" t="s">
        <v>1337</v>
      </c>
      <c r="C1041" s="20" t="s">
        <v>1372</v>
      </c>
      <c r="D1041" s="40">
        <v>32.299999999999997</v>
      </c>
      <c r="E1041" s="40">
        <v>35.200000000000003</v>
      </c>
      <c r="F1041" s="40">
        <v>44.6</v>
      </c>
      <c r="G1041" s="40">
        <v>54.8</v>
      </c>
      <c r="H1041" s="40">
        <v>64.3</v>
      </c>
      <c r="I1041" s="40">
        <v>72.8</v>
      </c>
      <c r="J1041" s="40">
        <v>76.400000000000006</v>
      </c>
      <c r="K1041" s="40">
        <v>75.099999999999994</v>
      </c>
      <c r="L1041" s="40">
        <v>68.400000000000006</v>
      </c>
      <c r="M1041" s="40">
        <v>56.8</v>
      </c>
      <c r="N1041" s="40">
        <v>44.9</v>
      </c>
      <c r="O1041" s="40">
        <v>35.299999999999997</v>
      </c>
    </row>
    <row r="1042" spans="1:15">
      <c r="A1042" s="40">
        <v>21165</v>
      </c>
      <c r="B1042" s="20" t="s">
        <v>1411</v>
      </c>
      <c r="C1042" s="20" t="s">
        <v>1372</v>
      </c>
      <c r="D1042" s="40">
        <v>33</v>
      </c>
      <c r="E1042" s="40">
        <v>35.9</v>
      </c>
      <c r="F1042" s="40">
        <v>44.4</v>
      </c>
      <c r="G1042" s="40">
        <v>54.1</v>
      </c>
      <c r="H1042" s="40">
        <v>63.5</v>
      </c>
      <c r="I1042" s="40">
        <v>71.400000000000006</v>
      </c>
      <c r="J1042" s="40">
        <v>75.2</v>
      </c>
      <c r="K1042" s="40">
        <v>73.7</v>
      </c>
      <c r="L1042" s="40">
        <v>67.5</v>
      </c>
      <c r="M1042" s="40">
        <v>55.8</v>
      </c>
      <c r="N1042" s="40">
        <v>44.4</v>
      </c>
      <c r="O1042" s="40">
        <v>35.5</v>
      </c>
    </row>
    <row r="1043" spans="1:15">
      <c r="A1043" s="40">
        <v>21167</v>
      </c>
      <c r="B1043" s="20" t="s">
        <v>1197</v>
      </c>
      <c r="C1043" s="20" t="s">
        <v>1372</v>
      </c>
      <c r="D1043" s="40">
        <v>32.6</v>
      </c>
      <c r="E1043" s="40">
        <v>35.4</v>
      </c>
      <c r="F1043" s="40">
        <v>44.1</v>
      </c>
      <c r="G1043" s="40">
        <v>54.1</v>
      </c>
      <c r="H1043" s="40">
        <v>63.7</v>
      </c>
      <c r="I1043" s="40">
        <v>71.900000000000006</v>
      </c>
      <c r="J1043" s="40">
        <v>75.7</v>
      </c>
      <c r="K1043" s="40">
        <v>74.2</v>
      </c>
      <c r="L1043" s="40">
        <v>68.099999999999994</v>
      </c>
      <c r="M1043" s="40">
        <v>56.5</v>
      </c>
      <c r="N1043" s="40">
        <v>44.7</v>
      </c>
      <c r="O1043" s="40">
        <v>35.5</v>
      </c>
    </row>
    <row r="1044" spans="1:15">
      <c r="A1044" s="40">
        <v>21169</v>
      </c>
      <c r="B1044" s="20" t="s">
        <v>1412</v>
      </c>
      <c r="C1044" s="20" t="s">
        <v>1372</v>
      </c>
      <c r="D1044" s="40">
        <v>34.5</v>
      </c>
      <c r="E1044" s="40">
        <v>37.299999999999997</v>
      </c>
      <c r="F1044" s="40">
        <v>46.2</v>
      </c>
      <c r="G1044" s="40">
        <v>55.9</v>
      </c>
      <c r="H1044" s="40">
        <v>64.7</v>
      </c>
      <c r="I1044" s="40">
        <v>73</v>
      </c>
      <c r="J1044" s="40">
        <v>76.5</v>
      </c>
      <c r="K1044" s="40">
        <v>75.099999999999994</v>
      </c>
      <c r="L1044" s="40">
        <v>69.099999999999994</v>
      </c>
      <c r="M1044" s="40">
        <v>57.3</v>
      </c>
      <c r="N1044" s="40">
        <v>45.9</v>
      </c>
      <c r="O1044" s="40">
        <v>37.1</v>
      </c>
    </row>
    <row r="1045" spans="1:15">
      <c r="A1045" s="40">
        <v>21171</v>
      </c>
      <c r="B1045" s="20" t="s">
        <v>750</v>
      </c>
      <c r="C1045" s="20" t="s">
        <v>1372</v>
      </c>
      <c r="D1045" s="40">
        <v>35.5</v>
      </c>
      <c r="E1045" s="40">
        <v>38.4</v>
      </c>
      <c r="F1045" s="40">
        <v>47.1</v>
      </c>
      <c r="G1045" s="40">
        <v>56.6</v>
      </c>
      <c r="H1045" s="40">
        <v>65.3</v>
      </c>
      <c r="I1045" s="40">
        <v>73.3</v>
      </c>
      <c r="J1045" s="40">
        <v>76.8</v>
      </c>
      <c r="K1045" s="40">
        <v>75.5</v>
      </c>
      <c r="L1045" s="40">
        <v>69.599999999999994</v>
      </c>
      <c r="M1045" s="40">
        <v>58</v>
      </c>
      <c r="N1045" s="40">
        <v>46.5</v>
      </c>
      <c r="O1045" s="40">
        <v>38</v>
      </c>
    </row>
    <row r="1046" spans="1:15">
      <c r="A1046" s="40">
        <v>21173</v>
      </c>
      <c r="B1046" s="20" t="s">
        <v>751</v>
      </c>
      <c r="C1046" s="20" t="s">
        <v>1372</v>
      </c>
      <c r="D1046" s="40">
        <v>32.299999999999997</v>
      </c>
      <c r="E1046" s="40">
        <v>35.1</v>
      </c>
      <c r="F1046" s="40">
        <v>43.8</v>
      </c>
      <c r="G1046" s="40">
        <v>53.7</v>
      </c>
      <c r="H1046" s="40">
        <v>63.4</v>
      </c>
      <c r="I1046" s="40">
        <v>71.3</v>
      </c>
      <c r="J1046" s="40">
        <v>75.2</v>
      </c>
      <c r="K1046" s="40">
        <v>73.7</v>
      </c>
      <c r="L1046" s="40">
        <v>67.5</v>
      </c>
      <c r="M1046" s="40">
        <v>55.8</v>
      </c>
      <c r="N1046" s="40">
        <v>44.2</v>
      </c>
      <c r="O1046" s="40">
        <v>35</v>
      </c>
    </row>
    <row r="1047" spans="1:15">
      <c r="A1047" s="40">
        <v>21175</v>
      </c>
      <c r="B1047" s="20" t="s">
        <v>752</v>
      </c>
      <c r="C1047" s="20" t="s">
        <v>1372</v>
      </c>
      <c r="D1047" s="40">
        <v>33.299999999999997</v>
      </c>
      <c r="E1047" s="40">
        <v>36</v>
      </c>
      <c r="F1047" s="40">
        <v>44.6</v>
      </c>
      <c r="G1047" s="40">
        <v>54.1</v>
      </c>
      <c r="H1047" s="40">
        <v>63.5</v>
      </c>
      <c r="I1047" s="40">
        <v>71.5</v>
      </c>
      <c r="J1047" s="40">
        <v>75.3</v>
      </c>
      <c r="K1047" s="40">
        <v>73.8</v>
      </c>
      <c r="L1047" s="40">
        <v>67.599999999999994</v>
      </c>
      <c r="M1047" s="40">
        <v>55.7</v>
      </c>
      <c r="N1047" s="40">
        <v>44.4</v>
      </c>
      <c r="O1047" s="40">
        <v>35.700000000000003</v>
      </c>
    </row>
    <row r="1048" spans="1:15">
      <c r="A1048" s="40">
        <v>21177</v>
      </c>
      <c r="B1048" s="20" t="s">
        <v>1413</v>
      </c>
      <c r="C1048" s="20" t="s">
        <v>1372</v>
      </c>
      <c r="D1048" s="40">
        <v>34.6</v>
      </c>
      <c r="E1048" s="40">
        <v>37.700000000000003</v>
      </c>
      <c r="F1048" s="40">
        <v>46.9</v>
      </c>
      <c r="G1048" s="40">
        <v>56.9</v>
      </c>
      <c r="H1048" s="40">
        <v>66</v>
      </c>
      <c r="I1048" s="40">
        <v>74.3</v>
      </c>
      <c r="J1048" s="40">
        <v>78</v>
      </c>
      <c r="K1048" s="40">
        <v>76.5</v>
      </c>
      <c r="L1048" s="40">
        <v>70.099999999999994</v>
      </c>
      <c r="M1048" s="40">
        <v>58.6</v>
      </c>
      <c r="N1048" s="40">
        <v>46.7</v>
      </c>
      <c r="O1048" s="40">
        <v>37.299999999999997</v>
      </c>
    </row>
    <row r="1049" spans="1:15">
      <c r="A1049" s="40">
        <v>21179</v>
      </c>
      <c r="B1049" s="20" t="s">
        <v>1414</v>
      </c>
      <c r="C1049" s="20" t="s">
        <v>1372</v>
      </c>
      <c r="D1049" s="40">
        <v>32.9</v>
      </c>
      <c r="E1049" s="40">
        <v>35.700000000000003</v>
      </c>
      <c r="F1049" s="40">
        <v>44.9</v>
      </c>
      <c r="G1049" s="40">
        <v>54.9</v>
      </c>
      <c r="H1049" s="40">
        <v>64.3</v>
      </c>
      <c r="I1049" s="40">
        <v>72.7</v>
      </c>
      <c r="J1049" s="40">
        <v>76.5</v>
      </c>
      <c r="K1049" s="40">
        <v>75.099999999999994</v>
      </c>
      <c r="L1049" s="40">
        <v>68.8</v>
      </c>
      <c r="M1049" s="40">
        <v>56.9</v>
      </c>
      <c r="N1049" s="40">
        <v>45</v>
      </c>
      <c r="O1049" s="40">
        <v>35.799999999999997</v>
      </c>
    </row>
    <row r="1050" spans="1:15">
      <c r="A1050" s="40">
        <v>21181</v>
      </c>
      <c r="B1050" s="20" t="s">
        <v>1415</v>
      </c>
      <c r="C1050" s="20" t="s">
        <v>1372</v>
      </c>
      <c r="D1050" s="40">
        <v>31.6</v>
      </c>
      <c r="E1050" s="40">
        <v>34.299999999999997</v>
      </c>
      <c r="F1050" s="40">
        <v>43.2</v>
      </c>
      <c r="G1050" s="40">
        <v>53.2</v>
      </c>
      <c r="H1050" s="40">
        <v>63</v>
      </c>
      <c r="I1050" s="40">
        <v>71.2</v>
      </c>
      <c r="J1050" s="40">
        <v>75.099999999999994</v>
      </c>
      <c r="K1050" s="40">
        <v>73.5</v>
      </c>
      <c r="L1050" s="40">
        <v>67.2</v>
      </c>
      <c r="M1050" s="40">
        <v>55.4</v>
      </c>
      <c r="N1050" s="40">
        <v>43.7</v>
      </c>
      <c r="O1050" s="40">
        <v>34.4</v>
      </c>
    </row>
    <row r="1051" spans="1:15">
      <c r="A1051" s="40">
        <v>21183</v>
      </c>
      <c r="B1051" s="20" t="s">
        <v>1237</v>
      </c>
      <c r="C1051" s="20" t="s">
        <v>1372</v>
      </c>
      <c r="D1051" s="40">
        <v>33.700000000000003</v>
      </c>
      <c r="E1051" s="40">
        <v>36.9</v>
      </c>
      <c r="F1051" s="40">
        <v>46</v>
      </c>
      <c r="G1051" s="40">
        <v>56</v>
      </c>
      <c r="H1051" s="40">
        <v>65.3</v>
      </c>
      <c r="I1051" s="40">
        <v>73.7</v>
      </c>
      <c r="J1051" s="40">
        <v>77.400000000000006</v>
      </c>
      <c r="K1051" s="40">
        <v>75.8</v>
      </c>
      <c r="L1051" s="40">
        <v>69.5</v>
      </c>
      <c r="M1051" s="40">
        <v>57.9</v>
      </c>
      <c r="N1051" s="40">
        <v>46</v>
      </c>
      <c r="O1051" s="40">
        <v>36.6</v>
      </c>
    </row>
    <row r="1052" spans="1:15">
      <c r="A1052" s="40">
        <v>21185</v>
      </c>
      <c r="B1052" s="20" t="s">
        <v>1416</v>
      </c>
      <c r="C1052" s="20" t="s">
        <v>1372</v>
      </c>
      <c r="D1052" s="40">
        <v>31.2</v>
      </c>
      <c r="E1052" s="40">
        <v>34.200000000000003</v>
      </c>
      <c r="F1052" s="40">
        <v>43.6</v>
      </c>
      <c r="G1052" s="40">
        <v>54</v>
      </c>
      <c r="H1052" s="40">
        <v>63.9</v>
      </c>
      <c r="I1052" s="40">
        <v>72.3</v>
      </c>
      <c r="J1052" s="40">
        <v>76.2</v>
      </c>
      <c r="K1052" s="40">
        <v>74.599999999999994</v>
      </c>
      <c r="L1052" s="40">
        <v>68</v>
      </c>
      <c r="M1052" s="40">
        <v>56</v>
      </c>
      <c r="N1052" s="40">
        <v>44</v>
      </c>
      <c r="O1052" s="40">
        <v>34.200000000000003</v>
      </c>
    </row>
    <row r="1053" spans="1:15">
      <c r="A1053" s="40">
        <v>21187</v>
      </c>
      <c r="B1053" s="20" t="s">
        <v>1238</v>
      </c>
      <c r="C1053" s="20" t="s">
        <v>1372</v>
      </c>
      <c r="D1053" s="40">
        <v>31.2</v>
      </c>
      <c r="E1053" s="40">
        <v>34</v>
      </c>
      <c r="F1053" s="40">
        <v>43.1</v>
      </c>
      <c r="G1053" s="40">
        <v>53.4</v>
      </c>
      <c r="H1053" s="40">
        <v>63.3</v>
      </c>
      <c r="I1053" s="40">
        <v>71.7</v>
      </c>
      <c r="J1053" s="40">
        <v>75.7</v>
      </c>
      <c r="K1053" s="40">
        <v>74.099999999999994</v>
      </c>
      <c r="L1053" s="40">
        <v>67.7</v>
      </c>
      <c r="M1053" s="40">
        <v>55.9</v>
      </c>
      <c r="N1053" s="40">
        <v>43.8</v>
      </c>
      <c r="O1053" s="40">
        <v>34.200000000000003</v>
      </c>
    </row>
    <row r="1054" spans="1:15">
      <c r="A1054" s="40">
        <v>21189</v>
      </c>
      <c r="B1054" s="20" t="s">
        <v>1417</v>
      </c>
      <c r="C1054" s="20" t="s">
        <v>1372</v>
      </c>
      <c r="D1054" s="40">
        <v>34.799999999999997</v>
      </c>
      <c r="E1054" s="40">
        <v>37.6</v>
      </c>
      <c r="F1054" s="40">
        <v>45.8</v>
      </c>
      <c r="G1054" s="40">
        <v>55.2</v>
      </c>
      <c r="H1054" s="40">
        <v>64.3</v>
      </c>
      <c r="I1054" s="40">
        <v>72</v>
      </c>
      <c r="J1054" s="40">
        <v>75.7</v>
      </c>
      <c r="K1054" s="40">
        <v>74.400000000000006</v>
      </c>
      <c r="L1054" s="40">
        <v>68.5</v>
      </c>
      <c r="M1054" s="40">
        <v>57</v>
      </c>
      <c r="N1054" s="40">
        <v>45.6</v>
      </c>
      <c r="O1054" s="40">
        <v>37</v>
      </c>
    </row>
    <row r="1055" spans="1:15">
      <c r="A1055" s="40">
        <v>21191</v>
      </c>
      <c r="B1055" s="20" t="s">
        <v>1418</v>
      </c>
      <c r="C1055" s="20" t="s">
        <v>1372</v>
      </c>
      <c r="D1055" s="40">
        <v>31</v>
      </c>
      <c r="E1055" s="40">
        <v>33.6</v>
      </c>
      <c r="F1055" s="40">
        <v>42.8</v>
      </c>
      <c r="G1055" s="40">
        <v>53</v>
      </c>
      <c r="H1055" s="40">
        <v>63.1</v>
      </c>
      <c r="I1055" s="40">
        <v>71.599999999999994</v>
      </c>
      <c r="J1055" s="40">
        <v>75.599999999999994</v>
      </c>
      <c r="K1055" s="40">
        <v>73.900000000000006</v>
      </c>
      <c r="L1055" s="40">
        <v>67.5</v>
      </c>
      <c r="M1055" s="40">
        <v>55.6</v>
      </c>
      <c r="N1055" s="40">
        <v>43.6</v>
      </c>
      <c r="O1055" s="40">
        <v>34</v>
      </c>
    </row>
    <row r="1056" spans="1:15">
      <c r="A1056" s="40">
        <v>21193</v>
      </c>
      <c r="B1056" s="20" t="s">
        <v>753</v>
      </c>
      <c r="C1056" s="20" t="s">
        <v>1372</v>
      </c>
      <c r="D1056" s="40">
        <v>34.700000000000003</v>
      </c>
      <c r="E1056" s="40">
        <v>37.5</v>
      </c>
      <c r="F1056" s="40">
        <v>45.6</v>
      </c>
      <c r="G1056" s="40">
        <v>54.9</v>
      </c>
      <c r="H1056" s="40">
        <v>63.9</v>
      </c>
      <c r="I1056" s="40">
        <v>71.5</v>
      </c>
      <c r="J1056" s="40">
        <v>75.099999999999994</v>
      </c>
      <c r="K1056" s="40">
        <v>73.8</v>
      </c>
      <c r="L1056" s="40">
        <v>68.099999999999994</v>
      </c>
      <c r="M1056" s="40">
        <v>56.6</v>
      </c>
      <c r="N1056" s="40">
        <v>45.1</v>
      </c>
      <c r="O1056" s="40">
        <v>36.700000000000003</v>
      </c>
    </row>
    <row r="1057" spans="1:15">
      <c r="A1057" s="40">
        <v>21195</v>
      </c>
      <c r="B1057" s="20" t="s">
        <v>755</v>
      </c>
      <c r="C1057" s="20" t="s">
        <v>1372</v>
      </c>
      <c r="D1057" s="40">
        <v>35</v>
      </c>
      <c r="E1057" s="40">
        <v>37.700000000000003</v>
      </c>
      <c r="F1057" s="40">
        <v>45.9</v>
      </c>
      <c r="G1057" s="40">
        <v>55.1</v>
      </c>
      <c r="H1057" s="40">
        <v>64.099999999999994</v>
      </c>
      <c r="I1057" s="40">
        <v>71.7</v>
      </c>
      <c r="J1057" s="40">
        <v>75.099999999999994</v>
      </c>
      <c r="K1057" s="40">
        <v>73.900000000000006</v>
      </c>
      <c r="L1057" s="40">
        <v>68.099999999999994</v>
      </c>
      <c r="M1057" s="40">
        <v>56.7</v>
      </c>
      <c r="N1057" s="40">
        <v>45.4</v>
      </c>
      <c r="O1057" s="40">
        <v>37</v>
      </c>
    </row>
    <row r="1058" spans="1:15">
      <c r="A1058" s="40">
        <v>21197</v>
      </c>
      <c r="B1058" s="20" t="s">
        <v>1419</v>
      </c>
      <c r="C1058" s="20" t="s">
        <v>1372</v>
      </c>
      <c r="D1058" s="40">
        <v>33.4</v>
      </c>
      <c r="E1058" s="40">
        <v>36.299999999999997</v>
      </c>
      <c r="F1058" s="40">
        <v>44.8</v>
      </c>
      <c r="G1058" s="40">
        <v>54.6</v>
      </c>
      <c r="H1058" s="40">
        <v>64</v>
      </c>
      <c r="I1058" s="40">
        <v>71.900000000000006</v>
      </c>
      <c r="J1058" s="40">
        <v>75.7</v>
      </c>
      <c r="K1058" s="40">
        <v>74.2</v>
      </c>
      <c r="L1058" s="40">
        <v>68.2</v>
      </c>
      <c r="M1058" s="40">
        <v>56.5</v>
      </c>
      <c r="N1058" s="40">
        <v>45</v>
      </c>
      <c r="O1058" s="40">
        <v>36</v>
      </c>
    </row>
    <row r="1059" spans="1:15">
      <c r="A1059" s="40">
        <v>21199</v>
      </c>
      <c r="B1059" s="20" t="s">
        <v>828</v>
      </c>
      <c r="C1059" s="20" t="s">
        <v>1372</v>
      </c>
      <c r="D1059" s="40">
        <v>34.5</v>
      </c>
      <c r="E1059" s="40">
        <v>37.1</v>
      </c>
      <c r="F1059" s="40">
        <v>45.5</v>
      </c>
      <c r="G1059" s="40">
        <v>54.8</v>
      </c>
      <c r="H1059" s="40">
        <v>63.8</v>
      </c>
      <c r="I1059" s="40">
        <v>71.599999999999994</v>
      </c>
      <c r="J1059" s="40">
        <v>75.099999999999994</v>
      </c>
      <c r="K1059" s="40">
        <v>73.7</v>
      </c>
      <c r="L1059" s="40">
        <v>68</v>
      </c>
      <c r="M1059" s="40">
        <v>56.5</v>
      </c>
      <c r="N1059" s="40">
        <v>45.2</v>
      </c>
      <c r="O1059" s="40">
        <v>36.799999999999997</v>
      </c>
    </row>
    <row r="1060" spans="1:15">
      <c r="A1060" s="40">
        <v>21201</v>
      </c>
      <c r="B1060" s="20" t="s">
        <v>1420</v>
      </c>
      <c r="C1060" s="20" t="s">
        <v>1372</v>
      </c>
      <c r="D1060" s="40">
        <v>31.2</v>
      </c>
      <c r="E1060" s="40">
        <v>33.9</v>
      </c>
      <c r="F1060" s="40">
        <v>42.9</v>
      </c>
      <c r="G1060" s="40">
        <v>52.9</v>
      </c>
      <c r="H1060" s="40">
        <v>62.9</v>
      </c>
      <c r="I1060" s="40">
        <v>71.3</v>
      </c>
      <c r="J1060" s="40">
        <v>75.099999999999994</v>
      </c>
      <c r="K1060" s="40">
        <v>73.400000000000006</v>
      </c>
      <c r="L1060" s="40">
        <v>67.099999999999994</v>
      </c>
      <c r="M1060" s="40">
        <v>55.2</v>
      </c>
      <c r="N1060" s="40">
        <v>43.5</v>
      </c>
      <c r="O1060" s="40">
        <v>34.1</v>
      </c>
    </row>
    <row r="1061" spans="1:15">
      <c r="A1061" s="40">
        <v>21203</v>
      </c>
      <c r="B1061" s="20" t="s">
        <v>1421</v>
      </c>
      <c r="C1061" s="20" t="s">
        <v>1372</v>
      </c>
      <c r="D1061" s="40">
        <v>33.799999999999997</v>
      </c>
      <c r="E1061" s="40">
        <v>36.5</v>
      </c>
      <c r="F1061" s="40">
        <v>44.9</v>
      </c>
      <c r="G1061" s="40">
        <v>54.3</v>
      </c>
      <c r="H1061" s="40">
        <v>63.5</v>
      </c>
      <c r="I1061" s="40">
        <v>71.2</v>
      </c>
      <c r="J1061" s="40">
        <v>74.8</v>
      </c>
      <c r="K1061" s="40">
        <v>73.3</v>
      </c>
      <c r="L1061" s="40">
        <v>67.5</v>
      </c>
      <c r="M1061" s="40">
        <v>56.3</v>
      </c>
      <c r="N1061" s="40">
        <v>44.9</v>
      </c>
      <c r="O1061" s="40">
        <v>36.299999999999997</v>
      </c>
    </row>
    <row r="1062" spans="1:15">
      <c r="A1062" s="40">
        <v>21205</v>
      </c>
      <c r="B1062" s="20" t="s">
        <v>1422</v>
      </c>
      <c r="C1062" s="20" t="s">
        <v>1372</v>
      </c>
      <c r="D1062" s="40">
        <v>32.5</v>
      </c>
      <c r="E1062" s="40">
        <v>35.200000000000003</v>
      </c>
      <c r="F1062" s="40">
        <v>43.9</v>
      </c>
      <c r="G1062" s="40">
        <v>53.6</v>
      </c>
      <c r="H1062" s="40">
        <v>63.1</v>
      </c>
      <c r="I1062" s="40">
        <v>71.099999999999994</v>
      </c>
      <c r="J1062" s="40">
        <v>74.900000000000006</v>
      </c>
      <c r="K1062" s="40">
        <v>73.3</v>
      </c>
      <c r="L1062" s="40">
        <v>67.099999999999994</v>
      </c>
      <c r="M1062" s="40">
        <v>55.2</v>
      </c>
      <c r="N1062" s="40">
        <v>43.8</v>
      </c>
      <c r="O1062" s="40">
        <v>35.1</v>
      </c>
    </row>
    <row r="1063" spans="1:15">
      <c r="A1063" s="40">
        <v>21207</v>
      </c>
      <c r="B1063" s="20" t="s">
        <v>757</v>
      </c>
      <c r="C1063" s="20" t="s">
        <v>1372</v>
      </c>
      <c r="D1063" s="40">
        <v>34.5</v>
      </c>
      <c r="E1063" s="40">
        <v>37.1</v>
      </c>
      <c r="F1063" s="40">
        <v>45.8</v>
      </c>
      <c r="G1063" s="40">
        <v>55.2</v>
      </c>
      <c r="H1063" s="40">
        <v>64.099999999999994</v>
      </c>
      <c r="I1063" s="40">
        <v>72.2</v>
      </c>
      <c r="J1063" s="40">
        <v>75.599999999999994</v>
      </c>
      <c r="K1063" s="40">
        <v>74.3</v>
      </c>
      <c r="L1063" s="40">
        <v>68.5</v>
      </c>
      <c r="M1063" s="40">
        <v>56.8</v>
      </c>
      <c r="N1063" s="40">
        <v>45.5</v>
      </c>
      <c r="O1063" s="40">
        <v>37</v>
      </c>
    </row>
    <row r="1064" spans="1:15">
      <c r="A1064" s="40">
        <v>21209</v>
      </c>
      <c r="B1064" s="20" t="s">
        <v>831</v>
      </c>
      <c r="C1064" s="20" t="s">
        <v>1372</v>
      </c>
      <c r="D1064" s="40">
        <v>31.5</v>
      </c>
      <c r="E1064" s="40">
        <v>34.200000000000003</v>
      </c>
      <c r="F1064" s="40">
        <v>43.1</v>
      </c>
      <c r="G1064" s="40">
        <v>53.3</v>
      </c>
      <c r="H1064" s="40">
        <v>63.1</v>
      </c>
      <c r="I1064" s="40">
        <v>71.5</v>
      </c>
      <c r="J1064" s="40">
        <v>75.400000000000006</v>
      </c>
      <c r="K1064" s="40">
        <v>73.900000000000006</v>
      </c>
      <c r="L1064" s="40">
        <v>67.599999999999994</v>
      </c>
      <c r="M1064" s="40">
        <v>55.9</v>
      </c>
      <c r="N1064" s="40">
        <v>43.8</v>
      </c>
      <c r="O1064" s="40">
        <v>34.5</v>
      </c>
    </row>
    <row r="1065" spans="1:15">
      <c r="A1065" s="40">
        <v>21211</v>
      </c>
      <c r="B1065" s="20" t="s">
        <v>759</v>
      </c>
      <c r="C1065" s="20" t="s">
        <v>1372</v>
      </c>
      <c r="D1065" s="40">
        <v>31.5</v>
      </c>
      <c r="E1065" s="40">
        <v>34.200000000000003</v>
      </c>
      <c r="F1065" s="40">
        <v>43.5</v>
      </c>
      <c r="G1065" s="40">
        <v>53.8</v>
      </c>
      <c r="H1065" s="40">
        <v>63.6</v>
      </c>
      <c r="I1065" s="40">
        <v>71.900000000000006</v>
      </c>
      <c r="J1065" s="40">
        <v>75.900000000000006</v>
      </c>
      <c r="K1065" s="40">
        <v>74.3</v>
      </c>
      <c r="L1065" s="40">
        <v>68</v>
      </c>
      <c r="M1065" s="40">
        <v>56</v>
      </c>
      <c r="N1065" s="40">
        <v>44</v>
      </c>
      <c r="O1065" s="40">
        <v>34.4</v>
      </c>
    </row>
    <row r="1066" spans="1:15">
      <c r="A1066" s="40">
        <v>21213</v>
      </c>
      <c r="B1066" s="20" t="s">
        <v>1423</v>
      </c>
      <c r="C1066" s="20" t="s">
        <v>1372</v>
      </c>
      <c r="D1066" s="40">
        <v>35.5</v>
      </c>
      <c r="E1066" s="40">
        <v>38.5</v>
      </c>
      <c r="F1066" s="40">
        <v>47.4</v>
      </c>
      <c r="G1066" s="40">
        <v>57.1</v>
      </c>
      <c r="H1066" s="40">
        <v>66</v>
      </c>
      <c r="I1066" s="40">
        <v>74.099999999999994</v>
      </c>
      <c r="J1066" s="40">
        <v>77.8</v>
      </c>
      <c r="K1066" s="40">
        <v>76.400000000000006</v>
      </c>
      <c r="L1066" s="40">
        <v>70.3</v>
      </c>
      <c r="M1066" s="40">
        <v>58.7</v>
      </c>
      <c r="N1066" s="40">
        <v>47</v>
      </c>
      <c r="O1066" s="40">
        <v>38</v>
      </c>
    </row>
    <row r="1067" spans="1:15">
      <c r="A1067" s="40">
        <v>21215</v>
      </c>
      <c r="B1067" s="20" t="s">
        <v>1245</v>
      </c>
      <c r="C1067" s="20" t="s">
        <v>1372</v>
      </c>
      <c r="D1067" s="40">
        <v>32.200000000000003</v>
      </c>
      <c r="E1067" s="40">
        <v>35</v>
      </c>
      <c r="F1067" s="40">
        <v>44.2</v>
      </c>
      <c r="G1067" s="40">
        <v>54.5</v>
      </c>
      <c r="H1067" s="40">
        <v>64.099999999999994</v>
      </c>
      <c r="I1067" s="40">
        <v>72.5</v>
      </c>
      <c r="J1067" s="40">
        <v>76.400000000000006</v>
      </c>
      <c r="K1067" s="40">
        <v>75</v>
      </c>
      <c r="L1067" s="40">
        <v>68.5</v>
      </c>
      <c r="M1067" s="40">
        <v>56.6</v>
      </c>
      <c r="N1067" s="40">
        <v>44.6</v>
      </c>
      <c r="O1067" s="40">
        <v>35.1</v>
      </c>
    </row>
    <row r="1068" spans="1:15">
      <c r="A1068" s="40">
        <v>21217</v>
      </c>
      <c r="B1068" s="20" t="s">
        <v>1014</v>
      </c>
      <c r="C1068" s="20" t="s">
        <v>1372</v>
      </c>
      <c r="D1068" s="40">
        <v>33.5</v>
      </c>
      <c r="E1068" s="40">
        <v>36.4</v>
      </c>
      <c r="F1068" s="40">
        <v>45.3</v>
      </c>
      <c r="G1068" s="40">
        <v>55.1</v>
      </c>
      <c r="H1068" s="40">
        <v>64.099999999999994</v>
      </c>
      <c r="I1068" s="40">
        <v>72.400000000000006</v>
      </c>
      <c r="J1068" s="40">
        <v>76.099999999999994</v>
      </c>
      <c r="K1068" s="40">
        <v>74.599999999999994</v>
      </c>
      <c r="L1068" s="40">
        <v>68.7</v>
      </c>
      <c r="M1068" s="40">
        <v>56.8</v>
      </c>
      <c r="N1068" s="40">
        <v>45.3</v>
      </c>
      <c r="O1068" s="40">
        <v>36.4</v>
      </c>
    </row>
    <row r="1069" spans="1:15">
      <c r="A1069" s="40">
        <v>21219</v>
      </c>
      <c r="B1069" s="20" t="s">
        <v>1424</v>
      </c>
      <c r="C1069" s="20" t="s">
        <v>1372</v>
      </c>
      <c r="D1069" s="40">
        <v>35.299999999999997</v>
      </c>
      <c r="E1069" s="40">
        <v>38.4</v>
      </c>
      <c r="F1069" s="40">
        <v>47.4</v>
      </c>
      <c r="G1069" s="40">
        <v>57.1</v>
      </c>
      <c r="H1069" s="40">
        <v>66</v>
      </c>
      <c r="I1069" s="40">
        <v>74.2</v>
      </c>
      <c r="J1069" s="40">
        <v>77.900000000000006</v>
      </c>
      <c r="K1069" s="40">
        <v>76.5</v>
      </c>
      <c r="L1069" s="40">
        <v>70.2</v>
      </c>
      <c r="M1069" s="40">
        <v>58.6</v>
      </c>
      <c r="N1069" s="40">
        <v>46.9</v>
      </c>
      <c r="O1069" s="40">
        <v>37.9</v>
      </c>
    </row>
    <row r="1070" spans="1:15">
      <c r="A1070" s="40">
        <v>21221</v>
      </c>
      <c r="B1070" s="20" t="s">
        <v>1425</v>
      </c>
      <c r="C1070" s="20" t="s">
        <v>1372</v>
      </c>
      <c r="D1070" s="40">
        <v>35.5</v>
      </c>
      <c r="E1070" s="40">
        <v>38.700000000000003</v>
      </c>
      <c r="F1070" s="40">
        <v>47.8</v>
      </c>
      <c r="G1070" s="40">
        <v>57.7</v>
      </c>
      <c r="H1070" s="40">
        <v>66.400000000000006</v>
      </c>
      <c r="I1070" s="40">
        <v>74.8</v>
      </c>
      <c r="J1070" s="40">
        <v>78.5</v>
      </c>
      <c r="K1070" s="40">
        <v>77.099999999999994</v>
      </c>
      <c r="L1070" s="40">
        <v>70.599999999999994</v>
      </c>
      <c r="M1070" s="40">
        <v>59.1</v>
      </c>
      <c r="N1070" s="40">
        <v>47.1</v>
      </c>
      <c r="O1070" s="40">
        <v>38</v>
      </c>
    </row>
    <row r="1071" spans="1:15">
      <c r="A1071" s="40">
        <v>21223</v>
      </c>
      <c r="B1071" s="20" t="s">
        <v>1426</v>
      </c>
      <c r="C1071" s="20" t="s">
        <v>1372</v>
      </c>
      <c r="D1071" s="40">
        <v>30.7</v>
      </c>
      <c r="E1071" s="40">
        <v>33.700000000000003</v>
      </c>
      <c r="F1071" s="40">
        <v>43.2</v>
      </c>
      <c r="G1071" s="40">
        <v>53.6</v>
      </c>
      <c r="H1071" s="40">
        <v>63.6</v>
      </c>
      <c r="I1071" s="40">
        <v>72</v>
      </c>
      <c r="J1071" s="40">
        <v>76</v>
      </c>
      <c r="K1071" s="40">
        <v>74.3</v>
      </c>
      <c r="L1071" s="40">
        <v>67.8</v>
      </c>
      <c r="M1071" s="40">
        <v>55.9</v>
      </c>
      <c r="N1071" s="40">
        <v>43.7</v>
      </c>
      <c r="O1071" s="40">
        <v>33.799999999999997</v>
      </c>
    </row>
    <row r="1072" spans="1:15">
      <c r="A1072" s="40">
        <v>21225</v>
      </c>
      <c r="B1072" s="20" t="s">
        <v>837</v>
      </c>
      <c r="C1072" s="20" t="s">
        <v>1372</v>
      </c>
      <c r="D1072" s="40">
        <v>33.1</v>
      </c>
      <c r="E1072" s="40">
        <v>36.4</v>
      </c>
      <c r="F1072" s="40">
        <v>46.2</v>
      </c>
      <c r="G1072" s="40">
        <v>56.6</v>
      </c>
      <c r="H1072" s="40">
        <v>66.099999999999994</v>
      </c>
      <c r="I1072" s="40">
        <v>74.8</v>
      </c>
      <c r="J1072" s="40">
        <v>78.599999999999994</v>
      </c>
      <c r="K1072" s="40">
        <v>76.900000000000006</v>
      </c>
      <c r="L1072" s="40">
        <v>70.2</v>
      </c>
      <c r="M1072" s="40">
        <v>58.6</v>
      </c>
      <c r="N1072" s="40">
        <v>45.9</v>
      </c>
      <c r="O1072" s="40">
        <v>36.200000000000003</v>
      </c>
    </row>
    <row r="1073" spans="1:15">
      <c r="A1073" s="40">
        <v>21227</v>
      </c>
      <c r="B1073" s="20" t="s">
        <v>1119</v>
      </c>
      <c r="C1073" s="20" t="s">
        <v>1372</v>
      </c>
      <c r="D1073" s="40">
        <v>35.200000000000003</v>
      </c>
      <c r="E1073" s="40">
        <v>38.200000000000003</v>
      </c>
      <c r="F1073" s="40">
        <v>47.2</v>
      </c>
      <c r="G1073" s="40">
        <v>57</v>
      </c>
      <c r="H1073" s="40">
        <v>66.099999999999994</v>
      </c>
      <c r="I1073" s="40">
        <v>74.2</v>
      </c>
      <c r="J1073" s="40">
        <v>77.900000000000006</v>
      </c>
      <c r="K1073" s="40">
        <v>76.5</v>
      </c>
      <c r="L1073" s="40">
        <v>70.3</v>
      </c>
      <c r="M1073" s="40">
        <v>58.7</v>
      </c>
      <c r="N1073" s="40">
        <v>46.9</v>
      </c>
      <c r="O1073" s="40">
        <v>37.700000000000003</v>
      </c>
    </row>
    <row r="1074" spans="1:15">
      <c r="A1074" s="40">
        <v>21229</v>
      </c>
      <c r="B1074" s="20" t="s">
        <v>765</v>
      </c>
      <c r="C1074" s="20" t="s">
        <v>1372</v>
      </c>
      <c r="D1074" s="40">
        <v>32.700000000000003</v>
      </c>
      <c r="E1074" s="40">
        <v>35.6</v>
      </c>
      <c r="F1074" s="40">
        <v>44.5</v>
      </c>
      <c r="G1074" s="40">
        <v>54.5</v>
      </c>
      <c r="H1074" s="40">
        <v>63.9</v>
      </c>
      <c r="I1074" s="40">
        <v>72.2</v>
      </c>
      <c r="J1074" s="40">
        <v>76</v>
      </c>
      <c r="K1074" s="40">
        <v>74.5</v>
      </c>
      <c r="L1074" s="40">
        <v>68.3</v>
      </c>
      <c r="M1074" s="40">
        <v>56.6</v>
      </c>
      <c r="N1074" s="40">
        <v>44.8</v>
      </c>
      <c r="O1074" s="40">
        <v>35.6</v>
      </c>
    </row>
    <row r="1075" spans="1:15">
      <c r="A1075" s="40">
        <v>21231</v>
      </c>
      <c r="B1075" s="20" t="s">
        <v>1120</v>
      </c>
      <c r="C1075" s="20" t="s">
        <v>1372</v>
      </c>
      <c r="D1075" s="40">
        <v>34.9</v>
      </c>
      <c r="E1075" s="40">
        <v>37.5</v>
      </c>
      <c r="F1075" s="40">
        <v>45.9</v>
      </c>
      <c r="G1075" s="40">
        <v>55.1</v>
      </c>
      <c r="H1075" s="40">
        <v>64</v>
      </c>
      <c r="I1075" s="40">
        <v>71.8</v>
      </c>
      <c r="J1075" s="40">
        <v>75.099999999999994</v>
      </c>
      <c r="K1075" s="40">
        <v>73.8</v>
      </c>
      <c r="L1075" s="40">
        <v>68.099999999999994</v>
      </c>
      <c r="M1075" s="40">
        <v>56.5</v>
      </c>
      <c r="N1075" s="40">
        <v>45.4</v>
      </c>
      <c r="O1075" s="40">
        <v>37.1</v>
      </c>
    </row>
    <row r="1076" spans="1:15">
      <c r="A1076" s="40">
        <v>21233</v>
      </c>
      <c r="B1076" s="20" t="s">
        <v>1121</v>
      </c>
      <c r="C1076" s="20" t="s">
        <v>1372</v>
      </c>
      <c r="D1076" s="40">
        <v>33.6</v>
      </c>
      <c r="E1076" s="40">
        <v>36.799999999999997</v>
      </c>
      <c r="F1076" s="40">
        <v>46.4</v>
      </c>
      <c r="G1076" s="40">
        <v>56.8</v>
      </c>
      <c r="H1076" s="40">
        <v>66.099999999999994</v>
      </c>
      <c r="I1076" s="40">
        <v>74.7</v>
      </c>
      <c r="J1076" s="40">
        <v>78.400000000000006</v>
      </c>
      <c r="K1076" s="40">
        <v>76.8</v>
      </c>
      <c r="L1076" s="40">
        <v>70.2</v>
      </c>
      <c r="M1076" s="40">
        <v>58.6</v>
      </c>
      <c r="N1076" s="40">
        <v>46.2</v>
      </c>
      <c r="O1076" s="40">
        <v>36.6</v>
      </c>
    </row>
    <row r="1077" spans="1:15">
      <c r="A1077" s="40">
        <v>21235</v>
      </c>
      <c r="B1077" s="20" t="s">
        <v>1257</v>
      </c>
      <c r="C1077" s="20" t="s">
        <v>1372</v>
      </c>
      <c r="D1077" s="40">
        <v>35.4</v>
      </c>
      <c r="E1077" s="40">
        <v>38</v>
      </c>
      <c r="F1077" s="40">
        <v>46.2</v>
      </c>
      <c r="G1077" s="40">
        <v>55.4</v>
      </c>
      <c r="H1077" s="40">
        <v>64</v>
      </c>
      <c r="I1077" s="40">
        <v>71.400000000000006</v>
      </c>
      <c r="J1077" s="40">
        <v>74.8</v>
      </c>
      <c r="K1077" s="40">
        <v>73.5</v>
      </c>
      <c r="L1077" s="40">
        <v>67.900000000000006</v>
      </c>
      <c r="M1077" s="40">
        <v>56.2</v>
      </c>
      <c r="N1077" s="40">
        <v>45.2</v>
      </c>
      <c r="O1077" s="40">
        <v>37.200000000000003</v>
      </c>
    </row>
    <row r="1078" spans="1:15">
      <c r="A1078" s="40">
        <v>21237</v>
      </c>
      <c r="B1078" s="20" t="s">
        <v>1427</v>
      </c>
      <c r="C1078" s="20" t="s">
        <v>1372</v>
      </c>
      <c r="D1078" s="40">
        <v>33.799999999999997</v>
      </c>
      <c r="E1078" s="40">
        <v>36.6</v>
      </c>
      <c r="F1078" s="40">
        <v>45</v>
      </c>
      <c r="G1078" s="40">
        <v>54.6</v>
      </c>
      <c r="H1078" s="40">
        <v>63.9</v>
      </c>
      <c r="I1078" s="40">
        <v>71.8</v>
      </c>
      <c r="J1078" s="40">
        <v>75.5</v>
      </c>
      <c r="K1078" s="40">
        <v>74.099999999999994</v>
      </c>
      <c r="L1078" s="40">
        <v>68</v>
      </c>
      <c r="M1078" s="40">
        <v>56.3</v>
      </c>
      <c r="N1078" s="40">
        <v>44.9</v>
      </c>
      <c r="O1078" s="40">
        <v>36.200000000000003</v>
      </c>
    </row>
    <row r="1079" spans="1:15">
      <c r="A1079" s="40">
        <v>21239</v>
      </c>
      <c r="B1079" s="20" t="s">
        <v>1215</v>
      </c>
      <c r="C1079" s="20" t="s">
        <v>1372</v>
      </c>
      <c r="D1079" s="40">
        <v>32.1</v>
      </c>
      <c r="E1079" s="40">
        <v>34.9</v>
      </c>
      <c r="F1079" s="40">
        <v>43.7</v>
      </c>
      <c r="G1079" s="40">
        <v>53.7</v>
      </c>
      <c r="H1079" s="40">
        <v>63.4</v>
      </c>
      <c r="I1079" s="40">
        <v>71.7</v>
      </c>
      <c r="J1079" s="40">
        <v>75.599999999999994</v>
      </c>
      <c r="K1079" s="40">
        <v>74.099999999999994</v>
      </c>
      <c r="L1079" s="40">
        <v>68</v>
      </c>
      <c r="M1079" s="40">
        <v>56.3</v>
      </c>
      <c r="N1079" s="40">
        <v>44.3</v>
      </c>
      <c r="O1079" s="40">
        <v>35</v>
      </c>
    </row>
    <row r="1080" spans="1:15">
      <c r="A1080" s="40">
        <v>22001</v>
      </c>
      <c r="B1080" s="20" t="s">
        <v>1428</v>
      </c>
      <c r="C1080" s="20" t="s">
        <v>1429</v>
      </c>
      <c r="D1080" s="40">
        <v>51.5</v>
      </c>
      <c r="E1080" s="40">
        <v>54.5</v>
      </c>
      <c r="F1080" s="40">
        <v>61</v>
      </c>
      <c r="G1080" s="40">
        <v>68.099999999999994</v>
      </c>
      <c r="H1080" s="40">
        <v>75</v>
      </c>
      <c r="I1080" s="40">
        <v>80.900000000000006</v>
      </c>
      <c r="J1080" s="40">
        <v>82.6</v>
      </c>
      <c r="K1080" s="40">
        <v>82.3</v>
      </c>
      <c r="L1080" s="40">
        <v>78.3</v>
      </c>
      <c r="M1080" s="40">
        <v>69.099999999999994</v>
      </c>
      <c r="N1080" s="40">
        <v>59.4</v>
      </c>
      <c r="O1080" s="40">
        <v>53.2</v>
      </c>
    </row>
    <row r="1081" spans="1:15">
      <c r="A1081" s="40">
        <v>22003</v>
      </c>
      <c r="B1081" s="20" t="s">
        <v>1430</v>
      </c>
      <c r="C1081" s="20" t="s">
        <v>1429</v>
      </c>
      <c r="D1081" s="40">
        <v>50.4</v>
      </c>
      <c r="E1081" s="40">
        <v>53.5</v>
      </c>
      <c r="F1081" s="40">
        <v>60</v>
      </c>
      <c r="G1081" s="40">
        <v>67.2</v>
      </c>
      <c r="H1081" s="40">
        <v>74.2</v>
      </c>
      <c r="I1081" s="40">
        <v>80.3</v>
      </c>
      <c r="J1081" s="40">
        <v>82.3</v>
      </c>
      <c r="K1081" s="40">
        <v>82.1</v>
      </c>
      <c r="L1081" s="40">
        <v>77.7</v>
      </c>
      <c r="M1081" s="40">
        <v>68.3</v>
      </c>
      <c r="N1081" s="40">
        <v>58.3</v>
      </c>
      <c r="O1081" s="40">
        <v>51.9</v>
      </c>
    </row>
    <row r="1082" spans="1:15">
      <c r="A1082" s="40">
        <v>22005</v>
      </c>
      <c r="B1082" s="20" t="s">
        <v>1431</v>
      </c>
      <c r="C1082" s="20" t="s">
        <v>1429</v>
      </c>
      <c r="D1082" s="40">
        <v>51.8</v>
      </c>
      <c r="E1082" s="40">
        <v>54.5</v>
      </c>
      <c r="F1082" s="40">
        <v>60.7</v>
      </c>
      <c r="G1082" s="40">
        <v>67.5</v>
      </c>
      <c r="H1082" s="40">
        <v>74.400000000000006</v>
      </c>
      <c r="I1082" s="40">
        <v>80.099999999999994</v>
      </c>
      <c r="J1082" s="40">
        <v>81.7</v>
      </c>
      <c r="K1082" s="40">
        <v>81.5</v>
      </c>
      <c r="L1082" s="40">
        <v>77.900000000000006</v>
      </c>
      <c r="M1082" s="40">
        <v>68.7</v>
      </c>
      <c r="N1082" s="40">
        <v>59.2</v>
      </c>
      <c r="O1082" s="40">
        <v>53.2</v>
      </c>
    </row>
    <row r="1083" spans="1:15">
      <c r="A1083" s="40">
        <v>22007</v>
      </c>
      <c r="B1083" s="20" t="s">
        <v>1432</v>
      </c>
      <c r="C1083" s="20" t="s">
        <v>1429</v>
      </c>
      <c r="D1083" s="40">
        <v>52.6</v>
      </c>
      <c r="E1083" s="40">
        <v>55.2</v>
      </c>
      <c r="F1083" s="40">
        <v>61.2</v>
      </c>
      <c r="G1083" s="40">
        <v>68</v>
      </c>
      <c r="H1083" s="40">
        <v>74.599999999999994</v>
      </c>
      <c r="I1083" s="40">
        <v>80.2</v>
      </c>
      <c r="J1083" s="40">
        <v>81.7</v>
      </c>
      <c r="K1083" s="40">
        <v>81.5</v>
      </c>
      <c r="L1083" s="40">
        <v>78.099999999999994</v>
      </c>
      <c r="M1083" s="40">
        <v>69.2</v>
      </c>
      <c r="N1083" s="40">
        <v>59.9</v>
      </c>
      <c r="O1083" s="40">
        <v>54</v>
      </c>
    </row>
    <row r="1084" spans="1:15">
      <c r="A1084" s="40">
        <v>22009</v>
      </c>
      <c r="B1084" s="20" t="s">
        <v>1433</v>
      </c>
      <c r="C1084" s="20" t="s">
        <v>1429</v>
      </c>
      <c r="D1084" s="40">
        <v>49.5</v>
      </c>
      <c r="E1084" s="40">
        <v>52.8</v>
      </c>
      <c r="F1084" s="40">
        <v>59.5</v>
      </c>
      <c r="G1084" s="40">
        <v>66.8</v>
      </c>
      <c r="H1084" s="40">
        <v>73.900000000000006</v>
      </c>
      <c r="I1084" s="40">
        <v>80.2</v>
      </c>
      <c r="J1084" s="40">
        <v>82.2</v>
      </c>
      <c r="K1084" s="40">
        <v>81.8</v>
      </c>
      <c r="L1084" s="40">
        <v>77.3</v>
      </c>
      <c r="M1084" s="40">
        <v>67.400000000000006</v>
      </c>
      <c r="N1084" s="40">
        <v>57.5</v>
      </c>
      <c r="O1084" s="40">
        <v>51.1</v>
      </c>
    </row>
    <row r="1085" spans="1:15">
      <c r="A1085" s="40">
        <v>22011</v>
      </c>
      <c r="B1085" s="20" t="s">
        <v>1434</v>
      </c>
      <c r="C1085" s="20" t="s">
        <v>1429</v>
      </c>
      <c r="D1085" s="40">
        <v>50</v>
      </c>
      <c r="E1085" s="40">
        <v>53</v>
      </c>
      <c r="F1085" s="40">
        <v>59.5</v>
      </c>
      <c r="G1085" s="40">
        <v>66.7</v>
      </c>
      <c r="H1085" s="40">
        <v>73.599999999999994</v>
      </c>
      <c r="I1085" s="40">
        <v>79.7</v>
      </c>
      <c r="J1085" s="40">
        <v>81.900000000000006</v>
      </c>
      <c r="K1085" s="40">
        <v>81.7</v>
      </c>
      <c r="L1085" s="40">
        <v>77.400000000000006</v>
      </c>
      <c r="M1085" s="40">
        <v>67.900000000000006</v>
      </c>
      <c r="N1085" s="40">
        <v>58</v>
      </c>
      <c r="O1085" s="40">
        <v>51.5</v>
      </c>
    </row>
    <row r="1086" spans="1:15">
      <c r="A1086" s="40">
        <v>22013</v>
      </c>
      <c r="B1086" s="20" t="s">
        <v>1435</v>
      </c>
      <c r="C1086" s="20" t="s">
        <v>1429</v>
      </c>
      <c r="D1086" s="40">
        <v>45.2</v>
      </c>
      <c r="E1086" s="40">
        <v>48.8</v>
      </c>
      <c r="F1086" s="40">
        <v>56.1</v>
      </c>
      <c r="G1086" s="40">
        <v>63.9</v>
      </c>
      <c r="H1086" s="40">
        <v>71.5</v>
      </c>
      <c r="I1086" s="40">
        <v>78.599999999999994</v>
      </c>
      <c r="J1086" s="40">
        <v>81.5</v>
      </c>
      <c r="K1086" s="40">
        <v>81.099999999999994</v>
      </c>
      <c r="L1086" s="40">
        <v>75.7</v>
      </c>
      <c r="M1086" s="40">
        <v>65.099999999999994</v>
      </c>
      <c r="N1086" s="40">
        <v>54.1</v>
      </c>
      <c r="O1086" s="40">
        <v>46.8</v>
      </c>
    </row>
    <row r="1087" spans="1:15">
      <c r="A1087" s="40">
        <v>22015</v>
      </c>
      <c r="B1087" s="20" t="s">
        <v>1436</v>
      </c>
      <c r="C1087" s="20" t="s">
        <v>1429</v>
      </c>
      <c r="D1087" s="40">
        <v>45.1</v>
      </c>
      <c r="E1087" s="40">
        <v>48.8</v>
      </c>
      <c r="F1087" s="40">
        <v>56</v>
      </c>
      <c r="G1087" s="40">
        <v>64.099999999999994</v>
      </c>
      <c r="H1087" s="40">
        <v>71.8</v>
      </c>
      <c r="I1087" s="40">
        <v>79.099999999999994</v>
      </c>
      <c r="J1087" s="40">
        <v>82.3</v>
      </c>
      <c r="K1087" s="40">
        <v>81.8</v>
      </c>
      <c r="L1087" s="40">
        <v>76.2</v>
      </c>
      <c r="M1087" s="40">
        <v>65.400000000000006</v>
      </c>
      <c r="N1087" s="40">
        <v>54.2</v>
      </c>
      <c r="O1087" s="40">
        <v>46.8</v>
      </c>
    </row>
    <row r="1088" spans="1:15">
      <c r="A1088" s="40">
        <v>22017</v>
      </c>
      <c r="B1088" s="20" t="s">
        <v>1437</v>
      </c>
      <c r="C1088" s="20" t="s">
        <v>1429</v>
      </c>
      <c r="D1088" s="40">
        <v>45.7</v>
      </c>
      <c r="E1088" s="40">
        <v>49.3</v>
      </c>
      <c r="F1088" s="40">
        <v>56.5</v>
      </c>
      <c r="G1088" s="40">
        <v>64.5</v>
      </c>
      <c r="H1088" s="40">
        <v>72.2</v>
      </c>
      <c r="I1088" s="40">
        <v>79.5</v>
      </c>
      <c r="J1088" s="40">
        <v>82.6</v>
      </c>
      <c r="K1088" s="40">
        <v>82.2</v>
      </c>
      <c r="L1088" s="40">
        <v>76.400000000000006</v>
      </c>
      <c r="M1088" s="40">
        <v>65.8</v>
      </c>
      <c r="N1088" s="40">
        <v>54.6</v>
      </c>
      <c r="O1088" s="40">
        <v>47.3</v>
      </c>
    </row>
    <row r="1089" spans="1:15">
      <c r="A1089" s="40">
        <v>22019</v>
      </c>
      <c r="B1089" s="20" t="s">
        <v>1438</v>
      </c>
      <c r="C1089" s="20" t="s">
        <v>1429</v>
      </c>
      <c r="D1089" s="40">
        <v>51.5</v>
      </c>
      <c r="E1089" s="40">
        <v>54.3</v>
      </c>
      <c r="F1089" s="40">
        <v>60.6</v>
      </c>
      <c r="G1089" s="40">
        <v>67.599999999999994</v>
      </c>
      <c r="H1089" s="40">
        <v>74.400000000000006</v>
      </c>
      <c r="I1089" s="40">
        <v>80.400000000000006</v>
      </c>
      <c r="J1089" s="40">
        <v>82.3</v>
      </c>
      <c r="K1089" s="40">
        <v>82.1</v>
      </c>
      <c r="L1089" s="40">
        <v>78.2</v>
      </c>
      <c r="M1089" s="40">
        <v>69.2</v>
      </c>
      <c r="N1089" s="40">
        <v>59.3</v>
      </c>
      <c r="O1089" s="40">
        <v>53</v>
      </c>
    </row>
    <row r="1090" spans="1:15">
      <c r="A1090" s="40">
        <v>22021</v>
      </c>
      <c r="B1090" s="20" t="s">
        <v>1439</v>
      </c>
      <c r="C1090" s="20" t="s">
        <v>1429</v>
      </c>
      <c r="D1090" s="40">
        <v>46.4</v>
      </c>
      <c r="E1090" s="40">
        <v>50</v>
      </c>
      <c r="F1090" s="40">
        <v>57.1</v>
      </c>
      <c r="G1090" s="40">
        <v>64.8</v>
      </c>
      <c r="H1090" s="40">
        <v>72.3</v>
      </c>
      <c r="I1090" s="40">
        <v>79.2</v>
      </c>
      <c r="J1090" s="40">
        <v>81.7</v>
      </c>
      <c r="K1090" s="40">
        <v>81.3</v>
      </c>
      <c r="L1090" s="40">
        <v>76</v>
      </c>
      <c r="M1090" s="40">
        <v>65.5</v>
      </c>
      <c r="N1090" s="40">
        <v>55.1</v>
      </c>
      <c r="O1090" s="40">
        <v>48</v>
      </c>
    </row>
    <row r="1091" spans="1:15">
      <c r="A1091" s="40">
        <v>22023</v>
      </c>
      <c r="B1091" s="20" t="s">
        <v>1440</v>
      </c>
      <c r="C1091" s="20" t="s">
        <v>1429</v>
      </c>
      <c r="D1091" s="40">
        <v>52.5</v>
      </c>
      <c r="E1091" s="40">
        <v>55.1</v>
      </c>
      <c r="F1091" s="40">
        <v>61.2</v>
      </c>
      <c r="G1091" s="40">
        <v>68.099999999999994</v>
      </c>
      <c r="H1091" s="40">
        <v>74.900000000000006</v>
      </c>
      <c r="I1091" s="40">
        <v>80.8</v>
      </c>
      <c r="J1091" s="40">
        <v>82.5</v>
      </c>
      <c r="K1091" s="40">
        <v>82.3</v>
      </c>
      <c r="L1091" s="40">
        <v>78.8</v>
      </c>
      <c r="M1091" s="40">
        <v>70.2</v>
      </c>
      <c r="N1091" s="40">
        <v>60.5</v>
      </c>
      <c r="O1091" s="40">
        <v>54.2</v>
      </c>
    </row>
    <row r="1092" spans="1:15">
      <c r="A1092" s="40">
        <v>22025</v>
      </c>
      <c r="B1092" s="20" t="s">
        <v>1441</v>
      </c>
      <c r="C1092" s="20" t="s">
        <v>1429</v>
      </c>
      <c r="D1092" s="40">
        <v>47.8</v>
      </c>
      <c r="E1092" s="40">
        <v>51.2</v>
      </c>
      <c r="F1092" s="40">
        <v>58.3</v>
      </c>
      <c r="G1092" s="40">
        <v>65.8</v>
      </c>
      <c r="H1092" s="40">
        <v>73.2</v>
      </c>
      <c r="I1092" s="40">
        <v>79.8</v>
      </c>
      <c r="J1092" s="40">
        <v>82.1</v>
      </c>
      <c r="K1092" s="40">
        <v>81.7</v>
      </c>
      <c r="L1092" s="40">
        <v>76.900000000000006</v>
      </c>
      <c r="M1092" s="40">
        <v>66.5</v>
      </c>
      <c r="N1092" s="40">
        <v>56.2</v>
      </c>
      <c r="O1092" s="40">
        <v>49.4</v>
      </c>
    </row>
    <row r="1093" spans="1:15">
      <c r="A1093" s="40">
        <v>22027</v>
      </c>
      <c r="B1093" s="20" t="s">
        <v>1442</v>
      </c>
      <c r="C1093" s="20" t="s">
        <v>1429</v>
      </c>
      <c r="D1093" s="40">
        <v>44.4</v>
      </c>
      <c r="E1093" s="40">
        <v>48</v>
      </c>
      <c r="F1093" s="40">
        <v>55.3</v>
      </c>
      <c r="G1093" s="40">
        <v>63.4</v>
      </c>
      <c r="H1093" s="40">
        <v>71</v>
      </c>
      <c r="I1093" s="40">
        <v>78.3</v>
      </c>
      <c r="J1093" s="40">
        <v>81.3</v>
      </c>
      <c r="K1093" s="40">
        <v>80.900000000000006</v>
      </c>
      <c r="L1093" s="40">
        <v>75.3</v>
      </c>
      <c r="M1093" s="40">
        <v>64.599999999999994</v>
      </c>
      <c r="N1093" s="40">
        <v>53.5</v>
      </c>
      <c r="O1093" s="40">
        <v>46.1</v>
      </c>
    </row>
    <row r="1094" spans="1:15">
      <c r="A1094" s="40">
        <v>22029</v>
      </c>
      <c r="B1094" s="20" t="s">
        <v>1443</v>
      </c>
      <c r="C1094" s="20" t="s">
        <v>1429</v>
      </c>
      <c r="D1094" s="40">
        <v>48.5</v>
      </c>
      <c r="E1094" s="40">
        <v>51.8</v>
      </c>
      <c r="F1094" s="40">
        <v>58.7</v>
      </c>
      <c r="G1094" s="40">
        <v>66</v>
      </c>
      <c r="H1094" s="40">
        <v>73.3</v>
      </c>
      <c r="I1094" s="40">
        <v>79.8</v>
      </c>
      <c r="J1094" s="40">
        <v>81.900000000000006</v>
      </c>
      <c r="K1094" s="40">
        <v>81.599999999999994</v>
      </c>
      <c r="L1094" s="40">
        <v>77.099999999999994</v>
      </c>
      <c r="M1094" s="40">
        <v>66.900000000000006</v>
      </c>
      <c r="N1094" s="40">
        <v>56.7</v>
      </c>
      <c r="O1094" s="40">
        <v>50</v>
      </c>
    </row>
    <row r="1095" spans="1:15">
      <c r="A1095" s="40">
        <v>22031</v>
      </c>
      <c r="B1095" s="20" t="s">
        <v>1444</v>
      </c>
      <c r="C1095" s="20" t="s">
        <v>1429</v>
      </c>
      <c r="D1095" s="40">
        <v>46.4</v>
      </c>
      <c r="E1095" s="40">
        <v>49.9</v>
      </c>
      <c r="F1095" s="40">
        <v>57</v>
      </c>
      <c r="G1095" s="40">
        <v>64.7</v>
      </c>
      <c r="H1095" s="40">
        <v>72.3</v>
      </c>
      <c r="I1095" s="40">
        <v>79.2</v>
      </c>
      <c r="J1095" s="40">
        <v>82.2</v>
      </c>
      <c r="K1095" s="40">
        <v>81.8</v>
      </c>
      <c r="L1095" s="40">
        <v>76.3</v>
      </c>
      <c r="M1095" s="40">
        <v>65.8</v>
      </c>
      <c r="N1095" s="40">
        <v>55</v>
      </c>
      <c r="O1095" s="40">
        <v>47.9</v>
      </c>
    </row>
    <row r="1096" spans="1:15">
      <c r="A1096" s="40">
        <v>22033</v>
      </c>
      <c r="B1096" s="20" t="s">
        <v>1445</v>
      </c>
      <c r="C1096" s="20" t="s">
        <v>1429</v>
      </c>
      <c r="D1096" s="40">
        <v>50.9</v>
      </c>
      <c r="E1096" s="40">
        <v>53.7</v>
      </c>
      <c r="F1096" s="40">
        <v>60.1</v>
      </c>
      <c r="G1096" s="40">
        <v>67.099999999999994</v>
      </c>
      <c r="H1096" s="40">
        <v>74</v>
      </c>
      <c r="I1096" s="40">
        <v>79.900000000000006</v>
      </c>
      <c r="J1096" s="40">
        <v>81.599999999999994</v>
      </c>
      <c r="K1096" s="40">
        <v>81.400000000000006</v>
      </c>
      <c r="L1096" s="40">
        <v>77.5</v>
      </c>
      <c r="M1096" s="40">
        <v>68.099999999999994</v>
      </c>
      <c r="N1096" s="40">
        <v>58.4</v>
      </c>
      <c r="O1096" s="40">
        <v>52.4</v>
      </c>
    </row>
    <row r="1097" spans="1:15">
      <c r="A1097" s="40">
        <v>22035</v>
      </c>
      <c r="B1097" s="20" t="s">
        <v>1446</v>
      </c>
      <c r="C1097" s="20" t="s">
        <v>1429</v>
      </c>
      <c r="D1097" s="40">
        <v>45.1</v>
      </c>
      <c r="E1097" s="40">
        <v>48.5</v>
      </c>
      <c r="F1097" s="40">
        <v>56</v>
      </c>
      <c r="G1097" s="40">
        <v>64.2</v>
      </c>
      <c r="H1097" s="40">
        <v>72.099999999999994</v>
      </c>
      <c r="I1097" s="40">
        <v>79.2</v>
      </c>
      <c r="J1097" s="40">
        <v>81.599999999999994</v>
      </c>
      <c r="K1097" s="40">
        <v>81</v>
      </c>
      <c r="L1097" s="40">
        <v>75.599999999999994</v>
      </c>
      <c r="M1097" s="40">
        <v>64.900000000000006</v>
      </c>
      <c r="N1097" s="40">
        <v>54.2</v>
      </c>
      <c r="O1097" s="40">
        <v>46.9</v>
      </c>
    </row>
    <row r="1098" spans="1:15">
      <c r="A1098" s="40">
        <v>22037</v>
      </c>
      <c r="B1098" s="20" t="s">
        <v>1447</v>
      </c>
      <c r="C1098" s="20" t="s">
        <v>1429</v>
      </c>
      <c r="D1098" s="40">
        <v>49.8</v>
      </c>
      <c r="E1098" s="40">
        <v>52.7</v>
      </c>
      <c r="F1098" s="40">
        <v>59.2</v>
      </c>
      <c r="G1098" s="40">
        <v>66.2</v>
      </c>
      <c r="H1098" s="40">
        <v>73.2</v>
      </c>
      <c r="I1098" s="40">
        <v>79.400000000000006</v>
      </c>
      <c r="J1098" s="40">
        <v>81.099999999999994</v>
      </c>
      <c r="K1098" s="40">
        <v>80.900000000000006</v>
      </c>
      <c r="L1098" s="40">
        <v>76.900000000000006</v>
      </c>
      <c r="M1098" s="40">
        <v>67.2</v>
      </c>
      <c r="N1098" s="40">
        <v>57.5</v>
      </c>
      <c r="O1098" s="40">
        <v>51.2</v>
      </c>
    </row>
    <row r="1099" spans="1:15">
      <c r="A1099" s="40">
        <v>22039</v>
      </c>
      <c r="B1099" s="20" t="s">
        <v>1448</v>
      </c>
      <c r="C1099" s="20" t="s">
        <v>1429</v>
      </c>
      <c r="D1099" s="40">
        <v>50.3</v>
      </c>
      <c r="E1099" s="40">
        <v>53.5</v>
      </c>
      <c r="F1099" s="40">
        <v>60</v>
      </c>
      <c r="G1099" s="40">
        <v>67.3</v>
      </c>
      <c r="H1099" s="40">
        <v>74.400000000000006</v>
      </c>
      <c r="I1099" s="40">
        <v>80.5</v>
      </c>
      <c r="J1099" s="40">
        <v>82.3</v>
      </c>
      <c r="K1099" s="40">
        <v>82</v>
      </c>
      <c r="L1099" s="40">
        <v>77.7</v>
      </c>
      <c r="M1099" s="40">
        <v>68.099999999999994</v>
      </c>
      <c r="N1099" s="40">
        <v>58.3</v>
      </c>
      <c r="O1099" s="40">
        <v>51.9</v>
      </c>
    </row>
    <row r="1100" spans="1:15">
      <c r="A1100" s="40">
        <v>22041</v>
      </c>
      <c r="B1100" s="20" t="s">
        <v>1449</v>
      </c>
      <c r="C1100" s="20" t="s">
        <v>1429</v>
      </c>
      <c r="D1100" s="40">
        <v>46.8</v>
      </c>
      <c r="E1100" s="40">
        <v>50.2</v>
      </c>
      <c r="F1100" s="40">
        <v>57.4</v>
      </c>
      <c r="G1100" s="40">
        <v>65.099999999999994</v>
      </c>
      <c r="H1100" s="40">
        <v>72.599999999999994</v>
      </c>
      <c r="I1100" s="40">
        <v>79.5</v>
      </c>
      <c r="J1100" s="40">
        <v>81.900000000000006</v>
      </c>
      <c r="K1100" s="40">
        <v>81.400000000000006</v>
      </c>
      <c r="L1100" s="40">
        <v>76.3</v>
      </c>
      <c r="M1100" s="40">
        <v>65.7</v>
      </c>
      <c r="N1100" s="40">
        <v>55.3</v>
      </c>
      <c r="O1100" s="40">
        <v>48.4</v>
      </c>
    </row>
    <row r="1101" spans="1:15">
      <c r="A1101" s="40">
        <v>22043</v>
      </c>
      <c r="B1101" s="20" t="s">
        <v>1450</v>
      </c>
      <c r="C1101" s="20" t="s">
        <v>1429</v>
      </c>
      <c r="D1101" s="40">
        <v>47.8</v>
      </c>
      <c r="E1101" s="40">
        <v>51.3</v>
      </c>
      <c r="F1101" s="40">
        <v>58.2</v>
      </c>
      <c r="G1101" s="40">
        <v>65.8</v>
      </c>
      <c r="H1101" s="40">
        <v>73</v>
      </c>
      <c r="I1101" s="40">
        <v>79.599999999999994</v>
      </c>
      <c r="J1101" s="40">
        <v>82</v>
      </c>
      <c r="K1101" s="40">
        <v>81.7</v>
      </c>
      <c r="L1101" s="40">
        <v>76.599999999999994</v>
      </c>
      <c r="M1101" s="40">
        <v>66.3</v>
      </c>
      <c r="N1101" s="40">
        <v>56</v>
      </c>
      <c r="O1101" s="40">
        <v>49.3</v>
      </c>
    </row>
    <row r="1102" spans="1:15">
      <c r="A1102" s="40">
        <v>22045</v>
      </c>
      <c r="B1102" s="20" t="s">
        <v>1451</v>
      </c>
      <c r="C1102" s="20" t="s">
        <v>1429</v>
      </c>
      <c r="D1102" s="40">
        <v>52.5</v>
      </c>
      <c r="E1102" s="40">
        <v>55.1</v>
      </c>
      <c r="F1102" s="40">
        <v>61.1</v>
      </c>
      <c r="G1102" s="40">
        <v>68.099999999999994</v>
      </c>
      <c r="H1102" s="40">
        <v>74.900000000000006</v>
      </c>
      <c r="I1102" s="40">
        <v>80.400000000000006</v>
      </c>
      <c r="J1102" s="40">
        <v>82</v>
      </c>
      <c r="K1102" s="40">
        <v>81.7</v>
      </c>
      <c r="L1102" s="40">
        <v>78.3</v>
      </c>
      <c r="M1102" s="40">
        <v>69.400000000000006</v>
      </c>
      <c r="N1102" s="40">
        <v>60.1</v>
      </c>
      <c r="O1102" s="40">
        <v>54.1</v>
      </c>
    </row>
    <row r="1103" spans="1:15">
      <c r="A1103" s="40">
        <v>22047</v>
      </c>
      <c r="B1103" s="20" t="s">
        <v>1452</v>
      </c>
      <c r="C1103" s="20" t="s">
        <v>1429</v>
      </c>
      <c r="D1103" s="40">
        <v>51.7</v>
      </c>
      <c r="E1103" s="40">
        <v>54.5</v>
      </c>
      <c r="F1103" s="40">
        <v>60.7</v>
      </c>
      <c r="G1103" s="40">
        <v>67.599999999999994</v>
      </c>
      <c r="H1103" s="40">
        <v>74.400000000000006</v>
      </c>
      <c r="I1103" s="40">
        <v>80.099999999999994</v>
      </c>
      <c r="J1103" s="40">
        <v>81.8</v>
      </c>
      <c r="K1103" s="40">
        <v>81.599999999999994</v>
      </c>
      <c r="L1103" s="40">
        <v>77.900000000000006</v>
      </c>
      <c r="M1103" s="40">
        <v>68.599999999999994</v>
      </c>
      <c r="N1103" s="40">
        <v>59.1</v>
      </c>
      <c r="O1103" s="40">
        <v>53.1</v>
      </c>
    </row>
    <row r="1104" spans="1:15">
      <c r="A1104" s="40">
        <v>22049</v>
      </c>
      <c r="B1104" s="20" t="s">
        <v>1453</v>
      </c>
      <c r="C1104" s="20" t="s">
        <v>1429</v>
      </c>
      <c r="D1104" s="40">
        <v>45.2</v>
      </c>
      <c r="E1104" s="40">
        <v>48.8</v>
      </c>
      <c r="F1104" s="40">
        <v>56.1</v>
      </c>
      <c r="G1104" s="40">
        <v>63.9</v>
      </c>
      <c r="H1104" s="40">
        <v>71.400000000000006</v>
      </c>
      <c r="I1104" s="40">
        <v>78.400000000000006</v>
      </c>
      <c r="J1104" s="40">
        <v>81.2</v>
      </c>
      <c r="K1104" s="40">
        <v>80.8</v>
      </c>
      <c r="L1104" s="40">
        <v>75.3</v>
      </c>
      <c r="M1104" s="40">
        <v>64.8</v>
      </c>
      <c r="N1104" s="40">
        <v>54</v>
      </c>
      <c r="O1104" s="40">
        <v>46.8</v>
      </c>
    </row>
    <row r="1105" spans="1:15">
      <c r="A1105" s="40">
        <v>22051</v>
      </c>
      <c r="B1105" s="20" t="s">
        <v>1454</v>
      </c>
      <c r="C1105" s="20" t="s">
        <v>1429</v>
      </c>
      <c r="D1105" s="40">
        <v>53.7</v>
      </c>
      <c r="E1105" s="40">
        <v>56.1</v>
      </c>
      <c r="F1105" s="40">
        <v>61.8</v>
      </c>
      <c r="G1105" s="40">
        <v>68.3</v>
      </c>
      <c r="H1105" s="40">
        <v>75</v>
      </c>
      <c r="I1105" s="40">
        <v>80.7</v>
      </c>
      <c r="J1105" s="40">
        <v>82.2</v>
      </c>
      <c r="K1105" s="40">
        <v>82.1</v>
      </c>
      <c r="L1105" s="40">
        <v>78.900000000000006</v>
      </c>
      <c r="M1105" s="40">
        <v>70.2</v>
      </c>
      <c r="N1105" s="40">
        <v>60.9</v>
      </c>
      <c r="O1105" s="40">
        <v>55.1</v>
      </c>
    </row>
    <row r="1106" spans="1:15">
      <c r="A1106" s="40">
        <v>22053</v>
      </c>
      <c r="B1106" s="20" t="s">
        <v>1455</v>
      </c>
      <c r="C1106" s="20" t="s">
        <v>1429</v>
      </c>
      <c r="D1106" s="40">
        <v>51.8</v>
      </c>
      <c r="E1106" s="40">
        <v>54.7</v>
      </c>
      <c r="F1106" s="40">
        <v>61.1</v>
      </c>
      <c r="G1106" s="40">
        <v>68.099999999999994</v>
      </c>
      <c r="H1106" s="40">
        <v>75</v>
      </c>
      <c r="I1106" s="40">
        <v>81</v>
      </c>
      <c r="J1106" s="40">
        <v>82.8</v>
      </c>
      <c r="K1106" s="40">
        <v>82.5</v>
      </c>
      <c r="L1106" s="40">
        <v>78.5</v>
      </c>
      <c r="M1106" s="40">
        <v>69.400000000000006</v>
      </c>
      <c r="N1106" s="40">
        <v>59.6</v>
      </c>
      <c r="O1106" s="40">
        <v>53.4</v>
      </c>
    </row>
    <row r="1107" spans="1:15">
      <c r="A1107" s="40">
        <v>22055</v>
      </c>
      <c r="B1107" s="20" t="s">
        <v>1456</v>
      </c>
      <c r="C1107" s="20" t="s">
        <v>1429</v>
      </c>
      <c r="D1107" s="40">
        <v>51.7</v>
      </c>
      <c r="E1107" s="40">
        <v>54.6</v>
      </c>
      <c r="F1107" s="40">
        <v>61</v>
      </c>
      <c r="G1107" s="40">
        <v>68</v>
      </c>
      <c r="H1107" s="40">
        <v>74.8</v>
      </c>
      <c r="I1107" s="40">
        <v>80.599999999999994</v>
      </c>
      <c r="J1107" s="40">
        <v>82.2</v>
      </c>
      <c r="K1107" s="40">
        <v>81.900000000000006</v>
      </c>
      <c r="L1107" s="40">
        <v>78.099999999999994</v>
      </c>
      <c r="M1107" s="40">
        <v>68.900000000000006</v>
      </c>
      <c r="N1107" s="40">
        <v>59.4</v>
      </c>
      <c r="O1107" s="40">
        <v>53.3</v>
      </c>
    </row>
    <row r="1108" spans="1:15">
      <c r="A1108" s="40">
        <v>22057</v>
      </c>
      <c r="B1108" s="20" t="s">
        <v>1457</v>
      </c>
      <c r="C1108" s="20" t="s">
        <v>1429</v>
      </c>
      <c r="D1108" s="40">
        <v>54</v>
      </c>
      <c r="E1108" s="40">
        <v>56.4</v>
      </c>
      <c r="F1108" s="40">
        <v>61.9</v>
      </c>
      <c r="G1108" s="40">
        <v>68.5</v>
      </c>
      <c r="H1108" s="40">
        <v>75.099999999999994</v>
      </c>
      <c r="I1108" s="40">
        <v>80.599999999999994</v>
      </c>
      <c r="J1108" s="40">
        <v>82</v>
      </c>
      <c r="K1108" s="40">
        <v>81.900000000000006</v>
      </c>
      <c r="L1108" s="40">
        <v>78.8</v>
      </c>
      <c r="M1108" s="40">
        <v>70.2</v>
      </c>
      <c r="N1108" s="40">
        <v>61.2</v>
      </c>
      <c r="O1108" s="40">
        <v>55.5</v>
      </c>
    </row>
    <row r="1109" spans="1:15">
      <c r="A1109" s="40">
        <v>22059</v>
      </c>
      <c r="B1109" s="20" t="s">
        <v>1458</v>
      </c>
      <c r="C1109" s="20" t="s">
        <v>1429</v>
      </c>
      <c r="D1109" s="40">
        <v>47.6</v>
      </c>
      <c r="E1109" s="40">
        <v>51</v>
      </c>
      <c r="F1109" s="40">
        <v>58.1</v>
      </c>
      <c r="G1109" s="40">
        <v>65.7</v>
      </c>
      <c r="H1109" s="40">
        <v>73</v>
      </c>
      <c r="I1109" s="40">
        <v>79.7</v>
      </c>
      <c r="J1109" s="40">
        <v>82</v>
      </c>
      <c r="K1109" s="40">
        <v>81.599999999999994</v>
      </c>
      <c r="L1109" s="40">
        <v>76.599999999999994</v>
      </c>
      <c r="M1109" s="40">
        <v>66.2</v>
      </c>
      <c r="N1109" s="40">
        <v>56</v>
      </c>
      <c r="O1109" s="40">
        <v>49.2</v>
      </c>
    </row>
    <row r="1110" spans="1:15">
      <c r="A1110" s="40">
        <v>22061</v>
      </c>
      <c r="B1110" s="20" t="s">
        <v>1459</v>
      </c>
      <c r="C1110" s="20" t="s">
        <v>1429</v>
      </c>
      <c r="D1110" s="40">
        <v>44.6</v>
      </c>
      <c r="E1110" s="40">
        <v>48.2</v>
      </c>
      <c r="F1110" s="40">
        <v>55.5</v>
      </c>
      <c r="G1110" s="40">
        <v>63.5</v>
      </c>
      <c r="H1110" s="40">
        <v>71.099999999999994</v>
      </c>
      <c r="I1110" s="40">
        <v>78.2</v>
      </c>
      <c r="J1110" s="40">
        <v>81.2</v>
      </c>
      <c r="K1110" s="40">
        <v>80.7</v>
      </c>
      <c r="L1110" s="40">
        <v>75.2</v>
      </c>
      <c r="M1110" s="40">
        <v>64.599999999999994</v>
      </c>
      <c r="N1110" s="40">
        <v>53.6</v>
      </c>
      <c r="O1110" s="40">
        <v>46.3</v>
      </c>
    </row>
    <row r="1111" spans="1:15">
      <c r="A1111" s="40">
        <v>22063</v>
      </c>
      <c r="B1111" s="20" t="s">
        <v>1460</v>
      </c>
      <c r="C1111" s="20" t="s">
        <v>1429</v>
      </c>
      <c r="D1111" s="40">
        <v>51.1</v>
      </c>
      <c r="E1111" s="40">
        <v>53.8</v>
      </c>
      <c r="F1111" s="40">
        <v>60.1</v>
      </c>
      <c r="G1111" s="40">
        <v>66.900000000000006</v>
      </c>
      <c r="H1111" s="40">
        <v>73.900000000000006</v>
      </c>
      <c r="I1111" s="40">
        <v>79.900000000000006</v>
      </c>
      <c r="J1111" s="40">
        <v>81.599999999999994</v>
      </c>
      <c r="K1111" s="40">
        <v>81.3</v>
      </c>
      <c r="L1111" s="40">
        <v>77.5</v>
      </c>
      <c r="M1111" s="40">
        <v>68.099999999999994</v>
      </c>
      <c r="N1111" s="40">
        <v>58.6</v>
      </c>
      <c r="O1111" s="40">
        <v>52.4</v>
      </c>
    </row>
    <row r="1112" spans="1:15">
      <c r="A1112" s="40">
        <v>22065</v>
      </c>
      <c r="B1112" s="20" t="s">
        <v>1461</v>
      </c>
      <c r="C1112" s="20" t="s">
        <v>1429</v>
      </c>
      <c r="D1112" s="40">
        <v>46.2</v>
      </c>
      <c r="E1112" s="40">
        <v>49.6</v>
      </c>
      <c r="F1112" s="40">
        <v>56.9</v>
      </c>
      <c r="G1112" s="40">
        <v>64.8</v>
      </c>
      <c r="H1112" s="40">
        <v>72.400000000000006</v>
      </c>
      <c r="I1112" s="40">
        <v>79.3</v>
      </c>
      <c r="J1112" s="40">
        <v>81.7</v>
      </c>
      <c r="K1112" s="40">
        <v>81.099999999999994</v>
      </c>
      <c r="L1112" s="40">
        <v>76</v>
      </c>
      <c r="M1112" s="40">
        <v>65.3</v>
      </c>
      <c r="N1112" s="40">
        <v>54.9</v>
      </c>
      <c r="O1112" s="40">
        <v>47.9</v>
      </c>
    </row>
    <row r="1113" spans="1:15">
      <c r="A1113" s="40">
        <v>22067</v>
      </c>
      <c r="B1113" s="20" t="s">
        <v>1462</v>
      </c>
      <c r="C1113" s="20" t="s">
        <v>1429</v>
      </c>
      <c r="D1113" s="40">
        <v>44.7</v>
      </c>
      <c r="E1113" s="40">
        <v>48.3</v>
      </c>
      <c r="F1113" s="40">
        <v>55.7</v>
      </c>
      <c r="G1113" s="40">
        <v>63.9</v>
      </c>
      <c r="H1113" s="40">
        <v>71.7</v>
      </c>
      <c r="I1113" s="40">
        <v>78.8</v>
      </c>
      <c r="J1113" s="40">
        <v>81.5</v>
      </c>
      <c r="K1113" s="40">
        <v>80.8</v>
      </c>
      <c r="L1113" s="40">
        <v>75.3</v>
      </c>
      <c r="M1113" s="40">
        <v>64.599999999999994</v>
      </c>
      <c r="N1113" s="40">
        <v>53.9</v>
      </c>
      <c r="O1113" s="40">
        <v>46.5</v>
      </c>
    </row>
    <row r="1114" spans="1:15">
      <c r="A1114" s="40">
        <v>22069</v>
      </c>
      <c r="B1114" s="20" t="s">
        <v>1463</v>
      </c>
      <c r="C1114" s="20" t="s">
        <v>1429</v>
      </c>
      <c r="D1114" s="40">
        <v>47.5</v>
      </c>
      <c r="E1114" s="40">
        <v>50.9</v>
      </c>
      <c r="F1114" s="40">
        <v>57.8</v>
      </c>
      <c r="G1114" s="40">
        <v>65.400000000000006</v>
      </c>
      <c r="H1114" s="40">
        <v>72.7</v>
      </c>
      <c r="I1114" s="40">
        <v>79.400000000000006</v>
      </c>
      <c r="J1114" s="40">
        <v>82</v>
      </c>
      <c r="K1114" s="40">
        <v>81.7</v>
      </c>
      <c r="L1114" s="40">
        <v>76.5</v>
      </c>
      <c r="M1114" s="40">
        <v>66.2</v>
      </c>
      <c r="N1114" s="40">
        <v>55.6</v>
      </c>
      <c r="O1114" s="40">
        <v>48.9</v>
      </c>
    </row>
    <row r="1115" spans="1:15">
      <c r="A1115" s="40">
        <v>22071</v>
      </c>
      <c r="B1115" s="20" t="s">
        <v>1464</v>
      </c>
      <c r="C1115" s="20" t="s">
        <v>1429</v>
      </c>
      <c r="D1115" s="40">
        <v>52.6</v>
      </c>
      <c r="E1115" s="40">
        <v>55.1</v>
      </c>
      <c r="F1115" s="40">
        <v>61</v>
      </c>
      <c r="G1115" s="40">
        <v>67.599999999999994</v>
      </c>
      <c r="H1115" s="40">
        <v>74.5</v>
      </c>
      <c r="I1115" s="40">
        <v>80.2</v>
      </c>
      <c r="J1115" s="40">
        <v>81.8</v>
      </c>
      <c r="K1115" s="40">
        <v>81.8</v>
      </c>
      <c r="L1115" s="40">
        <v>78.5</v>
      </c>
      <c r="M1115" s="40">
        <v>69.599999999999994</v>
      </c>
      <c r="N1115" s="40">
        <v>60</v>
      </c>
      <c r="O1115" s="40">
        <v>54.1</v>
      </c>
    </row>
    <row r="1116" spans="1:15">
      <c r="A1116" s="40">
        <v>22073</v>
      </c>
      <c r="B1116" s="20" t="s">
        <v>1465</v>
      </c>
      <c r="C1116" s="20" t="s">
        <v>1429</v>
      </c>
      <c r="D1116" s="40">
        <v>45.4</v>
      </c>
      <c r="E1116" s="40">
        <v>49</v>
      </c>
      <c r="F1116" s="40">
        <v>56.3</v>
      </c>
      <c r="G1116" s="40">
        <v>64.2</v>
      </c>
      <c r="H1116" s="40">
        <v>71.900000000000006</v>
      </c>
      <c r="I1116" s="40">
        <v>78.900000000000006</v>
      </c>
      <c r="J1116" s="40">
        <v>81.599999999999994</v>
      </c>
      <c r="K1116" s="40">
        <v>81</v>
      </c>
      <c r="L1116" s="40">
        <v>75.5</v>
      </c>
      <c r="M1116" s="40">
        <v>65</v>
      </c>
      <c r="N1116" s="40">
        <v>54.3</v>
      </c>
      <c r="O1116" s="40">
        <v>47.1</v>
      </c>
    </row>
    <row r="1117" spans="1:15">
      <c r="A1117" s="40">
        <v>22075</v>
      </c>
      <c r="B1117" s="20" t="s">
        <v>1466</v>
      </c>
      <c r="C1117" s="20" t="s">
        <v>1429</v>
      </c>
      <c r="D1117" s="40">
        <v>54</v>
      </c>
      <c r="E1117" s="40">
        <v>56.1</v>
      </c>
      <c r="F1117" s="40">
        <v>61.5</v>
      </c>
      <c r="G1117" s="40">
        <v>68.099999999999994</v>
      </c>
      <c r="H1117" s="40">
        <v>74.900000000000006</v>
      </c>
      <c r="I1117" s="40">
        <v>80.5</v>
      </c>
      <c r="J1117" s="40">
        <v>81.900000000000006</v>
      </c>
      <c r="K1117" s="40">
        <v>82.1</v>
      </c>
      <c r="L1117" s="40">
        <v>79.3</v>
      </c>
      <c r="M1117" s="40">
        <v>71.2</v>
      </c>
      <c r="N1117" s="40">
        <v>62</v>
      </c>
      <c r="O1117" s="40">
        <v>55.8</v>
      </c>
    </row>
    <row r="1118" spans="1:15">
      <c r="A1118" s="40">
        <v>22077</v>
      </c>
      <c r="B1118" s="20" t="s">
        <v>1467</v>
      </c>
      <c r="C1118" s="20" t="s">
        <v>1429</v>
      </c>
      <c r="D1118" s="40">
        <v>50.7</v>
      </c>
      <c r="E1118" s="40">
        <v>53.7</v>
      </c>
      <c r="F1118" s="40">
        <v>60.2</v>
      </c>
      <c r="G1118" s="40">
        <v>67.3</v>
      </c>
      <c r="H1118" s="40">
        <v>74.099999999999994</v>
      </c>
      <c r="I1118" s="40">
        <v>80.099999999999994</v>
      </c>
      <c r="J1118" s="40">
        <v>81.900000000000006</v>
      </c>
      <c r="K1118" s="40">
        <v>81.5</v>
      </c>
      <c r="L1118" s="40">
        <v>77.5</v>
      </c>
      <c r="M1118" s="40">
        <v>67.900000000000006</v>
      </c>
      <c r="N1118" s="40">
        <v>58.1</v>
      </c>
      <c r="O1118" s="40">
        <v>52.2</v>
      </c>
    </row>
    <row r="1119" spans="1:15">
      <c r="A1119" s="40">
        <v>22079</v>
      </c>
      <c r="B1119" s="20" t="s">
        <v>1468</v>
      </c>
      <c r="C1119" s="20" t="s">
        <v>1429</v>
      </c>
      <c r="D1119" s="40">
        <v>48.9</v>
      </c>
      <c r="E1119" s="40">
        <v>52.2</v>
      </c>
      <c r="F1119" s="40">
        <v>59</v>
      </c>
      <c r="G1119" s="40">
        <v>66.5</v>
      </c>
      <c r="H1119" s="40">
        <v>73.599999999999994</v>
      </c>
      <c r="I1119" s="40">
        <v>80</v>
      </c>
      <c r="J1119" s="40">
        <v>82.1</v>
      </c>
      <c r="K1119" s="40">
        <v>81.8</v>
      </c>
      <c r="L1119" s="40">
        <v>77.099999999999994</v>
      </c>
      <c r="M1119" s="40">
        <v>67.099999999999994</v>
      </c>
      <c r="N1119" s="40">
        <v>57</v>
      </c>
      <c r="O1119" s="40">
        <v>50.4</v>
      </c>
    </row>
    <row r="1120" spans="1:15">
      <c r="A1120" s="40">
        <v>22081</v>
      </c>
      <c r="B1120" s="20" t="s">
        <v>1469</v>
      </c>
      <c r="C1120" s="20" t="s">
        <v>1429</v>
      </c>
      <c r="D1120" s="40">
        <v>46.1</v>
      </c>
      <c r="E1120" s="40">
        <v>49.7</v>
      </c>
      <c r="F1120" s="40">
        <v>56.8</v>
      </c>
      <c r="G1120" s="40">
        <v>64.599999999999994</v>
      </c>
      <c r="H1120" s="40">
        <v>72.2</v>
      </c>
      <c r="I1120" s="40">
        <v>79.2</v>
      </c>
      <c r="J1120" s="40">
        <v>82.1</v>
      </c>
      <c r="K1120" s="40">
        <v>81.7</v>
      </c>
      <c r="L1120" s="40">
        <v>76.3</v>
      </c>
      <c r="M1120" s="40">
        <v>65.7</v>
      </c>
      <c r="N1120" s="40">
        <v>54.8</v>
      </c>
      <c r="O1120" s="40">
        <v>47.7</v>
      </c>
    </row>
    <row r="1121" spans="1:15">
      <c r="A1121" s="40">
        <v>22083</v>
      </c>
      <c r="B1121" s="20" t="s">
        <v>1470</v>
      </c>
      <c r="C1121" s="20" t="s">
        <v>1429</v>
      </c>
      <c r="D1121" s="40">
        <v>46</v>
      </c>
      <c r="E1121" s="40">
        <v>49.5</v>
      </c>
      <c r="F1121" s="40">
        <v>56.7</v>
      </c>
      <c r="G1121" s="40">
        <v>64.599999999999994</v>
      </c>
      <c r="H1121" s="40">
        <v>72.3</v>
      </c>
      <c r="I1121" s="40">
        <v>79.3</v>
      </c>
      <c r="J1121" s="40">
        <v>81.8</v>
      </c>
      <c r="K1121" s="40">
        <v>81.2</v>
      </c>
      <c r="L1121" s="40">
        <v>75.8</v>
      </c>
      <c r="M1121" s="40">
        <v>65.2</v>
      </c>
      <c r="N1121" s="40">
        <v>54.8</v>
      </c>
      <c r="O1121" s="40">
        <v>47.6</v>
      </c>
    </row>
    <row r="1122" spans="1:15">
      <c r="A1122" s="40">
        <v>22085</v>
      </c>
      <c r="B1122" s="20" t="s">
        <v>1471</v>
      </c>
      <c r="C1122" s="20" t="s">
        <v>1429</v>
      </c>
      <c r="D1122" s="40">
        <v>47.4</v>
      </c>
      <c r="E1122" s="40">
        <v>50.7</v>
      </c>
      <c r="F1122" s="40">
        <v>57.6</v>
      </c>
      <c r="G1122" s="40">
        <v>65.099999999999994</v>
      </c>
      <c r="H1122" s="40">
        <v>72.3</v>
      </c>
      <c r="I1122" s="40">
        <v>79</v>
      </c>
      <c r="J1122" s="40">
        <v>81.599999999999994</v>
      </c>
      <c r="K1122" s="40">
        <v>81.3</v>
      </c>
      <c r="L1122" s="40">
        <v>76.2</v>
      </c>
      <c r="M1122" s="40">
        <v>66</v>
      </c>
      <c r="N1122" s="40">
        <v>55.6</v>
      </c>
      <c r="O1122" s="40">
        <v>48.8</v>
      </c>
    </row>
    <row r="1123" spans="1:15">
      <c r="A1123" s="40">
        <v>22087</v>
      </c>
      <c r="B1123" s="20" t="s">
        <v>1472</v>
      </c>
      <c r="C1123" s="20" t="s">
        <v>1429</v>
      </c>
      <c r="D1123" s="40">
        <v>52.8</v>
      </c>
      <c r="E1123" s="40">
        <v>55.2</v>
      </c>
      <c r="F1123" s="40">
        <v>60.9</v>
      </c>
      <c r="G1123" s="40">
        <v>67.5</v>
      </c>
      <c r="H1123" s="40">
        <v>74.5</v>
      </c>
      <c r="I1123" s="40">
        <v>80.2</v>
      </c>
      <c r="J1123" s="40">
        <v>81.7</v>
      </c>
      <c r="K1123" s="40">
        <v>81.7</v>
      </c>
      <c r="L1123" s="40">
        <v>78.7</v>
      </c>
      <c r="M1123" s="40">
        <v>70.099999999999994</v>
      </c>
      <c r="N1123" s="40">
        <v>60.6</v>
      </c>
      <c r="O1123" s="40">
        <v>54.4</v>
      </c>
    </row>
    <row r="1124" spans="1:15">
      <c r="A1124" s="40">
        <v>22089</v>
      </c>
      <c r="B1124" s="20" t="s">
        <v>1473</v>
      </c>
      <c r="C1124" s="20" t="s">
        <v>1429</v>
      </c>
      <c r="D1124" s="40">
        <v>53.2</v>
      </c>
      <c r="E1124" s="40">
        <v>55.8</v>
      </c>
      <c r="F1124" s="40">
        <v>61.7</v>
      </c>
      <c r="G1124" s="40">
        <v>68.2</v>
      </c>
      <c r="H1124" s="40">
        <v>74.900000000000006</v>
      </c>
      <c r="I1124" s="40">
        <v>80.5</v>
      </c>
      <c r="J1124" s="40">
        <v>82.1</v>
      </c>
      <c r="K1124" s="40">
        <v>81.900000000000006</v>
      </c>
      <c r="L1124" s="40">
        <v>78.5</v>
      </c>
      <c r="M1124" s="40">
        <v>69.599999999999994</v>
      </c>
      <c r="N1124" s="40">
        <v>60.3</v>
      </c>
      <c r="O1124" s="40">
        <v>54.6</v>
      </c>
    </row>
    <row r="1125" spans="1:15">
      <c r="A1125" s="40">
        <v>22091</v>
      </c>
      <c r="B1125" s="20" t="s">
        <v>1474</v>
      </c>
      <c r="C1125" s="20" t="s">
        <v>1429</v>
      </c>
      <c r="D1125" s="40">
        <v>49.5</v>
      </c>
      <c r="E1125" s="40">
        <v>52.3</v>
      </c>
      <c r="F1125" s="40">
        <v>58.8</v>
      </c>
      <c r="G1125" s="40">
        <v>65.900000000000006</v>
      </c>
      <c r="H1125" s="40">
        <v>72.900000000000006</v>
      </c>
      <c r="I1125" s="40">
        <v>79.099999999999994</v>
      </c>
      <c r="J1125" s="40">
        <v>81</v>
      </c>
      <c r="K1125" s="40">
        <v>80.7</v>
      </c>
      <c r="L1125" s="40">
        <v>76.599999999999994</v>
      </c>
      <c r="M1125" s="40">
        <v>66.900000000000006</v>
      </c>
      <c r="N1125" s="40">
        <v>57.2</v>
      </c>
      <c r="O1125" s="40">
        <v>50.9</v>
      </c>
    </row>
    <row r="1126" spans="1:15">
      <c r="A1126" s="40">
        <v>22093</v>
      </c>
      <c r="B1126" s="20" t="s">
        <v>1475</v>
      </c>
      <c r="C1126" s="20" t="s">
        <v>1429</v>
      </c>
      <c r="D1126" s="40">
        <v>52.3</v>
      </c>
      <c r="E1126" s="40">
        <v>55</v>
      </c>
      <c r="F1126" s="40">
        <v>61.1</v>
      </c>
      <c r="G1126" s="40">
        <v>67.8</v>
      </c>
      <c r="H1126" s="40">
        <v>74.7</v>
      </c>
      <c r="I1126" s="40">
        <v>80.3</v>
      </c>
      <c r="J1126" s="40">
        <v>81.8</v>
      </c>
      <c r="K1126" s="40">
        <v>81.7</v>
      </c>
      <c r="L1126" s="40">
        <v>78.099999999999994</v>
      </c>
      <c r="M1126" s="40">
        <v>69.099999999999994</v>
      </c>
      <c r="N1126" s="40">
        <v>59.6</v>
      </c>
      <c r="O1126" s="40">
        <v>53.7</v>
      </c>
    </row>
    <row r="1127" spans="1:15">
      <c r="A1127" s="40">
        <v>22095</v>
      </c>
      <c r="B1127" s="20" t="s">
        <v>1476</v>
      </c>
      <c r="C1127" s="20" t="s">
        <v>1429</v>
      </c>
      <c r="D1127" s="40">
        <v>52.2</v>
      </c>
      <c r="E1127" s="40">
        <v>54.9</v>
      </c>
      <c r="F1127" s="40">
        <v>61</v>
      </c>
      <c r="G1127" s="40">
        <v>67.7</v>
      </c>
      <c r="H1127" s="40">
        <v>74.7</v>
      </c>
      <c r="I1127" s="40">
        <v>80.400000000000006</v>
      </c>
      <c r="J1127" s="40">
        <v>82</v>
      </c>
      <c r="K1127" s="40">
        <v>81.7</v>
      </c>
      <c r="L1127" s="40">
        <v>78.099999999999994</v>
      </c>
      <c r="M1127" s="40">
        <v>69</v>
      </c>
      <c r="N1127" s="40">
        <v>59.6</v>
      </c>
      <c r="O1127" s="40">
        <v>53.6</v>
      </c>
    </row>
    <row r="1128" spans="1:15">
      <c r="A1128" s="40">
        <v>22097</v>
      </c>
      <c r="B1128" s="20" t="s">
        <v>1477</v>
      </c>
      <c r="C1128" s="20" t="s">
        <v>1429</v>
      </c>
      <c r="D1128" s="40">
        <v>50.8</v>
      </c>
      <c r="E1128" s="40">
        <v>53.8</v>
      </c>
      <c r="F1128" s="40">
        <v>60.4</v>
      </c>
      <c r="G1128" s="40">
        <v>67.5</v>
      </c>
      <c r="H1128" s="40">
        <v>74.400000000000006</v>
      </c>
      <c r="I1128" s="40">
        <v>80.400000000000006</v>
      </c>
      <c r="J1128" s="40">
        <v>82.1</v>
      </c>
      <c r="K1128" s="40">
        <v>81.7</v>
      </c>
      <c r="L1128" s="40">
        <v>77.7</v>
      </c>
      <c r="M1128" s="40">
        <v>68.2</v>
      </c>
      <c r="N1128" s="40">
        <v>58.5</v>
      </c>
      <c r="O1128" s="40">
        <v>52.4</v>
      </c>
    </row>
    <row r="1129" spans="1:15">
      <c r="A1129" s="40">
        <v>22099</v>
      </c>
      <c r="B1129" s="20" t="s">
        <v>1478</v>
      </c>
      <c r="C1129" s="20" t="s">
        <v>1429</v>
      </c>
      <c r="D1129" s="40">
        <v>52</v>
      </c>
      <c r="E1129" s="40">
        <v>54.8</v>
      </c>
      <c r="F1129" s="40">
        <v>61</v>
      </c>
      <c r="G1129" s="40">
        <v>67.900000000000006</v>
      </c>
      <c r="H1129" s="40">
        <v>74.7</v>
      </c>
      <c r="I1129" s="40">
        <v>80.3</v>
      </c>
      <c r="J1129" s="40">
        <v>81.900000000000006</v>
      </c>
      <c r="K1129" s="40">
        <v>81.7</v>
      </c>
      <c r="L1129" s="40">
        <v>78</v>
      </c>
      <c r="M1129" s="40">
        <v>68.900000000000006</v>
      </c>
      <c r="N1129" s="40">
        <v>59.4</v>
      </c>
      <c r="O1129" s="40">
        <v>53.5</v>
      </c>
    </row>
    <row r="1130" spans="1:15">
      <c r="A1130" s="40">
        <v>22101</v>
      </c>
      <c r="B1130" s="20" t="s">
        <v>1479</v>
      </c>
      <c r="C1130" s="20" t="s">
        <v>1429</v>
      </c>
      <c r="D1130" s="40">
        <v>52.8</v>
      </c>
      <c r="E1130" s="40">
        <v>55.4</v>
      </c>
      <c r="F1130" s="40">
        <v>61.3</v>
      </c>
      <c r="G1130" s="40">
        <v>68.099999999999994</v>
      </c>
      <c r="H1130" s="40">
        <v>74.8</v>
      </c>
      <c r="I1130" s="40">
        <v>80.3</v>
      </c>
      <c r="J1130" s="40">
        <v>81.7</v>
      </c>
      <c r="K1130" s="40">
        <v>81.599999999999994</v>
      </c>
      <c r="L1130" s="40">
        <v>78.3</v>
      </c>
      <c r="M1130" s="40">
        <v>69.599999999999994</v>
      </c>
      <c r="N1130" s="40">
        <v>60.4</v>
      </c>
      <c r="O1130" s="40">
        <v>54.4</v>
      </c>
    </row>
    <row r="1131" spans="1:15">
      <c r="A1131" s="40">
        <v>22103</v>
      </c>
      <c r="B1131" s="20" t="s">
        <v>1480</v>
      </c>
      <c r="C1131" s="20" t="s">
        <v>1429</v>
      </c>
      <c r="D1131" s="40">
        <v>50.9</v>
      </c>
      <c r="E1131" s="40">
        <v>53.6</v>
      </c>
      <c r="F1131" s="40">
        <v>59.9</v>
      </c>
      <c r="G1131" s="40">
        <v>66.5</v>
      </c>
      <c r="H1131" s="40">
        <v>73.5</v>
      </c>
      <c r="I1131" s="40">
        <v>79.400000000000006</v>
      </c>
      <c r="J1131" s="40">
        <v>81.2</v>
      </c>
      <c r="K1131" s="40">
        <v>81</v>
      </c>
      <c r="L1131" s="40">
        <v>77.3</v>
      </c>
      <c r="M1131" s="40">
        <v>67.900000000000006</v>
      </c>
      <c r="N1131" s="40">
        <v>58.3</v>
      </c>
      <c r="O1131" s="40">
        <v>52.2</v>
      </c>
    </row>
    <row r="1132" spans="1:15">
      <c r="A1132" s="40">
        <v>22105</v>
      </c>
      <c r="B1132" s="20" t="s">
        <v>1481</v>
      </c>
      <c r="C1132" s="20" t="s">
        <v>1429</v>
      </c>
      <c r="D1132" s="40">
        <v>50.2</v>
      </c>
      <c r="E1132" s="40">
        <v>52.9</v>
      </c>
      <c r="F1132" s="40">
        <v>59.4</v>
      </c>
      <c r="G1132" s="40">
        <v>66.2</v>
      </c>
      <c r="H1132" s="40">
        <v>73.2</v>
      </c>
      <c r="I1132" s="40">
        <v>79.400000000000006</v>
      </c>
      <c r="J1132" s="40">
        <v>81.2</v>
      </c>
      <c r="K1132" s="40">
        <v>80.900000000000006</v>
      </c>
      <c r="L1132" s="40">
        <v>77</v>
      </c>
      <c r="M1132" s="40">
        <v>67.400000000000006</v>
      </c>
      <c r="N1132" s="40">
        <v>57.7</v>
      </c>
      <c r="O1132" s="40">
        <v>51.5</v>
      </c>
    </row>
    <row r="1133" spans="1:15">
      <c r="A1133" s="40">
        <v>22107</v>
      </c>
      <c r="B1133" s="20" t="s">
        <v>1482</v>
      </c>
      <c r="C1133" s="20" t="s">
        <v>1429</v>
      </c>
      <c r="D1133" s="40">
        <v>47.3</v>
      </c>
      <c r="E1133" s="40">
        <v>50.6</v>
      </c>
      <c r="F1133" s="40">
        <v>57.7</v>
      </c>
      <c r="G1133" s="40">
        <v>65.3</v>
      </c>
      <c r="H1133" s="40">
        <v>72.8</v>
      </c>
      <c r="I1133" s="40">
        <v>79.5</v>
      </c>
      <c r="J1133" s="40">
        <v>81.900000000000006</v>
      </c>
      <c r="K1133" s="40">
        <v>81.5</v>
      </c>
      <c r="L1133" s="40">
        <v>76.5</v>
      </c>
      <c r="M1133" s="40">
        <v>65.900000000000006</v>
      </c>
      <c r="N1133" s="40">
        <v>55.6</v>
      </c>
      <c r="O1133" s="40">
        <v>48.8</v>
      </c>
    </row>
    <row r="1134" spans="1:15">
      <c r="A1134" s="40">
        <v>22109</v>
      </c>
      <c r="B1134" s="20" t="s">
        <v>1483</v>
      </c>
      <c r="C1134" s="20" t="s">
        <v>1429</v>
      </c>
      <c r="D1134" s="40">
        <v>54.2</v>
      </c>
      <c r="E1134" s="40">
        <v>56.5</v>
      </c>
      <c r="F1134" s="40">
        <v>62</v>
      </c>
      <c r="G1134" s="40">
        <v>68.599999999999994</v>
      </c>
      <c r="H1134" s="40">
        <v>75.099999999999994</v>
      </c>
      <c r="I1134" s="40">
        <v>80.400000000000006</v>
      </c>
      <c r="J1134" s="40">
        <v>81.8</v>
      </c>
      <c r="K1134" s="40">
        <v>81.7</v>
      </c>
      <c r="L1134" s="40">
        <v>78.7</v>
      </c>
      <c r="M1134" s="40">
        <v>70.3</v>
      </c>
      <c r="N1134" s="40">
        <v>61.4</v>
      </c>
      <c r="O1134" s="40">
        <v>55.7</v>
      </c>
    </row>
    <row r="1135" spans="1:15">
      <c r="A1135" s="40">
        <v>22111</v>
      </c>
      <c r="B1135" s="20" t="s">
        <v>1484</v>
      </c>
      <c r="C1135" s="20" t="s">
        <v>1429</v>
      </c>
      <c r="D1135" s="40">
        <v>44.5</v>
      </c>
      <c r="E1135" s="40">
        <v>48.1</v>
      </c>
      <c r="F1135" s="40">
        <v>55.5</v>
      </c>
      <c r="G1135" s="40">
        <v>63.6</v>
      </c>
      <c r="H1135" s="40">
        <v>71.2</v>
      </c>
      <c r="I1135" s="40">
        <v>78.400000000000006</v>
      </c>
      <c r="J1135" s="40">
        <v>81.400000000000006</v>
      </c>
      <c r="K1135" s="40">
        <v>80.8</v>
      </c>
      <c r="L1135" s="40">
        <v>75.2</v>
      </c>
      <c r="M1135" s="40">
        <v>64.5</v>
      </c>
      <c r="N1135" s="40">
        <v>53.6</v>
      </c>
      <c r="O1135" s="40">
        <v>46.2</v>
      </c>
    </row>
    <row r="1136" spans="1:15">
      <c r="A1136" s="40">
        <v>22113</v>
      </c>
      <c r="B1136" s="20" t="s">
        <v>1485</v>
      </c>
      <c r="C1136" s="20" t="s">
        <v>1429</v>
      </c>
      <c r="D1136" s="40">
        <v>52.6</v>
      </c>
      <c r="E1136" s="40">
        <v>55.3</v>
      </c>
      <c r="F1136" s="40">
        <v>61.4</v>
      </c>
      <c r="G1136" s="40">
        <v>68.3</v>
      </c>
      <c r="H1136" s="40">
        <v>75.099999999999994</v>
      </c>
      <c r="I1136" s="40">
        <v>80.8</v>
      </c>
      <c r="J1136" s="40">
        <v>82.3</v>
      </c>
      <c r="K1136" s="40">
        <v>82.1</v>
      </c>
      <c r="L1136" s="40">
        <v>78.5</v>
      </c>
      <c r="M1136" s="40">
        <v>69.8</v>
      </c>
      <c r="N1136" s="40">
        <v>60.4</v>
      </c>
      <c r="O1136" s="40">
        <v>54.3</v>
      </c>
    </row>
    <row r="1137" spans="1:15">
      <c r="A1137" s="40">
        <v>22115</v>
      </c>
      <c r="B1137" s="20" t="s">
        <v>1486</v>
      </c>
      <c r="C1137" s="20" t="s">
        <v>1429</v>
      </c>
      <c r="D1137" s="40">
        <v>48.6</v>
      </c>
      <c r="E1137" s="40">
        <v>51.8</v>
      </c>
      <c r="F1137" s="40">
        <v>58.4</v>
      </c>
      <c r="G1137" s="40">
        <v>65.8</v>
      </c>
      <c r="H1137" s="40">
        <v>72.8</v>
      </c>
      <c r="I1137" s="40">
        <v>79.099999999999994</v>
      </c>
      <c r="J1137" s="40">
        <v>81.5</v>
      </c>
      <c r="K1137" s="40">
        <v>81.3</v>
      </c>
      <c r="L1137" s="40">
        <v>76.599999999999994</v>
      </c>
      <c r="M1137" s="40">
        <v>66.7</v>
      </c>
      <c r="N1137" s="40">
        <v>56.6</v>
      </c>
      <c r="O1137" s="40">
        <v>50.1</v>
      </c>
    </row>
    <row r="1138" spans="1:15">
      <c r="A1138" s="40">
        <v>22117</v>
      </c>
      <c r="B1138" s="20" t="s">
        <v>1487</v>
      </c>
      <c r="C1138" s="20" t="s">
        <v>1429</v>
      </c>
      <c r="D1138" s="40">
        <v>49.5</v>
      </c>
      <c r="E1138" s="40">
        <v>52.3</v>
      </c>
      <c r="F1138" s="40">
        <v>58.8</v>
      </c>
      <c r="G1138" s="40">
        <v>65.8</v>
      </c>
      <c r="H1138" s="40">
        <v>72.8</v>
      </c>
      <c r="I1138" s="40">
        <v>79.099999999999994</v>
      </c>
      <c r="J1138" s="40">
        <v>80.900000000000006</v>
      </c>
      <c r="K1138" s="40">
        <v>80.599999999999994</v>
      </c>
      <c r="L1138" s="40">
        <v>76.5</v>
      </c>
      <c r="M1138" s="40">
        <v>66.7</v>
      </c>
      <c r="N1138" s="40">
        <v>57</v>
      </c>
      <c r="O1138" s="40">
        <v>50.7</v>
      </c>
    </row>
    <row r="1139" spans="1:15">
      <c r="A1139" s="40">
        <v>22119</v>
      </c>
      <c r="B1139" s="20" t="s">
        <v>1488</v>
      </c>
      <c r="C1139" s="20" t="s">
        <v>1429</v>
      </c>
      <c r="D1139" s="40">
        <v>44.9</v>
      </c>
      <c r="E1139" s="40">
        <v>48.5</v>
      </c>
      <c r="F1139" s="40">
        <v>55.8</v>
      </c>
      <c r="G1139" s="40">
        <v>63.9</v>
      </c>
      <c r="H1139" s="40">
        <v>71.5</v>
      </c>
      <c r="I1139" s="40">
        <v>78.8</v>
      </c>
      <c r="J1139" s="40">
        <v>81.900000000000006</v>
      </c>
      <c r="K1139" s="40">
        <v>81.5</v>
      </c>
      <c r="L1139" s="40">
        <v>75.900000000000006</v>
      </c>
      <c r="M1139" s="40">
        <v>65.2</v>
      </c>
      <c r="N1139" s="40">
        <v>54</v>
      </c>
      <c r="O1139" s="40">
        <v>46.6</v>
      </c>
    </row>
    <row r="1140" spans="1:15">
      <c r="A1140" s="40">
        <v>22121</v>
      </c>
      <c r="B1140" s="20" t="s">
        <v>1489</v>
      </c>
      <c r="C1140" s="20" t="s">
        <v>1429</v>
      </c>
      <c r="D1140" s="40">
        <v>51.2</v>
      </c>
      <c r="E1140" s="40">
        <v>54.1</v>
      </c>
      <c r="F1140" s="40">
        <v>60.4</v>
      </c>
      <c r="G1140" s="40">
        <v>67.5</v>
      </c>
      <c r="H1140" s="40">
        <v>74.3</v>
      </c>
      <c r="I1140" s="40">
        <v>80.2</v>
      </c>
      <c r="J1140" s="40">
        <v>81.900000000000006</v>
      </c>
      <c r="K1140" s="40">
        <v>81.599999999999994</v>
      </c>
      <c r="L1140" s="40">
        <v>77.8</v>
      </c>
      <c r="M1140" s="40">
        <v>68.400000000000006</v>
      </c>
      <c r="N1140" s="40">
        <v>58.7</v>
      </c>
      <c r="O1140" s="40">
        <v>52.7</v>
      </c>
    </row>
    <row r="1141" spans="1:15">
      <c r="A1141" s="40">
        <v>22123</v>
      </c>
      <c r="B1141" s="20" t="s">
        <v>1490</v>
      </c>
      <c r="C1141" s="20" t="s">
        <v>1429</v>
      </c>
      <c r="D1141" s="40">
        <v>44.9</v>
      </c>
      <c r="E1141" s="40">
        <v>48.4</v>
      </c>
      <c r="F1141" s="40">
        <v>55.9</v>
      </c>
      <c r="G1141" s="40">
        <v>64.099999999999994</v>
      </c>
      <c r="H1141" s="40">
        <v>72</v>
      </c>
      <c r="I1141" s="40">
        <v>79.099999999999994</v>
      </c>
      <c r="J1141" s="40">
        <v>81.599999999999994</v>
      </c>
      <c r="K1141" s="40">
        <v>80.900000000000006</v>
      </c>
      <c r="L1141" s="40">
        <v>75.5</v>
      </c>
      <c r="M1141" s="40">
        <v>64.7</v>
      </c>
      <c r="N1141" s="40">
        <v>54.1</v>
      </c>
      <c r="O1141" s="40">
        <v>46.7</v>
      </c>
    </row>
    <row r="1142" spans="1:15">
      <c r="A1142" s="40">
        <v>22125</v>
      </c>
      <c r="B1142" s="20" t="s">
        <v>1491</v>
      </c>
      <c r="C1142" s="20" t="s">
        <v>1429</v>
      </c>
      <c r="D1142" s="40">
        <v>50</v>
      </c>
      <c r="E1142" s="40">
        <v>53</v>
      </c>
      <c r="F1142" s="40">
        <v>59.6</v>
      </c>
      <c r="G1142" s="40">
        <v>66.7</v>
      </c>
      <c r="H1142" s="40">
        <v>73.599999999999994</v>
      </c>
      <c r="I1142" s="40">
        <v>79.7</v>
      </c>
      <c r="J1142" s="40">
        <v>81.5</v>
      </c>
      <c r="K1142" s="40">
        <v>81.099999999999994</v>
      </c>
      <c r="L1142" s="40">
        <v>77.2</v>
      </c>
      <c r="M1142" s="40">
        <v>67.5</v>
      </c>
      <c r="N1142" s="40">
        <v>57.6</v>
      </c>
      <c r="O1142" s="40">
        <v>51.5</v>
      </c>
    </row>
    <row r="1143" spans="1:15">
      <c r="A1143" s="40">
        <v>22127</v>
      </c>
      <c r="B1143" s="20" t="s">
        <v>1492</v>
      </c>
      <c r="C1143" s="20" t="s">
        <v>1429</v>
      </c>
      <c r="D1143" s="40">
        <v>46.7</v>
      </c>
      <c r="E1143" s="40">
        <v>50.1</v>
      </c>
      <c r="F1143" s="40">
        <v>57.2</v>
      </c>
      <c r="G1143" s="40">
        <v>64.8</v>
      </c>
      <c r="H1143" s="40">
        <v>72.2</v>
      </c>
      <c r="I1143" s="40">
        <v>79.099999999999994</v>
      </c>
      <c r="J1143" s="40">
        <v>81.599999999999994</v>
      </c>
      <c r="K1143" s="40">
        <v>81.3</v>
      </c>
      <c r="L1143" s="40">
        <v>76</v>
      </c>
      <c r="M1143" s="40">
        <v>65.5</v>
      </c>
      <c r="N1143" s="40">
        <v>55</v>
      </c>
      <c r="O1143" s="40">
        <v>48.1</v>
      </c>
    </row>
    <row r="1144" spans="1:15">
      <c r="A1144" s="40">
        <v>23001</v>
      </c>
      <c r="B1144" s="20" t="s">
        <v>1493</v>
      </c>
      <c r="C1144" s="20" t="s">
        <v>1494</v>
      </c>
      <c r="D1144" s="40">
        <v>17.399999999999999</v>
      </c>
      <c r="E1144" s="40">
        <v>19.100000000000001</v>
      </c>
      <c r="F1144" s="40">
        <v>29.6</v>
      </c>
      <c r="G1144" s="40">
        <v>41.2</v>
      </c>
      <c r="H1144" s="40">
        <v>52.9</v>
      </c>
      <c r="I1144" s="40">
        <v>62</v>
      </c>
      <c r="J1144" s="40">
        <v>67.599999999999994</v>
      </c>
      <c r="K1144" s="40">
        <v>65.5</v>
      </c>
      <c r="L1144" s="40">
        <v>57.5</v>
      </c>
      <c r="M1144" s="40">
        <v>46.9</v>
      </c>
      <c r="N1144" s="40">
        <v>35.200000000000003</v>
      </c>
      <c r="O1144" s="40">
        <v>22.5</v>
      </c>
    </row>
    <row r="1145" spans="1:15">
      <c r="A1145" s="40">
        <v>23003</v>
      </c>
      <c r="B1145" s="20" t="s">
        <v>1495</v>
      </c>
      <c r="C1145" s="20" t="s">
        <v>1494</v>
      </c>
      <c r="D1145" s="40">
        <v>8.9</v>
      </c>
      <c r="E1145" s="40">
        <v>11</v>
      </c>
      <c r="F1145" s="40">
        <v>22.7</v>
      </c>
      <c r="G1145" s="40">
        <v>36.200000000000003</v>
      </c>
      <c r="H1145" s="40">
        <v>49.3</v>
      </c>
      <c r="I1145" s="40">
        <v>58.9</v>
      </c>
      <c r="J1145" s="40">
        <v>64.3</v>
      </c>
      <c r="K1145" s="40">
        <v>61.6</v>
      </c>
      <c r="L1145" s="40">
        <v>53</v>
      </c>
      <c r="M1145" s="40">
        <v>42.3</v>
      </c>
      <c r="N1145" s="40">
        <v>29.7</v>
      </c>
      <c r="O1145" s="40">
        <v>15</v>
      </c>
    </row>
    <row r="1146" spans="1:15">
      <c r="A1146" s="40">
        <v>23005</v>
      </c>
      <c r="B1146" s="20" t="s">
        <v>1171</v>
      </c>
      <c r="C1146" s="20" t="s">
        <v>1494</v>
      </c>
      <c r="D1146" s="40">
        <v>19</v>
      </c>
      <c r="E1146" s="40">
        <v>20.5</v>
      </c>
      <c r="F1146" s="40">
        <v>30.7</v>
      </c>
      <c r="G1146" s="40">
        <v>41.8</v>
      </c>
      <c r="H1146" s="40">
        <v>53.1</v>
      </c>
      <c r="I1146" s="40">
        <v>62.2</v>
      </c>
      <c r="J1146" s="40">
        <v>67.900000000000006</v>
      </c>
      <c r="K1146" s="40">
        <v>65.8</v>
      </c>
      <c r="L1146" s="40">
        <v>57.9</v>
      </c>
      <c r="M1146" s="40">
        <v>47.5</v>
      </c>
      <c r="N1146" s="40">
        <v>36.200000000000003</v>
      </c>
      <c r="O1146" s="40">
        <v>23.9</v>
      </c>
    </row>
    <row r="1147" spans="1:15">
      <c r="A1147" s="40">
        <v>23007</v>
      </c>
      <c r="B1147" s="20" t="s">
        <v>730</v>
      </c>
      <c r="C1147" s="20" t="s">
        <v>1494</v>
      </c>
      <c r="D1147" s="40">
        <v>11.8</v>
      </c>
      <c r="E1147" s="40">
        <v>13.3</v>
      </c>
      <c r="F1147" s="40">
        <v>23.7</v>
      </c>
      <c r="G1147" s="40">
        <v>36.299999999999997</v>
      </c>
      <c r="H1147" s="40">
        <v>48.8</v>
      </c>
      <c r="I1147" s="40">
        <v>58.3</v>
      </c>
      <c r="J1147" s="40">
        <v>63.6</v>
      </c>
      <c r="K1147" s="40">
        <v>61.3</v>
      </c>
      <c r="L1147" s="40">
        <v>53.5</v>
      </c>
      <c r="M1147" s="40">
        <v>42.7</v>
      </c>
      <c r="N1147" s="40">
        <v>30.3</v>
      </c>
      <c r="O1147" s="40">
        <v>16.899999999999999</v>
      </c>
    </row>
    <row r="1148" spans="1:15">
      <c r="A1148" s="40">
        <v>23009</v>
      </c>
      <c r="B1148" s="20" t="s">
        <v>1070</v>
      </c>
      <c r="C1148" s="20" t="s">
        <v>1494</v>
      </c>
      <c r="D1148" s="40">
        <v>18.3</v>
      </c>
      <c r="E1148" s="40">
        <v>19.600000000000001</v>
      </c>
      <c r="F1148" s="40">
        <v>29.8</v>
      </c>
      <c r="G1148" s="40">
        <v>40.799999999999997</v>
      </c>
      <c r="H1148" s="40">
        <v>51.8</v>
      </c>
      <c r="I1148" s="40">
        <v>60.7</v>
      </c>
      <c r="J1148" s="40">
        <v>66.5</v>
      </c>
      <c r="K1148" s="40">
        <v>64.8</v>
      </c>
      <c r="L1148" s="40">
        <v>57</v>
      </c>
      <c r="M1148" s="40">
        <v>47</v>
      </c>
      <c r="N1148" s="40">
        <v>36</v>
      </c>
      <c r="O1148" s="40">
        <v>23.2</v>
      </c>
    </row>
    <row r="1149" spans="1:15">
      <c r="A1149" s="40">
        <v>23011</v>
      </c>
      <c r="B1149" s="20" t="s">
        <v>1496</v>
      </c>
      <c r="C1149" s="20" t="s">
        <v>1494</v>
      </c>
      <c r="D1149" s="40">
        <v>17</v>
      </c>
      <c r="E1149" s="40">
        <v>18.600000000000001</v>
      </c>
      <c r="F1149" s="40">
        <v>29.4</v>
      </c>
      <c r="G1149" s="40">
        <v>41.1</v>
      </c>
      <c r="H1149" s="40">
        <v>52.9</v>
      </c>
      <c r="I1149" s="40">
        <v>62</v>
      </c>
      <c r="J1149" s="40">
        <v>67.7</v>
      </c>
      <c r="K1149" s="40">
        <v>65.5</v>
      </c>
      <c r="L1149" s="40">
        <v>57.5</v>
      </c>
      <c r="M1149" s="40">
        <v>46.7</v>
      </c>
      <c r="N1149" s="40">
        <v>35</v>
      </c>
      <c r="O1149" s="40">
        <v>22.1</v>
      </c>
    </row>
    <row r="1150" spans="1:15">
      <c r="A1150" s="40">
        <v>23013</v>
      </c>
      <c r="B1150" s="20" t="s">
        <v>1187</v>
      </c>
      <c r="C1150" s="20" t="s">
        <v>1494</v>
      </c>
      <c r="D1150" s="40">
        <v>20</v>
      </c>
      <c r="E1150" s="40">
        <v>20.9</v>
      </c>
      <c r="F1150" s="40">
        <v>30.5</v>
      </c>
      <c r="G1150" s="40">
        <v>40.799999999999997</v>
      </c>
      <c r="H1150" s="40">
        <v>51.2</v>
      </c>
      <c r="I1150" s="40">
        <v>59.9</v>
      </c>
      <c r="J1150" s="40">
        <v>66</v>
      </c>
      <c r="K1150" s="40">
        <v>64.400000000000006</v>
      </c>
      <c r="L1150" s="40">
        <v>57.3</v>
      </c>
      <c r="M1150" s="40">
        <v>47.4</v>
      </c>
      <c r="N1150" s="40">
        <v>36.700000000000003</v>
      </c>
      <c r="O1150" s="40">
        <v>24.7</v>
      </c>
    </row>
    <row r="1151" spans="1:15">
      <c r="A1151" s="40">
        <v>23015</v>
      </c>
      <c r="B1151" s="20" t="s">
        <v>814</v>
      </c>
      <c r="C1151" s="20" t="s">
        <v>1494</v>
      </c>
      <c r="D1151" s="40">
        <v>19.7</v>
      </c>
      <c r="E1151" s="40">
        <v>20.8</v>
      </c>
      <c r="F1151" s="40">
        <v>30.7</v>
      </c>
      <c r="G1151" s="40">
        <v>41.2</v>
      </c>
      <c r="H1151" s="40">
        <v>52</v>
      </c>
      <c r="I1151" s="40">
        <v>60.8</v>
      </c>
      <c r="J1151" s="40">
        <v>66.900000000000006</v>
      </c>
      <c r="K1151" s="40">
        <v>65</v>
      </c>
      <c r="L1151" s="40">
        <v>57.7</v>
      </c>
      <c r="M1151" s="40">
        <v>47.5</v>
      </c>
      <c r="N1151" s="40">
        <v>36.5</v>
      </c>
      <c r="O1151" s="40">
        <v>24.4</v>
      </c>
    </row>
    <row r="1152" spans="1:15">
      <c r="A1152" s="40">
        <v>23017</v>
      </c>
      <c r="B1152" s="20" t="s">
        <v>1497</v>
      </c>
      <c r="C1152" s="20" t="s">
        <v>1494</v>
      </c>
      <c r="D1152" s="40">
        <v>14.1</v>
      </c>
      <c r="E1152" s="40">
        <v>15.6</v>
      </c>
      <c r="F1152" s="40">
        <v>26.3</v>
      </c>
      <c r="G1152" s="40">
        <v>38.6</v>
      </c>
      <c r="H1152" s="40">
        <v>50.9</v>
      </c>
      <c r="I1152" s="40">
        <v>60.1</v>
      </c>
      <c r="J1152" s="40">
        <v>65.400000000000006</v>
      </c>
      <c r="K1152" s="40">
        <v>63</v>
      </c>
      <c r="L1152" s="40">
        <v>55.2</v>
      </c>
      <c r="M1152" s="40">
        <v>44.3</v>
      </c>
      <c r="N1152" s="40">
        <v>32.299999999999997</v>
      </c>
      <c r="O1152" s="40">
        <v>19.100000000000001</v>
      </c>
    </row>
    <row r="1153" spans="1:15">
      <c r="A1153" s="40">
        <v>23019</v>
      </c>
      <c r="B1153" s="20" t="s">
        <v>1498</v>
      </c>
      <c r="C1153" s="20" t="s">
        <v>1494</v>
      </c>
      <c r="D1153" s="40">
        <v>13.8</v>
      </c>
      <c r="E1153" s="40">
        <v>15.9</v>
      </c>
      <c r="F1153" s="40">
        <v>27.2</v>
      </c>
      <c r="G1153" s="40">
        <v>39.6</v>
      </c>
      <c r="H1153" s="40">
        <v>51.7</v>
      </c>
      <c r="I1153" s="40">
        <v>61</v>
      </c>
      <c r="J1153" s="40">
        <v>66.5</v>
      </c>
      <c r="K1153" s="40">
        <v>64.2</v>
      </c>
      <c r="L1153" s="40">
        <v>55.8</v>
      </c>
      <c r="M1153" s="40">
        <v>45.1</v>
      </c>
      <c r="N1153" s="40">
        <v>33.200000000000003</v>
      </c>
      <c r="O1153" s="40">
        <v>19.399999999999999</v>
      </c>
    </row>
    <row r="1154" spans="1:15">
      <c r="A1154" s="40">
        <v>23021</v>
      </c>
      <c r="B1154" s="20" t="s">
        <v>1499</v>
      </c>
      <c r="C1154" s="20" t="s">
        <v>1494</v>
      </c>
      <c r="D1154" s="40">
        <v>10.3</v>
      </c>
      <c r="E1154" s="40">
        <v>12.3</v>
      </c>
      <c r="F1154" s="40">
        <v>23.8</v>
      </c>
      <c r="G1154" s="40">
        <v>36.700000000000003</v>
      </c>
      <c r="H1154" s="40">
        <v>49.5</v>
      </c>
      <c r="I1154" s="40">
        <v>59</v>
      </c>
      <c r="J1154" s="40">
        <v>64.3</v>
      </c>
      <c r="K1154" s="40">
        <v>61.8</v>
      </c>
      <c r="L1154" s="40">
        <v>53.5</v>
      </c>
      <c r="M1154" s="40">
        <v>42.6</v>
      </c>
      <c r="N1154" s="40">
        <v>30.1</v>
      </c>
      <c r="O1154" s="40">
        <v>16.100000000000001</v>
      </c>
    </row>
    <row r="1155" spans="1:15">
      <c r="A1155" s="40">
        <v>23023</v>
      </c>
      <c r="B1155" s="20" t="s">
        <v>1500</v>
      </c>
      <c r="C1155" s="20" t="s">
        <v>1494</v>
      </c>
      <c r="D1155" s="40">
        <v>19.600000000000001</v>
      </c>
      <c r="E1155" s="40">
        <v>20.8</v>
      </c>
      <c r="F1155" s="40">
        <v>30.9</v>
      </c>
      <c r="G1155" s="40">
        <v>41.6</v>
      </c>
      <c r="H1155" s="40">
        <v>52.5</v>
      </c>
      <c r="I1155" s="40">
        <v>61.5</v>
      </c>
      <c r="J1155" s="40">
        <v>67.5</v>
      </c>
      <c r="K1155" s="40">
        <v>65.599999999999994</v>
      </c>
      <c r="L1155" s="40">
        <v>58</v>
      </c>
      <c r="M1155" s="40">
        <v>47.7</v>
      </c>
      <c r="N1155" s="40">
        <v>36.5</v>
      </c>
      <c r="O1155" s="40">
        <v>24.4</v>
      </c>
    </row>
    <row r="1156" spans="1:15">
      <c r="A1156" s="40">
        <v>23025</v>
      </c>
      <c r="B1156" s="20" t="s">
        <v>1501</v>
      </c>
      <c r="C1156" s="20" t="s">
        <v>1494</v>
      </c>
      <c r="D1156" s="40">
        <v>11</v>
      </c>
      <c r="E1156" s="40">
        <v>12.8</v>
      </c>
      <c r="F1156" s="40">
        <v>23.8</v>
      </c>
      <c r="G1156" s="40">
        <v>36.700000000000003</v>
      </c>
      <c r="H1156" s="40">
        <v>49.5</v>
      </c>
      <c r="I1156" s="40">
        <v>59</v>
      </c>
      <c r="J1156" s="40">
        <v>64.3</v>
      </c>
      <c r="K1156" s="40">
        <v>61.9</v>
      </c>
      <c r="L1156" s="40">
        <v>53.8</v>
      </c>
      <c r="M1156" s="40">
        <v>43</v>
      </c>
      <c r="N1156" s="40">
        <v>30.5</v>
      </c>
      <c r="O1156" s="40">
        <v>16.600000000000001</v>
      </c>
    </row>
    <row r="1157" spans="1:15">
      <c r="A1157" s="40">
        <v>23027</v>
      </c>
      <c r="B1157" s="20" t="s">
        <v>1502</v>
      </c>
      <c r="C1157" s="20" t="s">
        <v>1494</v>
      </c>
      <c r="D1157" s="40">
        <v>17.5</v>
      </c>
      <c r="E1157" s="40">
        <v>19</v>
      </c>
      <c r="F1157" s="40">
        <v>29.4</v>
      </c>
      <c r="G1157" s="40">
        <v>40.700000000000003</v>
      </c>
      <c r="H1157" s="40">
        <v>52</v>
      </c>
      <c r="I1157" s="40">
        <v>60.9</v>
      </c>
      <c r="J1157" s="40">
        <v>66.8</v>
      </c>
      <c r="K1157" s="40">
        <v>64.7</v>
      </c>
      <c r="L1157" s="40">
        <v>56.9</v>
      </c>
      <c r="M1157" s="40">
        <v>46.6</v>
      </c>
      <c r="N1157" s="40">
        <v>35.299999999999997</v>
      </c>
      <c r="O1157" s="40">
        <v>22.5</v>
      </c>
    </row>
    <row r="1158" spans="1:15">
      <c r="A1158" s="40">
        <v>23029</v>
      </c>
      <c r="B1158" s="20" t="s">
        <v>765</v>
      </c>
      <c r="C1158" s="20" t="s">
        <v>1494</v>
      </c>
      <c r="D1158" s="40">
        <v>17.2</v>
      </c>
      <c r="E1158" s="40">
        <v>18.5</v>
      </c>
      <c r="F1158" s="40">
        <v>28.7</v>
      </c>
      <c r="G1158" s="40">
        <v>39.9</v>
      </c>
      <c r="H1158" s="40">
        <v>50.9</v>
      </c>
      <c r="I1158" s="40">
        <v>59.7</v>
      </c>
      <c r="J1158" s="40">
        <v>65.400000000000006</v>
      </c>
      <c r="K1158" s="40">
        <v>64</v>
      </c>
      <c r="L1158" s="40">
        <v>56.2</v>
      </c>
      <c r="M1158" s="40">
        <v>46.4</v>
      </c>
      <c r="N1158" s="40">
        <v>35.299999999999997</v>
      </c>
      <c r="O1158" s="40">
        <v>22.5</v>
      </c>
    </row>
    <row r="1159" spans="1:15">
      <c r="A1159" s="40">
        <v>23031</v>
      </c>
      <c r="B1159" s="20" t="s">
        <v>1503</v>
      </c>
      <c r="C1159" s="20" t="s">
        <v>1494</v>
      </c>
      <c r="D1159" s="40">
        <v>20.399999999999999</v>
      </c>
      <c r="E1159" s="40">
        <v>21.8</v>
      </c>
      <c r="F1159" s="40">
        <v>31.8</v>
      </c>
      <c r="G1159" s="40">
        <v>42.5</v>
      </c>
      <c r="H1159" s="40">
        <v>53.8</v>
      </c>
      <c r="I1159" s="40">
        <v>62.8</v>
      </c>
      <c r="J1159" s="40">
        <v>68.5</v>
      </c>
      <c r="K1159" s="40">
        <v>66.099999999999994</v>
      </c>
      <c r="L1159" s="40">
        <v>58.4</v>
      </c>
      <c r="M1159" s="40">
        <v>47.9</v>
      </c>
      <c r="N1159" s="40">
        <v>36.9</v>
      </c>
      <c r="O1159" s="40">
        <v>25</v>
      </c>
    </row>
    <row r="1160" spans="1:15">
      <c r="A1160" s="40">
        <v>24001</v>
      </c>
      <c r="B1160" s="20" t="s">
        <v>1504</v>
      </c>
      <c r="C1160" s="20" t="s">
        <v>1505</v>
      </c>
      <c r="D1160" s="40">
        <v>29.2</v>
      </c>
      <c r="E1160" s="40">
        <v>31.3</v>
      </c>
      <c r="F1160" s="40">
        <v>40</v>
      </c>
      <c r="G1160" s="40">
        <v>50.4</v>
      </c>
      <c r="H1160" s="40">
        <v>60.7</v>
      </c>
      <c r="I1160" s="40">
        <v>68.7</v>
      </c>
      <c r="J1160" s="40">
        <v>72.8</v>
      </c>
      <c r="K1160" s="40">
        <v>70.900000000000006</v>
      </c>
      <c r="L1160" s="40">
        <v>64.400000000000006</v>
      </c>
      <c r="M1160" s="40">
        <v>53.2</v>
      </c>
      <c r="N1160" s="40">
        <v>41.9</v>
      </c>
      <c r="O1160" s="40">
        <v>32.1</v>
      </c>
    </row>
    <row r="1161" spans="1:15">
      <c r="A1161" s="40">
        <v>24003</v>
      </c>
      <c r="B1161" s="20" t="s">
        <v>1506</v>
      </c>
      <c r="C1161" s="20" t="s">
        <v>1505</v>
      </c>
      <c r="D1161" s="40">
        <v>34</v>
      </c>
      <c r="E1161" s="40">
        <v>35.299999999999997</v>
      </c>
      <c r="F1161" s="40">
        <v>44</v>
      </c>
      <c r="G1161" s="40">
        <v>53.7</v>
      </c>
      <c r="H1161" s="40">
        <v>63.9</v>
      </c>
      <c r="I1161" s="40">
        <v>72.3</v>
      </c>
      <c r="J1161" s="40">
        <v>76.900000000000006</v>
      </c>
      <c r="K1161" s="40">
        <v>75</v>
      </c>
      <c r="L1161" s="40">
        <v>68.7</v>
      </c>
      <c r="M1161" s="40">
        <v>57.3</v>
      </c>
      <c r="N1161" s="40">
        <v>46.4</v>
      </c>
      <c r="O1161" s="40">
        <v>36.9</v>
      </c>
    </row>
    <row r="1162" spans="1:15">
      <c r="A1162" s="40">
        <v>24005</v>
      </c>
      <c r="B1162" s="20" t="s">
        <v>1507</v>
      </c>
      <c r="C1162" s="20" t="s">
        <v>1505</v>
      </c>
      <c r="D1162" s="40">
        <v>31.1</v>
      </c>
      <c r="E1162" s="40">
        <v>32.5</v>
      </c>
      <c r="F1162" s="40">
        <v>41.4</v>
      </c>
      <c r="G1162" s="40">
        <v>51.4</v>
      </c>
      <c r="H1162" s="40">
        <v>62</v>
      </c>
      <c r="I1162" s="40">
        <v>70.3</v>
      </c>
      <c r="J1162" s="40">
        <v>74.900000000000006</v>
      </c>
      <c r="K1162" s="40">
        <v>72.7</v>
      </c>
      <c r="L1162" s="40">
        <v>66.3</v>
      </c>
      <c r="M1162" s="40">
        <v>55.1</v>
      </c>
      <c r="N1162" s="40">
        <v>43.8</v>
      </c>
      <c r="O1162" s="40">
        <v>34.200000000000003</v>
      </c>
    </row>
    <row r="1163" spans="1:15">
      <c r="A1163" s="40">
        <v>24009</v>
      </c>
      <c r="B1163" s="20" t="s">
        <v>1508</v>
      </c>
      <c r="C1163" s="20" t="s">
        <v>1505</v>
      </c>
      <c r="D1163" s="40">
        <v>34.6</v>
      </c>
      <c r="E1163" s="40">
        <v>35.799999999999997</v>
      </c>
      <c r="F1163" s="40">
        <v>44.4</v>
      </c>
      <c r="G1163" s="40">
        <v>53.9</v>
      </c>
      <c r="H1163" s="40">
        <v>63.8</v>
      </c>
      <c r="I1163" s="40">
        <v>72.2</v>
      </c>
      <c r="J1163" s="40">
        <v>76.7</v>
      </c>
      <c r="K1163" s="40">
        <v>74.8</v>
      </c>
      <c r="L1163" s="40">
        <v>68.7</v>
      </c>
      <c r="M1163" s="40">
        <v>57.7</v>
      </c>
      <c r="N1163" s="40">
        <v>46.9</v>
      </c>
      <c r="O1163" s="40">
        <v>37.5</v>
      </c>
    </row>
    <row r="1164" spans="1:15">
      <c r="A1164" s="40">
        <v>24011</v>
      </c>
      <c r="B1164" s="20" t="s">
        <v>1509</v>
      </c>
      <c r="C1164" s="20" t="s">
        <v>1505</v>
      </c>
      <c r="D1164" s="40">
        <v>33.5</v>
      </c>
      <c r="E1164" s="40">
        <v>34.799999999999997</v>
      </c>
      <c r="F1164" s="40">
        <v>43.4</v>
      </c>
      <c r="G1164" s="40">
        <v>52.8</v>
      </c>
      <c r="H1164" s="40">
        <v>62.9</v>
      </c>
      <c r="I1164" s="40">
        <v>71.400000000000006</v>
      </c>
      <c r="J1164" s="40">
        <v>76</v>
      </c>
      <c r="K1164" s="40">
        <v>74</v>
      </c>
      <c r="L1164" s="40">
        <v>67.7</v>
      </c>
      <c r="M1164" s="40">
        <v>56.5</v>
      </c>
      <c r="N1164" s="40">
        <v>45.9</v>
      </c>
      <c r="O1164" s="40">
        <v>36.299999999999997</v>
      </c>
    </row>
    <row r="1165" spans="1:15">
      <c r="A1165" s="40">
        <v>24013</v>
      </c>
      <c r="B1165" s="20" t="s">
        <v>791</v>
      </c>
      <c r="C1165" s="20" t="s">
        <v>1505</v>
      </c>
      <c r="D1165" s="40">
        <v>29.9</v>
      </c>
      <c r="E1165" s="40">
        <v>31.3</v>
      </c>
      <c r="F1165" s="40">
        <v>40.5</v>
      </c>
      <c r="G1165" s="40">
        <v>50.4</v>
      </c>
      <c r="H1165" s="40">
        <v>60.8</v>
      </c>
      <c r="I1165" s="40">
        <v>69.099999999999994</v>
      </c>
      <c r="J1165" s="40">
        <v>73.7</v>
      </c>
      <c r="K1165" s="40">
        <v>71.5</v>
      </c>
      <c r="L1165" s="40">
        <v>64.900000000000006</v>
      </c>
      <c r="M1165" s="40">
        <v>53.8</v>
      </c>
      <c r="N1165" s="40">
        <v>42.6</v>
      </c>
      <c r="O1165" s="40">
        <v>32.799999999999997</v>
      </c>
    </row>
    <row r="1166" spans="1:15">
      <c r="A1166" s="40">
        <v>24015</v>
      </c>
      <c r="B1166" s="20" t="s">
        <v>1510</v>
      </c>
      <c r="C1166" s="20" t="s">
        <v>1505</v>
      </c>
      <c r="D1166" s="40">
        <v>31.2</v>
      </c>
      <c r="E1166" s="40">
        <v>32.5</v>
      </c>
      <c r="F1166" s="40">
        <v>41.6</v>
      </c>
      <c r="G1166" s="40">
        <v>51.7</v>
      </c>
      <c r="H1166" s="40">
        <v>62</v>
      </c>
      <c r="I1166" s="40">
        <v>70.599999999999994</v>
      </c>
      <c r="J1166" s="40">
        <v>75.400000000000006</v>
      </c>
      <c r="K1166" s="40">
        <v>73.400000000000006</v>
      </c>
      <c r="L1166" s="40">
        <v>67</v>
      </c>
      <c r="M1166" s="40">
        <v>55.6</v>
      </c>
      <c r="N1166" s="40">
        <v>44.3</v>
      </c>
      <c r="O1166" s="40">
        <v>34.299999999999997</v>
      </c>
    </row>
    <row r="1167" spans="1:15">
      <c r="A1167" s="40">
        <v>24017</v>
      </c>
      <c r="B1167" s="20" t="s">
        <v>1511</v>
      </c>
      <c r="C1167" s="20" t="s">
        <v>1505</v>
      </c>
      <c r="D1167" s="40">
        <v>34.6</v>
      </c>
      <c r="E1167" s="40">
        <v>36.200000000000003</v>
      </c>
      <c r="F1167" s="40">
        <v>44.9</v>
      </c>
      <c r="G1167" s="40">
        <v>54.3</v>
      </c>
      <c r="H1167" s="40">
        <v>64.099999999999994</v>
      </c>
      <c r="I1167" s="40">
        <v>72.400000000000006</v>
      </c>
      <c r="J1167" s="40">
        <v>76.8</v>
      </c>
      <c r="K1167" s="40">
        <v>74.900000000000006</v>
      </c>
      <c r="L1167" s="40">
        <v>68.7</v>
      </c>
      <c r="M1167" s="40">
        <v>57.4</v>
      </c>
      <c r="N1167" s="40">
        <v>46.5</v>
      </c>
      <c r="O1167" s="40">
        <v>37.299999999999997</v>
      </c>
    </row>
    <row r="1168" spans="1:15">
      <c r="A1168" s="40">
        <v>24019</v>
      </c>
      <c r="B1168" s="20" t="s">
        <v>1512</v>
      </c>
      <c r="C1168" s="20" t="s">
        <v>1505</v>
      </c>
      <c r="D1168" s="40">
        <v>34.799999999999997</v>
      </c>
      <c r="E1168" s="40">
        <v>35.9</v>
      </c>
      <c r="F1168" s="40">
        <v>44.2</v>
      </c>
      <c r="G1168" s="40">
        <v>53.6</v>
      </c>
      <c r="H1168" s="40">
        <v>63.6</v>
      </c>
      <c r="I1168" s="40">
        <v>72.099999999999994</v>
      </c>
      <c r="J1168" s="40">
        <v>76.8</v>
      </c>
      <c r="K1168" s="40">
        <v>74.900000000000006</v>
      </c>
      <c r="L1168" s="40">
        <v>68.8</v>
      </c>
      <c r="M1168" s="40">
        <v>57.8</v>
      </c>
      <c r="N1168" s="40">
        <v>47</v>
      </c>
      <c r="O1168" s="40">
        <v>37.6</v>
      </c>
    </row>
    <row r="1169" spans="1:15">
      <c r="A1169" s="40">
        <v>24021</v>
      </c>
      <c r="B1169" s="20" t="s">
        <v>1513</v>
      </c>
      <c r="C1169" s="20" t="s">
        <v>1505</v>
      </c>
      <c r="D1169" s="40">
        <v>30.3</v>
      </c>
      <c r="E1169" s="40">
        <v>32</v>
      </c>
      <c r="F1169" s="40">
        <v>41.2</v>
      </c>
      <c r="G1169" s="40">
        <v>51.2</v>
      </c>
      <c r="H1169" s="40">
        <v>61.6</v>
      </c>
      <c r="I1169" s="40">
        <v>69.900000000000006</v>
      </c>
      <c r="J1169" s="40">
        <v>74.3</v>
      </c>
      <c r="K1169" s="40">
        <v>72.2</v>
      </c>
      <c r="L1169" s="40">
        <v>65.599999999999994</v>
      </c>
      <c r="M1169" s="40">
        <v>54.4</v>
      </c>
      <c r="N1169" s="40">
        <v>43.1</v>
      </c>
      <c r="O1169" s="40">
        <v>33.200000000000003</v>
      </c>
    </row>
    <row r="1170" spans="1:15">
      <c r="A1170" s="40">
        <v>24023</v>
      </c>
      <c r="B1170" s="20" t="s">
        <v>1514</v>
      </c>
      <c r="C1170" s="20" t="s">
        <v>1505</v>
      </c>
      <c r="D1170" s="40">
        <v>25.9</v>
      </c>
      <c r="E1170" s="40">
        <v>27.6</v>
      </c>
      <c r="F1170" s="40">
        <v>36.1</v>
      </c>
      <c r="G1170" s="40">
        <v>46.2</v>
      </c>
      <c r="H1170" s="40">
        <v>56.4</v>
      </c>
      <c r="I1170" s="40">
        <v>64.099999999999994</v>
      </c>
      <c r="J1170" s="40">
        <v>67.8</v>
      </c>
      <c r="K1170" s="40">
        <v>66.099999999999994</v>
      </c>
      <c r="L1170" s="40">
        <v>60.1</v>
      </c>
      <c r="M1170" s="40">
        <v>49.4</v>
      </c>
      <c r="N1170" s="40">
        <v>38.299999999999997</v>
      </c>
      <c r="O1170" s="40">
        <v>28.8</v>
      </c>
    </row>
    <row r="1171" spans="1:15">
      <c r="A1171" s="40">
        <v>24025</v>
      </c>
      <c r="B1171" s="20" t="s">
        <v>1515</v>
      </c>
      <c r="C1171" s="20" t="s">
        <v>1505</v>
      </c>
      <c r="D1171" s="40">
        <v>31</v>
      </c>
      <c r="E1171" s="40">
        <v>32.4</v>
      </c>
      <c r="F1171" s="40">
        <v>41.5</v>
      </c>
      <c r="G1171" s="40">
        <v>51.7</v>
      </c>
      <c r="H1171" s="40">
        <v>62.2</v>
      </c>
      <c r="I1171" s="40">
        <v>70.7</v>
      </c>
      <c r="J1171" s="40">
        <v>75.400000000000006</v>
      </c>
      <c r="K1171" s="40">
        <v>73.400000000000006</v>
      </c>
      <c r="L1171" s="40">
        <v>66.900000000000006</v>
      </c>
      <c r="M1171" s="40">
        <v>55.5</v>
      </c>
      <c r="N1171" s="40">
        <v>44.1</v>
      </c>
      <c r="O1171" s="40">
        <v>34.200000000000003</v>
      </c>
    </row>
    <row r="1172" spans="1:15">
      <c r="A1172" s="40">
        <v>24027</v>
      </c>
      <c r="B1172" s="20" t="s">
        <v>809</v>
      </c>
      <c r="C1172" s="20" t="s">
        <v>1505</v>
      </c>
      <c r="D1172" s="40">
        <v>31.4</v>
      </c>
      <c r="E1172" s="40">
        <v>32.799999999999997</v>
      </c>
      <c r="F1172" s="40">
        <v>41.8</v>
      </c>
      <c r="G1172" s="40">
        <v>51.5</v>
      </c>
      <c r="H1172" s="40">
        <v>61.8</v>
      </c>
      <c r="I1172" s="40">
        <v>70</v>
      </c>
      <c r="J1172" s="40">
        <v>74.5</v>
      </c>
      <c r="K1172" s="40">
        <v>72.400000000000006</v>
      </c>
      <c r="L1172" s="40">
        <v>66</v>
      </c>
      <c r="M1172" s="40">
        <v>54.7</v>
      </c>
      <c r="N1172" s="40">
        <v>43.7</v>
      </c>
      <c r="O1172" s="40">
        <v>34.200000000000003</v>
      </c>
    </row>
    <row r="1173" spans="1:15">
      <c r="A1173" s="40">
        <v>24029</v>
      </c>
      <c r="B1173" s="20" t="s">
        <v>964</v>
      </c>
      <c r="C1173" s="20" t="s">
        <v>1505</v>
      </c>
      <c r="D1173" s="40">
        <v>32.9</v>
      </c>
      <c r="E1173" s="40">
        <v>34.1</v>
      </c>
      <c r="F1173" s="40">
        <v>43.1</v>
      </c>
      <c r="G1173" s="40">
        <v>52.8</v>
      </c>
      <c r="H1173" s="40">
        <v>63</v>
      </c>
      <c r="I1173" s="40">
        <v>71.599999999999994</v>
      </c>
      <c r="J1173" s="40">
        <v>76.2</v>
      </c>
      <c r="K1173" s="40">
        <v>74.400000000000006</v>
      </c>
      <c r="L1173" s="40">
        <v>68.099999999999994</v>
      </c>
      <c r="M1173" s="40">
        <v>56.9</v>
      </c>
      <c r="N1173" s="40">
        <v>45.7</v>
      </c>
      <c r="O1173" s="40">
        <v>36</v>
      </c>
    </row>
    <row r="1174" spans="1:15">
      <c r="A1174" s="40">
        <v>24031</v>
      </c>
      <c r="B1174" s="20" t="s">
        <v>751</v>
      </c>
      <c r="C1174" s="20" t="s">
        <v>1505</v>
      </c>
      <c r="D1174" s="40">
        <v>31.9</v>
      </c>
      <c r="E1174" s="40">
        <v>33.5</v>
      </c>
      <c r="F1174" s="40">
        <v>42.4</v>
      </c>
      <c r="G1174" s="40">
        <v>52.2</v>
      </c>
      <c r="H1174" s="40">
        <v>62.3</v>
      </c>
      <c r="I1174" s="40">
        <v>70.400000000000006</v>
      </c>
      <c r="J1174" s="40">
        <v>74.900000000000006</v>
      </c>
      <c r="K1174" s="40">
        <v>72.900000000000006</v>
      </c>
      <c r="L1174" s="40">
        <v>66.5</v>
      </c>
      <c r="M1174" s="40">
        <v>55.3</v>
      </c>
      <c r="N1174" s="40">
        <v>44.2</v>
      </c>
      <c r="O1174" s="40">
        <v>34.6</v>
      </c>
    </row>
    <row r="1175" spans="1:15">
      <c r="A1175" s="40">
        <v>24033</v>
      </c>
      <c r="B1175" s="20" t="s">
        <v>1516</v>
      </c>
      <c r="C1175" s="20" t="s">
        <v>1505</v>
      </c>
      <c r="D1175" s="40">
        <v>33.700000000000003</v>
      </c>
      <c r="E1175" s="40">
        <v>35.299999999999997</v>
      </c>
      <c r="F1175" s="40">
        <v>44</v>
      </c>
      <c r="G1175" s="40">
        <v>53.6</v>
      </c>
      <c r="H1175" s="40">
        <v>63.6</v>
      </c>
      <c r="I1175" s="40">
        <v>71.8</v>
      </c>
      <c r="J1175" s="40">
        <v>76.2</v>
      </c>
      <c r="K1175" s="40">
        <v>74.3</v>
      </c>
      <c r="L1175" s="40">
        <v>68</v>
      </c>
      <c r="M1175" s="40">
        <v>56.7</v>
      </c>
      <c r="N1175" s="40">
        <v>45.8</v>
      </c>
      <c r="O1175" s="40">
        <v>36.4</v>
      </c>
    </row>
    <row r="1176" spans="1:15">
      <c r="A1176" s="40">
        <v>24035</v>
      </c>
      <c r="B1176" s="20" t="s">
        <v>1517</v>
      </c>
      <c r="C1176" s="20" t="s">
        <v>1505</v>
      </c>
      <c r="D1176" s="40">
        <v>33.299999999999997</v>
      </c>
      <c r="E1176" s="40">
        <v>34.5</v>
      </c>
      <c r="F1176" s="40">
        <v>43.3</v>
      </c>
      <c r="G1176" s="40">
        <v>53</v>
      </c>
      <c r="H1176" s="40">
        <v>63.1</v>
      </c>
      <c r="I1176" s="40">
        <v>71.599999999999994</v>
      </c>
      <c r="J1176" s="40">
        <v>76.2</v>
      </c>
      <c r="K1176" s="40">
        <v>74.3</v>
      </c>
      <c r="L1176" s="40">
        <v>68</v>
      </c>
      <c r="M1176" s="40">
        <v>56.8</v>
      </c>
      <c r="N1176" s="40">
        <v>45.9</v>
      </c>
      <c r="O1176" s="40">
        <v>36.200000000000003</v>
      </c>
    </row>
    <row r="1177" spans="1:15">
      <c r="A1177" s="40">
        <v>24037</v>
      </c>
      <c r="B1177" s="20" t="s">
        <v>1518</v>
      </c>
      <c r="C1177" s="20" t="s">
        <v>1505</v>
      </c>
      <c r="D1177" s="40">
        <v>35.200000000000003</v>
      </c>
      <c r="E1177" s="40">
        <v>36.4</v>
      </c>
      <c r="F1177" s="40">
        <v>44.8</v>
      </c>
      <c r="G1177" s="40">
        <v>54.1</v>
      </c>
      <c r="H1177" s="40">
        <v>64</v>
      </c>
      <c r="I1177" s="40">
        <v>72.400000000000006</v>
      </c>
      <c r="J1177" s="40">
        <v>76.900000000000006</v>
      </c>
      <c r="K1177" s="40">
        <v>75.2</v>
      </c>
      <c r="L1177" s="40">
        <v>69.099999999999994</v>
      </c>
      <c r="M1177" s="40">
        <v>58.2</v>
      </c>
      <c r="N1177" s="40">
        <v>47.2</v>
      </c>
      <c r="O1177" s="40">
        <v>38.1</v>
      </c>
    </row>
    <row r="1178" spans="1:15">
      <c r="A1178" s="40">
        <v>24039</v>
      </c>
      <c r="B1178" s="20" t="s">
        <v>1501</v>
      </c>
      <c r="C1178" s="20" t="s">
        <v>1505</v>
      </c>
      <c r="D1178" s="40">
        <v>35.9</v>
      </c>
      <c r="E1178" s="40">
        <v>36.700000000000003</v>
      </c>
      <c r="F1178" s="40">
        <v>44.5</v>
      </c>
      <c r="G1178" s="40">
        <v>53.8</v>
      </c>
      <c r="H1178" s="40">
        <v>63.6</v>
      </c>
      <c r="I1178" s="40">
        <v>72</v>
      </c>
      <c r="J1178" s="40">
        <v>76.8</v>
      </c>
      <c r="K1178" s="40">
        <v>75.2</v>
      </c>
      <c r="L1178" s="40">
        <v>69.400000000000006</v>
      </c>
      <c r="M1178" s="40">
        <v>58.6</v>
      </c>
      <c r="N1178" s="40">
        <v>47.9</v>
      </c>
      <c r="O1178" s="40">
        <v>38.700000000000003</v>
      </c>
    </row>
    <row r="1179" spans="1:15">
      <c r="A1179" s="40">
        <v>24041</v>
      </c>
      <c r="B1179" s="20" t="s">
        <v>1104</v>
      </c>
      <c r="C1179" s="20" t="s">
        <v>1505</v>
      </c>
      <c r="D1179" s="40">
        <v>34.4</v>
      </c>
      <c r="E1179" s="40">
        <v>35.6</v>
      </c>
      <c r="F1179" s="40">
        <v>44.1</v>
      </c>
      <c r="G1179" s="40">
        <v>53.7</v>
      </c>
      <c r="H1179" s="40">
        <v>63.7</v>
      </c>
      <c r="I1179" s="40">
        <v>72.3</v>
      </c>
      <c r="J1179" s="40">
        <v>76.8</v>
      </c>
      <c r="K1179" s="40">
        <v>75</v>
      </c>
      <c r="L1179" s="40">
        <v>68.7</v>
      </c>
      <c r="M1179" s="40">
        <v>57.7</v>
      </c>
      <c r="N1179" s="40">
        <v>46.8</v>
      </c>
      <c r="O1179" s="40">
        <v>37.299999999999997</v>
      </c>
    </row>
    <row r="1180" spans="1:15">
      <c r="A1180" s="40">
        <v>24043</v>
      </c>
      <c r="B1180" s="20" t="s">
        <v>765</v>
      </c>
      <c r="C1180" s="20" t="s">
        <v>1505</v>
      </c>
      <c r="D1180" s="40">
        <v>29.9</v>
      </c>
      <c r="E1180" s="40">
        <v>31.8</v>
      </c>
      <c r="F1180" s="40">
        <v>40.799999999999997</v>
      </c>
      <c r="G1180" s="40">
        <v>51</v>
      </c>
      <c r="H1180" s="40">
        <v>61.4</v>
      </c>
      <c r="I1180" s="40">
        <v>69.7</v>
      </c>
      <c r="J1180" s="40">
        <v>74.2</v>
      </c>
      <c r="K1180" s="40">
        <v>72</v>
      </c>
      <c r="L1180" s="40">
        <v>65.3</v>
      </c>
      <c r="M1180" s="40">
        <v>53.9</v>
      </c>
      <c r="N1180" s="40">
        <v>42.6</v>
      </c>
      <c r="O1180" s="40">
        <v>32.799999999999997</v>
      </c>
    </row>
    <row r="1181" spans="1:15">
      <c r="A1181" s="40">
        <v>24045</v>
      </c>
      <c r="B1181" s="20" t="s">
        <v>1519</v>
      </c>
      <c r="C1181" s="20" t="s">
        <v>1505</v>
      </c>
      <c r="D1181" s="40">
        <v>35.1</v>
      </c>
      <c r="E1181" s="40">
        <v>36.1</v>
      </c>
      <c r="F1181" s="40">
        <v>44</v>
      </c>
      <c r="G1181" s="40">
        <v>53.1</v>
      </c>
      <c r="H1181" s="40">
        <v>63</v>
      </c>
      <c r="I1181" s="40">
        <v>71.5</v>
      </c>
      <c r="J1181" s="40">
        <v>76.2</v>
      </c>
      <c r="K1181" s="40">
        <v>74.5</v>
      </c>
      <c r="L1181" s="40">
        <v>68.400000000000006</v>
      </c>
      <c r="M1181" s="40">
        <v>57.5</v>
      </c>
      <c r="N1181" s="40">
        <v>47</v>
      </c>
      <c r="O1181" s="40">
        <v>37.799999999999997</v>
      </c>
    </row>
    <row r="1182" spans="1:15">
      <c r="A1182" s="40">
        <v>24047</v>
      </c>
      <c r="B1182" s="20" t="s">
        <v>1520</v>
      </c>
      <c r="C1182" s="20" t="s">
        <v>1505</v>
      </c>
      <c r="D1182" s="40">
        <v>36.1</v>
      </c>
      <c r="E1182" s="40">
        <v>36.700000000000003</v>
      </c>
      <c r="F1182" s="40">
        <v>44</v>
      </c>
      <c r="G1182" s="40">
        <v>52.7</v>
      </c>
      <c r="H1182" s="40">
        <v>62.5</v>
      </c>
      <c r="I1182" s="40">
        <v>71</v>
      </c>
      <c r="J1182" s="40">
        <v>75.900000000000006</v>
      </c>
      <c r="K1182" s="40">
        <v>74.7</v>
      </c>
      <c r="L1182" s="40">
        <v>68.900000000000006</v>
      </c>
      <c r="M1182" s="40">
        <v>58.3</v>
      </c>
      <c r="N1182" s="40">
        <v>47.8</v>
      </c>
      <c r="O1182" s="40">
        <v>38.799999999999997</v>
      </c>
    </row>
    <row r="1183" spans="1:15">
      <c r="A1183" s="40">
        <v>24510</v>
      </c>
      <c r="B1183" s="20" t="s">
        <v>1521</v>
      </c>
      <c r="C1183" s="20" t="s">
        <v>1505</v>
      </c>
      <c r="D1183" s="40">
        <v>33.200000000000003</v>
      </c>
      <c r="E1183" s="40">
        <v>34.5</v>
      </c>
      <c r="F1183" s="40">
        <v>43</v>
      </c>
      <c r="G1183" s="40">
        <v>52.9</v>
      </c>
      <c r="H1183" s="40">
        <v>63.5</v>
      </c>
      <c r="I1183" s="40">
        <v>72</v>
      </c>
      <c r="J1183" s="40">
        <v>76.7</v>
      </c>
      <c r="K1183" s="40">
        <v>74.5</v>
      </c>
      <c r="L1183" s="40">
        <v>68.2</v>
      </c>
      <c r="M1183" s="40">
        <v>56.9</v>
      </c>
      <c r="N1183" s="40">
        <v>45.6</v>
      </c>
      <c r="O1183" s="40">
        <v>36.1</v>
      </c>
    </row>
    <row r="1184" spans="1:15">
      <c r="A1184" s="40">
        <v>24511</v>
      </c>
      <c r="B1184" s="20" t="s">
        <v>1522</v>
      </c>
      <c r="C1184" s="20" t="s">
        <v>1523</v>
      </c>
      <c r="D1184" s="40">
        <v>9.4</v>
      </c>
      <c r="E1184" s="40">
        <v>8.9</v>
      </c>
      <c r="F1184" s="40">
        <v>2.4</v>
      </c>
      <c r="G1184" s="40">
        <v>5.4</v>
      </c>
      <c r="H1184" s="40">
        <v>-2</v>
      </c>
      <c r="I1184" s="40">
        <v>-1.2</v>
      </c>
      <c r="J1184" s="40">
        <v>2.9</v>
      </c>
      <c r="K1184" s="40">
        <v>1.5</v>
      </c>
      <c r="L1184" s="40">
        <v>2.4</v>
      </c>
      <c r="M1184" s="40">
        <v>3.8</v>
      </c>
      <c r="N1184" s="40">
        <v>0.6</v>
      </c>
      <c r="O1184" s="40">
        <v>3.7</v>
      </c>
    </row>
    <row r="1185" spans="1:15">
      <c r="A1185" s="40">
        <v>25001</v>
      </c>
      <c r="B1185" s="20" t="s">
        <v>1524</v>
      </c>
      <c r="C1185" s="20" t="s">
        <v>1525</v>
      </c>
      <c r="D1185" s="40">
        <v>29.6</v>
      </c>
      <c r="E1185" s="40">
        <v>29.4</v>
      </c>
      <c r="F1185" s="40">
        <v>36.4</v>
      </c>
      <c r="G1185" s="40">
        <v>44.6</v>
      </c>
      <c r="H1185" s="40">
        <v>54.4</v>
      </c>
      <c r="I1185" s="40">
        <v>63.4</v>
      </c>
      <c r="J1185" s="40">
        <v>69.599999999999994</v>
      </c>
      <c r="K1185" s="40">
        <v>68.2</v>
      </c>
      <c r="L1185" s="40">
        <v>62</v>
      </c>
      <c r="M1185" s="40">
        <v>52.8</v>
      </c>
      <c r="N1185" s="40">
        <v>43.1</v>
      </c>
      <c r="O1185" s="40">
        <v>33.5</v>
      </c>
    </row>
    <row r="1186" spans="1:15">
      <c r="A1186" s="40">
        <v>25003</v>
      </c>
      <c r="B1186" s="20" t="s">
        <v>1526</v>
      </c>
      <c r="C1186" s="20" t="s">
        <v>1525</v>
      </c>
      <c r="D1186" s="40">
        <v>20.399999999999999</v>
      </c>
      <c r="E1186" s="40">
        <v>21.3</v>
      </c>
      <c r="F1186" s="40">
        <v>30.9</v>
      </c>
      <c r="G1186" s="40">
        <v>42.5</v>
      </c>
      <c r="H1186" s="40">
        <v>54.1</v>
      </c>
      <c r="I1186" s="40">
        <v>62.3</v>
      </c>
      <c r="J1186" s="40">
        <v>67.099999999999994</v>
      </c>
      <c r="K1186" s="40">
        <v>64.900000000000006</v>
      </c>
      <c r="L1186" s="40">
        <v>57.8</v>
      </c>
      <c r="M1186" s="40">
        <v>47.3</v>
      </c>
      <c r="N1186" s="40">
        <v>36.1</v>
      </c>
      <c r="O1186" s="40">
        <v>24.5</v>
      </c>
    </row>
    <row r="1187" spans="1:15">
      <c r="A1187" s="40">
        <v>25005</v>
      </c>
      <c r="B1187" s="20" t="s">
        <v>1527</v>
      </c>
      <c r="C1187" s="20" t="s">
        <v>1525</v>
      </c>
      <c r="D1187" s="40">
        <v>27.8</v>
      </c>
      <c r="E1187" s="40">
        <v>28.5</v>
      </c>
      <c r="F1187" s="40">
        <v>36.700000000000003</v>
      </c>
      <c r="G1187" s="40">
        <v>46.1</v>
      </c>
      <c r="H1187" s="40">
        <v>56.5</v>
      </c>
      <c r="I1187" s="40">
        <v>65.2</v>
      </c>
      <c r="J1187" s="40">
        <v>71</v>
      </c>
      <c r="K1187" s="40">
        <v>69.099999999999994</v>
      </c>
      <c r="L1187" s="40">
        <v>62.1</v>
      </c>
      <c r="M1187" s="40">
        <v>52.1</v>
      </c>
      <c r="N1187" s="40">
        <v>41.9</v>
      </c>
      <c r="O1187" s="40">
        <v>31.5</v>
      </c>
    </row>
    <row r="1188" spans="1:15">
      <c r="A1188" s="40">
        <v>25007</v>
      </c>
      <c r="B1188" s="20" t="s">
        <v>1528</v>
      </c>
      <c r="C1188" s="20" t="s">
        <v>1525</v>
      </c>
      <c r="D1188" s="40">
        <v>30.1</v>
      </c>
      <c r="E1188" s="40">
        <v>29.8</v>
      </c>
      <c r="F1188" s="40">
        <v>36.9</v>
      </c>
      <c r="G1188" s="40">
        <v>45</v>
      </c>
      <c r="H1188" s="40">
        <v>54.9</v>
      </c>
      <c r="I1188" s="40">
        <v>63.7</v>
      </c>
      <c r="J1188" s="40">
        <v>69.8</v>
      </c>
      <c r="K1188" s="40">
        <v>68.599999999999994</v>
      </c>
      <c r="L1188" s="40">
        <v>62.6</v>
      </c>
      <c r="M1188" s="40">
        <v>53.4</v>
      </c>
      <c r="N1188" s="40">
        <v>43.7</v>
      </c>
      <c r="O1188" s="40">
        <v>34.1</v>
      </c>
    </row>
    <row r="1189" spans="1:15">
      <c r="A1189" s="40">
        <v>25009</v>
      </c>
      <c r="B1189" s="20" t="s">
        <v>1529</v>
      </c>
      <c r="C1189" s="20" t="s">
        <v>1525</v>
      </c>
      <c r="D1189" s="40">
        <v>25.1</v>
      </c>
      <c r="E1189" s="40">
        <v>25.8</v>
      </c>
      <c r="F1189" s="40">
        <v>34.9</v>
      </c>
      <c r="G1189" s="40">
        <v>44.9</v>
      </c>
      <c r="H1189" s="40">
        <v>55.6</v>
      </c>
      <c r="I1189" s="40">
        <v>64.7</v>
      </c>
      <c r="J1189" s="40">
        <v>70.3</v>
      </c>
      <c r="K1189" s="40">
        <v>68.099999999999994</v>
      </c>
      <c r="L1189" s="40">
        <v>61</v>
      </c>
      <c r="M1189" s="40">
        <v>50.7</v>
      </c>
      <c r="N1189" s="40">
        <v>39.9</v>
      </c>
      <c r="O1189" s="40">
        <v>29.1</v>
      </c>
    </row>
    <row r="1190" spans="1:15">
      <c r="A1190" s="40">
        <v>25011</v>
      </c>
      <c r="B1190" s="20" t="s">
        <v>730</v>
      </c>
      <c r="C1190" s="20" t="s">
        <v>1525</v>
      </c>
      <c r="D1190" s="40">
        <v>20.9</v>
      </c>
      <c r="E1190" s="40">
        <v>22.2</v>
      </c>
      <c r="F1190" s="40">
        <v>32.200000000000003</v>
      </c>
      <c r="G1190" s="40">
        <v>44</v>
      </c>
      <c r="H1190" s="40">
        <v>55.5</v>
      </c>
      <c r="I1190" s="40">
        <v>63.9</v>
      </c>
      <c r="J1190" s="40">
        <v>69</v>
      </c>
      <c r="K1190" s="40">
        <v>66.599999999999994</v>
      </c>
      <c r="L1190" s="40">
        <v>59.2</v>
      </c>
      <c r="M1190" s="40">
        <v>48.5</v>
      </c>
      <c r="N1190" s="40">
        <v>37</v>
      </c>
      <c r="O1190" s="40">
        <v>25.1</v>
      </c>
    </row>
    <row r="1191" spans="1:15">
      <c r="A1191" s="40">
        <v>25013</v>
      </c>
      <c r="B1191" s="20" t="s">
        <v>1530</v>
      </c>
      <c r="C1191" s="20" t="s">
        <v>1525</v>
      </c>
      <c r="D1191" s="40">
        <v>23</v>
      </c>
      <c r="E1191" s="40">
        <v>24.3</v>
      </c>
      <c r="F1191" s="40">
        <v>34.1</v>
      </c>
      <c r="G1191" s="40">
        <v>45.3</v>
      </c>
      <c r="H1191" s="40">
        <v>56.6</v>
      </c>
      <c r="I1191" s="40">
        <v>65.099999999999994</v>
      </c>
      <c r="J1191" s="40">
        <v>70.099999999999994</v>
      </c>
      <c r="K1191" s="40">
        <v>67.8</v>
      </c>
      <c r="L1191" s="40">
        <v>60.4</v>
      </c>
      <c r="M1191" s="40">
        <v>49.8</v>
      </c>
      <c r="N1191" s="40">
        <v>38.799999999999997</v>
      </c>
      <c r="O1191" s="40">
        <v>27.1</v>
      </c>
    </row>
    <row r="1192" spans="1:15">
      <c r="A1192" s="40">
        <v>25015</v>
      </c>
      <c r="B1192" s="20" t="s">
        <v>1531</v>
      </c>
      <c r="C1192" s="20" t="s">
        <v>1525</v>
      </c>
      <c r="D1192" s="40">
        <v>22.1</v>
      </c>
      <c r="E1192" s="40">
        <v>23.4</v>
      </c>
      <c r="F1192" s="40">
        <v>33.4</v>
      </c>
      <c r="G1192" s="40">
        <v>44.9</v>
      </c>
      <c r="H1192" s="40">
        <v>56.4</v>
      </c>
      <c r="I1192" s="40">
        <v>64.7</v>
      </c>
      <c r="J1192" s="40">
        <v>69.900000000000006</v>
      </c>
      <c r="K1192" s="40">
        <v>67.5</v>
      </c>
      <c r="L1192" s="40">
        <v>60.1</v>
      </c>
      <c r="M1192" s="40">
        <v>49.4</v>
      </c>
      <c r="N1192" s="40">
        <v>38.1</v>
      </c>
      <c r="O1192" s="40">
        <v>26.2</v>
      </c>
    </row>
    <row r="1193" spans="1:15">
      <c r="A1193" s="40">
        <v>25017</v>
      </c>
      <c r="B1193" s="20" t="s">
        <v>959</v>
      </c>
      <c r="C1193" s="20" t="s">
        <v>1525</v>
      </c>
      <c r="D1193" s="40">
        <v>24.3</v>
      </c>
      <c r="E1193" s="40">
        <v>25.4</v>
      </c>
      <c r="F1193" s="40">
        <v>35</v>
      </c>
      <c r="G1193" s="40">
        <v>45.6</v>
      </c>
      <c r="H1193" s="40">
        <v>56.7</v>
      </c>
      <c r="I1193" s="40">
        <v>65.5</v>
      </c>
      <c r="J1193" s="40">
        <v>71</v>
      </c>
      <c r="K1193" s="40">
        <v>68.599999999999994</v>
      </c>
      <c r="L1193" s="40">
        <v>61.1</v>
      </c>
      <c r="M1193" s="40">
        <v>50.4</v>
      </c>
      <c r="N1193" s="40">
        <v>39.4</v>
      </c>
      <c r="O1193" s="40">
        <v>28.3</v>
      </c>
    </row>
    <row r="1194" spans="1:15">
      <c r="A1194" s="40">
        <v>25019</v>
      </c>
      <c r="B1194" s="20" t="s">
        <v>1532</v>
      </c>
      <c r="C1194" s="20" t="s">
        <v>1525</v>
      </c>
      <c r="D1194" s="40">
        <v>30.8</v>
      </c>
      <c r="E1194" s="40">
        <v>30</v>
      </c>
      <c r="F1194" s="40">
        <v>36.4</v>
      </c>
      <c r="G1194" s="40">
        <v>43.6</v>
      </c>
      <c r="H1194" s="40">
        <v>52.6</v>
      </c>
      <c r="I1194" s="40">
        <v>61.2</v>
      </c>
      <c r="J1194" s="40">
        <v>67.7</v>
      </c>
      <c r="K1194" s="40">
        <v>67.099999999999994</v>
      </c>
      <c r="L1194" s="40">
        <v>61.8</v>
      </c>
      <c r="M1194" s="40">
        <v>53.3</v>
      </c>
      <c r="N1194" s="40">
        <v>44</v>
      </c>
      <c r="O1194" s="40">
        <v>34.9</v>
      </c>
    </row>
    <row r="1195" spans="1:15">
      <c r="A1195" s="40">
        <v>25021</v>
      </c>
      <c r="B1195" s="20" t="s">
        <v>1533</v>
      </c>
      <c r="C1195" s="20" t="s">
        <v>1525</v>
      </c>
      <c r="D1195" s="40">
        <v>26</v>
      </c>
      <c r="E1195" s="40">
        <v>26.9</v>
      </c>
      <c r="F1195" s="40">
        <v>35.9</v>
      </c>
      <c r="G1195" s="40">
        <v>45.9</v>
      </c>
      <c r="H1195" s="40">
        <v>56.6</v>
      </c>
      <c r="I1195" s="40">
        <v>65.400000000000006</v>
      </c>
      <c r="J1195" s="40">
        <v>70.900000000000006</v>
      </c>
      <c r="K1195" s="40">
        <v>68.7</v>
      </c>
      <c r="L1195" s="40">
        <v>61.4</v>
      </c>
      <c r="M1195" s="40">
        <v>51.1</v>
      </c>
      <c r="N1195" s="40">
        <v>40.5</v>
      </c>
      <c r="O1195" s="40">
        <v>29.7</v>
      </c>
    </row>
    <row r="1196" spans="1:15">
      <c r="A1196" s="40">
        <v>25023</v>
      </c>
      <c r="B1196" s="20" t="s">
        <v>1291</v>
      </c>
      <c r="C1196" s="20" t="s">
        <v>1525</v>
      </c>
      <c r="D1196" s="40">
        <v>27.9</v>
      </c>
      <c r="E1196" s="40">
        <v>28.4</v>
      </c>
      <c r="F1196" s="40">
        <v>36.5</v>
      </c>
      <c r="G1196" s="40">
        <v>45.7</v>
      </c>
      <c r="H1196" s="40">
        <v>56.1</v>
      </c>
      <c r="I1196" s="40">
        <v>65</v>
      </c>
      <c r="J1196" s="40">
        <v>70.900000000000006</v>
      </c>
      <c r="K1196" s="40">
        <v>68.900000000000006</v>
      </c>
      <c r="L1196" s="40">
        <v>61.9</v>
      </c>
      <c r="M1196" s="40">
        <v>51.9</v>
      </c>
      <c r="N1196" s="40">
        <v>41.9</v>
      </c>
      <c r="O1196" s="40">
        <v>31.7</v>
      </c>
    </row>
    <row r="1197" spans="1:15">
      <c r="A1197" s="40">
        <v>25025</v>
      </c>
      <c r="B1197" s="20" t="s">
        <v>1534</v>
      </c>
      <c r="C1197" s="20" t="s">
        <v>1525</v>
      </c>
      <c r="D1197" s="40">
        <v>26.6</v>
      </c>
      <c r="E1197" s="40">
        <v>27.2</v>
      </c>
      <c r="F1197" s="40">
        <v>36</v>
      </c>
      <c r="G1197" s="40">
        <v>45.7</v>
      </c>
      <c r="H1197" s="40">
        <v>56.3</v>
      </c>
      <c r="I1197" s="40">
        <v>65.400000000000006</v>
      </c>
      <c r="J1197" s="40">
        <v>71.099999999999994</v>
      </c>
      <c r="K1197" s="40">
        <v>69</v>
      </c>
      <c r="L1197" s="40">
        <v>62</v>
      </c>
      <c r="M1197" s="40">
        <v>51.7</v>
      </c>
      <c r="N1197" s="40">
        <v>41.1</v>
      </c>
      <c r="O1197" s="40">
        <v>30.4</v>
      </c>
    </row>
    <row r="1198" spans="1:15">
      <c r="A1198" s="40">
        <v>25027</v>
      </c>
      <c r="B1198" s="20" t="s">
        <v>1520</v>
      </c>
      <c r="C1198" s="20" t="s">
        <v>1525</v>
      </c>
      <c r="D1198" s="40">
        <v>22.8</v>
      </c>
      <c r="E1198" s="40">
        <v>23.9</v>
      </c>
      <c r="F1198" s="40">
        <v>33.5</v>
      </c>
      <c r="G1198" s="40">
        <v>44.4</v>
      </c>
      <c r="H1198" s="40">
        <v>55.6</v>
      </c>
      <c r="I1198" s="40">
        <v>64.2</v>
      </c>
      <c r="J1198" s="40">
        <v>69.400000000000006</v>
      </c>
      <c r="K1198" s="40">
        <v>67</v>
      </c>
      <c r="L1198" s="40">
        <v>59.6</v>
      </c>
      <c r="M1198" s="40">
        <v>49.1</v>
      </c>
      <c r="N1198" s="40">
        <v>38.200000000000003</v>
      </c>
      <c r="O1198" s="40">
        <v>26.8</v>
      </c>
    </row>
    <row r="1199" spans="1:15">
      <c r="A1199" s="40">
        <v>26001</v>
      </c>
      <c r="B1199" s="20" t="s">
        <v>1535</v>
      </c>
      <c r="C1199" s="20" t="s">
        <v>1536</v>
      </c>
      <c r="D1199" s="40">
        <v>17.7</v>
      </c>
      <c r="E1199" s="40">
        <v>17.899999999999999</v>
      </c>
      <c r="F1199" s="40">
        <v>27.5</v>
      </c>
      <c r="G1199" s="40">
        <v>40.299999999999997</v>
      </c>
      <c r="H1199" s="40">
        <v>51.6</v>
      </c>
      <c r="I1199" s="40">
        <v>61.8</v>
      </c>
      <c r="J1199" s="40">
        <v>66.900000000000006</v>
      </c>
      <c r="K1199" s="40">
        <v>64.5</v>
      </c>
      <c r="L1199" s="40">
        <v>57.3</v>
      </c>
      <c r="M1199" s="40">
        <v>46.5</v>
      </c>
      <c r="N1199" s="40">
        <v>34.200000000000003</v>
      </c>
      <c r="O1199" s="40">
        <v>23</v>
      </c>
    </row>
    <row r="1200" spans="1:15">
      <c r="A1200" s="40">
        <v>26003</v>
      </c>
      <c r="B1200" s="20" t="s">
        <v>1537</v>
      </c>
      <c r="C1200" s="20" t="s">
        <v>1536</v>
      </c>
      <c r="D1200" s="40">
        <v>14.8</v>
      </c>
      <c r="E1200" s="40">
        <v>15.7</v>
      </c>
      <c r="F1200" s="40">
        <v>24.6</v>
      </c>
      <c r="G1200" s="40">
        <v>37.700000000000003</v>
      </c>
      <c r="H1200" s="40">
        <v>49.5</v>
      </c>
      <c r="I1200" s="40">
        <v>59.2</v>
      </c>
      <c r="J1200" s="40">
        <v>64.599999999999994</v>
      </c>
      <c r="K1200" s="40">
        <v>62.9</v>
      </c>
      <c r="L1200" s="40">
        <v>55.4</v>
      </c>
      <c r="M1200" s="40">
        <v>44.8</v>
      </c>
      <c r="N1200" s="40">
        <v>31.8</v>
      </c>
      <c r="O1200" s="40">
        <v>20.5</v>
      </c>
    </row>
    <row r="1201" spans="1:15">
      <c r="A1201" s="40">
        <v>26005</v>
      </c>
      <c r="B1201" s="20" t="s">
        <v>1538</v>
      </c>
      <c r="C1201" s="20" t="s">
        <v>1536</v>
      </c>
      <c r="D1201" s="40">
        <v>23.3</v>
      </c>
      <c r="E1201" s="40">
        <v>24.4</v>
      </c>
      <c r="F1201" s="40">
        <v>34.200000000000003</v>
      </c>
      <c r="G1201" s="40">
        <v>46</v>
      </c>
      <c r="H1201" s="40">
        <v>57.2</v>
      </c>
      <c r="I1201" s="40">
        <v>66.900000000000006</v>
      </c>
      <c r="J1201" s="40">
        <v>71.400000000000006</v>
      </c>
      <c r="K1201" s="40">
        <v>69.400000000000006</v>
      </c>
      <c r="L1201" s="40">
        <v>62.3</v>
      </c>
      <c r="M1201" s="40">
        <v>51</v>
      </c>
      <c r="N1201" s="40">
        <v>38.5</v>
      </c>
      <c r="O1201" s="40">
        <v>27.8</v>
      </c>
    </row>
    <row r="1202" spans="1:15">
      <c r="A1202" s="40">
        <v>26007</v>
      </c>
      <c r="B1202" s="20" t="s">
        <v>1539</v>
      </c>
      <c r="C1202" s="20" t="s">
        <v>1536</v>
      </c>
      <c r="D1202" s="40">
        <v>17.7</v>
      </c>
      <c r="E1202" s="40">
        <v>17.600000000000001</v>
      </c>
      <c r="F1202" s="40">
        <v>27.1</v>
      </c>
      <c r="G1202" s="40">
        <v>40</v>
      </c>
      <c r="H1202" s="40">
        <v>51.5</v>
      </c>
      <c r="I1202" s="40">
        <v>61.6</v>
      </c>
      <c r="J1202" s="40">
        <v>66.8</v>
      </c>
      <c r="K1202" s="40">
        <v>64.5</v>
      </c>
      <c r="L1202" s="40">
        <v>57.2</v>
      </c>
      <c r="M1202" s="40">
        <v>46.5</v>
      </c>
      <c r="N1202" s="40">
        <v>34.200000000000003</v>
      </c>
      <c r="O1202" s="40">
        <v>23</v>
      </c>
    </row>
    <row r="1203" spans="1:15">
      <c r="A1203" s="40">
        <v>26009</v>
      </c>
      <c r="B1203" s="20" t="s">
        <v>1540</v>
      </c>
      <c r="C1203" s="20" t="s">
        <v>1536</v>
      </c>
      <c r="D1203" s="40">
        <v>18.2</v>
      </c>
      <c r="E1203" s="40">
        <v>17.899999999999999</v>
      </c>
      <c r="F1203" s="40">
        <v>27.3</v>
      </c>
      <c r="G1203" s="40">
        <v>40.6</v>
      </c>
      <c r="H1203" s="40">
        <v>52.1</v>
      </c>
      <c r="I1203" s="40">
        <v>62.1</v>
      </c>
      <c r="J1203" s="40">
        <v>67</v>
      </c>
      <c r="K1203" s="40">
        <v>64.900000000000006</v>
      </c>
      <c r="L1203" s="40">
        <v>57.7</v>
      </c>
      <c r="M1203" s="40">
        <v>47</v>
      </c>
      <c r="N1203" s="40">
        <v>34.299999999999997</v>
      </c>
      <c r="O1203" s="40">
        <v>23.4</v>
      </c>
    </row>
    <row r="1204" spans="1:15">
      <c r="A1204" s="40">
        <v>26011</v>
      </c>
      <c r="B1204" s="20" t="s">
        <v>1541</v>
      </c>
      <c r="C1204" s="20" t="s">
        <v>1536</v>
      </c>
      <c r="D1204" s="40">
        <v>19.5</v>
      </c>
      <c r="E1204" s="40">
        <v>20.2</v>
      </c>
      <c r="F1204" s="40">
        <v>29.9</v>
      </c>
      <c r="G1204" s="40">
        <v>42.5</v>
      </c>
      <c r="H1204" s="40">
        <v>53.9</v>
      </c>
      <c r="I1204" s="40">
        <v>64</v>
      </c>
      <c r="J1204" s="40">
        <v>68.8</v>
      </c>
      <c r="K1204" s="40">
        <v>66.400000000000006</v>
      </c>
      <c r="L1204" s="40">
        <v>59.2</v>
      </c>
      <c r="M1204" s="40">
        <v>48</v>
      </c>
      <c r="N1204" s="40">
        <v>35.700000000000003</v>
      </c>
      <c r="O1204" s="40">
        <v>24.7</v>
      </c>
    </row>
    <row r="1205" spans="1:15">
      <c r="A1205" s="40">
        <v>26013</v>
      </c>
      <c r="B1205" s="20" t="s">
        <v>1542</v>
      </c>
      <c r="C1205" s="20" t="s">
        <v>1536</v>
      </c>
      <c r="D1205" s="40">
        <v>10.8</v>
      </c>
      <c r="E1205" s="40">
        <v>12.7</v>
      </c>
      <c r="F1205" s="40">
        <v>22.8</v>
      </c>
      <c r="G1205" s="40">
        <v>36.6</v>
      </c>
      <c r="H1205" s="40">
        <v>49.3</v>
      </c>
      <c r="I1205" s="40">
        <v>58.7</v>
      </c>
      <c r="J1205" s="40">
        <v>63.8</v>
      </c>
      <c r="K1205" s="40">
        <v>61.6</v>
      </c>
      <c r="L1205" s="40">
        <v>53.8</v>
      </c>
      <c r="M1205" s="40">
        <v>43.2</v>
      </c>
      <c r="N1205" s="40">
        <v>28.7</v>
      </c>
      <c r="O1205" s="40">
        <v>16.399999999999999</v>
      </c>
    </row>
    <row r="1206" spans="1:15">
      <c r="A1206" s="40">
        <v>26015</v>
      </c>
      <c r="B1206" s="20" t="s">
        <v>1543</v>
      </c>
      <c r="C1206" s="20" t="s">
        <v>1536</v>
      </c>
      <c r="D1206" s="40">
        <v>21.9</v>
      </c>
      <c r="E1206" s="40">
        <v>23.1</v>
      </c>
      <c r="F1206" s="40">
        <v>33.299999999999997</v>
      </c>
      <c r="G1206" s="40">
        <v>45.5</v>
      </c>
      <c r="H1206" s="40">
        <v>57.1</v>
      </c>
      <c r="I1206" s="40">
        <v>66.8</v>
      </c>
      <c r="J1206" s="40">
        <v>71.2</v>
      </c>
      <c r="K1206" s="40">
        <v>68.900000000000006</v>
      </c>
      <c r="L1206" s="40">
        <v>61.6</v>
      </c>
      <c r="M1206" s="40">
        <v>50.1</v>
      </c>
      <c r="N1206" s="40">
        <v>37.299999999999997</v>
      </c>
      <c r="O1206" s="40">
        <v>26.3</v>
      </c>
    </row>
    <row r="1207" spans="1:15">
      <c r="A1207" s="40">
        <v>26017</v>
      </c>
      <c r="B1207" s="20" t="s">
        <v>971</v>
      </c>
      <c r="C1207" s="20" t="s">
        <v>1536</v>
      </c>
      <c r="D1207" s="40">
        <v>20.6</v>
      </c>
      <c r="E1207" s="40">
        <v>21.3</v>
      </c>
      <c r="F1207" s="40">
        <v>31.3</v>
      </c>
      <c r="G1207" s="40">
        <v>43.9</v>
      </c>
      <c r="H1207" s="40">
        <v>55.4</v>
      </c>
      <c r="I1207" s="40">
        <v>65.400000000000006</v>
      </c>
      <c r="J1207" s="40">
        <v>70.099999999999994</v>
      </c>
      <c r="K1207" s="40">
        <v>67.7</v>
      </c>
      <c r="L1207" s="40">
        <v>60.4</v>
      </c>
      <c r="M1207" s="40">
        <v>49</v>
      </c>
      <c r="N1207" s="40">
        <v>36.6</v>
      </c>
      <c r="O1207" s="40">
        <v>25.7</v>
      </c>
    </row>
    <row r="1208" spans="1:15">
      <c r="A1208" s="40">
        <v>26019</v>
      </c>
      <c r="B1208" s="20" t="s">
        <v>1544</v>
      </c>
      <c r="C1208" s="20" t="s">
        <v>1536</v>
      </c>
      <c r="D1208" s="40">
        <v>19.2</v>
      </c>
      <c r="E1208" s="40">
        <v>19.100000000000001</v>
      </c>
      <c r="F1208" s="40">
        <v>28.1</v>
      </c>
      <c r="G1208" s="40">
        <v>40.299999999999997</v>
      </c>
      <c r="H1208" s="40">
        <v>51.3</v>
      </c>
      <c r="I1208" s="40">
        <v>61.3</v>
      </c>
      <c r="J1208" s="40">
        <v>66.599999999999994</v>
      </c>
      <c r="K1208" s="40">
        <v>64.7</v>
      </c>
      <c r="L1208" s="40">
        <v>57.6</v>
      </c>
      <c r="M1208" s="40">
        <v>47</v>
      </c>
      <c r="N1208" s="40">
        <v>34.700000000000003</v>
      </c>
      <c r="O1208" s="40">
        <v>24.2</v>
      </c>
    </row>
    <row r="1209" spans="1:15">
      <c r="A1209" s="40">
        <v>26021</v>
      </c>
      <c r="B1209" s="20" t="s">
        <v>1026</v>
      </c>
      <c r="C1209" s="20" t="s">
        <v>1536</v>
      </c>
      <c r="D1209" s="40">
        <v>23.8</v>
      </c>
      <c r="E1209" s="40">
        <v>25.6</v>
      </c>
      <c r="F1209" s="40">
        <v>35.5</v>
      </c>
      <c r="G1209" s="40">
        <v>46.7</v>
      </c>
      <c r="H1209" s="40">
        <v>57.8</v>
      </c>
      <c r="I1209" s="40">
        <v>67.599999999999994</v>
      </c>
      <c r="J1209" s="40">
        <v>72.2</v>
      </c>
      <c r="K1209" s="40">
        <v>70.2</v>
      </c>
      <c r="L1209" s="40">
        <v>63.4</v>
      </c>
      <c r="M1209" s="40">
        <v>52.1</v>
      </c>
      <c r="N1209" s="40">
        <v>39.200000000000003</v>
      </c>
      <c r="O1209" s="40">
        <v>28</v>
      </c>
    </row>
    <row r="1210" spans="1:15">
      <c r="A1210" s="40">
        <v>26023</v>
      </c>
      <c r="B1210" s="20" t="s">
        <v>1545</v>
      </c>
      <c r="C1210" s="20" t="s">
        <v>1536</v>
      </c>
      <c r="D1210" s="40">
        <v>22.3</v>
      </c>
      <c r="E1210" s="40">
        <v>24</v>
      </c>
      <c r="F1210" s="40">
        <v>34.4</v>
      </c>
      <c r="G1210" s="40">
        <v>46.2</v>
      </c>
      <c r="H1210" s="40">
        <v>57.5</v>
      </c>
      <c r="I1210" s="40">
        <v>67.2</v>
      </c>
      <c r="J1210" s="40">
        <v>71.5</v>
      </c>
      <c r="K1210" s="40">
        <v>69.2</v>
      </c>
      <c r="L1210" s="40">
        <v>62.4</v>
      </c>
      <c r="M1210" s="40">
        <v>50.7</v>
      </c>
      <c r="N1210" s="40">
        <v>37.799999999999997</v>
      </c>
      <c r="O1210" s="40">
        <v>26.5</v>
      </c>
    </row>
    <row r="1211" spans="1:15">
      <c r="A1211" s="40">
        <v>26025</v>
      </c>
      <c r="B1211" s="20" t="s">
        <v>708</v>
      </c>
      <c r="C1211" s="20" t="s">
        <v>1536</v>
      </c>
      <c r="D1211" s="40">
        <v>21.9</v>
      </c>
      <c r="E1211" s="40">
        <v>23.4</v>
      </c>
      <c r="F1211" s="40">
        <v>33.6</v>
      </c>
      <c r="G1211" s="40">
        <v>45.6</v>
      </c>
      <c r="H1211" s="40">
        <v>57.1</v>
      </c>
      <c r="I1211" s="40">
        <v>66.8</v>
      </c>
      <c r="J1211" s="40">
        <v>71.2</v>
      </c>
      <c r="K1211" s="40">
        <v>68.900000000000006</v>
      </c>
      <c r="L1211" s="40">
        <v>61.9</v>
      </c>
      <c r="M1211" s="40">
        <v>50.2</v>
      </c>
      <c r="N1211" s="40">
        <v>37.4</v>
      </c>
      <c r="O1211" s="40">
        <v>26.2</v>
      </c>
    </row>
    <row r="1212" spans="1:15">
      <c r="A1212" s="40">
        <v>26027</v>
      </c>
      <c r="B1212" s="20" t="s">
        <v>1166</v>
      </c>
      <c r="C1212" s="20" t="s">
        <v>1536</v>
      </c>
      <c r="D1212" s="40">
        <v>22.7</v>
      </c>
      <c r="E1212" s="40">
        <v>24.6</v>
      </c>
      <c r="F1212" s="40">
        <v>34.9</v>
      </c>
      <c r="G1212" s="40">
        <v>46.5</v>
      </c>
      <c r="H1212" s="40">
        <v>57.8</v>
      </c>
      <c r="I1212" s="40">
        <v>67.5</v>
      </c>
      <c r="J1212" s="40">
        <v>71.8</v>
      </c>
      <c r="K1212" s="40">
        <v>69.5</v>
      </c>
      <c r="L1212" s="40">
        <v>62.6</v>
      </c>
      <c r="M1212" s="40">
        <v>51.1</v>
      </c>
      <c r="N1212" s="40">
        <v>38.200000000000003</v>
      </c>
      <c r="O1212" s="40">
        <v>26.9</v>
      </c>
    </row>
    <row r="1213" spans="1:15">
      <c r="A1213" s="40">
        <v>26029</v>
      </c>
      <c r="B1213" s="20" t="s">
        <v>1546</v>
      </c>
      <c r="C1213" s="20" t="s">
        <v>1536</v>
      </c>
      <c r="D1213" s="40">
        <v>18.3</v>
      </c>
      <c r="E1213" s="40">
        <v>17.7</v>
      </c>
      <c r="F1213" s="40">
        <v>27.3</v>
      </c>
      <c r="G1213" s="40">
        <v>40.6</v>
      </c>
      <c r="H1213" s="40">
        <v>52.1</v>
      </c>
      <c r="I1213" s="40">
        <v>62.1</v>
      </c>
      <c r="J1213" s="40">
        <v>67.099999999999994</v>
      </c>
      <c r="K1213" s="40">
        <v>65.099999999999994</v>
      </c>
      <c r="L1213" s="40">
        <v>57.9</v>
      </c>
      <c r="M1213" s="40">
        <v>47.2</v>
      </c>
      <c r="N1213" s="40">
        <v>34.6</v>
      </c>
      <c r="O1213" s="40">
        <v>23.7</v>
      </c>
    </row>
    <row r="1214" spans="1:15">
      <c r="A1214" s="40">
        <v>26031</v>
      </c>
      <c r="B1214" s="20" t="s">
        <v>1547</v>
      </c>
      <c r="C1214" s="20" t="s">
        <v>1536</v>
      </c>
      <c r="D1214" s="40">
        <v>16.7</v>
      </c>
      <c r="E1214" s="40">
        <v>16.3</v>
      </c>
      <c r="F1214" s="40">
        <v>26.2</v>
      </c>
      <c r="G1214" s="40">
        <v>39.9</v>
      </c>
      <c r="H1214" s="40">
        <v>51.7</v>
      </c>
      <c r="I1214" s="40">
        <v>61.7</v>
      </c>
      <c r="J1214" s="40">
        <v>66.7</v>
      </c>
      <c r="K1214" s="40">
        <v>64.5</v>
      </c>
      <c r="L1214" s="40">
        <v>57.1</v>
      </c>
      <c r="M1214" s="40">
        <v>46.4</v>
      </c>
      <c r="N1214" s="40">
        <v>33.700000000000003</v>
      </c>
      <c r="O1214" s="40">
        <v>22.4</v>
      </c>
    </row>
    <row r="1215" spans="1:15">
      <c r="A1215" s="40">
        <v>26033</v>
      </c>
      <c r="B1215" s="20" t="s">
        <v>1548</v>
      </c>
      <c r="C1215" s="20" t="s">
        <v>1536</v>
      </c>
      <c r="D1215" s="40">
        <v>14.1</v>
      </c>
      <c r="E1215" s="40">
        <v>14.1</v>
      </c>
      <c r="F1215" s="40">
        <v>23.6</v>
      </c>
      <c r="G1215" s="40">
        <v>37.299999999999997</v>
      </c>
      <c r="H1215" s="40">
        <v>49.2</v>
      </c>
      <c r="I1215" s="40">
        <v>58.6</v>
      </c>
      <c r="J1215" s="40">
        <v>64</v>
      </c>
      <c r="K1215" s="40">
        <v>62.6</v>
      </c>
      <c r="L1215" s="40">
        <v>55.1</v>
      </c>
      <c r="M1215" s="40">
        <v>44.7</v>
      </c>
      <c r="N1215" s="40">
        <v>32.1</v>
      </c>
      <c r="O1215" s="40">
        <v>20.399999999999999</v>
      </c>
    </row>
    <row r="1216" spans="1:15">
      <c r="A1216" s="40">
        <v>26035</v>
      </c>
      <c r="B1216" s="20" t="s">
        <v>1549</v>
      </c>
      <c r="C1216" s="20" t="s">
        <v>1536</v>
      </c>
      <c r="D1216" s="40">
        <v>18</v>
      </c>
      <c r="E1216" s="40">
        <v>18.7</v>
      </c>
      <c r="F1216" s="40">
        <v>28.8</v>
      </c>
      <c r="G1216" s="40">
        <v>42.1</v>
      </c>
      <c r="H1216" s="40">
        <v>53.9</v>
      </c>
      <c r="I1216" s="40">
        <v>63.6</v>
      </c>
      <c r="J1216" s="40">
        <v>68</v>
      </c>
      <c r="K1216" s="40">
        <v>65.400000000000006</v>
      </c>
      <c r="L1216" s="40">
        <v>57.9</v>
      </c>
      <c r="M1216" s="40">
        <v>46.8</v>
      </c>
      <c r="N1216" s="40">
        <v>34.200000000000003</v>
      </c>
      <c r="O1216" s="40">
        <v>23.1</v>
      </c>
    </row>
    <row r="1217" spans="1:15">
      <c r="A1217" s="40">
        <v>26037</v>
      </c>
      <c r="B1217" s="20" t="s">
        <v>1169</v>
      </c>
      <c r="C1217" s="20" t="s">
        <v>1536</v>
      </c>
      <c r="D1217" s="40">
        <v>21.5</v>
      </c>
      <c r="E1217" s="40">
        <v>22.4</v>
      </c>
      <c r="F1217" s="40">
        <v>32.799999999999997</v>
      </c>
      <c r="G1217" s="40">
        <v>45.3</v>
      </c>
      <c r="H1217" s="40">
        <v>56.8</v>
      </c>
      <c r="I1217" s="40">
        <v>66.5</v>
      </c>
      <c r="J1217" s="40">
        <v>71.099999999999994</v>
      </c>
      <c r="K1217" s="40">
        <v>68.599999999999994</v>
      </c>
      <c r="L1217" s="40">
        <v>61.2</v>
      </c>
      <c r="M1217" s="40">
        <v>49.7</v>
      </c>
      <c r="N1217" s="40">
        <v>37.200000000000003</v>
      </c>
      <c r="O1217" s="40">
        <v>26.1</v>
      </c>
    </row>
    <row r="1218" spans="1:15">
      <c r="A1218" s="40">
        <v>26039</v>
      </c>
      <c r="B1218" s="20" t="s">
        <v>798</v>
      </c>
      <c r="C1218" s="20" t="s">
        <v>1536</v>
      </c>
      <c r="D1218" s="40">
        <v>16.399999999999999</v>
      </c>
      <c r="E1218" s="40">
        <v>16.7</v>
      </c>
      <c r="F1218" s="40">
        <v>26.7</v>
      </c>
      <c r="G1218" s="40">
        <v>40.4</v>
      </c>
      <c r="H1218" s="40">
        <v>52.4</v>
      </c>
      <c r="I1218" s="40">
        <v>62.2</v>
      </c>
      <c r="J1218" s="40">
        <v>66.5</v>
      </c>
      <c r="K1218" s="40">
        <v>64</v>
      </c>
      <c r="L1218" s="40">
        <v>56.7</v>
      </c>
      <c r="M1218" s="40">
        <v>45.9</v>
      </c>
      <c r="N1218" s="40">
        <v>32.9</v>
      </c>
      <c r="O1218" s="40">
        <v>21.7</v>
      </c>
    </row>
    <row r="1219" spans="1:15">
      <c r="A1219" s="40">
        <v>26041</v>
      </c>
      <c r="B1219" s="20" t="s">
        <v>915</v>
      </c>
      <c r="C1219" s="20" t="s">
        <v>1536</v>
      </c>
      <c r="D1219" s="40">
        <v>15.4</v>
      </c>
      <c r="E1219" s="40">
        <v>16.7</v>
      </c>
      <c r="F1219" s="40">
        <v>26</v>
      </c>
      <c r="G1219" s="40">
        <v>38.6</v>
      </c>
      <c r="H1219" s="40">
        <v>50.2</v>
      </c>
      <c r="I1219" s="40">
        <v>60.1</v>
      </c>
      <c r="J1219" s="40">
        <v>65.599999999999994</v>
      </c>
      <c r="K1219" s="40">
        <v>63.8</v>
      </c>
      <c r="L1219" s="40">
        <v>56.2</v>
      </c>
      <c r="M1219" s="40">
        <v>45.6</v>
      </c>
      <c r="N1219" s="40">
        <v>32.700000000000003</v>
      </c>
      <c r="O1219" s="40">
        <v>21.2</v>
      </c>
    </row>
    <row r="1220" spans="1:15">
      <c r="A1220" s="40">
        <v>26043</v>
      </c>
      <c r="B1220" s="20" t="s">
        <v>1272</v>
      </c>
      <c r="C1220" s="20" t="s">
        <v>1536</v>
      </c>
      <c r="D1220" s="40">
        <v>11.6</v>
      </c>
      <c r="E1220" s="40">
        <v>13.8</v>
      </c>
      <c r="F1220" s="40">
        <v>24.4</v>
      </c>
      <c r="G1220" s="40">
        <v>38.4</v>
      </c>
      <c r="H1220" s="40">
        <v>51</v>
      </c>
      <c r="I1220" s="40">
        <v>60.5</v>
      </c>
      <c r="J1220" s="40">
        <v>65.3</v>
      </c>
      <c r="K1220" s="40">
        <v>62.8</v>
      </c>
      <c r="L1220" s="40">
        <v>54.8</v>
      </c>
      <c r="M1220" s="40">
        <v>44</v>
      </c>
      <c r="N1220" s="40">
        <v>29.6</v>
      </c>
      <c r="O1220" s="40">
        <v>17.100000000000001</v>
      </c>
    </row>
    <row r="1221" spans="1:15">
      <c r="A1221" s="40">
        <v>26045</v>
      </c>
      <c r="B1221" s="20" t="s">
        <v>1550</v>
      </c>
      <c r="C1221" s="20" t="s">
        <v>1536</v>
      </c>
      <c r="D1221" s="40">
        <v>21.6</v>
      </c>
      <c r="E1221" s="40">
        <v>22.7</v>
      </c>
      <c r="F1221" s="40">
        <v>33.1</v>
      </c>
      <c r="G1221" s="40">
        <v>45.3</v>
      </c>
      <c r="H1221" s="40">
        <v>56.9</v>
      </c>
      <c r="I1221" s="40">
        <v>66.599999999999994</v>
      </c>
      <c r="J1221" s="40">
        <v>71.099999999999994</v>
      </c>
      <c r="K1221" s="40">
        <v>68.7</v>
      </c>
      <c r="L1221" s="40">
        <v>61.4</v>
      </c>
      <c r="M1221" s="40">
        <v>49.8</v>
      </c>
      <c r="N1221" s="40">
        <v>37.1</v>
      </c>
      <c r="O1221" s="40">
        <v>26</v>
      </c>
    </row>
    <row r="1222" spans="1:15">
      <c r="A1222" s="40">
        <v>26047</v>
      </c>
      <c r="B1222" s="20" t="s">
        <v>1274</v>
      </c>
      <c r="C1222" s="20" t="s">
        <v>1536</v>
      </c>
      <c r="D1222" s="40">
        <v>17.3</v>
      </c>
      <c r="E1222" s="40">
        <v>16.600000000000001</v>
      </c>
      <c r="F1222" s="40">
        <v>26</v>
      </c>
      <c r="G1222" s="40">
        <v>39.4</v>
      </c>
      <c r="H1222" s="40">
        <v>50.8</v>
      </c>
      <c r="I1222" s="40">
        <v>60.8</v>
      </c>
      <c r="J1222" s="40">
        <v>66.099999999999994</v>
      </c>
      <c r="K1222" s="40">
        <v>64.400000000000006</v>
      </c>
      <c r="L1222" s="40">
        <v>57.2</v>
      </c>
      <c r="M1222" s="40">
        <v>46.6</v>
      </c>
      <c r="N1222" s="40">
        <v>34.1</v>
      </c>
      <c r="O1222" s="40">
        <v>23.1</v>
      </c>
    </row>
    <row r="1223" spans="1:15">
      <c r="A1223" s="40">
        <v>26049</v>
      </c>
      <c r="B1223" s="20" t="s">
        <v>1551</v>
      </c>
      <c r="C1223" s="20" t="s">
        <v>1536</v>
      </c>
      <c r="D1223" s="40">
        <v>21.1</v>
      </c>
      <c r="E1223" s="40">
        <v>22</v>
      </c>
      <c r="F1223" s="40">
        <v>32.4</v>
      </c>
      <c r="G1223" s="40">
        <v>44.9</v>
      </c>
      <c r="H1223" s="40">
        <v>56.4</v>
      </c>
      <c r="I1223" s="40">
        <v>66.099999999999994</v>
      </c>
      <c r="J1223" s="40">
        <v>70.7</v>
      </c>
      <c r="K1223" s="40">
        <v>68.3</v>
      </c>
      <c r="L1223" s="40">
        <v>61</v>
      </c>
      <c r="M1223" s="40">
        <v>49.5</v>
      </c>
      <c r="N1223" s="40">
        <v>37</v>
      </c>
      <c r="O1223" s="40">
        <v>25.9</v>
      </c>
    </row>
    <row r="1224" spans="1:15">
      <c r="A1224" s="40">
        <v>26051</v>
      </c>
      <c r="B1224" s="20" t="s">
        <v>1552</v>
      </c>
      <c r="C1224" s="20" t="s">
        <v>1536</v>
      </c>
      <c r="D1224" s="40">
        <v>19</v>
      </c>
      <c r="E1224" s="40">
        <v>19.7</v>
      </c>
      <c r="F1224" s="40">
        <v>29.8</v>
      </c>
      <c r="G1224" s="40">
        <v>43</v>
      </c>
      <c r="H1224" s="40">
        <v>54.7</v>
      </c>
      <c r="I1224" s="40">
        <v>64.400000000000006</v>
      </c>
      <c r="J1224" s="40">
        <v>69</v>
      </c>
      <c r="K1224" s="40">
        <v>66.400000000000006</v>
      </c>
      <c r="L1224" s="40">
        <v>58.9</v>
      </c>
      <c r="M1224" s="40">
        <v>47.7</v>
      </c>
      <c r="N1224" s="40">
        <v>35.200000000000003</v>
      </c>
      <c r="O1224" s="40">
        <v>24.2</v>
      </c>
    </row>
    <row r="1225" spans="1:15">
      <c r="A1225" s="40">
        <v>26053</v>
      </c>
      <c r="B1225" s="20" t="s">
        <v>1553</v>
      </c>
      <c r="C1225" s="20" t="s">
        <v>1536</v>
      </c>
      <c r="D1225" s="40">
        <v>9.4</v>
      </c>
      <c r="E1225" s="40">
        <v>12.5</v>
      </c>
      <c r="F1225" s="40">
        <v>23.3</v>
      </c>
      <c r="G1225" s="40">
        <v>37.799999999999997</v>
      </c>
      <c r="H1225" s="40">
        <v>50.5</v>
      </c>
      <c r="I1225" s="40">
        <v>60</v>
      </c>
      <c r="J1225" s="40">
        <v>64.7</v>
      </c>
      <c r="K1225" s="40">
        <v>62.3</v>
      </c>
      <c r="L1225" s="40">
        <v>54.1</v>
      </c>
      <c r="M1225" s="40">
        <v>43.4</v>
      </c>
      <c r="N1225" s="40">
        <v>28.2</v>
      </c>
      <c r="O1225" s="40">
        <v>15</v>
      </c>
    </row>
    <row r="1226" spans="1:15">
      <c r="A1226" s="40">
        <v>26055</v>
      </c>
      <c r="B1226" s="20" t="s">
        <v>1554</v>
      </c>
      <c r="C1226" s="20" t="s">
        <v>1536</v>
      </c>
      <c r="D1226" s="40">
        <v>18.600000000000001</v>
      </c>
      <c r="E1226" s="40">
        <v>18.5</v>
      </c>
      <c r="F1226" s="40">
        <v>27.6</v>
      </c>
      <c r="G1226" s="40">
        <v>40.5</v>
      </c>
      <c r="H1226" s="40">
        <v>51.8</v>
      </c>
      <c r="I1226" s="40">
        <v>62</v>
      </c>
      <c r="J1226" s="40">
        <v>67</v>
      </c>
      <c r="K1226" s="40">
        <v>64.7</v>
      </c>
      <c r="L1226" s="40">
        <v>57.5</v>
      </c>
      <c r="M1226" s="40">
        <v>46.8</v>
      </c>
      <c r="N1226" s="40">
        <v>34.4</v>
      </c>
      <c r="O1226" s="40">
        <v>23.6</v>
      </c>
    </row>
    <row r="1227" spans="1:15">
      <c r="A1227" s="40">
        <v>26057</v>
      </c>
      <c r="B1227" s="20" t="s">
        <v>1555</v>
      </c>
      <c r="C1227" s="20" t="s">
        <v>1536</v>
      </c>
      <c r="D1227" s="40">
        <v>20.8</v>
      </c>
      <c r="E1227" s="40">
        <v>21.6</v>
      </c>
      <c r="F1227" s="40">
        <v>31.9</v>
      </c>
      <c r="G1227" s="40">
        <v>44.7</v>
      </c>
      <c r="H1227" s="40">
        <v>56.3</v>
      </c>
      <c r="I1227" s="40">
        <v>66.099999999999994</v>
      </c>
      <c r="J1227" s="40">
        <v>70.7</v>
      </c>
      <c r="K1227" s="40">
        <v>68</v>
      </c>
      <c r="L1227" s="40">
        <v>60.7</v>
      </c>
      <c r="M1227" s="40">
        <v>49.2</v>
      </c>
      <c r="N1227" s="40">
        <v>36.6</v>
      </c>
      <c r="O1227" s="40">
        <v>25.6</v>
      </c>
    </row>
    <row r="1228" spans="1:15">
      <c r="A1228" s="40">
        <v>26059</v>
      </c>
      <c r="B1228" s="20" t="s">
        <v>1556</v>
      </c>
      <c r="C1228" s="20" t="s">
        <v>1536</v>
      </c>
      <c r="D1228" s="40">
        <v>21.7</v>
      </c>
      <c r="E1228" s="40">
        <v>23.5</v>
      </c>
      <c r="F1228" s="40">
        <v>33.9</v>
      </c>
      <c r="G1228" s="40">
        <v>45.8</v>
      </c>
      <c r="H1228" s="40">
        <v>57.1</v>
      </c>
      <c r="I1228" s="40">
        <v>66.7</v>
      </c>
      <c r="J1228" s="40">
        <v>71</v>
      </c>
      <c r="K1228" s="40">
        <v>68.7</v>
      </c>
      <c r="L1228" s="40">
        <v>61.8</v>
      </c>
      <c r="M1228" s="40">
        <v>50.1</v>
      </c>
      <c r="N1228" s="40">
        <v>37.4</v>
      </c>
      <c r="O1228" s="40">
        <v>26.1</v>
      </c>
    </row>
    <row r="1229" spans="1:15">
      <c r="A1229" s="40">
        <v>26061</v>
      </c>
      <c r="B1229" s="20" t="s">
        <v>1557</v>
      </c>
      <c r="C1229" s="20" t="s">
        <v>1536</v>
      </c>
      <c r="D1229" s="40">
        <v>11.9</v>
      </c>
      <c r="E1229" s="40">
        <v>13.6</v>
      </c>
      <c r="F1229" s="40">
        <v>23.8</v>
      </c>
      <c r="G1229" s="40">
        <v>37.700000000000003</v>
      </c>
      <c r="H1229" s="40">
        <v>50.2</v>
      </c>
      <c r="I1229" s="40">
        <v>59.4</v>
      </c>
      <c r="J1229" s="40">
        <v>64.8</v>
      </c>
      <c r="K1229" s="40">
        <v>62.7</v>
      </c>
      <c r="L1229" s="40">
        <v>54.9</v>
      </c>
      <c r="M1229" s="40">
        <v>44.2</v>
      </c>
      <c r="N1229" s="40">
        <v>29.8</v>
      </c>
      <c r="O1229" s="40">
        <v>17.600000000000001</v>
      </c>
    </row>
    <row r="1230" spans="1:15">
      <c r="A1230" s="40">
        <v>26063</v>
      </c>
      <c r="B1230" s="20" t="s">
        <v>1558</v>
      </c>
      <c r="C1230" s="20" t="s">
        <v>1536</v>
      </c>
      <c r="D1230" s="40">
        <v>20.100000000000001</v>
      </c>
      <c r="E1230" s="40">
        <v>20.8</v>
      </c>
      <c r="F1230" s="40">
        <v>30.2</v>
      </c>
      <c r="G1230" s="40">
        <v>42.3</v>
      </c>
      <c r="H1230" s="40">
        <v>53.4</v>
      </c>
      <c r="I1230" s="40">
        <v>63.6</v>
      </c>
      <c r="J1230" s="40">
        <v>68.599999999999994</v>
      </c>
      <c r="K1230" s="40">
        <v>66.5</v>
      </c>
      <c r="L1230" s="40">
        <v>60</v>
      </c>
      <c r="M1230" s="40">
        <v>48.6</v>
      </c>
      <c r="N1230" s="40">
        <v>36.6</v>
      </c>
      <c r="O1230" s="40">
        <v>25.5</v>
      </c>
    </row>
    <row r="1231" spans="1:15">
      <c r="A1231" s="40">
        <v>26065</v>
      </c>
      <c r="B1231" s="20" t="s">
        <v>1559</v>
      </c>
      <c r="C1231" s="20" t="s">
        <v>1536</v>
      </c>
      <c r="D1231" s="40">
        <v>21.3</v>
      </c>
      <c r="E1231" s="40">
        <v>22.4</v>
      </c>
      <c r="F1231" s="40">
        <v>32.799999999999997</v>
      </c>
      <c r="G1231" s="40">
        <v>45.1</v>
      </c>
      <c r="H1231" s="40">
        <v>56.6</v>
      </c>
      <c r="I1231" s="40">
        <v>66.3</v>
      </c>
      <c r="J1231" s="40">
        <v>70.8</v>
      </c>
      <c r="K1231" s="40">
        <v>68.400000000000006</v>
      </c>
      <c r="L1231" s="40">
        <v>61.1</v>
      </c>
      <c r="M1231" s="40">
        <v>49.5</v>
      </c>
      <c r="N1231" s="40">
        <v>37</v>
      </c>
      <c r="O1231" s="40">
        <v>25.9</v>
      </c>
    </row>
    <row r="1232" spans="1:15">
      <c r="A1232" s="40">
        <v>26067</v>
      </c>
      <c r="B1232" s="20" t="s">
        <v>1560</v>
      </c>
      <c r="C1232" s="20" t="s">
        <v>1536</v>
      </c>
      <c r="D1232" s="40">
        <v>21.3</v>
      </c>
      <c r="E1232" s="40">
        <v>22.3</v>
      </c>
      <c r="F1232" s="40">
        <v>32.6</v>
      </c>
      <c r="G1232" s="40">
        <v>45.1</v>
      </c>
      <c r="H1232" s="40">
        <v>56.6</v>
      </c>
      <c r="I1232" s="40">
        <v>66.3</v>
      </c>
      <c r="J1232" s="40">
        <v>70.8</v>
      </c>
      <c r="K1232" s="40">
        <v>68.3</v>
      </c>
      <c r="L1232" s="40">
        <v>61</v>
      </c>
      <c r="M1232" s="40">
        <v>49.5</v>
      </c>
      <c r="N1232" s="40">
        <v>36.9</v>
      </c>
      <c r="O1232" s="40">
        <v>25.9</v>
      </c>
    </row>
    <row r="1233" spans="1:15">
      <c r="A1233" s="40">
        <v>26069</v>
      </c>
      <c r="B1233" s="20" t="s">
        <v>1561</v>
      </c>
      <c r="C1233" s="20" t="s">
        <v>1536</v>
      </c>
      <c r="D1233" s="40">
        <v>18.7</v>
      </c>
      <c r="E1233" s="40">
        <v>19.2</v>
      </c>
      <c r="F1233" s="40">
        <v>28.7</v>
      </c>
      <c r="G1233" s="40">
        <v>41.3</v>
      </c>
      <c r="H1233" s="40">
        <v>52.5</v>
      </c>
      <c r="I1233" s="40">
        <v>62.8</v>
      </c>
      <c r="J1233" s="40">
        <v>67.8</v>
      </c>
      <c r="K1233" s="40">
        <v>65.5</v>
      </c>
      <c r="L1233" s="40">
        <v>58.3</v>
      </c>
      <c r="M1233" s="40">
        <v>47.3</v>
      </c>
      <c r="N1233" s="40">
        <v>35.1</v>
      </c>
      <c r="O1233" s="40">
        <v>24</v>
      </c>
    </row>
    <row r="1234" spans="1:15">
      <c r="A1234" s="40">
        <v>26071</v>
      </c>
      <c r="B1234" s="20" t="s">
        <v>1562</v>
      </c>
      <c r="C1234" s="20" t="s">
        <v>1536</v>
      </c>
      <c r="D1234" s="40">
        <v>9.3000000000000007</v>
      </c>
      <c r="E1234" s="40">
        <v>12</v>
      </c>
      <c r="F1234" s="40">
        <v>22.8</v>
      </c>
      <c r="G1234" s="40">
        <v>37.200000000000003</v>
      </c>
      <c r="H1234" s="40">
        <v>50</v>
      </c>
      <c r="I1234" s="40">
        <v>59.3</v>
      </c>
      <c r="J1234" s="40">
        <v>64</v>
      </c>
      <c r="K1234" s="40">
        <v>61.4</v>
      </c>
      <c r="L1234" s="40">
        <v>53.4</v>
      </c>
      <c r="M1234" s="40">
        <v>42.7</v>
      </c>
      <c r="N1234" s="40">
        <v>27.8</v>
      </c>
      <c r="O1234" s="40">
        <v>14.9</v>
      </c>
    </row>
    <row r="1235" spans="1:15">
      <c r="A1235" s="40">
        <v>26073</v>
      </c>
      <c r="B1235" s="20" t="s">
        <v>1563</v>
      </c>
      <c r="C1235" s="20" t="s">
        <v>1536</v>
      </c>
      <c r="D1235" s="40">
        <v>19.5</v>
      </c>
      <c r="E1235" s="40">
        <v>20.3</v>
      </c>
      <c r="F1235" s="40">
        <v>30.5</v>
      </c>
      <c r="G1235" s="40">
        <v>43.5</v>
      </c>
      <c r="H1235" s="40">
        <v>55.1</v>
      </c>
      <c r="I1235" s="40">
        <v>65</v>
      </c>
      <c r="J1235" s="40">
        <v>69.400000000000006</v>
      </c>
      <c r="K1235" s="40">
        <v>66.900000000000006</v>
      </c>
      <c r="L1235" s="40">
        <v>59.4</v>
      </c>
      <c r="M1235" s="40">
        <v>48</v>
      </c>
      <c r="N1235" s="40">
        <v>35.5</v>
      </c>
      <c r="O1235" s="40">
        <v>24.5</v>
      </c>
    </row>
    <row r="1236" spans="1:15">
      <c r="A1236" s="40">
        <v>26075</v>
      </c>
      <c r="B1236" s="20" t="s">
        <v>736</v>
      </c>
      <c r="C1236" s="20" t="s">
        <v>1536</v>
      </c>
      <c r="D1236" s="40">
        <v>21.4</v>
      </c>
      <c r="E1236" s="40">
        <v>22.8</v>
      </c>
      <c r="F1236" s="40">
        <v>33.200000000000003</v>
      </c>
      <c r="G1236" s="40">
        <v>45.2</v>
      </c>
      <c r="H1236" s="40">
        <v>56.7</v>
      </c>
      <c r="I1236" s="40">
        <v>66.400000000000006</v>
      </c>
      <c r="J1236" s="40">
        <v>70.900000000000006</v>
      </c>
      <c r="K1236" s="40">
        <v>68.599999999999994</v>
      </c>
      <c r="L1236" s="40">
        <v>61.3</v>
      </c>
      <c r="M1236" s="40">
        <v>49.7</v>
      </c>
      <c r="N1236" s="40">
        <v>37</v>
      </c>
      <c r="O1236" s="40">
        <v>25.9</v>
      </c>
    </row>
    <row r="1237" spans="1:15">
      <c r="A1237" s="40">
        <v>26077</v>
      </c>
      <c r="B1237" s="20" t="s">
        <v>1564</v>
      </c>
      <c r="C1237" s="20" t="s">
        <v>1536</v>
      </c>
      <c r="D1237" s="40">
        <v>22.4</v>
      </c>
      <c r="E1237" s="40">
        <v>23.9</v>
      </c>
      <c r="F1237" s="40">
        <v>34.200000000000003</v>
      </c>
      <c r="G1237" s="40">
        <v>46.1</v>
      </c>
      <c r="H1237" s="40">
        <v>57.6</v>
      </c>
      <c r="I1237" s="40">
        <v>67.3</v>
      </c>
      <c r="J1237" s="40">
        <v>71.599999999999994</v>
      </c>
      <c r="K1237" s="40">
        <v>69.400000000000006</v>
      </c>
      <c r="L1237" s="40">
        <v>62.3</v>
      </c>
      <c r="M1237" s="40">
        <v>50.7</v>
      </c>
      <c r="N1237" s="40">
        <v>37.799999999999997</v>
      </c>
      <c r="O1237" s="40">
        <v>26.8</v>
      </c>
    </row>
    <row r="1238" spans="1:15">
      <c r="A1238" s="40">
        <v>26079</v>
      </c>
      <c r="B1238" s="20" t="s">
        <v>1565</v>
      </c>
      <c r="C1238" s="20" t="s">
        <v>1536</v>
      </c>
      <c r="D1238" s="40">
        <v>17.2</v>
      </c>
      <c r="E1238" s="40">
        <v>17.399999999999999</v>
      </c>
      <c r="F1238" s="40">
        <v>27</v>
      </c>
      <c r="G1238" s="40">
        <v>40.5</v>
      </c>
      <c r="H1238" s="40">
        <v>52.3</v>
      </c>
      <c r="I1238" s="40">
        <v>62.2</v>
      </c>
      <c r="J1238" s="40">
        <v>66.7</v>
      </c>
      <c r="K1238" s="40">
        <v>64.3</v>
      </c>
      <c r="L1238" s="40">
        <v>57</v>
      </c>
      <c r="M1238" s="40">
        <v>46.2</v>
      </c>
      <c r="N1238" s="40">
        <v>33.4</v>
      </c>
      <c r="O1238" s="40">
        <v>22.4</v>
      </c>
    </row>
    <row r="1239" spans="1:15">
      <c r="A1239" s="40">
        <v>26081</v>
      </c>
      <c r="B1239" s="20" t="s">
        <v>964</v>
      </c>
      <c r="C1239" s="20" t="s">
        <v>1536</v>
      </c>
      <c r="D1239" s="40">
        <v>21.7</v>
      </c>
      <c r="E1239" s="40">
        <v>22.6</v>
      </c>
      <c r="F1239" s="40">
        <v>32.5</v>
      </c>
      <c r="G1239" s="40">
        <v>44.9</v>
      </c>
      <c r="H1239" s="40">
        <v>56.4</v>
      </c>
      <c r="I1239" s="40">
        <v>66</v>
      </c>
      <c r="J1239" s="40">
        <v>70.5</v>
      </c>
      <c r="K1239" s="40">
        <v>68.3</v>
      </c>
      <c r="L1239" s="40">
        <v>60.9</v>
      </c>
      <c r="M1239" s="40">
        <v>49.6</v>
      </c>
      <c r="N1239" s="40">
        <v>37.1</v>
      </c>
      <c r="O1239" s="40">
        <v>26.3</v>
      </c>
    </row>
    <row r="1240" spans="1:15">
      <c r="A1240" s="40">
        <v>26083</v>
      </c>
      <c r="B1240" s="20" t="s">
        <v>1566</v>
      </c>
      <c r="C1240" s="20" t="s">
        <v>1536</v>
      </c>
      <c r="D1240" s="40">
        <v>12.4</v>
      </c>
      <c r="E1240" s="40">
        <v>13.7</v>
      </c>
      <c r="F1240" s="40">
        <v>23.3</v>
      </c>
      <c r="G1240" s="40">
        <v>36.5</v>
      </c>
      <c r="H1240" s="40">
        <v>48.2</v>
      </c>
      <c r="I1240" s="40">
        <v>57.3</v>
      </c>
      <c r="J1240" s="40">
        <v>63.3</v>
      </c>
      <c r="K1240" s="40">
        <v>62.3</v>
      </c>
      <c r="L1240" s="40">
        <v>54.6</v>
      </c>
      <c r="M1240" s="40">
        <v>44.1</v>
      </c>
      <c r="N1240" s="40">
        <v>30.6</v>
      </c>
      <c r="O1240" s="40">
        <v>18.7</v>
      </c>
    </row>
    <row r="1241" spans="1:15">
      <c r="A1241" s="40">
        <v>26085</v>
      </c>
      <c r="B1241" s="20" t="s">
        <v>859</v>
      </c>
      <c r="C1241" s="20" t="s">
        <v>1536</v>
      </c>
      <c r="D1241" s="40">
        <v>19.5</v>
      </c>
      <c r="E1241" s="40">
        <v>20</v>
      </c>
      <c r="F1241" s="40">
        <v>29.6</v>
      </c>
      <c r="G1241" s="40">
        <v>42.5</v>
      </c>
      <c r="H1241" s="40">
        <v>54.1</v>
      </c>
      <c r="I1241" s="40">
        <v>63.6</v>
      </c>
      <c r="J1241" s="40">
        <v>68.2</v>
      </c>
      <c r="K1241" s="40">
        <v>65.8</v>
      </c>
      <c r="L1241" s="40">
        <v>58.5</v>
      </c>
      <c r="M1241" s="40">
        <v>47.5</v>
      </c>
      <c r="N1241" s="40">
        <v>35.1</v>
      </c>
      <c r="O1241" s="40">
        <v>24.4</v>
      </c>
    </row>
    <row r="1242" spans="1:15">
      <c r="A1242" s="40">
        <v>26087</v>
      </c>
      <c r="B1242" s="20" t="s">
        <v>1567</v>
      </c>
      <c r="C1242" s="20" t="s">
        <v>1536</v>
      </c>
      <c r="D1242" s="40">
        <v>20.8</v>
      </c>
      <c r="E1242" s="40">
        <v>21.8</v>
      </c>
      <c r="F1242" s="40">
        <v>32</v>
      </c>
      <c r="G1242" s="40">
        <v>44.4</v>
      </c>
      <c r="H1242" s="40">
        <v>55.9</v>
      </c>
      <c r="I1242" s="40">
        <v>65.7</v>
      </c>
      <c r="J1242" s="40">
        <v>70.3</v>
      </c>
      <c r="K1242" s="40">
        <v>68</v>
      </c>
      <c r="L1242" s="40">
        <v>60.9</v>
      </c>
      <c r="M1242" s="40">
        <v>49.4</v>
      </c>
      <c r="N1242" s="40">
        <v>37</v>
      </c>
      <c r="O1242" s="40">
        <v>25.8</v>
      </c>
    </row>
    <row r="1243" spans="1:15">
      <c r="A1243" s="40">
        <v>26089</v>
      </c>
      <c r="B1243" s="20" t="s">
        <v>1568</v>
      </c>
      <c r="C1243" s="20" t="s">
        <v>1536</v>
      </c>
      <c r="D1243" s="40">
        <v>19.399999999999999</v>
      </c>
      <c r="E1243" s="40">
        <v>18.899999999999999</v>
      </c>
      <c r="F1243" s="40">
        <v>27.6</v>
      </c>
      <c r="G1243" s="40">
        <v>39.799999999999997</v>
      </c>
      <c r="H1243" s="40">
        <v>50.6</v>
      </c>
      <c r="I1243" s="40">
        <v>61</v>
      </c>
      <c r="J1243" s="40">
        <v>66.7</v>
      </c>
      <c r="K1243" s="40">
        <v>65</v>
      </c>
      <c r="L1243" s="40">
        <v>57.9</v>
      </c>
      <c r="M1243" s="40">
        <v>47.3</v>
      </c>
      <c r="N1243" s="40">
        <v>35.1</v>
      </c>
      <c r="O1243" s="40">
        <v>24.6</v>
      </c>
    </row>
    <row r="1244" spans="1:15">
      <c r="A1244" s="40">
        <v>26091</v>
      </c>
      <c r="B1244" s="20" t="s">
        <v>1569</v>
      </c>
      <c r="C1244" s="20" t="s">
        <v>1536</v>
      </c>
      <c r="D1244" s="40">
        <v>22.6</v>
      </c>
      <c r="E1244" s="40">
        <v>24.2</v>
      </c>
      <c r="F1244" s="40">
        <v>34.6</v>
      </c>
      <c r="G1244" s="40">
        <v>46.4</v>
      </c>
      <c r="H1244" s="40">
        <v>57.8</v>
      </c>
      <c r="I1244" s="40">
        <v>67.599999999999994</v>
      </c>
      <c r="J1244" s="40">
        <v>71.900000000000006</v>
      </c>
      <c r="K1244" s="40">
        <v>69.599999999999994</v>
      </c>
      <c r="L1244" s="40">
        <v>62.5</v>
      </c>
      <c r="M1244" s="40">
        <v>50.7</v>
      </c>
      <c r="N1244" s="40">
        <v>38.1</v>
      </c>
      <c r="O1244" s="40">
        <v>26.9</v>
      </c>
    </row>
    <row r="1245" spans="1:15">
      <c r="A1245" s="40">
        <v>26093</v>
      </c>
      <c r="B1245" s="20" t="s">
        <v>1189</v>
      </c>
      <c r="C1245" s="20" t="s">
        <v>1536</v>
      </c>
      <c r="D1245" s="40">
        <v>21</v>
      </c>
      <c r="E1245" s="40">
        <v>22</v>
      </c>
      <c r="F1245" s="40">
        <v>32.4</v>
      </c>
      <c r="G1245" s="40">
        <v>44.7</v>
      </c>
      <c r="H1245" s="40">
        <v>56.1</v>
      </c>
      <c r="I1245" s="40">
        <v>65.8</v>
      </c>
      <c r="J1245" s="40">
        <v>70.400000000000006</v>
      </c>
      <c r="K1245" s="40">
        <v>68.099999999999994</v>
      </c>
      <c r="L1245" s="40">
        <v>60.7</v>
      </c>
      <c r="M1245" s="40">
        <v>49.3</v>
      </c>
      <c r="N1245" s="40">
        <v>36.700000000000003</v>
      </c>
      <c r="O1245" s="40">
        <v>25.6</v>
      </c>
    </row>
    <row r="1246" spans="1:15">
      <c r="A1246" s="40">
        <v>26095</v>
      </c>
      <c r="B1246" s="20" t="s">
        <v>1570</v>
      </c>
      <c r="C1246" s="20" t="s">
        <v>1536</v>
      </c>
      <c r="D1246" s="40">
        <v>14.5</v>
      </c>
      <c r="E1246" s="40">
        <v>14.6</v>
      </c>
      <c r="F1246" s="40">
        <v>23.6</v>
      </c>
      <c r="G1246" s="40">
        <v>37.1</v>
      </c>
      <c r="H1246" s="40">
        <v>49</v>
      </c>
      <c r="I1246" s="40">
        <v>58.3</v>
      </c>
      <c r="J1246" s="40">
        <v>63.6</v>
      </c>
      <c r="K1246" s="40">
        <v>62.2</v>
      </c>
      <c r="L1246" s="40">
        <v>54.6</v>
      </c>
      <c r="M1246" s="40">
        <v>44.2</v>
      </c>
      <c r="N1246" s="40">
        <v>31.5</v>
      </c>
      <c r="O1246" s="40">
        <v>20.3</v>
      </c>
    </row>
    <row r="1247" spans="1:15">
      <c r="A1247" s="40">
        <v>26097</v>
      </c>
      <c r="B1247" s="20" t="s">
        <v>1571</v>
      </c>
      <c r="C1247" s="20" t="s">
        <v>1536</v>
      </c>
      <c r="D1247" s="40">
        <v>15.5</v>
      </c>
      <c r="E1247" s="40">
        <v>15.2</v>
      </c>
      <c r="F1247" s="40">
        <v>24.4</v>
      </c>
      <c r="G1247" s="40">
        <v>37.700000000000003</v>
      </c>
      <c r="H1247" s="40">
        <v>49.4</v>
      </c>
      <c r="I1247" s="40">
        <v>59</v>
      </c>
      <c r="J1247" s="40">
        <v>64.599999999999994</v>
      </c>
      <c r="K1247" s="40">
        <v>63.1</v>
      </c>
      <c r="L1247" s="40">
        <v>55.7</v>
      </c>
      <c r="M1247" s="40">
        <v>45.2</v>
      </c>
      <c r="N1247" s="40">
        <v>32.700000000000003</v>
      </c>
      <c r="O1247" s="40">
        <v>21.5</v>
      </c>
    </row>
    <row r="1248" spans="1:15">
      <c r="A1248" s="40">
        <v>26099</v>
      </c>
      <c r="B1248" s="20" t="s">
        <v>1572</v>
      </c>
      <c r="C1248" s="20" t="s">
        <v>1536</v>
      </c>
      <c r="D1248" s="40">
        <v>22.8</v>
      </c>
      <c r="E1248" s="40">
        <v>23.8</v>
      </c>
      <c r="F1248" s="40">
        <v>33.6</v>
      </c>
      <c r="G1248" s="40">
        <v>45.4</v>
      </c>
      <c r="H1248" s="40">
        <v>56.9</v>
      </c>
      <c r="I1248" s="40">
        <v>66.8</v>
      </c>
      <c r="J1248" s="40">
        <v>71.8</v>
      </c>
      <c r="K1248" s="40">
        <v>69.599999999999994</v>
      </c>
      <c r="L1248" s="40">
        <v>62.5</v>
      </c>
      <c r="M1248" s="40">
        <v>51</v>
      </c>
      <c r="N1248" s="40">
        <v>38.6</v>
      </c>
      <c r="O1248" s="40">
        <v>27.6</v>
      </c>
    </row>
    <row r="1249" spans="1:15">
      <c r="A1249" s="40">
        <v>26101</v>
      </c>
      <c r="B1249" s="20" t="s">
        <v>1573</v>
      </c>
      <c r="C1249" s="20" t="s">
        <v>1536</v>
      </c>
      <c r="D1249" s="40">
        <v>19.8</v>
      </c>
      <c r="E1249" s="40">
        <v>20</v>
      </c>
      <c r="F1249" s="40">
        <v>29.2</v>
      </c>
      <c r="G1249" s="40">
        <v>41.5</v>
      </c>
      <c r="H1249" s="40">
        <v>52.6</v>
      </c>
      <c r="I1249" s="40">
        <v>62.3</v>
      </c>
      <c r="J1249" s="40">
        <v>67.400000000000006</v>
      </c>
      <c r="K1249" s="40">
        <v>65.400000000000006</v>
      </c>
      <c r="L1249" s="40">
        <v>58.3</v>
      </c>
      <c r="M1249" s="40">
        <v>47.6</v>
      </c>
      <c r="N1249" s="40">
        <v>35.299999999999997</v>
      </c>
      <c r="O1249" s="40">
        <v>24.7</v>
      </c>
    </row>
    <row r="1250" spans="1:15">
      <c r="A1250" s="40">
        <v>26103</v>
      </c>
      <c r="B1250" s="20" t="s">
        <v>1574</v>
      </c>
      <c r="C1250" s="20" t="s">
        <v>1536</v>
      </c>
      <c r="D1250" s="40">
        <v>11.9</v>
      </c>
      <c r="E1250" s="40">
        <v>13.6</v>
      </c>
      <c r="F1250" s="40">
        <v>23.4</v>
      </c>
      <c r="G1250" s="40">
        <v>37</v>
      </c>
      <c r="H1250" s="40">
        <v>49.6</v>
      </c>
      <c r="I1250" s="40">
        <v>59.3</v>
      </c>
      <c r="J1250" s="40">
        <v>64.3</v>
      </c>
      <c r="K1250" s="40">
        <v>62.1</v>
      </c>
      <c r="L1250" s="40">
        <v>54.3</v>
      </c>
      <c r="M1250" s="40">
        <v>43.6</v>
      </c>
      <c r="N1250" s="40">
        <v>29.5</v>
      </c>
      <c r="O1250" s="40">
        <v>17.5</v>
      </c>
    </row>
    <row r="1251" spans="1:15">
      <c r="A1251" s="40">
        <v>26105</v>
      </c>
      <c r="B1251" s="20" t="s">
        <v>1194</v>
      </c>
      <c r="C1251" s="20" t="s">
        <v>1536</v>
      </c>
      <c r="D1251" s="40">
        <v>20.7</v>
      </c>
      <c r="E1251" s="40">
        <v>21.1</v>
      </c>
      <c r="F1251" s="40">
        <v>30.3</v>
      </c>
      <c r="G1251" s="40">
        <v>42.4</v>
      </c>
      <c r="H1251" s="40">
        <v>53.4</v>
      </c>
      <c r="I1251" s="40">
        <v>62.9</v>
      </c>
      <c r="J1251" s="40">
        <v>68.099999999999994</v>
      </c>
      <c r="K1251" s="40">
        <v>66.2</v>
      </c>
      <c r="L1251" s="40">
        <v>59.1</v>
      </c>
      <c r="M1251" s="40">
        <v>48.3</v>
      </c>
      <c r="N1251" s="40">
        <v>36.1</v>
      </c>
      <c r="O1251" s="40">
        <v>25.6</v>
      </c>
    </row>
    <row r="1252" spans="1:15">
      <c r="A1252" s="40">
        <v>26107</v>
      </c>
      <c r="B1252" s="20" t="s">
        <v>1575</v>
      </c>
      <c r="C1252" s="20" t="s">
        <v>1536</v>
      </c>
      <c r="D1252" s="40">
        <v>19.2</v>
      </c>
      <c r="E1252" s="40">
        <v>20</v>
      </c>
      <c r="F1252" s="40">
        <v>29.9</v>
      </c>
      <c r="G1252" s="40">
        <v>43</v>
      </c>
      <c r="H1252" s="40">
        <v>54.6</v>
      </c>
      <c r="I1252" s="40">
        <v>64.3</v>
      </c>
      <c r="J1252" s="40">
        <v>68.7</v>
      </c>
      <c r="K1252" s="40">
        <v>66.2</v>
      </c>
      <c r="L1252" s="40">
        <v>58.7</v>
      </c>
      <c r="M1252" s="40">
        <v>47.5</v>
      </c>
      <c r="N1252" s="40">
        <v>35.1</v>
      </c>
      <c r="O1252" s="40">
        <v>24.2</v>
      </c>
    </row>
    <row r="1253" spans="1:15">
      <c r="A1253" s="40">
        <v>26109</v>
      </c>
      <c r="B1253" s="20" t="s">
        <v>1576</v>
      </c>
      <c r="C1253" s="20" t="s">
        <v>1536</v>
      </c>
      <c r="D1253" s="40">
        <v>14.3</v>
      </c>
      <c r="E1253" s="40">
        <v>16.399999999999999</v>
      </c>
      <c r="F1253" s="40">
        <v>26.7</v>
      </c>
      <c r="G1253" s="40">
        <v>40</v>
      </c>
      <c r="H1253" s="40">
        <v>52</v>
      </c>
      <c r="I1253" s="40">
        <v>61.7</v>
      </c>
      <c r="J1253" s="40">
        <v>66.8</v>
      </c>
      <c r="K1253" s="40">
        <v>64.5</v>
      </c>
      <c r="L1253" s="40">
        <v>56.6</v>
      </c>
      <c r="M1253" s="40">
        <v>45.8</v>
      </c>
      <c r="N1253" s="40">
        <v>32</v>
      </c>
      <c r="O1253" s="40">
        <v>20</v>
      </c>
    </row>
    <row r="1254" spans="1:15">
      <c r="A1254" s="40">
        <v>26111</v>
      </c>
      <c r="B1254" s="20" t="s">
        <v>1577</v>
      </c>
      <c r="C1254" s="20" t="s">
        <v>1536</v>
      </c>
      <c r="D1254" s="40">
        <v>20.399999999999999</v>
      </c>
      <c r="E1254" s="40">
        <v>21.1</v>
      </c>
      <c r="F1254" s="40">
        <v>31.4</v>
      </c>
      <c r="G1254" s="40">
        <v>44.2</v>
      </c>
      <c r="H1254" s="40">
        <v>55.9</v>
      </c>
      <c r="I1254" s="40">
        <v>65.8</v>
      </c>
      <c r="J1254" s="40">
        <v>70.3</v>
      </c>
      <c r="K1254" s="40">
        <v>67.7</v>
      </c>
      <c r="L1254" s="40">
        <v>60.3</v>
      </c>
      <c r="M1254" s="40">
        <v>48.9</v>
      </c>
      <c r="N1254" s="40">
        <v>36.299999999999997</v>
      </c>
      <c r="O1254" s="40">
        <v>25.4</v>
      </c>
    </row>
    <row r="1255" spans="1:15">
      <c r="A1255" s="40">
        <v>26113</v>
      </c>
      <c r="B1255" s="20" t="s">
        <v>1578</v>
      </c>
      <c r="C1255" s="20" t="s">
        <v>1536</v>
      </c>
      <c r="D1255" s="40">
        <v>17.2</v>
      </c>
      <c r="E1255" s="40">
        <v>17.5</v>
      </c>
      <c r="F1255" s="40">
        <v>27.3</v>
      </c>
      <c r="G1255" s="40">
        <v>40.799999999999997</v>
      </c>
      <c r="H1255" s="40">
        <v>52.8</v>
      </c>
      <c r="I1255" s="40">
        <v>62.4</v>
      </c>
      <c r="J1255" s="40">
        <v>66.8</v>
      </c>
      <c r="K1255" s="40">
        <v>64.3</v>
      </c>
      <c r="L1255" s="40">
        <v>56.9</v>
      </c>
      <c r="M1255" s="40">
        <v>46</v>
      </c>
      <c r="N1255" s="40">
        <v>33.299999999999997</v>
      </c>
      <c r="O1255" s="40">
        <v>22.2</v>
      </c>
    </row>
    <row r="1256" spans="1:15">
      <c r="A1256" s="40">
        <v>26115</v>
      </c>
      <c r="B1256" s="20" t="s">
        <v>750</v>
      </c>
      <c r="C1256" s="20" t="s">
        <v>1536</v>
      </c>
      <c r="D1256" s="40">
        <v>24</v>
      </c>
      <c r="E1256" s="40">
        <v>25.5</v>
      </c>
      <c r="F1256" s="40">
        <v>35.4</v>
      </c>
      <c r="G1256" s="40">
        <v>47</v>
      </c>
      <c r="H1256" s="40">
        <v>58.3</v>
      </c>
      <c r="I1256" s="40">
        <v>68.099999999999994</v>
      </c>
      <c r="J1256" s="40">
        <v>72.7</v>
      </c>
      <c r="K1256" s="40">
        <v>70.5</v>
      </c>
      <c r="L1256" s="40">
        <v>63.5</v>
      </c>
      <c r="M1256" s="40">
        <v>51.9</v>
      </c>
      <c r="N1256" s="40">
        <v>39.4</v>
      </c>
      <c r="O1256" s="40">
        <v>28.3</v>
      </c>
    </row>
    <row r="1257" spans="1:15">
      <c r="A1257" s="40">
        <v>26117</v>
      </c>
      <c r="B1257" s="20" t="s">
        <v>1579</v>
      </c>
      <c r="C1257" s="20" t="s">
        <v>1536</v>
      </c>
      <c r="D1257" s="40">
        <v>20.100000000000001</v>
      </c>
      <c r="E1257" s="40">
        <v>21</v>
      </c>
      <c r="F1257" s="40">
        <v>31.1</v>
      </c>
      <c r="G1257" s="40">
        <v>43.9</v>
      </c>
      <c r="H1257" s="40">
        <v>55.5</v>
      </c>
      <c r="I1257" s="40">
        <v>65.2</v>
      </c>
      <c r="J1257" s="40">
        <v>69.7</v>
      </c>
      <c r="K1257" s="40">
        <v>67.2</v>
      </c>
      <c r="L1257" s="40">
        <v>59.8</v>
      </c>
      <c r="M1257" s="40">
        <v>48.4</v>
      </c>
      <c r="N1257" s="40">
        <v>35.9</v>
      </c>
      <c r="O1257" s="40">
        <v>24.9</v>
      </c>
    </row>
    <row r="1258" spans="1:15">
      <c r="A1258" s="40">
        <v>26119</v>
      </c>
      <c r="B1258" s="20" t="s">
        <v>1580</v>
      </c>
      <c r="C1258" s="20" t="s">
        <v>1536</v>
      </c>
      <c r="D1258" s="40">
        <v>16.7</v>
      </c>
      <c r="E1258" s="40">
        <v>16.7</v>
      </c>
      <c r="F1258" s="40">
        <v>26.7</v>
      </c>
      <c r="G1258" s="40">
        <v>40.299999999999997</v>
      </c>
      <c r="H1258" s="40">
        <v>52.2</v>
      </c>
      <c r="I1258" s="40">
        <v>62.2</v>
      </c>
      <c r="J1258" s="40">
        <v>66.8</v>
      </c>
      <c r="K1258" s="40">
        <v>64.2</v>
      </c>
      <c r="L1258" s="40">
        <v>56.8</v>
      </c>
      <c r="M1258" s="40">
        <v>46.1</v>
      </c>
      <c r="N1258" s="40">
        <v>33.4</v>
      </c>
      <c r="O1258" s="40">
        <v>22.1</v>
      </c>
    </row>
    <row r="1259" spans="1:15">
      <c r="A1259" s="40">
        <v>26121</v>
      </c>
      <c r="B1259" s="20" t="s">
        <v>1581</v>
      </c>
      <c r="C1259" s="20" t="s">
        <v>1536</v>
      </c>
      <c r="D1259" s="40">
        <v>22.3</v>
      </c>
      <c r="E1259" s="40">
        <v>22.9</v>
      </c>
      <c r="F1259" s="40">
        <v>32.200000000000003</v>
      </c>
      <c r="G1259" s="40">
        <v>44.1</v>
      </c>
      <c r="H1259" s="40">
        <v>55.3</v>
      </c>
      <c r="I1259" s="40">
        <v>64.8</v>
      </c>
      <c r="J1259" s="40">
        <v>69.599999999999994</v>
      </c>
      <c r="K1259" s="40">
        <v>67.7</v>
      </c>
      <c r="L1259" s="40">
        <v>60.5</v>
      </c>
      <c r="M1259" s="40">
        <v>49.6</v>
      </c>
      <c r="N1259" s="40">
        <v>37.5</v>
      </c>
      <c r="O1259" s="40">
        <v>27</v>
      </c>
    </row>
    <row r="1260" spans="1:15">
      <c r="A1260" s="40">
        <v>26123</v>
      </c>
      <c r="B1260" s="20" t="s">
        <v>1582</v>
      </c>
      <c r="C1260" s="20" t="s">
        <v>1536</v>
      </c>
      <c r="D1260" s="40">
        <v>20.399999999999999</v>
      </c>
      <c r="E1260" s="40">
        <v>21.1</v>
      </c>
      <c r="F1260" s="40">
        <v>30.7</v>
      </c>
      <c r="G1260" s="40">
        <v>43.4</v>
      </c>
      <c r="H1260" s="40">
        <v>55</v>
      </c>
      <c r="I1260" s="40">
        <v>64.5</v>
      </c>
      <c r="J1260" s="40">
        <v>69</v>
      </c>
      <c r="K1260" s="40">
        <v>66.7</v>
      </c>
      <c r="L1260" s="40">
        <v>59.3</v>
      </c>
      <c r="M1260" s="40">
        <v>48.2</v>
      </c>
      <c r="N1260" s="40">
        <v>36</v>
      </c>
      <c r="O1260" s="40">
        <v>25.2</v>
      </c>
    </row>
    <row r="1261" spans="1:15">
      <c r="A1261" s="40">
        <v>26125</v>
      </c>
      <c r="B1261" s="20" t="s">
        <v>1583</v>
      </c>
      <c r="C1261" s="20" t="s">
        <v>1536</v>
      </c>
      <c r="D1261" s="40">
        <v>21.3</v>
      </c>
      <c r="E1261" s="40">
        <v>22.5</v>
      </c>
      <c r="F1261" s="40">
        <v>32.700000000000003</v>
      </c>
      <c r="G1261" s="40">
        <v>44.9</v>
      </c>
      <c r="H1261" s="40">
        <v>56.5</v>
      </c>
      <c r="I1261" s="40">
        <v>66.099999999999994</v>
      </c>
      <c r="J1261" s="40">
        <v>70.900000000000006</v>
      </c>
      <c r="K1261" s="40">
        <v>68.7</v>
      </c>
      <c r="L1261" s="40">
        <v>61.3</v>
      </c>
      <c r="M1261" s="40">
        <v>49.8</v>
      </c>
      <c r="N1261" s="40">
        <v>37.200000000000003</v>
      </c>
      <c r="O1261" s="40">
        <v>26.1</v>
      </c>
    </row>
    <row r="1262" spans="1:15">
      <c r="A1262" s="40">
        <v>26127</v>
      </c>
      <c r="B1262" s="20" t="s">
        <v>1584</v>
      </c>
      <c r="C1262" s="20" t="s">
        <v>1536</v>
      </c>
      <c r="D1262" s="40">
        <v>20.9</v>
      </c>
      <c r="E1262" s="40">
        <v>21.6</v>
      </c>
      <c r="F1262" s="40">
        <v>30.8</v>
      </c>
      <c r="G1262" s="40">
        <v>43</v>
      </c>
      <c r="H1262" s="40">
        <v>54.1</v>
      </c>
      <c r="I1262" s="40">
        <v>63.6</v>
      </c>
      <c r="J1262" s="40">
        <v>68.599999999999994</v>
      </c>
      <c r="K1262" s="40">
        <v>66.5</v>
      </c>
      <c r="L1262" s="40">
        <v>59.4</v>
      </c>
      <c r="M1262" s="40">
        <v>48.5</v>
      </c>
      <c r="N1262" s="40">
        <v>36.299999999999997</v>
      </c>
      <c r="O1262" s="40">
        <v>25.7</v>
      </c>
    </row>
    <row r="1263" spans="1:15">
      <c r="A1263" s="40">
        <v>26129</v>
      </c>
      <c r="B1263" s="20" t="s">
        <v>1585</v>
      </c>
      <c r="C1263" s="20" t="s">
        <v>1536</v>
      </c>
      <c r="D1263" s="40">
        <v>17.399999999999999</v>
      </c>
      <c r="E1263" s="40">
        <v>18.2</v>
      </c>
      <c r="F1263" s="40">
        <v>28.1</v>
      </c>
      <c r="G1263" s="40">
        <v>41.4</v>
      </c>
      <c r="H1263" s="40">
        <v>53</v>
      </c>
      <c r="I1263" s="40">
        <v>62.8</v>
      </c>
      <c r="J1263" s="40">
        <v>67.400000000000006</v>
      </c>
      <c r="K1263" s="40">
        <v>64.8</v>
      </c>
      <c r="L1263" s="40">
        <v>57.4</v>
      </c>
      <c r="M1263" s="40">
        <v>46.5</v>
      </c>
      <c r="N1263" s="40">
        <v>33.9</v>
      </c>
      <c r="O1263" s="40">
        <v>22.6</v>
      </c>
    </row>
    <row r="1264" spans="1:15">
      <c r="A1264" s="40">
        <v>26131</v>
      </c>
      <c r="B1264" s="20" t="s">
        <v>1586</v>
      </c>
      <c r="C1264" s="20" t="s">
        <v>1536</v>
      </c>
      <c r="D1264" s="40">
        <v>10.9</v>
      </c>
      <c r="E1264" s="40">
        <v>13.4</v>
      </c>
      <c r="F1264" s="40">
        <v>23.9</v>
      </c>
      <c r="G1264" s="40">
        <v>38.1</v>
      </c>
      <c r="H1264" s="40">
        <v>50.7</v>
      </c>
      <c r="I1264" s="40">
        <v>60</v>
      </c>
      <c r="J1264" s="40">
        <v>65</v>
      </c>
      <c r="K1264" s="40">
        <v>62.8</v>
      </c>
      <c r="L1264" s="40">
        <v>54.8</v>
      </c>
      <c r="M1264" s="40">
        <v>44.2</v>
      </c>
      <c r="N1264" s="40">
        <v>29.4</v>
      </c>
      <c r="O1264" s="40">
        <v>16.7</v>
      </c>
    </row>
    <row r="1265" spans="1:15">
      <c r="A1265" s="40">
        <v>26133</v>
      </c>
      <c r="B1265" s="20" t="s">
        <v>1003</v>
      </c>
      <c r="C1265" s="20" t="s">
        <v>1536</v>
      </c>
      <c r="D1265" s="40">
        <v>18</v>
      </c>
      <c r="E1265" s="40">
        <v>18.5</v>
      </c>
      <c r="F1265" s="40">
        <v>28.4</v>
      </c>
      <c r="G1265" s="40">
        <v>41.7</v>
      </c>
      <c r="H1265" s="40">
        <v>53.5</v>
      </c>
      <c r="I1265" s="40">
        <v>63.1</v>
      </c>
      <c r="J1265" s="40">
        <v>67.5</v>
      </c>
      <c r="K1265" s="40">
        <v>64.900000000000006</v>
      </c>
      <c r="L1265" s="40">
        <v>57.5</v>
      </c>
      <c r="M1265" s="40">
        <v>46.5</v>
      </c>
      <c r="N1265" s="40">
        <v>33.9</v>
      </c>
      <c r="O1265" s="40">
        <v>22.9</v>
      </c>
    </row>
    <row r="1266" spans="1:15">
      <c r="A1266" s="40">
        <v>26135</v>
      </c>
      <c r="B1266" s="20" t="s">
        <v>1587</v>
      </c>
      <c r="C1266" s="20" t="s">
        <v>1536</v>
      </c>
      <c r="D1266" s="40">
        <v>16.600000000000001</v>
      </c>
      <c r="E1266" s="40">
        <v>16.899999999999999</v>
      </c>
      <c r="F1266" s="40">
        <v>26.9</v>
      </c>
      <c r="G1266" s="40">
        <v>40.5</v>
      </c>
      <c r="H1266" s="40">
        <v>52.3</v>
      </c>
      <c r="I1266" s="40">
        <v>62.2</v>
      </c>
      <c r="J1266" s="40">
        <v>66.599999999999994</v>
      </c>
      <c r="K1266" s="40">
        <v>64.099999999999994</v>
      </c>
      <c r="L1266" s="40">
        <v>56.7</v>
      </c>
      <c r="M1266" s="40">
        <v>45.9</v>
      </c>
      <c r="N1266" s="40">
        <v>33.299999999999997</v>
      </c>
      <c r="O1266" s="40">
        <v>21.9</v>
      </c>
    </row>
    <row r="1267" spans="1:15">
      <c r="A1267" s="40">
        <v>26137</v>
      </c>
      <c r="B1267" s="20" t="s">
        <v>1588</v>
      </c>
      <c r="C1267" s="20" t="s">
        <v>1536</v>
      </c>
      <c r="D1267" s="40">
        <v>15.9</v>
      </c>
      <c r="E1267" s="40">
        <v>16</v>
      </c>
      <c r="F1267" s="40">
        <v>26</v>
      </c>
      <c r="G1267" s="40">
        <v>39.9</v>
      </c>
      <c r="H1267" s="40">
        <v>51.9</v>
      </c>
      <c r="I1267" s="40">
        <v>61.7</v>
      </c>
      <c r="J1267" s="40">
        <v>66</v>
      </c>
      <c r="K1267" s="40">
        <v>63.7</v>
      </c>
      <c r="L1267" s="40">
        <v>56.4</v>
      </c>
      <c r="M1267" s="40">
        <v>45.7</v>
      </c>
      <c r="N1267" s="40">
        <v>32.5</v>
      </c>
      <c r="O1267" s="40">
        <v>21.3</v>
      </c>
    </row>
    <row r="1268" spans="1:15">
      <c r="A1268" s="40">
        <v>26139</v>
      </c>
      <c r="B1268" s="20" t="s">
        <v>1346</v>
      </c>
      <c r="C1268" s="20" t="s">
        <v>1536</v>
      </c>
      <c r="D1268" s="40">
        <v>23.2</v>
      </c>
      <c r="E1268" s="40">
        <v>23.9</v>
      </c>
      <c r="F1268" s="40">
        <v>33.4</v>
      </c>
      <c r="G1268" s="40">
        <v>45.2</v>
      </c>
      <c r="H1268" s="40">
        <v>56.4</v>
      </c>
      <c r="I1268" s="40">
        <v>66</v>
      </c>
      <c r="J1268" s="40">
        <v>70.7</v>
      </c>
      <c r="K1268" s="40">
        <v>68.7</v>
      </c>
      <c r="L1268" s="40">
        <v>61.6</v>
      </c>
      <c r="M1268" s="40">
        <v>50.6</v>
      </c>
      <c r="N1268" s="40">
        <v>38.299999999999997</v>
      </c>
      <c r="O1268" s="40">
        <v>27.8</v>
      </c>
    </row>
    <row r="1269" spans="1:15">
      <c r="A1269" s="40">
        <v>26141</v>
      </c>
      <c r="B1269" s="20" t="s">
        <v>1589</v>
      </c>
      <c r="C1269" s="20" t="s">
        <v>1536</v>
      </c>
      <c r="D1269" s="40">
        <v>17.3</v>
      </c>
      <c r="E1269" s="40">
        <v>17</v>
      </c>
      <c r="F1269" s="40">
        <v>26.5</v>
      </c>
      <c r="G1269" s="40">
        <v>39.799999999999997</v>
      </c>
      <c r="H1269" s="40">
        <v>51.6</v>
      </c>
      <c r="I1269" s="40">
        <v>61.6</v>
      </c>
      <c r="J1269" s="40">
        <v>66.8</v>
      </c>
      <c r="K1269" s="40">
        <v>64.5</v>
      </c>
      <c r="L1269" s="40">
        <v>57.2</v>
      </c>
      <c r="M1269" s="40">
        <v>46.4</v>
      </c>
      <c r="N1269" s="40">
        <v>33.9</v>
      </c>
      <c r="O1269" s="40">
        <v>22.8</v>
      </c>
    </row>
    <row r="1270" spans="1:15">
      <c r="A1270" s="40">
        <v>26143</v>
      </c>
      <c r="B1270" s="20" t="s">
        <v>1590</v>
      </c>
      <c r="C1270" s="20" t="s">
        <v>1536</v>
      </c>
      <c r="D1270" s="40">
        <v>17</v>
      </c>
      <c r="E1270" s="40">
        <v>17.600000000000001</v>
      </c>
      <c r="F1270" s="40">
        <v>27.5</v>
      </c>
      <c r="G1270" s="40">
        <v>41</v>
      </c>
      <c r="H1270" s="40">
        <v>53</v>
      </c>
      <c r="I1270" s="40">
        <v>62.6</v>
      </c>
      <c r="J1270" s="40">
        <v>67</v>
      </c>
      <c r="K1270" s="40">
        <v>64.5</v>
      </c>
      <c r="L1270" s="40">
        <v>57</v>
      </c>
      <c r="M1270" s="40">
        <v>46.1</v>
      </c>
      <c r="N1270" s="40">
        <v>33.4</v>
      </c>
      <c r="O1270" s="40">
        <v>22.1</v>
      </c>
    </row>
    <row r="1271" spans="1:15">
      <c r="A1271" s="40">
        <v>26145</v>
      </c>
      <c r="B1271" s="20" t="s">
        <v>1591</v>
      </c>
      <c r="C1271" s="20" t="s">
        <v>1536</v>
      </c>
      <c r="D1271" s="40">
        <v>21</v>
      </c>
      <c r="E1271" s="40">
        <v>21.7</v>
      </c>
      <c r="F1271" s="40">
        <v>32.200000000000003</v>
      </c>
      <c r="G1271" s="40">
        <v>44.9</v>
      </c>
      <c r="H1271" s="40">
        <v>56.5</v>
      </c>
      <c r="I1271" s="40">
        <v>66.3</v>
      </c>
      <c r="J1271" s="40">
        <v>70.8</v>
      </c>
      <c r="K1271" s="40">
        <v>68.2</v>
      </c>
      <c r="L1271" s="40">
        <v>61</v>
      </c>
      <c r="M1271" s="40">
        <v>49.5</v>
      </c>
      <c r="N1271" s="40">
        <v>36.9</v>
      </c>
      <c r="O1271" s="40">
        <v>25.9</v>
      </c>
    </row>
    <row r="1272" spans="1:15">
      <c r="A1272" s="40">
        <v>26147</v>
      </c>
      <c r="B1272" s="20" t="s">
        <v>758</v>
      </c>
      <c r="C1272" s="20" t="s">
        <v>1536</v>
      </c>
      <c r="D1272" s="40">
        <v>22.4</v>
      </c>
      <c r="E1272" s="40">
        <v>23.3</v>
      </c>
      <c r="F1272" s="40">
        <v>33</v>
      </c>
      <c r="G1272" s="40">
        <v>44.7</v>
      </c>
      <c r="H1272" s="40">
        <v>56</v>
      </c>
      <c r="I1272" s="40">
        <v>66</v>
      </c>
      <c r="J1272" s="40">
        <v>70.900000000000006</v>
      </c>
      <c r="K1272" s="40">
        <v>68.900000000000006</v>
      </c>
      <c r="L1272" s="40">
        <v>62</v>
      </c>
      <c r="M1272" s="40">
        <v>50.6</v>
      </c>
      <c r="N1272" s="40">
        <v>38.4</v>
      </c>
      <c r="O1272" s="40">
        <v>27.3</v>
      </c>
    </row>
    <row r="1273" spans="1:15">
      <c r="A1273" s="40">
        <v>26149</v>
      </c>
      <c r="B1273" s="20" t="s">
        <v>1244</v>
      </c>
      <c r="C1273" s="20" t="s">
        <v>1536</v>
      </c>
      <c r="D1273" s="40">
        <v>22.7</v>
      </c>
      <c r="E1273" s="40">
        <v>24.4</v>
      </c>
      <c r="F1273" s="40">
        <v>34.9</v>
      </c>
      <c r="G1273" s="40">
        <v>46.6</v>
      </c>
      <c r="H1273" s="40">
        <v>58</v>
      </c>
      <c r="I1273" s="40">
        <v>67.7</v>
      </c>
      <c r="J1273" s="40">
        <v>72</v>
      </c>
      <c r="K1273" s="40">
        <v>69.599999999999994</v>
      </c>
      <c r="L1273" s="40">
        <v>62.8</v>
      </c>
      <c r="M1273" s="40">
        <v>51.1</v>
      </c>
      <c r="N1273" s="40">
        <v>38.1</v>
      </c>
      <c r="O1273" s="40">
        <v>27</v>
      </c>
    </row>
    <row r="1274" spans="1:15">
      <c r="A1274" s="40">
        <v>26151</v>
      </c>
      <c r="B1274" s="20" t="s">
        <v>1592</v>
      </c>
      <c r="C1274" s="20" t="s">
        <v>1536</v>
      </c>
      <c r="D1274" s="40">
        <v>20.8</v>
      </c>
      <c r="E1274" s="40">
        <v>21.7</v>
      </c>
      <c r="F1274" s="40">
        <v>31.3</v>
      </c>
      <c r="G1274" s="40">
        <v>43.3</v>
      </c>
      <c r="H1274" s="40">
        <v>54.6</v>
      </c>
      <c r="I1274" s="40">
        <v>64.599999999999994</v>
      </c>
      <c r="J1274" s="40">
        <v>69.400000000000006</v>
      </c>
      <c r="K1274" s="40">
        <v>67.400000000000006</v>
      </c>
      <c r="L1274" s="40">
        <v>60.8</v>
      </c>
      <c r="M1274" s="40">
        <v>49.3</v>
      </c>
      <c r="N1274" s="40">
        <v>37.1</v>
      </c>
      <c r="O1274" s="40">
        <v>25.9</v>
      </c>
    </row>
    <row r="1275" spans="1:15">
      <c r="A1275" s="40">
        <v>26153</v>
      </c>
      <c r="B1275" s="20" t="s">
        <v>1593</v>
      </c>
      <c r="C1275" s="20" t="s">
        <v>1536</v>
      </c>
      <c r="D1275" s="40">
        <v>15.5</v>
      </c>
      <c r="E1275" s="40">
        <v>16.100000000000001</v>
      </c>
      <c r="F1275" s="40">
        <v>25</v>
      </c>
      <c r="G1275" s="40">
        <v>38.4</v>
      </c>
      <c r="H1275" s="40">
        <v>50.3</v>
      </c>
      <c r="I1275" s="40">
        <v>60</v>
      </c>
      <c r="J1275" s="40">
        <v>65.400000000000006</v>
      </c>
      <c r="K1275" s="40">
        <v>63.6</v>
      </c>
      <c r="L1275" s="40">
        <v>55.8</v>
      </c>
      <c r="M1275" s="40">
        <v>45.3</v>
      </c>
      <c r="N1275" s="40">
        <v>32.5</v>
      </c>
      <c r="O1275" s="40">
        <v>21.2</v>
      </c>
    </row>
    <row r="1276" spans="1:15">
      <c r="A1276" s="40">
        <v>26155</v>
      </c>
      <c r="B1276" s="20" t="s">
        <v>1594</v>
      </c>
      <c r="C1276" s="20" t="s">
        <v>1536</v>
      </c>
      <c r="D1276" s="40">
        <v>21.2</v>
      </c>
      <c r="E1276" s="40">
        <v>22.1</v>
      </c>
      <c r="F1276" s="40">
        <v>32.6</v>
      </c>
      <c r="G1276" s="40">
        <v>45.1</v>
      </c>
      <c r="H1276" s="40">
        <v>56.6</v>
      </c>
      <c r="I1276" s="40">
        <v>66.3</v>
      </c>
      <c r="J1276" s="40">
        <v>70.900000000000006</v>
      </c>
      <c r="K1276" s="40">
        <v>68.400000000000006</v>
      </c>
      <c r="L1276" s="40">
        <v>61.1</v>
      </c>
      <c r="M1276" s="40">
        <v>49.6</v>
      </c>
      <c r="N1276" s="40">
        <v>37.1</v>
      </c>
      <c r="O1276" s="40">
        <v>25.9</v>
      </c>
    </row>
    <row r="1277" spans="1:15">
      <c r="A1277" s="40">
        <v>26157</v>
      </c>
      <c r="B1277" s="20" t="s">
        <v>1595</v>
      </c>
      <c r="C1277" s="20" t="s">
        <v>1536</v>
      </c>
      <c r="D1277" s="40">
        <v>20.6</v>
      </c>
      <c r="E1277" s="40">
        <v>21.5</v>
      </c>
      <c r="F1277" s="40">
        <v>31.7</v>
      </c>
      <c r="G1277" s="40">
        <v>44.1</v>
      </c>
      <c r="H1277" s="40">
        <v>55.6</v>
      </c>
      <c r="I1277" s="40">
        <v>65.5</v>
      </c>
      <c r="J1277" s="40">
        <v>70</v>
      </c>
      <c r="K1277" s="40">
        <v>67.599999999999994</v>
      </c>
      <c r="L1277" s="40">
        <v>60.7</v>
      </c>
      <c r="M1277" s="40">
        <v>49.2</v>
      </c>
      <c r="N1277" s="40">
        <v>36.799999999999997</v>
      </c>
      <c r="O1277" s="40">
        <v>25.7</v>
      </c>
    </row>
    <row r="1278" spans="1:15">
      <c r="A1278" s="40">
        <v>26159</v>
      </c>
      <c r="B1278" s="20" t="s">
        <v>838</v>
      </c>
      <c r="C1278" s="20" t="s">
        <v>1536</v>
      </c>
      <c r="D1278" s="40">
        <v>23.3</v>
      </c>
      <c r="E1278" s="40">
        <v>24.8</v>
      </c>
      <c r="F1278" s="40">
        <v>34.700000000000003</v>
      </c>
      <c r="G1278" s="40">
        <v>46.4</v>
      </c>
      <c r="H1278" s="40">
        <v>57.6</v>
      </c>
      <c r="I1278" s="40">
        <v>67.2</v>
      </c>
      <c r="J1278" s="40">
        <v>71.7</v>
      </c>
      <c r="K1278" s="40">
        <v>69.5</v>
      </c>
      <c r="L1278" s="40">
        <v>62.6</v>
      </c>
      <c r="M1278" s="40">
        <v>51.3</v>
      </c>
      <c r="N1278" s="40">
        <v>38.6</v>
      </c>
      <c r="O1278" s="40">
        <v>27.7</v>
      </c>
    </row>
    <row r="1279" spans="1:15">
      <c r="A1279" s="40">
        <v>26161</v>
      </c>
      <c r="B1279" s="20" t="s">
        <v>1596</v>
      </c>
      <c r="C1279" s="20" t="s">
        <v>1536</v>
      </c>
      <c r="D1279" s="40">
        <v>21.7</v>
      </c>
      <c r="E1279" s="40">
        <v>23.2</v>
      </c>
      <c r="F1279" s="40">
        <v>33.5</v>
      </c>
      <c r="G1279" s="40">
        <v>45.4</v>
      </c>
      <c r="H1279" s="40">
        <v>56.7</v>
      </c>
      <c r="I1279" s="40">
        <v>66.400000000000006</v>
      </c>
      <c r="J1279" s="40">
        <v>70.8</v>
      </c>
      <c r="K1279" s="40">
        <v>68.599999999999994</v>
      </c>
      <c r="L1279" s="40">
        <v>61.4</v>
      </c>
      <c r="M1279" s="40">
        <v>49.8</v>
      </c>
      <c r="N1279" s="40">
        <v>37.4</v>
      </c>
      <c r="O1279" s="40">
        <v>26.3</v>
      </c>
    </row>
    <row r="1280" spans="1:15">
      <c r="A1280" s="40">
        <v>26163</v>
      </c>
      <c r="B1280" s="20" t="s">
        <v>1120</v>
      </c>
      <c r="C1280" s="20" t="s">
        <v>1536</v>
      </c>
      <c r="D1280" s="40">
        <v>23.5</v>
      </c>
      <c r="E1280" s="40">
        <v>24.7</v>
      </c>
      <c r="F1280" s="40">
        <v>34.5</v>
      </c>
      <c r="G1280" s="40">
        <v>46.3</v>
      </c>
      <c r="H1280" s="40">
        <v>57.6</v>
      </c>
      <c r="I1280" s="40">
        <v>67.400000000000006</v>
      </c>
      <c r="J1280" s="40">
        <v>72.2</v>
      </c>
      <c r="K1280" s="40">
        <v>70.2</v>
      </c>
      <c r="L1280" s="40">
        <v>63</v>
      </c>
      <c r="M1280" s="40">
        <v>51.3</v>
      </c>
      <c r="N1280" s="40">
        <v>39</v>
      </c>
      <c r="O1280" s="40">
        <v>27.9</v>
      </c>
    </row>
    <row r="1281" spans="1:15">
      <c r="A1281" s="40">
        <v>26165</v>
      </c>
      <c r="B1281" s="20" t="s">
        <v>1597</v>
      </c>
      <c r="C1281" s="20" t="s">
        <v>1536</v>
      </c>
      <c r="D1281" s="40">
        <v>17.8</v>
      </c>
      <c r="E1281" s="40">
        <v>18.100000000000001</v>
      </c>
      <c r="F1281" s="40">
        <v>27.6</v>
      </c>
      <c r="G1281" s="40">
        <v>40.9</v>
      </c>
      <c r="H1281" s="40">
        <v>52.6</v>
      </c>
      <c r="I1281" s="40">
        <v>62.2</v>
      </c>
      <c r="J1281" s="40">
        <v>66.900000000000006</v>
      </c>
      <c r="K1281" s="40">
        <v>64.400000000000006</v>
      </c>
      <c r="L1281" s="40">
        <v>57</v>
      </c>
      <c r="M1281" s="40">
        <v>46.3</v>
      </c>
      <c r="N1281" s="40">
        <v>33.700000000000003</v>
      </c>
      <c r="O1281" s="40">
        <v>22.7</v>
      </c>
    </row>
    <row r="1282" spans="1:15">
      <c r="A1282" s="40">
        <v>27001</v>
      </c>
      <c r="B1282" s="20" t="s">
        <v>1598</v>
      </c>
      <c r="C1282" s="20" t="s">
        <v>1599</v>
      </c>
      <c r="D1282" s="40">
        <v>5.4</v>
      </c>
      <c r="E1282" s="40">
        <v>10.9</v>
      </c>
      <c r="F1282" s="40">
        <v>24.2</v>
      </c>
      <c r="G1282" s="40">
        <v>39.9</v>
      </c>
      <c r="H1282" s="40">
        <v>52.3</v>
      </c>
      <c r="I1282" s="40">
        <v>61.6</v>
      </c>
      <c r="J1282" s="40">
        <v>66.8</v>
      </c>
      <c r="K1282" s="40">
        <v>64.099999999999994</v>
      </c>
      <c r="L1282" s="40">
        <v>55</v>
      </c>
      <c r="M1282" s="40">
        <v>43.6</v>
      </c>
      <c r="N1282" s="40">
        <v>27.1</v>
      </c>
      <c r="O1282" s="40">
        <v>12</v>
      </c>
    </row>
    <row r="1283" spans="1:15">
      <c r="A1283" s="40">
        <v>27003</v>
      </c>
      <c r="B1283" s="20" t="s">
        <v>1600</v>
      </c>
      <c r="C1283" s="20" t="s">
        <v>1599</v>
      </c>
      <c r="D1283" s="40">
        <v>10.199999999999999</v>
      </c>
      <c r="E1283" s="40">
        <v>15.5</v>
      </c>
      <c r="F1283" s="40">
        <v>28.7</v>
      </c>
      <c r="G1283" s="40">
        <v>44.4</v>
      </c>
      <c r="H1283" s="40">
        <v>57</v>
      </c>
      <c r="I1283" s="40">
        <v>66.5</v>
      </c>
      <c r="J1283" s="40">
        <v>71.599999999999994</v>
      </c>
      <c r="K1283" s="40">
        <v>68.900000000000006</v>
      </c>
      <c r="L1283" s="40">
        <v>59.5</v>
      </c>
      <c r="M1283" s="40">
        <v>47.6</v>
      </c>
      <c r="N1283" s="40">
        <v>30.9</v>
      </c>
      <c r="O1283" s="40">
        <v>16.3</v>
      </c>
    </row>
    <row r="1284" spans="1:15">
      <c r="A1284" s="40">
        <v>27005</v>
      </c>
      <c r="B1284" s="20" t="s">
        <v>1601</v>
      </c>
      <c r="C1284" s="20" t="s">
        <v>1599</v>
      </c>
      <c r="D1284" s="40">
        <v>3.7</v>
      </c>
      <c r="E1284" s="40">
        <v>9.4</v>
      </c>
      <c r="F1284" s="40">
        <v>23.4</v>
      </c>
      <c r="G1284" s="40">
        <v>40.299999999999997</v>
      </c>
      <c r="H1284" s="40">
        <v>53.6</v>
      </c>
      <c r="I1284" s="40">
        <v>63.4</v>
      </c>
      <c r="J1284" s="40">
        <v>68.5</v>
      </c>
      <c r="K1284" s="40">
        <v>66.099999999999994</v>
      </c>
      <c r="L1284" s="40">
        <v>55.9</v>
      </c>
      <c r="M1284" s="40">
        <v>43.9</v>
      </c>
      <c r="N1284" s="40">
        <v>26.4</v>
      </c>
      <c r="O1284" s="40">
        <v>10.8</v>
      </c>
    </row>
    <row r="1285" spans="1:15">
      <c r="A1285" s="40">
        <v>27007</v>
      </c>
      <c r="B1285" s="20" t="s">
        <v>1602</v>
      </c>
      <c r="C1285" s="20" t="s">
        <v>1599</v>
      </c>
      <c r="D1285" s="40">
        <v>1.8</v>
      </c>
      <c r="E1285" s="40">
        <v>7.8</v>
      </c>
      <c r="F1285" s="40">
        <v>21.5</v>
      </c>
      <c r="G1285" s="40">
        <v>38.799999999999997</v>
      </c>
      <c r="H1285" s="40">
        <v>52.1</v>
      </c>
      <c r="I1285" s="40">
        <v>61.9</v>
      </c>
      <c r="J1285" s="40">
        <v>66.900000000000006</v>
      </c>
      <c r="K1285" s="40">
        <v>64.3</v>
      </c>
      <c r="L1285" s="40">
        <v>54.4</v>
      </c>
      <c r="M1285" s="40">
        <v>42.8</v>
      </c>
      <c r="N1285" s="40">
        <v>25.1</v>
      </c>
      <c r="O1285" s="40">
        <v>9</v>
      </c>
    </row>
    <row r="1286" spans="1:15">
      <c r="A1286" s="40">
        <v>27009</v>
      </c>
      <c r="B1286" s="20" t="s">
        <v>788</v>
      </c>
      <c r="C1286" s="20" t="s">
        <v>1599</v>
      </c>
      <c r="D1286" s="40">
        <v>8.1</v>
      </c>
      <c r="E1286" s="40">
        <v>13.5</v>
      </c>
      <c r="F1286" s="40">
        <v>26.8</v>
      </c>
      <c r="G1286" s="40">
        <v>42.6</v>
      </c>
      <c r="H1286" s="40">
        <v>55.3</v>
      </c>
      <c r="I1286" s="40">
        <v>64.8</v>
      </c>
      <c r="J1286" s="40">
        <v>69.900000000000006</v>
      </c>
      <c r="K1286" s="40">
        <v>67.3</v>
      </c>
      <c r="L1286" s="40">
        <v>57.7</v>
      </c>
      <c r="M1286" s="40">
        <v>45.9</v>
      </c>
      <c r="N1286" s="40">
        <v>29.2</v>
      </c>
      <c r="O1286" s="40">
        <v>14.2</v>
      </c>
    </row>
    <row r="1287" spans="1:15">
      <c r="A1287" s="40">
        <v>27011</v>
      </c>
      <c r="B1287" s="20" t="s">
        <v>1603</v>
      </c>
      <c r="C1287" s="20" t="s">
        <v>1599</v>
      </c>
      <c r="D1287" s="40">
        <v>9</v>
      </c>
      <c r="E1287" s="40">
        <v>14.7</v>
      </c>
      <c r="F1287" s="40">
        <v>27.8</v>
      </c>
      <c r="G1287" s="40">
        <v>43.6</v>
      </c>
      <c r="H1287" s="40">
        <v>56.5</v>
      </c>
      <c r="I1287" s="40">
        <v>66</v>
      </c>
      <c r="J1287" s="40">
        <v>71.400000000000006</v>
      </c>
      <c r="K1287" s="40">
        <v>69.099999999999994</v>
      </c>
      <c r="L1287" s="40">
        <v>59.2</v>
      </c>
      <c r="M1287" s="40">
        <v>47</v>
      </c>
      <c r="N1287" s="40">
        <v>29.6</v>
      </c>
      <c r="O1287" s="40">
        <v>15.1</v>
      </c>
    </row>
    <row r="1288" spans="1:15">
      <c r="A1288" s="40">
        <v>27013</v>
      </c>
      <c r="B1288" s="20" t="s">
        <v>1604</v>
      </c>
      <c r="C1288" s="20" t="s">
        <v>1599</v>
      </c>
      <c r="D1288" s="40">
        <v>12.5</v>
      </c>
      <c r="E1288" s="40">
        <v>17.8</v>
      </c>
      <c r="F1288" s="40">
        <v>30.7</v>
      </c>
      <c r="G1288" s="40">
        <v>45.6</v>
      </c>
      <c r="H1288" s="40">
        <v>58.2</v>
      </c>
      <c r="I1288" s="40">
        <v>67.8</v>
      </c>
      <c r="J1288" s="40">
        <v>72.5</v>
      </c>
      <c r="K1288" s="40">
        <v>69.900000000000006</v>
      </c>
      <c r="L1288" s="40">
        <v>61</v>
      </c>
      <c r="M1288" s="40">
        <v>49.1</v>
      </c>
      <c r="N1288" s="40">
        <v>32.4</v>
      </c>
      <c r="O1288" s="40">
        <v>18.2</v>
      </c>
    </row>
    <row r="1289" spans="1:15">
      <c r="A1289" s="40">
        <v>27015</v>
      </c>
      <c r="B1289" s="20" t="s">
        <v>1164</v>
      </c>
      <c r="C1289" s="20" t="s">
        <v>1599</v>
      </c>
      <c r="D1289" s="40">
        <v>11.9</v>
      </c>
      <c r="E1289" s="40">
        <v>17.2</v>
      </c>
      <c r="F1289" s="40">
        <v>30.1</v>
      </c>
      <c r="G1289" s="40">
        <v>45.3</v>
      </c>
      <c r="H1289" s="40">
        <v>58.2</v>
      </c>
      <c r="I1289" s="40">
        <v>68</v>
      </c>
      <c r="J1289" s="40">
        <v>72.7</v>
      </c>
      <c r="K1289" s="40">
        <v>70</v>
      </c>
      <c r="L1289" s="40">
        <v>60.9</v>
      </c>
      <c r="M1289" s="40">
        <v>48.7</v>
      </c>
      <c r="N1289" s="40">
        <v>31.8</v>
      </c>
      <c r="O1289" s="40">
        <v>17.600000000000001</v>
      </c>
    </row>
    <row r="1290" spans="1:15">
      <c r="A1290" s="40">
        <v>27017</v>
      </c>
      <c r="B1290" s="20" t="s">
        <v>1605</v>
      </c>
      <c r="C1290" s="20" t="s">
        <v>1599</v>
      </c>
      <c r="D1290" s="40">
        <v>5.9</v>
      </c>
      <c r="E1290" s="40">
        <v>11.2</v>
      </c>
      <c r="F1290" s="40">
        <v>24.1</v>
      </c>
      <c r="G1290" s="40">
        <v>39.200000000000003</v>
      </c>
      <c r="H1290" s="40">
        <v>51.2</v>
      </c>
      <c r="I1290" s="40">
        <v>60.4</v>
      </c>
      <c r="J1290" s="40">
        <v>65.900000000000006</v>
      </c>
      <c r="K1290" s="40">
        <v>63.6</v>
      </c>
      <c r="L1290" s="40">
        <v>54.7</v>
      </c>
      <c r="M1290" s="40">
        <v>43.6</v>
      </c>
      <c r="N1290" s="40">
        <v>27.3</v>
      </c>
      <c r="O1290" s="40">
        <v>12.4</v>
      </c>
    </row>
    <row r="1291" spans="1:15">
      <c r="A1291" s="40">
        <v>27019</v>
      </c>
      <c r="B1291" s="20" t="s">
        <v>1606</v>
      </c>
      <c r="C1291" s="20" t="s">
        <v>1599</v>
      </c>
      <c r="D1291" s="40">
        <v>10.8</v>
      </c>
      <c r="E1291" s="40">
        <v>16.100000000000001</v>
      </c>
      <c r="F1291" s="40">
        <v>29.3</v>
      </c>
      <c r="G1291" s="40">
        <v>44.9</v>
      </c>
      <c r="H1291" s="40">
        <v>57.6</v>
      </c>
      <c r="I1291" s="40">
        <v>67.099999999999994</v>
      </c>
      <c r="J1291" s="40">
        <v>72.099999999999994</v>
      </c>
      <c r="K1291" s="40">
        <v>69.3</v>
      </c>
      <c r="L1291" s="40">
        <v>60.2</v>
      </c>
      <c r="M1291" s="40">
        <v>48.1</v>
      </c>
      <c r="N1291" s="40">
        <v>31.3</v>
      </c>
      <c r="O1291" s="40">
        <v>16.7</v>
      </c>
    </row>
    <row r="1292" spans="1:15">
      <c r="A1292" s="40">
        <v>27021</v>
      </c>
      <c r="B1292" s="20" t="s">
        <v>1166</v>
      </c>
      <c r="C1292" s="20" t="s">
        <v>1599</v>
      </c>
      <c r="D1292" s="40">
        <v>4.5</v>
      </c>
      <c r="E1292" s="40">
        <v>10.4</v>
      </c>
      <c r="F1292" s="40">
        <v>23.8</v>
      </c>
      <c r="G1292" s="40">
        <v>39.9</v>
      </c>
      <c r="H1292" s="40">
        <v>52.9</v>
      </c>
      <c r="I1292" s="40">
        <v>62.5</v>
      </c>
      <c r="J1292" s="40">
        <v>67.599999999999994</v>
      </c>
      <c r="K1292" s="40">
        <v>64.900000000000006</v>
      </c>
      <c r="L1292" s="40">
        <v>55.4</v>
      </c>
      <c r="M1292" s="40">
        <v>43.9</v>
      </c>
      <c r="N1292" s="40">
        <v>26.9</v>
      </c>
      <c r="O1292" s="40">
        <v>11.4</v>
      </c>
    </row>
    <row r="1293" spans="1:15">
      <c r="A1293" s="40">
        <v>27023</v>
      </c>
      <c r="B1293" s="20" t="s">
        <v>1548</v>
      </c>
      <c r="C1293" s="20" t="s">
        <v>1599</v>
      </c>
      <c r="D1293" s="40">
        <v>9.8000000000000007</v>
      </c>
      <c r="E1293" s="40">
        <v>15.4</v>
      </c>
      <c r="F1293" s="40">
        <v>28.4</v>
      </c>
      <c r="G1293" s="40">
        <v>44.1</v>
      </c>
      <c r="H1293" s="40">
        <v>57.2</v>
      </c>
      <c r="I1293" s="40">
        <v>66.8</v>
      </c>
      <c r="J1293" s="40">
        <v>71.900000000000006</v>
      </c>
      <c r="K1293" s="40">
        <v>69.3</v>
      </c>
      <c r="L1293" s="40">
        <v>59.7</v>
      </c>
      <c r="M1293" s="40">
        <v>47.5</v>
      </c>
      <c r="N1293" s="40">
        <v>30.3</v>
      </c>
      <c r="O1293" s="40">
        <v>15.8</v>
      </c>
    </row>
    <row r="1294" spans="1:15">
      <c r="A1294" s="40">
        <v>27025</v>
      </c>
      <c r="B1294" s="20" t="s">
        <v>1607</v>
      </c>
      <c r="C1294" s="20" t="s">
        <v>1599</v>
      </c>
      <c r="D1294" s="40">
        <v>9.6</v>
      </c>
      <c r="E1294" s="40">
        <v>14.8</v>
      </c>
      <c r="F1294" s="40">
        <v>28.1</v>
      </c>
      <c r="G1294" s="40">
        <v>43.8</v>
      </c>
      <c r="H1294" s="40">
        <v>56.2</v>
      </c>
      <c r="I1294" s="40">
        <v>65.599999999999994</v>
      </c>
      <c r="J1294" s="40">
        <v>70.7</v>
      </c>
      <c r="K1294" s="40">
        <v>68</v>
      </c>
      <c r="L1294" s="40">
        <v>58.7</v>
      </c>
      <c r="M1294" s="40">
        <v>47.1</v>
      </c>
      <c r="N1294" s="40">
        <v>30.5</v>
      </c>
      <c r="O1294" s="40">
        <v>15.8</v>
      </c>
    </row>
    <row r="1295" spans="1:15">
      <c r="A1295" s="40">
        <v>27027</v>
      </c>
      <c r="B1295" s="20" t="s">
        <v>714</v>
      </c>
      <c r="C1295" s="20" t="s">
        <v>1599</v>
      </c>
      <c r="D1295" s="40">
        <v>4.5999999999999996</v>
      </c>
      <c r="E1295" s="40">
        <v>10.5</v>
      </c>
      <c r="F1295" s="40">
        <v>25</v>
      </c>
      <c r="G1295" s="40">
        <v>42.1</v>
      </c>
      <c r="H1295" s="40">
        <v>55.3</v>
      </c>
      <c r="I1295" s="40">
        <v>64.900000000000006</v>
      </c>
      <c r="J1295" s="40">
        <v>70.2</v>
      </c>
      <c r="K1295" s="40">
        <v>68.099999999999994</v>
      </c>
      <c r="L1295" s="40">
        <v>57.6</v>
      </c>
      <c r="M1295" s="40">
        <v>45.1</v>
      </c>
      <c r="N1295" s="40">
        <v>27.2</v>
      </c>
      <c r="O1295" s="40">
        <v>11.7</v>
      </c>
    </row>
    <row r="1296" spans="1:15">
      <c r="A1296" s="40">
        <v>27029</v>
      </c>
      <c r="B1296" s="20" t="s">
        <v>1142</v>
      </c>
      <c r="C1296" s="20" t="s">
        <v>1599</v>
      </c>
      <c r="D1296" s="40">
        <v>2.4</v>
      </c>
      <c r="E1296" s="40">
        <v>8.4</v>
      </c>
      <c r="F1296" s="40">
        <v>22.1</v>
      </c>
      <c r="G1296" s="40">
        <v>39.200000000000003</v>
      </c>
      <c r="H1296" s="40">
        <v>52.5</v>
      </c>
      <c r="I1296" s="40">
        <v>62.3</v>
      </c>
      <c r="J1296" s="40">
        <v>67.400000000000006</v>
      </c>
      <c r="K1296" s="40">
        <v>65</v>
      </c>
      <c r="L1296" s="40">
        <v>54.9</v>
      </c>
      <c r="M1296" s="40">
        <v>43</v>
      </c>
      <c r="N1296" s="40">
        <v>25.3</v>
      </c>
      <c r="O1296" s="40">
        <v>9.5</v>
      </c>
    </row>
    <row r="1297" spans="1:15">
      <c r="A1297" s="40">
        <v>27031</v>
      </c>
      <c r="B1297" s="20" t="s">
        <v>1045</v>
      </c>
      <c r="C1297" s="20" t="s">
        <v>1599</v>
      </c>
      <c r="D1297" s="40">
        <v>4.7</v>
      </c>
      <c r="E1297" s="40">
        <v>8.6999999999999993</v>
      </c>
      <c r="F1297" s="40">
        <v>20.3</v>
      </c>
      <c r="G1297" s="40">
        <v>35</v>
      </c>
      <c r="H1297" s="40">
        <v>47.6</v>
      </c>
      <c r="I1297" s="40">
        <v>56.8</v>
      </c>
      <c r="J1297" s="40">
        <v>62</v>
      </c>
      <c r="K1297" s="40">
        <v>60</v>
      </c>
      <c r="L1297" s="40">
        <v>51.5</v>
      </c>
      <c r="M1297" s="40">
        <v>40.6</v>
      </c>
      <c r="N1297" s="40">
        <v>25</v>
      </c>
      <c r="O1297" s="40">
        <v>11</v>
      </c>
    </row>
    <row r="1298" spans="1:15">
      <c r="A1298" s="40">
        <v>27033</v>
      </c>
      <c r="B1298" s="20" t="s">
        <v>1608</v>
      </c>
      <c r="C1298" s="20" t="s">
        <v>1599</v>
      </c>
      <c r="D1298" s="40">
        <v>11.7</v>
      </c>
      <c r="E1298" s="40">
        <v>17.100000000000001</v>
      </c>
      <c r="F1298" s="40">
        <v>29.5</v>
      </c>
      <c r="G1298" s="40">
        <v>44.5</v>
      </c>
      <c r="H1298" s="40">
        <v>57.3</v>
      </c>
      <c r="I1298" s="40">
        <v>66.8</v>
      </c>
      <c r="J1298" s="40">
        <v>71.7</v>
      </c>
      <c r="K1298" s="40">
        <v>69.099999999999994</v>
      </c>
      <c r="L1298" s="40">
        <v>60.2</v>
      </c>
      <c r="M1298" s="40">
        <v>48.1</v>
      </c>
      <c r="N1298" s="40">
        <v>31.3</v>
      </c>
      <c r="O1298" s="40">
        <v>17.2</v>
      </c>
    </row>
    <row r="1299" spans="1:15">
      <c r="A1299" s="40">
        <v>27035</v>
      </c>
      <c r="B1299" s="20" t="s">
        <v>1609</v>
      </c>
      <c r="C1299" s="20" t="s">
        <v>1599</v>
      </c>
      <c r="D1299" s="40">
        <v>5.9</v>
      </c>
      <c r="E1299" s="40">
        <v>11.6</v>
      </c>
      <c r="F1299" s="40">
        <v>25</v>
      </c>
      <c r="G1299" s="40">
        <v>40.799999999999997</v>
      </c>
      <c r="H1299" s="40">
        <v>53.5</v>
      </c>
      <c r="I1299" s="40">
        <v>63.1</v>
      </c>
      <c r="J1299" s="40">
        <v>68.2</v>
      </c>
      <c r="K1299" s="40">
        <v>65.400000000000006</v>
      </c>
      <c r="L1299" s="40">
        <v>56.1</v>
      </c>
      <c r="M1299" s="40">
        <v>44.5</v>
      </c>
      <c r="N1299" s="40">
        <v>27.9</v>
      </c>
      <c r="O1299" s="40">
        <v>12.7</v>
      </c>
    </row>
    <row r="1300" spans="1:15">
      <c r="A1300" s="40">
        <v>27037</v>
      </c>
      <c r="B1300" s="20" t="s">
        <v>1610</v>
      </c>
      <c r="C1300" s="20" t="s">
        <v>1599</v>
      </c>
      <c r="D1300" s="40">
        <v>11.6</v>
      </c>
      <c r="E1300" s="40">
        <v>16.8</v>
      </c>
      <c r="F1300" s="40">
        <v>29.9</v>
      </c>
      <c r="G1300" s="40">
        <v>45.4</v>
      </c>
      <c r="H1300" s="40">
        <v>57.8</v>
      </c>
      <c r="I1300" s="40">
        <v>67.3</v>
      </c>
      <c r="J1300" s="40">
        <v>72.3</v>
      </c>
      <c r="K1300" s="40">
        <v>69.8</v>
      </c>
      <c r="L1300" s="40">
        <v>60.7</v>
      </c>
      <c r="M1300" s="40">
        <v>48.8</v>
      </c>
      <c r="N1300" s="40">
        <v>32</v>
      </c>
      <c r="O1300" s="40">
        <v>17.7</v>
      </c>
    </row>
    <row r="1301" spans="1:15">
      <c r="A1301" s="40">
        <v>27039</v>
      </c>
      <c r="B1301" s="20" t="s">
        <v>1051</v>
      </c>
      <c r="C1301" s="20" t="s">
        <v>1599</v>
      </c>
      <c r="D1301" s="40">
        <v>11.2</v>
      </c>
      <c r="E1301" s="40">
        <v>16.3</v>
      </c>
      <c r="F1301" s="40">
        <v>29.2</v>
      </c>
      <c r="G1301" s="40">
        <v>44</v>
      </c>
      <c r="H1301" s="40">
        <v>56.2</v>
      </c>
      <c r="I1301" s="40">
        <v>65.7</v>
      </c>
      <c r="J1301" s="40">
        <v>70.599999999999994</v>
      </c>
      <c r="K1301" s="40">
        <v>68</v>
      </c>
      <c r="L1301" s="40">
        <v>59.2</v>
      </c>
      <c r="M1301" s="40">
        <v>47.4</v>
      </c>
      <c r="N1301" s="40">
        <v>31.1</v>
      </c>
      <c r="O1301" s="40">
        <v>17</v>
      </c>
    </row>
    <row r="1302" spans="1:15">
      <c r="A1302" s="40">
        <v>27041</v>
      </c>
      <c r="B1302" s="20" t="s">
        <v>918</v>
      </c>
      <c r="C1302" s="20" t="s">
        <v>1599</v>
      </c>
      <c r="D1302" s="40">
        <v>6</v>
      </c>
      <c r="E1302" s="40">
        <v>11.7</v>
      </c>
      <c r="F1302" s="40">
        <v>25.2</v>
      </c>
      <c r="G1302" s="40">
        <v>41.5</v>
      </c>
      <c r="H1302" s="40">
        <v>54.7</v>
      </c>
      <c r="I1302" s="40">
        <v>64.099999999999994</v>
      </c>
      <c r="J1302" s="40">
        <v>69.400000000000006</v>
      </c>
      <c r="K1302" s="40">
        <v>67.099999999999994</v>
      </c>
      <c r="L1302" s="40">
        <v>57.1</v>
      </c>
      <c r="M1302" s="40">
        <v>44.9</v>
      </c>
      <c r="N1302" s="40">
        <v>27.6</v>
      </c>
      <c r="O1302" s="40">
        <v>12.4</v>
      </c>
    </row>
    <row r="1303" spans="1:15">
      <c r="A1303" s="40">
        <v>27043</v>
      </c>
      <c r="B1303" s="20" t="s">
        <v>1611</v>
      </c>
      <c r="C1303" s="20" t="s">
        <v>1599</v>
      </c>
      <c r="D1303" s="40">
        <v>12.9</v>
      </c>
      <c r="E1303" s="40">
        <v>18.2</v>
      </c>
      <c r="F1303" s="40">
        <v>30.9</v>
      </c>
      <c r="G1303" s="40">
        <v>45.4</v>
      </c>
      <c r="H1303" s="40">
        <v>58.1</v>
      </c>
      <c r="I1303" s="40">
        <v>67.8</v>
      </c>
      <c r="J1303" s="40">
        <v>72.400000000000006</v>
      </c>
      <c r="K1303" s="40">
        <v>69.8</v>
      </c>
      <c r="L1303" s="40">
        <v>61</v>
      </c>
      <c r="M1303" s="40">
        <v>49.1</v>
      </c>
      <c r="N1303" s="40">
        <v>32.6</v>
      </c>
      <c r="O1303" s="40">
        <v>18.600000000000001</v>
      </c>
    </row>
    <row r="1304" spans="1:15">
      <c r="A1304" s="40">
        <v>27045</v>
      </c>
      <c r="B1304" s="20" t="s">
        <v>1612</v>
      </c>
      <c r="C1304" s="20" t="s">
        <v>1599</v>
      </c>
      <c r="D1304" s="40">
        <v>12.6</v>
      </c>
      <c r="E1304" s="40">
        <v>17.5</v>
      </c>
      <c r="F1304" s="40">
        <v>30</v>
      </c>
      <c r="G1304" s="40">
        <v>44.5</v>
      </c>
      <c r="H1304" s="40">
        <v>56.4</v>
      </c>
      <c r="I1304" s="40">
        <v>65.900000000000006</v>
      </c>
      <c r="J1304" s="40">
        <v>70.599999999999994</v>
      </c>
      <c r="K1304" s="40">
        <v>68</v>
      </c>
      <c r="L1304" s="40">
        <v>59.4</v>
      </c>
      <c r="M1304" s="40">
        <v>47.9</v>
      </c>
      <c r="N1304" s="40">
        <v>32.1</v>
      </c>
      <c r="O1304" s="40">
        <v>18.399999999999999</v>
      </c>
    </row>
    <row r="1305" spans="1:15">
      <c r="A1305" s="40">
        <v>27047</v>
      </c>
      <c r="B1305" s="20" t="s">
        <v>1613</v>
      </c>
      <c r="C1305" s="20" t="s">
        <v>1599</v>
      </c>
      <c r="D1305" s="40">
        <v>12.1</v>
      </c>
      <c r="E1305" s="40">
        <v>17.399999999999999</v>
      </c>
      <c r="F1305" s="40">
        <v>30.2</v>
      </c>
      <c r="G1305" s="40">
        <v>44.7</v>
      </c>
      <c r="H1305" s="40">
        <v>57.2</v>
      </c>
      <c r="I1305" s="40">
        <v>66.8</v>
      </c>
      <c r="J1305" s="40">
        <v>71.5</v>
      </c>
      <c r="K1305" s="40">
        <v>68.900000000000006</v>
      </c>
      <c r="L1305" s="40">
        <v>60.2</v>
      </c>
      <c r="M1305" s="40">
        <v>48.5</v>
      </c>
      <c r="N1305" s="40">
        <v>31.8</v>
      </c>
      <c r="O1305" s="40">
        <v>17.8</v>
      </c>
    </row>
    <row r="1306" spans="1:15">
      <c r="A1306" s="40">
        <v>27049</v>
      </c>
      <c r="B1306" s="20" t="s">
        <v>1614</v>
      </c>
      <c r="C1306" s="20" t="s">
        <v>1599</v>
      </c>
      <c r="D1306" s="40">
        <v>11.5</v>
      </c>
      <c r="E1306" s="40">
        <v>16.600000000000001</v>
      </c>
      <c r="F1306" s="40">
        <v>29.6</v>
      </c>
      <c r="G1306" s="40">
        <v>44.8</v>
      </c>
      <c r="H1306" s="40">
        <v>57.1</v>
      </c>
      <c r="I1306" s="40">
        <v>66.400000000000006</v>
      </c>
      <c r="J1306" s="40">
        <v>71.400000000000006</v>
      </c>
      <c r="K1306" s="40">
        <v>68.900000000000006</v>
      </c>
      <c r="L1306" s="40">
        <v>60</v>
      </c>
      <c r="M1306" s="40">
        <v>48.2</v>
      </c>
      <c r="N1306" s="40">
        <v>31.7</v>
      </c>
      <c r="O1306" s="40">
        <v>17.5</v>
      </c>
    </row>
    <row r="1307" spans="1:15">
      <c r="A1307" s="40">
        <v>27051</v>
      </c>
      <c r="B1307" s="20" t="s">
        <v>806</v>
      </c>
      <c r="C1307" s="20" t="s">
        <v>1599</v>
      </c>
      <c r="D1307" s="40">
        <v>6.7</v>
      </c>
      <c r="E1307" s="40">
        <v>12.5</v>
      </c>
      <c r="F1307" s="40">
        <v>26.2</v>
      </c>
      <c r="G1307" s="40">
        <v>42.5</v>
      </c>
      <c r="H1307" s="40">
        <v>55.7</v>
      </c>
      <c r="I1307" s="40">
        <v>65.099999999999994</v>
      </c>
      <c r="J1307" s="40">
        <v>70.400000000000006</v>
      </c>
      <c r="K1307" s="40">
        <v>68.2</v>
      </c>
      <c r="L1307" s="40">
        <v>58.2</v>
      </c>
      <c r="M1307" s="40">
        <v>45.8</v>
      </c>
      <c r="N1307" s="40">
        <v>28.3</v>
      </c>
      <c r="O1307" s="40">
        <v>13.2</v>
      </c>
    </row>
    <row r="1308" spans="1:15">
      <c r="A1308" s="40">
        <v>27053</v>
      </c>
      <c r="B1308" s="20" t="s">
        <v>1615</v>
      </c>
      <c r="C1308" s="20" t="s">
        <v>1599</v>
      </c>
      <c r="D1308" s="40">
        <v>10.7</v>
      </c>
      <c r="E1308" s="40">
        <v>15.9</v>
      </c>
      <c r="F1308" s="40">
        <v>29.1</v>
      </c>
      <c r="G1308" s="40">
        <v>44.8</v>
      </c>
      <c r="H1308" s="40">
        <v>57.5</v>
      </c>
      <c r="I1308" s="40">
        <v>67.099999999999994</v>
      </c>
      <c r="J1308" s="40">
        <v>72.2</v>
      </c>
      <c r="K1308" s="40">
        <v>69.400000000000006</v>
      </c>
      <c r="L1308" s="40">
        <v>60.1</v>
      </c>
      <c r="M1308" s="40">
        <v>48</v>
      </c>
      <c r="N1308" s="40">
        <v>31.1</v>
      </c>
      <c r="O1308" s="40">
        <v>16.7</v>
      </c>
    </row>
    <row r="1309" spans="1:15">
      <c r="A1309" s="40">
        <v>27055</v>
      </c>
      <c r="B1309" s="20" t="s">
        <v>735</v>
      </c>
      <c r="C1309" s="20" t="s">
        <v>1599</v>
      </c>
      <c r="D1309" s="40">
        <v>14.2</v>
      </c>
      <c r="E1309" s="40">
        <v>19</v>
      </c>
      <c r="F1309" s="40">
        <v>31.3</v>
      </c>
      <c r="G1309" s="40">
        <v>45.6</v>
      </c>
      <c r="H1309" s="40">
        <v>57.6</v>
      </c>
      <c r="I1309" s="40">
        <v>66.900000000000006</v>
      </c>
      <c r="J1309" s="40">
        <v>71.7</v>
      </c>
      <c r="K1309" s="40">
        <v>69.099999999999994</v>
      </c>
      <c r="L1309" s="40">
        <v>60.6</v>
      </c>
      <c r="M1309" s="40">
        <v>49.1</v>
      </c>
      <c r="N1309" s="40">
        <v>33.5</v>
      </c>
      <c r="O1309" s="40">
        <v>19.8</v>
      </c>
    </row>
    <row r="1310" spans="1:15">
      <c r="A1310" s="40">
        <v>27057</v>
      </c>
      <c r="B1310" s="20" t="s">
        <v>1616</v>
      </c>
      <c r="C1310" s="20" t="s">
        <v>1599</v>
      </c>
      <c r="D1310" s="40">
        <v>3.8</v>
      </c>
      <c r="E1310" s="40">
        <v>9.6999999999999993</v>
      </c>
      <c r="F1310" s="40">
        <v>23.2</v>
      </c>
      <c r="G1310" s="40">
        <v>39.4</v>
      </c>
      <c r="H1310" s="40">
        <v>52.7</v>
      </c>
      <c r="I1310" s="40">
        <v>62.5</v>
      </c>
      <c r="J1310" s="40">
        <v>67.7</v>
      </c>
      <c r="K1310" s="40">
        <v>65.099999999999994</v>
      </c>
      <c r="L1310" s="40">
        <v>55.3</v>
      </c>
      <c r="M1310" s="40">
        <v>43.6</v>
      </c>
      <c r="N1310" s="40">
        <v>26.3</v>
      </c>
      <c r="O1310" s="40">
        <v>10.7</v>
      </c>
    </row>
    <row r="1311" spans="1:15">
      <c r="A1311" s="40">
        <v>27059</v>
      </c>
      <c r="B1311" s="20" t="s">
        <v>1617</v>
      </c>
      <c r="C1311" s="20" t="s">
        <v>1599</v>
      </c>
      <c r="D1311" s="40">
        <v>9.1999999999999993</v>
      </c>
      <c r="E1311" s="40">
        <v>14.5</v>
      </c>
      <c r="F1311" s="40">
        <v>27.8</v>
      </c>
      <c r="G1311" s="40">
        <v>43.5</v>
      </c>
      <c r="H1311" s="40">
        <v>55.9</v>
      </c>
      <c r="I1311" s="40">
        <v>65.400000000000006</v>
      </c>
      <c r="J1311" s="40">
        <v>70.599999999999994</v>
      </c>
      <c r="K1311" s="40">
        <v>67.900000000000006</v>
      </c>
      <c r="L1311" s="40">
        <v>58.5</v>
      </c>
      <c r="M1311" s="40">
        <v>46.8</v>
      </c>
      <c r="N1311" s="40">
        <v>30.1</v>
      </c>
      <c r="O1311" s="40">
        <v>15.3</v>
      </c>
    </row>
    <row r="1312" spans="1:15">
      <c r="A1312" s="40">
        <v>27061</v>
      </c>
      <c r="B1312" s="20" t="s">
        <v>1618</v>
      </c>
      <c r="C1312" s="20" t="s">
        <v>1599</v>
      </c>
      <c r="D1312" s="40">
        <v>3</v>
      </c>
      <c r="E1312" s="40">
        <v>9.1</v>
      </c>
      <c r="F1312" s="40">
        <v>22.5</v>
      </c>
      <c r="G1312" s="40">
        <v>38.700000000000003</v>
      </c>
      <c r="H1312" s="40">
        <v>51.6</v>
      </c>
      <c r="I1312" s="40">
        <v>61</v>
      </c>
      <c r="J1312" s="40">
        <v>66</v>
      </c>
      <c r="K1312" s="40">
        <v>63.3</v>
      </c>
      <c r="L1312" s="40">
        <v>53.9</v>
      </c>
      <c r="M1312" s="40">
        <v>42.7</v>
      </c>
      <c r="N1312" s="40">
        <v>25.6</v>
      </c>
      <c r="O1312" s="40">
        <v>10</v>
      </c>
    </row>
    <row r="1313" spans="1:15">
      <c r="A1313" s="40">
        <v>27063</v>
      </c>
      <c r="B1313" s="20" t="s">
        <v>736</v>
      </c>
      <c r="C1313" s="20" t="s">
        <v>1599</v>
      </c>
      <c r="D1313" s="40">
        <v>12.3</v>
      </c>
      <c r="E1313" s="40">
        <v>17.7</v>
      </c>
      <c r="F1313" s="40">
        <v>29.9</v>
      </c>
      <c r="G1313" s="40">
        <v>44.7</v>
      </c>
      <c r="H1313" s="40">
        <v>57.4</v>
      </c>
      <c r="I1313" s="40">
        <v>66.8</v>
      </c>
      <c r="J1313" s="40">
        <v>71.599999999999994</v>
      </c>
      <c r="K1313" s="40">
        <v>69</v>
      </c>
      <c r="L1313" s="40">
        <v>60.2</v>
      </c>
      <c r="M1313" s="40">
        <v>48.2</v>
      </c>
      <c r="N1313" s="40">
        <v>31.6</v>
      </c>
      <c r="O1313" s="40">
        <v>17.8</v>
      </c>
    </row>
    <row r="1314" spans="1:15">
      <c r="A1314" s="40">
        <v>27065</v>
      </c>
      <c r="B1314" s="20" t="s">
        <v>1619</v>
      </c>
      <c r="C1314" s="20" t="s">
        <v>1599</v>
      </c>
      <c r="D1314" s="40">
        <v>7.7</v>
      </c>
      <c r="E1314" s="40">
        <v>12.9</v>
      </c>
      <c r="F1314" s="40">
        <v>26.3</v>
      </c>
      <c r="G1314" s="40">
        <v>42</v>
      </c>
      <c r="H1314" s="40">
        <v>54.3</v>
      </c>
      <c r="I1314" s="40">
        <v>63.7</v>
      </c>
      <c r="J1314" s="40">
        <v>68.900000000000006</v>
      </c>
      <c r="K1314" s="40">
        <v>66.400000000000006</v>
      </c>
      <c r="L1314" s="40">
        <v>57</v>
      </c>
      <c r="M1314" s="40">
        <v>45.5</v>
      </c>
      <c r="N1314" s="40">
        <v>28.8</v>
      </c>
      <c r="O1314" s="40">
        <v>13.9</v>
      </c>
    </row>
    <row r="1315" spans="1:15">
      <c r="A1315" s="40">
        <v>27067</v>
      </c>
      <c r="B1315" s="20" t="s">
        <v>1620</v>
      </c>
      <c r="C1315" s="20" t="s">
        <v>1599</v>
      </c>
      <c r="D1315" s="40">
        <v>8.8000000000000007</v>
      </c>
      <c r="E1315" s="40">
        <v>14.4</v>
      </c>
      <c r="F1315" s="40">
        <v>27.4</v>
      </c>
      <c r="G1315" s="40">
        <v>43.4</v>
      </c>
      <c r="H1315" s="40">
        <v>56.3</v>
      </c>
      <c r="I1315" s="40">
        <v>65.900000000000006</v>
      </c>
      <c r="J1315" s="40">
        <v>71</v>
      </c>
      <c r="K1315" s="40">
        <v>68.400000000000006</v>
      </c>
      <c r="L1315" s="40">
        <v>59</v>
      </c>
      <c r="M1315" s="40">
        <v>46.7</v>
      </c>
      <c r="N1315" s="40">
        <v>29.6</v>
      </c>
      <c r="O1315" s="40">
        <v>14.8</v>
      </c>
    </row>
    <row r="1316" spans="1:15">
      <c r="A1316" s="40">
        <v>27069</v>
      </c>
      <c r="B1316" s="20" t="s">
        <v>1621</v>
      </c>
      <c r="C1316" s="20" t="s">
        <v>1599</v>
      </c>
      <c r="D1316" s="40">
        <v>-0.2</v>
      </c>
      <c r="E1316" s="40">
        <v>5.8</v>
      </c>
      <c r="F1316" s="40">
        <v>20.6</v>
      </c>
      <c r="G1316" s="40">
        <v>39.299999999999997</v>
      </c>
      <c r="H1316" s="40">
        <v>52.9</v>
      </c>
      <c r="I1316" s="40">
        <v>62.2</v>
      </c>
      <c r="J1316" s="40">
        <v>67.2</v>
      </c>
      <c r="K1316" s="40">
        <v>65</v>
      </c>
      <c r="L1316" s="40">
        <v>54.9</v>
      </c>
      <c r="M1316" s="40">
        <v>42.6</v>
      </c>
      <c r="N1316" s="40">
        <v>23.6</v>
      </c>
      <c r="O1316" s="40">
        <v>7.5</v>
      </c>
    </row>
    <row r="1317" spans="1:15">
      <c r="A1317" s="40">
        <v>27071</v>
      </c>
      <c r="B1317" s="20" t="s">
        <v>1622</v>
      </c>
      <c r="C1317" s="20" t="s">
        <v>1599</v>
      </c>
      <c r="D1317" s="40">
        <v>1.3</v>
      </c>
      <c r="E1317" s="40">
        <v>7.4</v>
      </c>
      <c r="F1317" s="40">
        <v>21.3</v>
      </c>
      <c r="G1317" s="40">
        <v>38</v>
      </c>
      <c r="H1317" s="40">
        <v>51.3</v>
      </c>
      <c r="I1317" s="40">
        <v>60.7</v>
      </c>
      <c r="J1317" s="40">
        <v>65.8</v>
      </c>
      <c r="K1317" s="40">
        <v>62.9</v>
      </c>
      <c r="L1317" s="40">
        <v>53.4</v>
      </c>
      <c r="M1317" s="40">
        <v>42.1</v>
      </c>
      <c r="N1317" s="40">
        <v>24.7</v>
      </c>
      <c r="O1317" s="40">
        <v>8.5</v>
      </c>
    </row>
    <row r="1318" spans="1:15">
      <c r="A1318" s="40">
        <v>27073</v>
      </c>
      <c r="B1318" s="20" t="s">
        <v>1623</v>
      </c>
      <c r="C1318" s="20" t="s">
        <v>1599</v>
      </c>
      <c r="D1318" s="40">
        <v>10.3</v>
      </c>
      <c r="E1318" s="40">
        <v>15.9</v>
      </c>
      <c r="F1318" s="40">
        <v>28.7</v>
      </c>
      <c r="G1318" s="40">
        <v>44.2</v>
      </c>
      <c r="H1318" s="40">
        <v>57.2</v>
      </c>
      <c r="I1318" s="40">
        <v>66.8</v>
      </c>
      <c r="J1318" s="40">
        <v>72</v>
      </c>
      <c r="K1318" s="40">
        <v>69.599999999999994</v>
      </c>
      <c r="L1318" s="40">
        <v>59.8</v>
      </c>
      <c r="M1318" s="40">
        <v>47.6</v>
      </c>
      <c r="N1318" s="40">
        <v>30.5</v>
      </c>
      <c r="O1318" s="40">
        <v>16.3</v>
      </c>
    </row>
    <row r="1319" spans="1:15">
      <c r="A1319" s="40">
        <v>27075</v>
      </c>
      <c r="B1319" s="20" t="s">
        <v>859</v>
      </c>
      <c r="C1319" s="20" t="s">
        <v>1599</v>
      </c>
      <c r="D1319" s="40">
        <v>3.9</v>
      </c>
      <c r="E1319" s="40">
        <v>9.1</v>
      </c>
      <c r="F1319" s="40">
        <v>21.3</v>
      </c>
      <c r="G1319" s="40">
        <v>36.200000000000003</v>
      </c>
      <c r="H1319" s="40">
        <v>49</v>
      </c>
      <c r="I1319" s="40">
        <v>58.5</v>
      </c>
      <c r="J1319" s="40">
        <v>63.7</v>
      </c>
      <c r="K1319" s="40">
        <v>61.3</v>
      </c>
      <c r="L1319" s="40">
        <v>52.4</v>
      </c>
      <c r="M1319" s="40">
        <v>41.1</v>
      </c>
      <c r="N1319" s="40">
        <v>24.8</v>
      </c>
      <c r="O1319" s="40">
        <v>10.199999999999999</v>
      </c>
    </row>
    <row r="1320" spans="1:15">
      <c r="A1320" s="40">
        <v>27077</v>
      </c>
      <c r="B1320" s="20" t="s">
        <v>1624</v>
      </c>
      <c r="C1320" s="20" t="s">
        <v>1599</v>
      </c>
      <c r="D1320" s="40">
        <v>0.4</v>
      </c>
      <c r="E1320" s="40">
        <v>6.4</v>
      </c>
      <c r="F1320" s="40">
        <v>20.3</v>
      </c>
      <c r="G1320" s="40">
        <v>38</v>
      </c>
      <c r="H1320" s="40">
        <v>51.5</v>
      </c>
      <c r="I1320" s="40">
        <v>61.2</v>
      </c>
      <c r="J1320" s="40">
        <v>66.099999999999994</v>
      </c>
      <c r="K1320" s="40">
        <v>63.3</v>
      </c>
      <c r="L1320" s="40">
        <v>53.4</v>
      </c>
      <c r="M1320" s="40">
        <v>42.1</v>
      </c>
      <c r="N1320" s="40">
        <v>24.2</v>
      </c>
      <c r="O1320" s="40">
        <v>7.7</v>
      </c>
    </row>
    <row r="1321" spans="1:15">
      <c r="A1321" s="40">
        <v>27079</v>
      </c>
      <c r="B1321" s="20" t="s">
        <v>1625</v>
      </c>
      <c r="C1321" s="20" t="s">
        <v>1599</v>
      </c>
      <c r="D1321" s="40">
        <v>11.7</v>
      </c>
      <c r="E1321" s="40">
        <v>17.2</v>
      </c>
      <c r="F1321" s="40">
        <v>30.3</v>
      </c>
      <c r="G1321" s="40">
        <v>45.4</v>
      </c>
      <c r="H1321" s="40">
        <v>57.8</v>
      </c>
      <c r="I1321" s="40">
        <v>67.3</v>
      </c>
      <c r="J1321" s="40">
        <v>72.099999999999994</v>
      </c>
      <c r="K1321" s="40">
        <v>69.5</v>
      </c>
      <c r="L1321" s="40">
        <v>60.6</v>
      </c>
      <c r="M1321" s="40">
        <v>48.7</v>
      </c>
      <c r="N1321" s="40">
        <v>31.8</v>
      </c>
      <c r="O1321" s="40">
        <v>17.5</v>
      </c>
    </row>
    <row r="1322" spans="1:15">
      <c r="A1322" s="40">
        <v>27081</v>
      </c>
      <c r="B1322" s="20" t="s">
        <v>814</v>
      </c>
      <c r="C1322" s="20" t="s">
        <v>1599</v>
      </c>
      <c r="D1322" s="40">
        <v>10.9</v>
      </c>
      <c r="E1322" s="40">
        <v>16</v>
      </c>
      <c r="F1322" s="40">
        <v>28.3</v>
      </c>
      <c r="G1322" s="40">
        <v>43.5</v>
      </c>
      <c r="H1322" s="40">
        <v>56.2</v>
      </c>
      <c r="I1322" s="40">
        <v>65.7</v>
      </c>
      <c r="J1322" s="40">
        <v>71.099999999999994</v>
      </c>
      <c r="K1322" s="40">
        <v>68.7</v>
      </c>
      <c r="L1322" s="40">
        <v>59.3</v>
      </c>
      <c r="M1322" s="40">
        <v>47.1</v>
      </c>
      <c r="N1322" s="40">
        <v>30.2</v>
      </c>
      <c r="O1322" s="40">
        <v>16.2</v>
      </c>
    </row>
    <row r="1323" spans="1:15">
      <c r="A1323" s="40">
        <v>27083</v>
      </c>
      <c r="B1323" s="20" t="s">
        <v>1283</v>
      </c>
      <c r="C1323" s="20" t="s">
        <v>1599</v>
      </c>
      <c r="D1323" s="40">
        <v>11.5</v>
      </c>
      <c r="E1323" s="40">
        <v>16.8</v>
      </c>
      <c r="F1323" s="40">
        <v>29.2</v>
      </c>
      <c r="G1323" s="40">
        <v>44.5</v>
      </c>
      <c r="H1323" s="40">
        <v>57.4</v>
      </c>
      <c r="I1323" s="40">
        <v>66.900000000000006</v>
      </c>
      <c r="J1323" s="40">
        <v>72.2</v>
      </c>
      <c r="K1323" s="40">
        <v>69.7</v>
      </c>
      <c r="L1323" s="40">
        <v>60.2</v>
      </c>
      <c r="M1323" s="40">
        <v>48.1</v>
      </c>
      <c r="N1323" s="40">
        <v>31.1</v>
      </c>
      <c r="O1323" s="40">
        <v>17</v>
      </c>
    </row>
    <row r="1324" spans="1:15">
      <c r="A1324" s="40">
        <v>27085</v>
      </c>
      <c r="B1324" s="20" t="s">
        <v>1626</v>
      </c>
      <c r="C1324" s="20" t="s">
        <v>1599</v>
      </c>
      <c r="D1324" s="40">
        <v>10.3</v>
      </c>
      <c r="E1324" s="40">
        <v>15.8</v>
      </c>
      <c r="F1324" s="40">
        <v>29</v>
      </c>
      <c r="G1324" s="40">
        <v>44.6</v>
      </c>
      <c r="H1324" s="40">
        <v>57.3</v>
      </c>
      <c r="I1324" s="40">
        <v>66.8</v>
      </c>
      <c r="J1324" s="40">
        <v>71.7</v>
      </c>
      <c r="K1324" s="40">
        <v>68.900000000000006</v>
      </c>
      <c r="L1324" s="40">
        <v>59.8</v>
      </c>
      <c r="M1324" s="40">
        <v>47.7</v>
      </c>
      <c r="N1324" s="40">
        <v>30.8</v>
      </c>
      <c r="O1324" s="40">
        <v>16.2</v>
      </c>
    </row>
    <row r="1325" spans="1:15">
      <c r="A1325" s="40">
        <v>27087</v>
      </c>
      <c r="B1325" s="20" t="s">
        <v>1627</v>
      </c>
      <c r="C1325" s="20" t="s">
        <v>1599</v>
      </c>
      <c r="D1325" s="40">
        <v>2.7</v>
      </c>
      <c r="E1325" s="40">
        <v>8.6999999999999993</v>
      </c>
      <c r="F1325" s="40">
        <v>22.9</v>
      </c>
      <c r="G1325" s="40">
        <v>40</v>
      </c>
      <c r="H1325" s="40">
        <v>53.3</v>
      </c>
      <c r="I1325" s="40">
        <v>63</v>
      </c>
      <c r="J1325" s="40">
        <v>68.099999999999994</v>
      </c>
      <c r="K1325" s="40">
        <v>65.8</v>
      </c>
      <c r="L1325" s="40">
        <v>55.6</v>
      </c>
      <c r="M1325" s="40">
        <v>43.5</v>
      </c>
      <c r="N1325" s="40">
        <v>25.7</v>
      </c>
      <c r="O1325" s="40">
        <v>9.9</v>
      </c>
    </row>
    <row r="1326" spans="1:15">
      <c r="A1326" s="40">
        <v>27089</v>
      </c>
      <c r="B1326" s="20" t="s">
        <v>748</v>
      </c>
      <c r="C1326" s="20" t="s">
        <v>1599</v>
      </c>
      <c r="D1326" s="40">
        <v>1</v>
      </c>
      <c r="E1326" s="40">
        <v>6.9</v>
      </c>
      <c r="F1326" s="40">
        <v>21.5</v>
      </c>
      <c r="G1326" s="40">
        <v>39.799999999999997</v>
      </c>
      <c r="H1326" s="40">
        <v>53.4</v>
      </c>
      <c r="I1326" s="40">
        <v>62.7</v>
      </c>
      <c r="J1326" s="40">
        <v>67.599999999999994</v>
      </c>
      <c r="K1326" s="40">
        <v>65.400000000000006</v>
      </c>
      <c r="L1326" s="40">
        <v>55.2</v>
      </c>
      <c r="M1326" s="40">
        <v>43.1</v>
      </c>
      <c r="N1326" s="40">
        <v>24.4</v>
      </c>
      <c r="O1326" s="40">
        <v>8.4</v>
      </c>
    </row>
    <row r="1327" spans="1:15">
      <c r="A1327" s="40">
        <v>27091</v>
      </c>
      <c r="B1327" s="20" t="s">
        <v>998</v>
      </c>
      <c r="C1327" s="20" t="s">
        <v>1599</v>
      </c>
      <c r="D1327" s="40">
        <v>12.6</v>
      </c>
      <c r="E1327" s="40">
        <v>17.899999999999999</v>
      </c>
      <c r="F1327" s="40">
        <v>30.4</v>
      </c>
      <c r="G1327" s="40">
        <v>45.2</v>
      </c>
      <c r="H1327" s="40">
        <v>57.9</v>
      </c>
      <c r="I1327" s="40">
        <v>67.5</v>
      </c>
      <c r="J1327" s="40">
        <v>72.099999999999994</v>
      </c>
      <c r="K1327" s="40">
        <v>69.5</v>
      </c>
      <c r="L1327" s="40">
        <v>60.6</v>
      </c>
      <c r="M1327" s="40">
        <v>48.6</v>
      </c>
      <c r="N1327" s="40">
        <v>32.1</v>
      </c>
      <c r="O1327" s="40">
        <v>18.2</v>
      </c>
    </row>
    <row r="1328" spans="1:15">
      <c r="A1328" s="40">
        <v>27093</v>
      </c>
      <c r="B1328" s="20" t="s">
        <v>1628</v>
      </c>
      <c r="C1328" s="20" t="s">
        <v>1599</v>
      </c>
      <c r="D1328" s="40">
        <v>9.1</v>
      </c>
      <c r="E1328" s="40">
        <v>14.7</v>
      </c>
      <c r="F1328" s="40">
        <v>27.8</v>
      </c>
      <c r="G1328" s="40">
        <v>43.6</v>
      </c>
      <c r="H1328" s="40">
        <v>56.4</v>
      </c>
      <c r="I1328" s="40">
        <v>66</v>
      </c>
      <c r="J1328" s="40">
        <v>71</v>
      </c>
      <c r="K1328" s="40">
        <v>68.2</v>
      </c>
      <c r="L1328" s="40">
        <v>58.9</v>
      </c>
      <c r="M1328" s="40">
        <v>46.8</v>
      </c>
      <c r="N1328" s="40">
        <v>29.8</v>
      </c>
      <c r="O1328" s="40">
        <v>15.1</v>
      </c>
    </row>
    <row r="1329" spans="1:15">
      <c r="A1329" s="40">
        <v>27095</v>
      </c>
      <c r="B1329" s="20" t="s">
        <v>1629</v>
      </c>
      <c r="C1329" s="20" t="s">
        <v>1599</v>
      </c>
      <c r="D1329" s="40">
        <v>7.5</v>
      </c>
      <c r="E1329" s="40">
        <v>12.9</v>
      </c>
      <c r="F1329" s="40">
        <v>26.2</v>
      </c>
      <c r="G1329" s="40">
        <v>41.9</v>
      </c>
      <c r="H1329" s="40">
        <v>54.4</v>
      </c>
      <c r="I1329" s="40">
        <v>63.8</v>
      </c>
      <c r="J1329" s="40">
        <v>69</v>
      </c>
      <c r="K1329" s="40">
        <v>66.5</v>
      </c>
      <c r="L1329" s="40">
        <v>57</v>
      </c>
      <c r="M1329" s="40">
        <v>45.4</v>
      </c>
      <c r="N1329" s="40">
        <v>28.7</v>
      </c>
      <c r="O1329" s="40">
        <v>13.7</v>
      </c>
    </row>
    <row r="1330" spans="1:15">
      <c r="A1330" s="40">
        <v>27097</v>
      </c>
      <c r="B1330" s="20" t="s">
        <v>1630</v>
      </c>
      <c r="C1330" s="20" t="s">
        <v>1599</v>
      </c>
      <c r="D1330" s="40">
        <v>7.1</v>
      </c>
      <c r="E1330" s="40">
        <v>12.6</v>
      </c>
      <c r="F1330" s="40">
        <v>25.8</v>
      </c>
      <c r="G1330" s="40">
        <v>41.8</v>
      </c>
      <c r="H1330" s="40">
        <v>54.7</v>
      </c>
      <c r="I1330" s="40">
        <v>64.2</v>
      </c>
      <c r="J1330" s="40">
        <v>69.400000000000006</v>
      </c>
      <c r="K1330" s="40">
        <v>66.7</v>
      </c>
      <c r="L1330" s="40">
        <v>57</v>
      </c>
      <c r="M1330" s="40">
        <v>45.3</v>
      </c>
      <c r="N1330" s="40">
        <v>28.5</v>
      </c>
      <c r="O1330" s="40">
        <v>13.5</v>
      </c>
    </row>
    <row r="1331" spans="1:15">
      <c r="A1331" s="40">
        <v>27099</v>
      </c>
      <c r="B1331" s="20" t="s">
        <v>1631</v>
      </c>
      <c r="C1331" s="20" t="s">
        <v>1599</v>
      </c>
      <c r="D1331" s="40">
        <v>11.6</v>
      </c>
      <c r="E1331" s="40">
        <v>16.8</v>
      </c>
      <c r="F1331" s="40">
        <v>29.5</v>
      </c>
      <c r="G1331" s="40">
        <v>44</v>
      </c>
      <c r="H1331" s="40">
        <v>56.2</v>
      </c>
      <c r="I1331" s="40">
        <v>65.7</v>
      </c>
      <c r="J1331" s="40">
        <v>70.5</v>
      </c>
      <c r="K1331" s="40">
        <v>68</v>
      </c>
      <c r="L1331" s="40">
        <v>59.3</v>
      </c>
      <c r="M1331" s="40">
        <v>47.6</v>
      </c>
      <c r="N1331" s="40">
        <v>31.4</v>
      </c>
      <c r="O1331" s="40">
        <v>17.399999999999999</v>
      </c>
    </row>
    <row r="1332" spans="1:15">
      <c r="A1332" s="40">
        <v>27101</v>
      </c>
      <c r="B1332" s="20" t="s">
        <v>1088</v>
      </c>
      <c r="C1332" s="20" t="s">
        <v>1599</v>
      </c>
      <c r="D1332" s="40">
        <v>11.5</v>
      </c>
      <c r="E1332" s="40">
        <v>16.8</v>
      </c>
      <c r="F1332" s="40">
        <v>29</v>
      </c>
      <c r="G1332" s="40">
        <v>43.9</v>
      </c>
      <c r="H1332" s="40">
        <v>56.7</v>
      </c>
      <c r="I1332" s="40">
        <v>66.2</v>
      </c>
      <c r="J1332" s="40">
        <v>71.3</v>
      </c>
      <c r="K1332" s="40">
        <v>68.900000000000006</v>
      </c>
      <c r="L1332" s="40">
        <v>59.7</v>
      </c>
      <c r="M1332" s="40">
        <v>47.6</v>
      </c>
      <c r="N1332" s="40">
        <v>30.7</v>
      </c>
      <c r="O1332" s="40">
        <v>16.8</v>
      </c>
    </row>
    <row r="1333" spans="1:15">
      <c r="A1333" s="40">
        <v>27103</v>
      </c>
      <c r="B1333" s="20" t="s">
        <v>1632</v>
      </c>
      <c r="C1333" s="20" t="s">
        <v>1599</v>
      </c>
      <c r="D1333" s="40">
        <v>11.9</v>
      </c>
      <c r="E1333" s="40">
        <v>17.3</v>
      </c>
      <c r="F1333" s="40">
        <v>30.3</v>
      </c>
      <c r="G1333" s="40">
        <v>45.4</v>
      </c>
      <c r="H1333" s="40">
        <v>58.1</v>
      </c>
      <c r="I1333" s="40">
        <v>67.8</v>
      </c>
      <c r="J1333" s="40">
        <v>72.599999999999994</v>
      </c>
      <c r="K1333" s="40">
        <v>69.900000000000006</v>
      </c>
      <c r="L1333" s="40">
        <v>61</v>
      </c>
      <c r="M1333" s="40">
        <v>48.9</v>
      </c>
      <c r="N1333" s="40">
        <v>31.9</v>
      </c>
      <c r="O1333" s="40">
        <v>17.7</v>
      </c>
    </row>
    <row r="1334" spans="1:15">
      <c r="A1334" s="40">
        <v>27105</v>
      </c>
      <c r="B1334" s="20" t="s">
        <v>1633</v>
      </c>
      <c r="C1334" s="20" t="s">
        <v>1599</v>
      </c>
      <c r="D1334" s="40">
        <v>12.4</v>
      </c>
      <c r="E1334" s="40">
        <v>17.8</v>
      </c>
      <c r="F1334" s="40">
        <v>30.1</v>
      </c>
      <c r="G1334" s="40">
        <v>44.5</v>
      </c>
      <c r="H1334" s="40">
        <v>57.1</v>
      </c>
      <c r="I1334" s="40">
        <v>66.7</v>
      </c>
      <c r="J1334" s="40">
        <v>71.599999999999994</v>
      </c>
      <c r="K1334" s="40">
        <v>69.099999999999994</v>
      </c>
      <c r="L1334" s="40">
        <v>60.1</v>
      </c>
      <c r="M1334" s="40">
        <v>48.1</v>
      </c>
      <c r="N1334" s="40">
        <v>31.5</v>
      </c>
      <c r="O1334" s="40">
        <v>17.7</v>
      </c>
    </row>
    <row r="1335" spans="1:15">
      <c r="A1335" s="40">
        <v>27107</v>
      </c>
      <c r="B1335" s="20" t="s">
        <v>1634</v>
      </c>
      <c r="C1335" s="20" t="s">
        <v>1599</v>
      </c>
      <c r="D1335" s="40">
        <v>3.6</v>
      </c>
      <c r="E1335" s="40">
        <v>9.6</v>
      </c>
      <c r="F1335" s="40">
        <v>24.3</v>
      </c>
      <c r="G1335" s="40">
        <v>41.6</v>
      </c>
      <c r="H1335" s="40">
        <v>55</v>
      </c>
      <c r="I1335" s="40">
        <v>64.599999999999994</v>
      </c>
      <c r="J1335" s="40">
        <v>69.8</v>
      </c>
      <c r="K1335" s="40">
        <v>67.599999999999994</v>
      </c>
      <c r="L1335" s="40">
        <v>57.2</v>
      </c>
      <c r="M1335" s="40">
        <v>44.7</v>
      </c>
      <c r="N1335" s="40">
        <v>26.5</v>
      </c>
      <c r="O1335" s="40">
        <v>10.8</v>
      </c>
    </row>
    <row r="1336" spans="1:15">
      <c r="A1336" s="40">
        <v>27109</v>
      </c>
      <c r="B1336" s="20" t="s">
        <v>1635</v>
      </c>
      <c r="C1336" s="20" t="s">
        <v>1599</v>
      </c>
      <c r="D1336" s="40">
        <v>11.8</v>
      </c>
      <c r="E1336" s="40">
        <v>16.8</v>
      </c>
      <c r="F1336" s="40">
        <v>29.5</v>
      </c>
      <c r="G1336" s="40">
        <v>44.2</v>
      </c>
      <c r="H1336" s="40">
        <v>56.2</v>
      </c>
      <c r="I1336" s="40">
        <v>65.7</v>
      </c>
      <c r="J1336" s="40">
        <v>70.599999999999994</v>
      </c>
      <c r="K1336" s="40">
        <v>68</v>
      </c>
      <c r="L1336" s="40">
        <v>59.2</v>
      </c>
      <c r="M1336" s="40">
        <v>47.5</v>
      </c>
      <c r="N1336" s="40">
        <v>31.6</v>
      </c>
      <c r="O1336" s="40">
        <v>17.7</v>
      </c>
    </row>
    <row r="1337" spans="1:15">
      <c r="A1337" s="40">
        <v>27111</v>
      </c>
      <c r="B1337" s="20" t="s">
        <v>1636</v>
      </c>
      <c r="C1337" s="20" t="s">
        <v>1599</v>
      </c>
      <c r="D1337" s="40">
        <v>5</v>
      </c>
      <c r="E1337" s="40">
        <v>11</v>
      </c>
      <c r="F1337" s="40">
        <v>24.7</v>
      </c>
      <c r="G1337" s="40">
        <v>41.3</v>
      </c>
      <c r="H1337" s="40">
        <v>54.7</v>
      </c>
      <c r="I1337" s="40">
        <v>64.3</v>
      </c>
      <c r="J1337" s="40">
        <v>69.599999999999994</v>
      </c>
      <c r="K1337" s="40">
        <v>67.2</v>
      </c>
      <c r="L1337" s="40">
        <v>56.9</v>
      </c>
      <c r="M1337" s="40">
        <v>44.6</v>
      </c>
      <c r="N1337" s="40">
        <v>27.2</v>
      </c>
      <c r="O1337" s="40">
        <v>11.8</v>
      </c>
    </row>
    <row r="1338" spans="1:15">
      <c r="A1338" s="40">
        <v>27113</v>
      </c>
      <c r="B1338" s="20" t="s">
        <v>1637</v>
      </c>
      <c r="C1338" s="20" t="s">
        <v>1599</v>
      </c>
      <c r="D1338" s="40">
        <v>1.6</v>
      </c>
      <c r="E1338" s="40">
        <v>7.6</v>
      </c>
      <c r="F1338" s="40">
        <v>22.1</v>
      </c>
      <c r="G1338" s="40">
        <v>40</v>
      </c>
      <c r="H1338" s="40">
        <v>53.6</v>
      </c>
      <c r="I1338" s="40">
        <v>63</v>
      </c>
      <c r="J1338" s="40">
        <v>68</v>
      </c>
      <c r="K1338" s="40">
        <v>65.7</v>
      </c>
      <c r="L1338" s="40">
        <v>55.5</v>
      </c>
      <c r="M1338" s="40">
        <v>43.4</v>
      </c>
      <c r="N1338" s="40">
        <v>25</v>
      </c>
      <c r="O1338" s="40">
        <v>9</v>
      </c>
    </row>
    <row r="1339" spans="1:15">
      <c r="A1339" s="40">
        <v>27115</v>
      </c>
      <c r="B1339" s="20" t="s">
        <v>1638</v>
      </c>
      <c r="C1339" s="20" t="s">
        <v>1599</v>
      </c>
      <c r="D1339" s="40">
        <v>7.1</v>
      </c>
      <c r="E1339" s="40">
        <v>12.4</v>
      </c>
      <c r="F1339" s="40">
        <v>25.5</v>
      </c>
      <c r="G1339" s="40">
        <v>41</v>
      </c>
      <c r="H1339" s="40">
        <v>53.2</v>
      </c>
      <c r="I1339" s="40">
        <v>62.4</v>
      </c>
      <c r="J1339" s="40">
        <v>67.7</v>
      </c>
      <c r="K1339" s="40">
        <v>65.3</v>
      </c>
      <c r="L1339" s="40">
        <v>56.1</v>
      </c>
      <c r="M1339" s="40">
        <v>44.9</v>
      </c>
      <c r="N1339" s="40">
        <v>28.4</v>
      </c>
      <c r="O1339" s="40">
        <v>13.3</v>
      </c>
    </row>
    <row r="1340" spans="1:15">
      <c r="A1340" s="40">
        <v>27117</v>
      </c>
      <c r="B1340" s="20" t="s">
        <v>1639</v>
      </c>
      <c r="C1340" s="20" t="s">
        <v>1599</v>
      </c>
      <c r="D1340" s="40">
        <v>11.4</v>
      </c>
      <c r="E1340" s="40">
        <v>16.7</v>
      </c>
      <c r="F1340" s="40">
        <v>29</v>
      </c>
      <c r="G1340" s="40">
        <v>43.8</v>
      </c>
      <c r="H1340" s="40">
        <v>56.5</v>
      </c>
      <c r="I1340" s="40">
        <v>66</v>
      </c>
      <c r="J1340" s="40">
        <v>71.400000000000006</v>
      </c>
      <c r="K1340" s="40">
        <v>69</v>
      </c>
      <c r="L1340" s="40">
        <v>59.4</v>
      </c>
      <c r="M1340" s="40">
        <v>47.3</v>
      </c>
      <c r="N1340" s="40">
        <v>30.6</v>
      </c>
      <c r="O1340" s="40">
        <v>16.8</v>
      </c>
    </row>
    <row r="1341" spans="1:15">
      <c r="A1341" s="40">
        <v>27119</v>
      </c>
      <c r="B1341" s="20" t="s">
        <v>825</v>
      </c>
      <c r="C1341" s="20" t="s">
        <v>1599</v>
      </c>
      <c r="D1341" s="40">
        <v>2.5</v>
      </c>
      <c r="E1341" s="40">
        <v>8.5</v>
      </c>
      <c r="F1341" s="40">
        <v>23.2</v>
      </c>
      <c r="G1341" s="40">
        <v>40.9</v>
      </c>
      <c r="H1341" s="40">
        <v>54.3</v>
      </c>
      <c r="I1341" s="40">
        <v>63.8</v>
      </c>
      <c r="J1341" s="40">
        <v>68.900000000000006</v>
      </c>
      <c r="K1341" s="40">
        <v>66.7</v>
      </c>
      <c r="L1341" s="40">
        <v>56.5</v>
      </c>
      <c r="M1341" s="40">
        <v>44.1</v>
      </c>
      <c r="N1341" s="40">
        <v>25.6</v>
      </c>
      <c r="O1341" s="40">
        <v>9.8000000000000007</v>
      </c>
    </row>
    <row r="1342" spans="1:15">
      <c r="A1342" s="40">
        <v>27121</v>
      </c>
      <c r="B1342" s="20" t="s">
        <v>826</v>
      </c>
      <c r="C1342" s="20" t="s">
        <v>1599</v>
      </c>
      <c r="D1342" s="40">
        <v>7.2</v>
      </c>
      <c r="E1342" s="40">
        <v>12.9</v>
      </c>
      <c r="F1342" s="40">
        <v>26.2</v>
      </c>
      <c r="G1342" s="40">
        <v>42.2</v>
      </c>
      <c r="H1342" s="40">
        <v>55.3</v>
      </c>
      <c r="I1342" s="40">
        <v>64.7</v>
      </c>
      <c r="J1342" s="40">
        <v>70.099999999999994</v>
      </c>
      <c r="K1342" s="40">
        <v>67.7</v>
      </c>
      <c r="L1342" s="40">
        <v>57.9</v>
      </c>
      <c r="M1342" s="40">
        <v>45.7</v>
      </c>
      <c r="N1342" s="40">
        <v>28.4</v>
      </c>
      <c r="O1342" s="40">
        <v>13.4</v>
      </c>
    </row>
    <row r="1343" spans="1:15">
      <c r="A1343" s="40">
        <v>27123</v>
      </c>
      <c r="B1343" s="20" t="s">
        <v>1640</v>
      </c>
      <c r="C1343" s="20" t="s">
        <v>1599</v>
      </c>
      <c r="D1343" s="40">
        <v>11.1</v>
      </c>
      <c r="E1343" s="40">
        <v>16.3</v>
      </c>
      <c r="F1343" s="40">
        <v>29.5</v>
      </c>
      <c r="G1343" s="40">
        <v>45.1</v>
      </c>
      <c r="H1343" s="40">
        <v>57.7</v>
      </c>
      <c r="I1343" s="40">
        <v>67.2</v>
      </c>
      <c r="J1343" s="40">
        <v>72.3</v>
      </c>
      <c r="K1343" s="40">
        <v>69.7</v>
      </c>
      <c r="L1343" s="40">
        <v>60.4</v>
      </c>
      <c r="M1343" s="40">
        <v>48.5</v>
      </c>
      <c r="N1343" s="40">
        <v>31.6</v>
      </c>
      <c r="O1343" s="40">
        <v>17.2</v>
      </c>
    </row>
    <row r="1344" spans="1:15">
      <c r="A1344" s="40">
        <v>27125</v>
      </c>
      <c r="B1344" s="20" t="s">
        <v>1641</v>
      </c>
      <c r="C1344" s="20" t="s">
        <v>1599</v>
      </c>
      <c r="D1344" s="40">
        <v>2</v>
      </c>
      <c r="E1344" s="40">
        <v>8.1</v>
      </c>
      <c r="F1344" s="40">
        <v>22.7</v>
      </c>
      <c r="G1344" s="40">
        <v>40.5</v>
      </c>
      <c r="H1344" s="40">
        <v>54</v>
      </c>
      <c r="I1344" s="40">
        <v>63.5</v>
      </c>
      <c r="J1344" s="40">
        <v>68.5</v>
      </c>
      <c r="K1344" s="40">
        <v>66.3</v>
      </c>
      <c r="L1344" s="40">
        <v>56.1</v>
      </c>
      <c r="M1344" s="40">
        <v>43.8</v>
      </c>
      <c r="N1344" s="40">
        <v>25.4</v>
      </c>
      <c r="O1344" s="40">
        <v>9.4</v>
      </c>
    </row>
    <row r="1345" spans="1:15">
      <c r="A1345" s="40">
        <v>27127</v>
      </c>
      <c r="B1345" s="20" t="s">
        <v>1642</v>
      </c>
      <c r="C1345" s="20" t="s">
        <v>1599</v>
      </c>
      <c r="D1345" s="40">
        <v>11.5</v>
      </c>
      <c r="E1345" s="40">
        <v>17</v>
      </c>
      <c r="F1345" s="40">
        <v>29.7</v>
      </c>
      <c r="G1345" s="40">
        <v>45.1</v>
      </c>
      <c r="H1345" s="40">
        <v>58</v>
      </c>
      <c r="I1345" s="40">
        <v>67.599999999999994</v>
      </c>
      <c r="J1345" s="40">
        <v>72.5</v>
      </c>
      <c r="K1345" s="40">
        <v>69.900000000000006</v>
      </c>
      <c r="L1345" s="40">
        <v>60.6</v>
      </c>
      <c r="M1345" s="40">
        <v>48.5</v>
      </c>
      <c r="N1345" s="40">
        <v>31.5</v>
      </c>
      <c r="O1345" s="40">
        <v>17.3</v>
      </c>
    </row>
    <row r="1346" spans="1:15">
      <c r="A1346" s="40">
        <v>27129</v>
      </c>
      <c r="B1346" s="20" t="s">
        <v>1643</v>
      </c>
      <c r="C1346" s="20" t="s">
        <v>1599</v>
      </c>
      <c r="D1346" s="40">
        <v>10.6</v>
      </c>
      <c r="E1346" s="40">
        <v>16.3</v>
      </c>
      <c r="F1346" s="40">
        <v>29.2</v>
      </c>
      <c r="G1346" s="40">
        <v>44.8</v>
      </c>
      <c r="H1346" s="40">
        <v>57.6</v>
      </c>
      <c r="I1346" s="40">
        <v>67.2</v>
      </c>
      <c r="J1346" s="40">
        <v>72</v>
      </c>
      <c r="K1346" s="40">
        <v>69.3</v>
      </c>
      <c r="L1346" s="40">
        <v>60.2</v>
      </c>
      <c r="M1346" s="40">
        <v>48</v>
      </c>
      <c r="N1346" s="40">
        <v>31</v>
      </c>
      <c r="O1346" s="40">
        <v>16.5</v>
      </c>
    </row>
    <row r="1347" spans="1:15">
      <c r="A1347" s="40">
        <v>27131</v>
      </c>
      <c r="B1347" s="20" t="s">
        <v>1353</v>
      </c>
      <c r="C1347" s="20" t="s">
        <v>1599</v>
      </c>
      <c r="D1347" s="40">
        <v>11.4</v>
      </c>
      <c r="E1347" s="40">
        <v>16.7</v>
      </c>
      <c r="F1347" s="40">
        <v>29.8</v>
      </c>
      <c r="G1347" s="40">
        <v>45</v>
      </c>
      <c r="H1347" s="40">
        <v>57.4</v>
      </c>
      <c r="I1347" s="40">
        <v>66.8</v>
      </c>
      <c r="J1347" s="40">
        <v>71.599999999999994</v>
      </c>
      <c r="K1347" s="40">
        <v>69</v>
      </c>
      <c r="L1347" s="40">
        <v>60.2</v>
      </c>
      <c r="M1347" s="40">
        <v>48.4</v>
      </c>
      <c r="N1347" s="40">
        <v>31.6</v>
      </c>
      <c r="O1347" s="40">
        <v>17.2</v>
      </c>
    </row>
    <row r="1348" spans="1:15">
      <c r="A1348" s="40">
        <v>27133</v>
      </c>
      <c r="B1348" s="20" t="s">
        <v>1644</v>
      </c>
      <c r="C1348" s="20" t="s">
        <v>1599</v>
      </c>
      <c r="D1348" s="40">
        <v>12.7</v>
      </c>
      <c r="E1348" s="40">
        <v>18.100000000000001</v>
      </c>
      <c r="F1348" s="40">
        <v>30.5</v>
      </c>
      <c r="G1348" s="40">
        <v>45</v>
      </c>
      <c r="H1348" s="40">
        <v>57.5</v>
      </c>
      <c r="I1348" s="40">
        <v>67</v>
      </c>
      <c r="J1348" s="40">
        <v>72.2</v>
      </c>
      <c r="K1348" s="40">
        <v>69.7</v>
      </c>
      <c r="L1348" s="40">
        <v>60.4</v>
      </c>
      <c r="M1348" s="40">
        <v>48.1</v>
      </c>
      <c r="N1348" s="40">
        <v>31.6</v>
      </c>
      <c r="O1348" s="40">
        <v>17.899999999999999</v>
      </c>
    </row>
    <row r="1349" spans="1:15">
      <c r="A1349" s="40">
        <v>27135</v>
      </c>
      <c r="B1349" s="20" t="s">
        <v>1645</v>
      </c>
      <c r="C1349" s="20" t="s">
        <v>1599</v>
      </c>
      <c r="D1349" s="40">
        <v>-0.2</v>
      </c>
      <c r="E1349" s="40">
        <v>5.9</v>
      </c>
      <c r="F1349" s="40">
        <v>20</v>
      </c>
      <c r="G1349" s="40">
        <v>38.4</v>
      </c>
      <c r="H1349" s="40">
        <v>51.9</v>
      </c>
      <c r="I1349" s="40">
        <v>61.4</v>
      </c>
      <c r="J1349" s="40">
        <v>66.400000000000006</v>
      </c>
      <c r="K1349" s="40">
        <v>63.8</v>
      </c>
      <c r="L1349" s="40">
        <v>53.8</v>
      </c>
      <c r="M1349" s="40">
        <v>42</v>
      </c>
      <c r="N1349" s="40">
        <v>23.5</v>
      </c>
      <c r="O1349" s="40">
        <v>7.2</v>
      </c>
    </row>
    <row r="1350" spans="1:15">
      <c r="A1350" s="40">
        <v>27137</v>
      </c>
      <c r="B1350" s="20" t="s">
        <v>1646</v>
      </c>
      <c r="C1350" s="20" t="s">
        <v>1599</v>
      </c>
      <c r="D1350" s="40">
        <v>3.1</v>
      </c>
      <c r="E1350" s="40">
        <v>8.9</v>
      </c>
      <c r="F1350" s="40">
        <v>21.9</v>
      </c>
      <c r="G1350" s="40">
        <v>37.6</v>
      </c>
      <c r="H1350" s="40">
        <v>50.5</v>
      </c>
      <c r="I1350" s="40">
        <v>59.8</v>
      </c>
      <c r="J1350" s="40">
        <v>64.900000000000006</v>
      </c>
      <c r="K1350" s="40">
        <v>62.3</v>
      </c>
      <c r="L1350" s="40">
        <v>53</v>
      </c>
      <c r="M1350" s="40">
        <v>41.8</v>
      </c>
      <c r="N1350" s="40">
        <v>24.9</v>
      </c>
      <c r="O1350" s="40">
        <v>9.5</v>
      </c>
    </row>
    <row r="1351" spans="1:15">
      <c r="A1351" s="40">
        <v>27139</v>
      </c>
      <c r="B1351" s="20" t="s">
        <v>831</v>
      </c>
      <c r="C1351" s="20" t="s">
        <v>1599</v>
      </c>
      <c r="D1351" s="40">
        <v>11.6</v>
      </c>
      <c r="E1351" s="40">
        <v>16.899999999999999</v>
      </c>
      <c r="F1351" s="40">
        <v>30</v>
      </c>
      <c r="G1351" s="40">
        <v>45.4</v>
      </c>
      <c r="H1351" s="40">
        <v>58</v>
      </c>
      <c r="I1351" s="40">
        <v>67.5</v>
      </c>
      <c r="J1351" s="40">
        <v>72.400000000000006</v>
      </c>
      <c r="K1351" s="40">
        <v>69.8</v>
      </c>
      <c r="L1351" s="40">
        <v>60.8</v>
      </c>
      <c r="M1351" s="40">
        <v>48.7</v>
      </c>
      <c r="N1351" s="40">
        <v>31.9</v>
      </c>
      <c r="O1351" s="40">
        <v>17.5</v>
      </c>
    </row>
    <row r="1352" spans="1:15">
      <c r="A1352" s="40">
        <v>27141</v>
      </c>
      <c r="B1352" s="20" t="s">
        <v>1647</v>
      </c>
      <c r="C1352" s="20" t="s">
        <v>1599</v>
      </c>
      <c r="D1352" s="40">
        <v>9</v>
      </c>
      <c r="E1352" s="40">
        <v>14.4</v>
      </c>
      <c r="F1352" s="40">
        <v>27.7</v>
      </c>
      <c r="G1352" s="40">
        <v>43.5</v>
      </c>
      <c r="H1352" s="40">
        <v>56.1</v>
      </c>
      <c r="I1352" s="40">
        <v>65.7</v>
      </c>
      <c r="J1352" s="40">
        <v>70.8</v>
      </c>
      <c r="K1352" s="40">
        <v>68.099999999999994</v>
      </c>
      <c r="L1352" s="40">
        <v>58.6</v>
      </c>
      <c r="M1352" s="40">
        <v>46.7</v>
      </c>
      <c r="N1352" s="40">
        <v>29.9</v>
      </c>
      <c r="O1352" s="40">
        <v>15.1</v>
      </c>
    </row>
    <row r="1353" spans="1:15">
      <c r="A1353" s="40">
        <v>27143</v>
      </c>
      <c r="B1353" s="20" t="s">
        <v>1648</v>
      </c>
      <c r="C1353" s="20" t="s">
        <v>1599</v>
      </c>
      <c r="D1353" s="40">
        <v>11.2</v>
      </c>
      <c r="E1353" s="40">
        <v>16.7</v>
      </c>
      <c r="F1353" s="40">
        <v>29.8</v>
      </c>
      <c r="G1353" s="40">
        <v>45.1</v>
      </c>
      <c r="H1353" s="40">
        <v>57.8</v>
      </c>
      <c r="I1353" s="40">
        <v>67.400000000000006</v>
      </c>
      <c r="J1353" s="40">
        <v>72.2</v>
      </c>
      <c r="K1353" s="40">
        <v>69.5</v>
      </c>
      <c r="L1353" s="40">
        <v>60.5</v>
      </c>
      <c r="M1353" s="40">
        <v>48.4</v>
      </c>
      <c r="N1353" s="40">
        <v>31.5</v>
      </c>
      <c r="O1353" s="40">
        <v>17.100000000000001</v>
      </c>
    </row>
    <row r="1354" spans="1:15">
      <c r="A1354" s="40">
        <v>27145</v>
      </c>
      <c r="B1354" s="20" t="s">
        <v>1649</v>
      </c>
      <c r="C1354" s="20" t="s">
        <v>1599</v>
      </c>
      <c r="D1354" s="40">
        <v>7.8</v>
      </c>
      <c r="E1354" s="40">
        <v>13.3</v>
      </c>
      <c r="F1354" s="40">
        <v>26.5</v>
      </c>
      <c r="G1354" s="40">
        <v>42.5</v>
      </c>
      <c r="H1354" s="40">
        <v>55.5</v>
      </c>
      <c r="I1354" s="40">
        <v>65.099999999999994</v>
      </c>
      <c r="J1354" s="40">
        <v>70.2</v>
      </c>
      <c r="K1354" s="40">
        <v>67.599999999999994</v>
      </c>
      <c r="L1354" s="40">
        <v>57.9</v>
      </c>
      <c r="M1354" s="40">
        <v>45.9</v>
      </c>
      <c r="N1354" s="40">
        <v>28.9</v>
      </c>
      <c r="O1354" s="40">
        <v>14.1</v>
      </c>
    </row>
    <row r="1355" spans="1:15">
      <c r="A1355" s="40">
        <v>27147</v>
      </c>
      <c r="B1355" s="20" t="s">
        <v>1650</v>
      </c>
      <c r="C1355" s="20" t="s">
        <v>1599</v>
      </c>
      <c r="D1355" s="40">
        <v>11.4</v>
      </c>
      <c r="E1355" s="40">
        <v>16.7</v>
      </c>
      <c r="F1355" s="40">
        <v>29.6</v>
      </c>
      <c r="G1355" s="40">
        <v>44.5</v>
      </c>
      <c r="H1355" s="40">
        <v>56.9</v>
      </c>
      <c r="I1355" s="40">
        <v>66.400000000000006</v>
      </c>
      <c r="J1355" s="40">
        <v>71.099999999999994</v>
      </c>
      <c r="K1355" s="40">
        <v>68.5</v>
      </c>
      <c r="L1355" s="40">
        <v>59.8</v>
      </c>
      <c r="M1355" s="40">
        <v>48.1</v>
      </c>
      <c r="N1355" s="40">
        <v>31.4</v>
      </c>
      <c r="O1355" s="40">
        <v>17.2</v>
      </c>
    </row>
    <row r="1356" spans="1:15">
      <c r="A1356" s="40">
        <v>27149</v>
      </c>
      <c r="B1356" s="20" t="s">
        <v>1363</v>
      </c>
      <c r="C1356" s="20" t="s">
        <v>1599</v>
      </c>
      <c r="D1356" s="40">
        <v>7.7</v>
      </c>
      <c r="E1356" s="40">
        <v>13.6</v>
      </c>
      <c r="F1356" s="40">
        <v>26.9</v>
      </c>
      <c r="G1356" s="40">
        <v>42.9</v>
      </c>
      <c r="H1356" s="40">
        <v>56</v>
      </c>
      <c r="I1356" s="40">
        <v>65.400000000000006</v>
      </c>
      <c r="J1356" s="40">
        <v>70.7</v>
      </c>
      <c r="K1356" s="40">
        <v>68.5</v>
      </c>
      <c r="L1356" s="40">
        <v>58.6</v>
      </c>
      <c r="M1356" s="40">
        <v>46.3</v>
      </c>
      <c r="N1356" s="40">
        <v>29</v>
      </c>
      <c r="O1356" s="40">
        <v>13.9</v>
      </c>
    </row>
    <row r="1357" spans="1:15">
      <c r="A1357" s="40">
        <v>27151</v>
      </c>
      <c r="B1357" s="20" t="s">
        <v>1651</v>
      </c>
      <c r="C1357" s="20" t="s">
        <v>1599</v>
      </c>
      <c r="D1357" s="40">
        <v>8.6999999999999993</v>
      </c>
      <c r="E1357" s="40">
        <v>14.5</v>
      </c>
      <c r="F1357" s="40">
        <v>27.6</v>
      </c>
      <c r="G1357" s="40">
        <v>43.5</v>
      </c>
      <c r="H1357" s="40">
        <v>56.5</v>
      </c>
      <c r="I1357" s="40">
        <v>66</v>
      </c>
      <c r="J1357" s="40">
        <v>71.2</v>
      </c>
      <c r="K1357" s="40">
        <v>68.8</v>
      </c>
      <c r="L1357" s="40">
        <v>59.1</v>
      </c>
      <c r="M1357" s="40">
        <v>46.8</v>
      </c>
      <c r="N1357" s="40">
        <v>29.6</v>
      </c>
      <c r="O1357" s="40">
        <v>14.9</v>
      </c>
    </row>
    <row r="1358" spans="1:15">
      <c r="A1358" s="40">
        <v>27153</v>
      </c>
      <c r="B1358" s="20" t="s">
        <v>1424</v>
      </c>
      <c r="C1358" s="20" t="s">
        <v>1599</v>
      </c>
      <c r="D1358" s="40">
        <v>6</v>
      </c>
      <c r="E1358" s="40">
        <v>11.7</v>
      </c>
      <c r="F1358" s="40">
        <v>25.1</v>
      </c>
      <c r="G1358" s="40">
        <v>41.3</v>
      </c>
      <c r="H1358" s="40">
        <v>54.5</v>
      </c>
      <c r="I1358" s="40">
        <v>64.099999999999994</v>
      </c>
      <c r="J1358" s="40">
        <v>69.3</v>
      </c>
      <c r="K1358" s="40">
        <v>66.7</v>
      </c>
      <c r="L1358" s="40">
        <v>56.9</v>
      </c>
      <c r="M1358" s="40">
        <v>44.9</v>
      </c>
      <c r="N1358" s="40">
        <v>27.7</v>
      </c>
      <c r="O1358" s="40">
        <v>12.5</v>
      </c>
    </row>
    <row r="1359" spans="1:15">
      <c r="A1359" s="40">
        <v>27155</v>
      </c>
      <c r="B1359" s="20" t="s">
        <v>1652</v>
      </c>
      <c r="C1359" s="20" t="s">
        <v>1599</v>
      </c>
      <c r="D1359" s="40">
        <v>8</v>
      </c>
      <c r="E1359" s="40">
        <v>13.7</v>
      </c>
      <c r="F1359" s="40">
        <v>27.2</v>
      </c>
      <c r="G1359" s="40">
        <v>43.2</v>
      </c>
      <c r="H1359" s="40">
        <v>56.3</v>
      </c>
      <c r="I1359" s="40">
        <v>65.7</v>
      </c>
      <c r="J1359" s="40">
        <v>71.099999999999994</v>
      </c>
      <c r="K1359" s="40">
        <v>68.900000000000006</v>
      </c>
      <c r="L1359" s="40">
        <v>58.9</v>
      </c>
      <c r="M1359" s="40">
        <v>46.6</v>
      </c>
      <c r="N1359" s="40">
        <v>29.1</v>
      </c>
      <c r="O1359" s="40">
        <v>14.3</v>
      </c>
    </row>
    <row r="1360" spans="1:15">
      <c r="A1360" s="40">
        <v>27157</v>
      </c>
      <c r="B1360" s="20" t="s">
        <v>1653</v>
      </c>
      <c r="C1360" s="20" t="s">
        <v>1599</v>
      </c>
      <c r="D1360" s="40">
        <v>12.3</v>
      </c>
      <c r="E1360" s="40">
        <v>17.2</v>
      </c>
      <c r="F1360" s="40">
        <v>30.1</v>
      </c>
      <c r="G1360" s="40">
        <v>44.9</v>
      </c>
      <c r="H1360" s="40">
        <v>57</v>
      </c>
      <c r="I1360" s="40">
        <v>66.400000000000006</v>
      </c>
      <c r="J1360" s="40">
        <v>71.3</v>
      </c>
      <c r="K1360" s="40">
        <v>68.8</v>
      </c>
      <c r="L1360" s="40">
        <v>60</v>
      </c>
      <c r="M1360" s="40">
        <v>48.3</v>
      </c>
      <c r="N1360" s="40">
        <v>32.200000000000003</v>
      </c>
      <c r="O1360" s="40">
        <v>18.3</v>
      </c>
    </row>
    <row r="1361" spans="1:15">
      <c r="A1361" s="40">
        <v>27159</v>
      </c>
      <c r="B1361" s="20" t="s">
        <v>1654</v>
      </c>
      <c r="C1361" s="20" t="s">
        <v>1599</v>
      </c>
      <c r="D1361" s="40">
        <v>4.8</v>
      </c>
      <c r="E1361" s="40">
        <v>10.7</v>
      </c>
      <c r="F1361" s="40">
        <v>24.3</v>
      </c>
      <c r="G1361" s="40">
        <v>40.5</v>
      </c>
      <c r="H1361" s="40">
        <v>53.8</v>
      </c>
      <c r="I1361" s="40">
        <v>63.6</v>
      </c>
      <c r="J1361" s="40">
        <v>68.8</v>
      </c>
      <c r="K1361" s="40">
        <v>66.099999999999994</v>
      </c>
      <c r="L1361" s="40">
        <v>56.2</v>
      </c>
      <c r="M1361" s="40">
        <v>44.3</v>
      </c>
      <c r="N1361" s="40">
        <v>27.1</v>
      </c>
      <c r="O1361" s="40">
        <v>11.7</v>
      </c>
    </row>
    <row r="1362" spans="1:15">
      <c r="A1362" s="40">
        <v>27161</v>
      </c>
      <c r="B1362" s="20" t="s">
        <v>1655</v>
      </c>
      <c r="C1362" s="20" t="s">
        <v>1599</v>
      </c>
      <c r="D1362" s="40">
        <v>11.9</v>
      </c>
      <c r="E1362" s="40">
        <v>17.2</v>
      </c>
      <c r="F1362" s="40">
        <v>30.2</v>
      </c>
      <c r="G1362" s="40">
        <v>45</v>
      </c>
      <c r="H1362" s="40">
        <v>57.5</v>
      </c>
      <c r="I1362" s="40">
        <v>67</v>
      </c>
      <c r="J1362" s="40">
        <v>71.7</v>
      </c>
      <c r="K1362" s="40">
        <v>69.099999999999994</v>
      </c>
      <c r="L1362" s="40">
        <v>60.3</v>
      </c>
      <c r="M1362" s="40">
        <v>48.6</v>
      </c>
      <c r="N1362" s="40">
        <v>31.9</v>
      </c>
      <c r="O1362" s="40">
        <v>17.600000000000001</v>
      </c>
    </row>
    <row r="1363" spans="1:15">
      <c r="A1363" s="40">
        <v>27163</v>
      </c>
      <c r="B1363" s="20" t="s">
        <v>765</v>
      </c>
      <c r="C1363" s="20" t="s">
        <v>1599</v>
      </c>
      <c r="D1363" s="40">
        <v>11</v>
      </c>
      <c r="E1363" s="40">
        <v>16.100000000000001</v>
      </c>
      <c r="F1363" s="40">
        <v>29.2</v>
      </c>
      <c r="G1363" s="40">
        <v>44.9</v>
      </c>
      <c r="H1363" s="40">
        <v>57.4</v>
      </c>
      <c r="I1363" s="40">
        <v>66.8</v>
      </c>
      <c r="J1363" s="40">
        <v>72</v>
      </c>
      <c r="K1363" s="40">
        <v>69.400000000000006</v>
      </c>
      <c r="L1363" s="40">
        <v>60.1</v>
      </c>
      <c r="M1363" s="40">
        <v>48.3</v>
      </c>
      <c r="N1363" s="40">
        <v>31.6</v>
      </c>
      <c r="O1363" s="40">
        <v>17.2</v>
      </c>
    </row>
    <row r="1364" spans="1:15">
      <c r="A1364" s="40">
        <v>27165</v>
      </c>
      <c r="B1364" s="20" t="s">
        <v>1656</v>
      </c>
      <c r="C1364" s="20" t="s">
        <v>1599</v>
      </c>
      <c r="D1364" s="40">
        <v>12.3</v>
      </c>
      <c r="E1364" s="40">
        <v>17.600000000000001</v>
      </c>
      <c r="F1364" s="40">
        <v>30.3</v>
      </c>
      <c r="G1364" s="40">
        <v>45.2</v>
      </c>
      <c r="H1364" s="40">
        <v>58.1</v>
      </c>
      <c r="I1364" s="40">
        <v>67.8</v>
      </c>
      <c r="J1364" s="40">
        <v>72.5</v>
      </c>
      <c r="K1364" s="40">
        <v>69.8</v>
      </c>
      <c r="L1364" s="40">
        <v>60.9</v>
      </c>
      <c r="M1364" s="40">
        <v>48.7</v>
      </c>
      <c r="N1364" s="40">
        <v>32</v>
      </c>
      <c r="O1364" s="40">
        <v>17.899999999999999</v>
      </c>
    </row>
    <row r="1365" spans="1:15">
      <c r="A1365" s="40">
        <v>27167</v>
      </c>
      <c r="B1365" s="20" t="s">
        <v>1657</v>
      </c>
      <c r="C1365" s="20" t="s">
        <v>1599</v>
      </c>
      <c r="D1365" s="40">
        <v>6.2</v>
      </c>
      <c r="E1365" s="40">
        <v>12.1</v>
      </c>
      <c r="F1365" s="40">
        <v>26.2</v>
      </c>
      <c r="G1365" s="40">
        <v>42.8</v>
      </c>
      <c r="H1365" s="40">
        <v>55.8</v>
      </c>
      <c r="I1365" s="40">
        <v>65.400000000000006</v>
      </c>
      <c r="J1365" s="40">
        <v>70.8</v>
      </c>
      <c r="K1365" s="40">
        <v>68.599999999999994</v>
      </c>
      <c r="L1365" s="40">
        <v>58.3</v>
      </c>
      <c r="M1365" s="40">
        <v>45.8</v>
      </c>
      <c r="N1365" s="40">
        <v>28</v>
      </c>
      <c r="O1365" s="40">
        <v>13</v>
      </c>
    </row>
    <row r="1366" spans="1:15">
      <c r="A1366" s="40">
        <v>27169</v>
      </c>
      <c r="B1366" s="20" t="s">
        <v>1658</v>
      </c>
      <c r="C1366" s="20" t="s">
        <v>1599</v>
      </c>
      <c r="D1366" s="40">
        <v>13</v>
      </c>
      <c r="E1366" s="40">
        <v>17.8</v>
      </c>
      <c r="F1366" s="40">
        <v>30.4</v>
      </c>
      <c r="G1366" s="40">
        <v>44.9</v>
      </c>
      <c r="H1366" s="40">
        <v>56.9</v>
      </c>
      <c r="I1366" s="40">
        <v>66.3</v>
      </c>
      <c r="J1366" s="40">
        <v>71.099999999999994</v>
      </c>
      <c r="K1366" s="40">
        <v>68.599999999999994</v>
      </c>
      <c r="L1366" s="40">
        <v>59.9</v>
      </c>
      <c r="M1366" s="40">
        <v>48.4</v>
      </c>
      <c r="N1366" s="40">
        <v>32.6</v>
      </c>
      <c r="O1366" s="40">
        <v>18.8</v>
      </c>
    </row>
    <row r="1367" spans="1:15">
      <c r="A1367" s="40">
        <v>27171</v>
      </c>
      <c r="B1367" s="20" t="s">
        <v>1303</v>
      </c>
      <c r="C1367" s="20" t="s">
        <v>1599</v>
      </c>
      <c r="D1367" s="40">
        <v>9.5</v>
      </c>
      <c r="E1367" s="40">
        <v>14.9</v>
      </c>
      <c r="F1367" s="40">
        <v>28.2</v>
      </c>
      <c r="G1367" s="40">
        <v>43.9</v>
      </c>
      <c r="H1367" s="40">
        <v>56.7</v>
      </c>
      <c r="I1367" s="40">
        <v>66.3</v>
      </c>
      <c r="J1367" s="40">
        <v>71.3</v>
      </c>
      <c r="K1367" s="40">
        <v>68.5</v>
      </c>
      <c r="L1367" s="40">
        <v>59.1</v>
      </c>
      <c r="M1367" s="40">
        <v>47</v>
      </c>
      <c r="N1367" s="40">
        <v>30.2</v>
      </c>
      <c r="O1367" s="40">
        <v>15.5</v>
      </c>
    </row>
    <row r="1368" spans="1:15">
      <c r="A1368" s="40">
        <v>27173</v>
      </c>
      <c r="B1368" s="20" t="s">
        <v>1659</v>
      </c>
      <c r="C1368" s="20" t="s">
        <v>1599</v>
      </c>
      <c r="D1368" s="40">
        <v>11</v>
      </c>
      <c r="E1368" s="40">
        <v>16.5</v>
      </c>
      <c r="F1368" s="40">
        <v>29.1</v>
      </c>
      <c r="G1368" s="40">
        <v>44.6</v>
      </c>
      <c r="H1368" s="40">
        <v>57.6</v>
      </c>
      <c r="I1368" s="40">
        <v>67.2</v>
      </c>
      <c r="J1368" s="40">
        <v>72.3</v>
      </c>
      <c r="K1368" s="40">
        <v>69.8</v>
      </c>
      <c r="L1368" s="40">
        <v>60.2</v>
      </c>
      <c r="M1368" s="40">
        <v>48</v>
      </c>
      <c r="N1368" s="40">
        <v>31</v>
      </c>
      <c r="O1368" s="40">
        <v>16.7</v>
      </c>
    </row>
    <row r="1369" spans="1:15">
      <c r="A1369" s="40">
        <v>28001</v>
      </c>
      <c r="B1369" s="20" t="s">
        <v>899</v>
      </c>
      <c r="C1369" s="20" t="s">
        <v>1660</v>
      </c>
      <c r="D1369" s="40">
        <v>48.2</v>
      </c>
      <c r="E1369" s="40">
        <v>51.5</v>
      </c>
      <c r="F1369" s="40">
        <v>58.3</v>
      </c>
      <c r="G1369" s="40">
        <v>65.5</v>
      </c>
      <c r="H1369" s="40">
        <v>72.7</v>
      </c>
      <c r="I1369" s="40">
        <v>79.2</v>
      </c>
      <c r="J1369" s="40">
        <v>81.3</v>
      </c>
      <c r="K1369" s="40">
        <v>81.099999999999994</v>
      </c>
      <c r="L1369" s="40">
        <v>76.7</v>
      </c>
      <c r="M1369" s="40">
        <v>66.5</v>
      </c>
      <c r="N1369" s="40">
        <v>56.4</v>
      </c>
      <c r="O1369" s="40">
        <v>49.6</v>
      </c>
    </row>
    <row r="1370" spans="1:15">
      <c r="A1370" s="40">
        <v>28003</v>
      </c>
      <c r="B1370" s="20" t="s">
        <v>1661</v>
      </c>
      <c r="C1370" s="20" t="s">
        <v>1660</v>
      </c>
      <c r="D1370" s="40">
        <v>39.4</v>
      </c>
      <c r="E1370" s="40">
        <v>42.6</v>
      </c>
      <c r="F1370" s="40">
        <v>50.8</v>
      </c>
      <c r="G1370" s="40">
        <v>60.1</v>
      </c>
      <c r="H1370" s="40">
        <v>68.400000000000006</v>
      </c>
      <c r="I1370" s="40">
        <v>76.099999999999994</v>
      </c>
      <c r="J1370" s="40">
        <v>79.400000000000006</v>
      </c>
      <c r="K1370" s="40">
        <v>78.400000000000006</v>
      </c>
      <c r="L1370" s="40">
        <v>72.5</v>
      </c>
      <c r="M1370" s="40">
        <v>60.9</v>
      </c>
      <c r="N1370" s="40">
        <v>49.6</v>
      </c>
      <c r="O1370" s="40">
        <v>41.5</v>
      </c>
    </row>
    <row r="1371" spans="1:15">
      <c r="A1371" s="40">
        <v>28005</v>
      </c>
      <c r="B1371" s="20" t="s">
        <v>1662</v>
      </c>
      <c r="C1371" s="20" t="s">
        <v>1660</v>
      </c>
      <c r="D1371" s="40">
        <v>48.5</v>
      </c>
      <c r="E1371" s="40">
        <v>51.5</v>
      </c>
      <c r="F1371" s="40">
        <v>58.1</v>
      </c>
      <c r="G1371" s="40">
        <v>65.3</v>
      </c>
      <c r="H1371" s="40">
        <v>72.400000000000006</v>
      </c>
      <c r="I1371" s="40">
        <v>78.8</v>
      </c>
      <c r="J1371" s="40">
        <v>80.7</v>
      </c>
      <c r="K1371" s="40">
        <v>80.3</v>
      </c>
      <c r="L1371" s="40">
        <v>76.099999999999994</v>
      </c>
      <c r="M1371" s="40">
        <v>66.2</v>
      </c>
      <c r="N1371" s="40">
        <v>56.3</v>
      </c>
      <c r="O1371" s="40">
        <v>49.9</v>
      </c>
    </row>
    <row r="1372" spans="1:15">
      <c r="A1372" s="40">
        <v>28007</v>
      </c>
      <c r="B1372" s="20" t="s">
        <v>1663</v>
      </c>
      <c r="C1372" s="20" t="s">
        <v>1660</v>
      </c>
      <c r="D1372" s="40">
        <v>43.9</v>
      </c>
      <c r="E1372" s="40">
        <v>47</v>
      </c>
      <c r="F1372" s="40">
        <v>54.6</v>
      </c>
      <c r="G1372" s="40">
        <v>62.6</v>
      </c>
      <c r="H1372" s="40">
        <v>70.3</v>
      </c>
      <c r="I1372" s="40">
        <v>77.400000000000006</v>
      </c>
      <c r="J1372" s="40">
        <v>80.2</v>
      </c>
      <c r="K1372" s="40">
        <v>79.599999999999994</v>
      </c>
      <c r="L1372" s="40">
        <v>74.400000000000006</v>
      </c>
      <c r="M1372" s="40">
        <v>63.4</v>
      </c>
      <c r="N1372" s="40">
        <v>52.8</v>
      </c>
      <c r="O1372" s="40">
        <v>45.5</v>
      </c>
    </row>
    <row r="1373" spans="1:15">
      <c r="A1373" s="40">
        <v>28009</v>
      </c>
      <c r="B1373" s="20" t="s">
        <v>788</v>
      </c>
      <c r="C1373" s="20" t="s">
        <v>1660</v>
      </c>
      <c r="D1373" s="40">
        <v>39.6</v>
      </c>
      <c r="E1373" s="40">
        <v>42.9</v>
      </c>
      <c r="F1373" s="40">
        <v>51.2</v>
      </c>
      <c r="G1373" s="40">
        <v>60.4</v>
      </c>
      <c r="H1373" s="40">
        <v>68.7</v>
      </c>
      <c r="I1373" s="40">
        <v>76.400000000000006</v>
      </c>
      <c r="J1373" s="40">
        <v>79.7</v>
      </c>
      <c r="K1373" s="40">
        <v>78.599999999999994</v>
      </c>
      <c r="L1373" s="40">
        <v>72.7</v>
      </c>
      <c r="M1373" s="40">
        <v>61.3</v>
      </c>
      <c r="N1373" s="40">
        <v>50</v>
      </c>
      <c r="O1373" s="40">
        <v>41.8</v>
      </c>
    </row>
    <row r="1374" spans="1:15">
      <c r="A1374" s="40">
        <v>28011</v>
      </c>
      <c r="B1374" s="20" t="s">
        <v>1664</v>
      </c>
      <c r="C1374" s="20" t="s">
        <v>1660</v>
      </c>
      <c r="D1374" s="40">
        <v>42.4</v>
      </c>
      <c r="E1374" s="40">
        <v>46.1</v>
      </c>
      <c r="F1374" s="40">
        <v>54.1</v>
      </c>
      <c r="G1374" s="40">
        <v>63</v>
      </c>
      <c r="H1374" s="40">
        <v>71.400000000000006</v>
      </c>
      <c r="I1374" s="40">
        <v>79</v>
      </c>
      <c r="J1374" s="40">
        <v>81.7</v>
      </c>
      <c r="K1374" s="40">
        <v>80.8</v>
      </c>
      <c r="L1374" s="40">
        <v>74.8</v>
      </c>
      <c r="M1374" s="40">
        <v>63.9</v>
      </c>
      <c r="N1374" s="40">
        <v>52.5</v>
      </c>
      <c r="O1374" s="40">
        <v>44.5</v>
      </c>
    </row>
    <row r="1375" spans="1:15">
      <c r="A1375" s="40">
        <v>28013</v>
      </c>
      <c r="B1375" s="20" t="s">
        <v>708</v>
      </c>
      <c r="C1375" s="20" t="s">
        <v>1660</v>
      </c>
      <c r="D1375" s="40">
        <v>42.6</v>
      </c>
      <c r="E1375" s="40">
        <v>45.8</v>
      </c>
      <c r="F1375" s="40">
        <v>53.7</v>
      </c>
      <c r="G1375" s="40">
        <v>62.2</v>
      </c>
      <c r="H1375" s="40">
        <v>70.099999999999994</v>
      </c>
      <c r="I1375" s="40">
        <v>77.5</v>
      </c>
      <c r="J1375" s="40">
        <v>80.599999999999994</v>
      </c>
      <c r="K1375" s="40">
        <v>79.900000000000006</v>
      </c>
      <c r="L1375" s="40">
        <v>74.400000000000006</v>
      </c>
      <c r="M1375" s="40">
        <v>63.2</v>
      </c>
      <c r="N1375" s="40">
        <v>52.1</v>
      </c>
      <c r="O1375" s="40">
        <v>44.4</v>
      </c>
    </row>
    <row r="1376" spans="1:15">
      <c r="A1376" s="40">
        <v>28015</v>
      </c>
      <c r="B1376" s="20" t="s">
        <v>791</v>
      </c>
      <c r="C1376" s="20" t="s">
        <v>1660</v>
      </c>
      <c r="D1376" s="40">
        <v>43.4</v>
      </c>
      <c r="E1376" s="40">
        <v>46.7</v>
      </c>
      <c r="F1376" s="40">
        <v>54.4</v>
      </c>
      <c r="G1376" s="40">
        <v>62.7</v>
      </c>
      <c r="H1376" s="40">
        <v>70.599999999999994</v>
      </c>
      <c r="I1376" s="40">
        <v>77.8</v>
      </c>
      <c r="J1376" s="40">
        <v>80.599999999999994</v>
      </c>
      <c r="K1376" s="40">
        <v>79.900000000000006</v>
      </c>
      <c r="L1376" s="40">
        <v>74.5</v>
      </c>
      <c r="M1376" s="40">
        <v>63.4</v>
      </c>
      <c r="N1376" s="40">
        <v>52.6</v>
      </c>
      <c r="O1376" s="40">
        <v>45.1</v>
      </c>
    </row>
    <row r="1377" spans="1:15">
      <c r="A1377" s="40">
        <v>28017</v>
      </c>
      <c r="B1377" s="20" t="s">
        <v>1269</v>
      </c>
      <c r="C1377" s="20" t="s">
        <v>1660</v>
      </c>
      <c r="D1377" s="40">
        <v>42.7</v>
      </c>
      <c r="E1377" s="40">
        <v>45.9</v>
      </c>
      <c r="F1377" s="40">
        <v>53.7</v>
      </c>
      <c r="G1377" s="40">
        <v>62.2</v>
      </c>
      <c r="H1377" s="40">
        <v>70.2</v>
      </c>
      <c r="I1377" s="40">
        <v>77.7</v>
      </c>
      <c r="J1377" s="40">
        <v>80.599999999999994</v>
      </c>
      <c r="K1377" s="40">
        <v>80</v>
      </c>
      <c r="L1377" s="40">
        <v>74.5</v>
      </c>
      <c r="M1377" s="40">
        <v>63.2</v>
      </c>
      <c r="N1377" s="40">
        <v>52.1</v>
      </c>
      <c r="O1377" s="40">
        <v>44.4</v>
      </c>
    </row>
    <row r="1378" spans="1:15">
      <c r="A1378" s="40">
        <v>28019</v>
      </c>
      <c r="B1378" s="20" t="s">
        <v>712</v>
      </c>
      <c r="C1378" s="20" t="s">
        <v>1660</v>
      </c>
      <c r="D1378" s="40">
        <v>43.2</v>
      </c>
      <c r="E1378" s="40">
        <v>46.3</v>
      </c>
      <c r="F1378" s="40">
        <v>53.9</v>
      </c>
      <c r="G1378" s="40">
        <v>62.1</v>
      </c>
      <c r="H1378" s="40">
        <v>69.8</v>
      </c>
      <c r="I1378" s="40">
        <v>77.099999999999994</v>
      </c>
      <c r="J1378" s="40">
        <v>79.8</v>
      </c>
      <c r="K1378" s="40">
        <v>79.2</v>
      </c>
      <c r="L1378" s="40">
        <v>73.900000000000006</v>
      </c>
      <c r="M1378" s="40">
        <v>63</v>
      </c>
      <c r="N1378" s="40">
        <v>52.3</v>
      </c>
      <c r="O1378" s="40">
        <v>44.9</v>
      </c>
    </row>
    <row r="1379" spans="1:15">
      <c r="A1379" s="40">
        <v>28021</v>
      </c>
      <c r="B1379" s="20" t="s">
        <v>1665</v>
      </c>
      <c r="C1379" s="20" t="s">
        <v>1660</v>
      </c>
      <c r="D1379" s="40">
        <v>47.2</v>
      </c>
      <c r="E1379" s="40">
        <v>50.4</v>
      </c>
      <c r="F1379" s="40">
        <v>57.5</v>
      </c>
      <c r="G1379" s="40">
        <v>65</v>
      </c>
      <c r="H1379" s="40">
        <v>72.400000000000006</v>
      </c>
      <c r="I1379" s="40">
        <v>79.099999999999994</v>
      </c>
      <c r="J1379" s="40">
        <v>81.400000000000006</v>
      </c>
      <c r="K1379" s="40">
        <v>81</v>
      </c>
      <c r="L1379" s="40">
        <v>76.2</v>
      </c>
      <c r="M1379" s="40">
        <v>65.8</v>
      </c>
      <c r="N1379" s="40">
        <v>55.4</v>
      </c>
      <c r="O1379" s="40">
        <v>48.7</v>
      </c>
    </row>
    <row r="1380" spans="1:15">
      <c r="A1380" s="40">
        <v>28023</v>
      </c>
      <c r="B1380" s="20" t="s">
        <v>713</v>
      </c>
      <c r="C1380" s="20" t="s">
        <v>1660</v>
      </c>
      <c r="D1380" s="40">
        <v>46.8</v>
      </c>
      <c r="E1380" s="40">
        <v>49.8</v>
      </c>
      <c r="F1380" s="40">
        <v>56.6</v>
      </c>
      <c r="G1380" s="40">
        <v>64.099999999999994</v>
      </c>
      <c r="H1380" s="40">
        <v>71.5</v>
      </c>
      <c r="I1380" s="40">
        <v>78.3</v>
      </c>
      <c r="J1380" s="40">
        <v>80.599999999999994</v>
      </c>
      <c r="K1380" s="40">
        <v>80.099999999999994</v>
      </c>
      <c r="L1380" s="40">
        <v>75.2</v>
      </c>
      <c r="M1380" s="40">
        <v>64.5</v>
      </c>
      <c r="N1380" s="40">
        <v>54.5</v>
      </c>
      <c r="O1380" s="40">
        <v>48.1</v>
      </c>
    </row>
    <row r="1381" spans="1:15">
      <c r="A1381" s="40">
        <v>28025</v>
      </c>
      <c r="B1381" s="20" t="s">
        <v>714</v>
      </c>
      <c r="C1381" s="20" t="s">
        <v>1660</v>
      </c>
      <c r="D1381" s="40">
        <v>43.3</v>
      </c>
      <c r="E1381" s="40">
        <v>46.5</v>
      </c>
      <c r="F1381" s="40">
        <v>54.2</v>
      </c>
      <c r="G1381" s="40">
        <v>62.6</v>
      </c>
      <c r="H1381" s="40">
        <v>70.599999999999994</v>
      </c>
      <c r="I1381" s="40">
        <v>78</v>
      </c>
      <c r="J1381" s="40">
        <v>80.8</v>
      </c>
      <c r="K1381" s="40">
        <v>80.2</v>
      </c>
      <c r="L1381" s="40">
        <v>74.8</v>
      </c>
      <c r="M1381" s="40">
        <v>63.5</v>
      </c>
      <c r="N1381" s="40">
        <v>52.6</v>
      </c>
      <c r="O1381" s="40">
        <v>45.1</v>
      </c>
    </row>
    <row r="1382" spans="1:15">
      <c r="A1382" s="40">
        <v>28027</v>
      </c>
      <c r="B1382" s="20" t="s">
        <v>1666</v>
      </c>
      <c r="C1382" s="20" t="s">
        <v>1660</v>
      </c>
      <c r="D1382" s="40">
        <v>41.3</v>
      </c>
      <c r="E1382" s="40">
        <v>45</v>
      </c>
      <c r="F1382" s="40">
        <v>53.3</v>
      </c>
      <c r="G1382" s="40">
        <v>62.3</v>
      </c>
      <c r="H1382" s="40">
        <v>71</v>
      </c>
      <c r="I1382" s="40">
        <v>78.599999999999994</v>
      </c>
      <c r="J1382" s="40">
        <v>81.599999999999994</v>
      </c>
      <c r="K1382" s="40">
        <v>80.5</v>
      </c>
      <c r="L1382" s="40">
        <v>74.5</v>
      </c>
      <c r="M1382" s="40">
        <v>63.4</v>
      </c>
      <c r="N1382" s="40">
        <v>51.8</v>
      </c>
      <c r="O1382" s="40">
        <v>43.6</v>
      </c>
    </row>
    <row r="1383" spans="1:15">
      <c r="A1383" s="40">
        <v>28029</v>
      </c>
      <c r="B1383" s="20" t="s">
        <v>1667</v>
      </c>
      <c r="C1383" s="20" t="s">
        <v>1660</v>
      </c>
      <c r="D1383" s="40">
        <v>47.3</v>
      </c>
      <c r="E1383" s="40">
        <v>50.3</v>
      </c>
      <c r="F1383" s="40">
        <v>57.3</v>
      </c>
      <c r="G1383" s="40">
        <v>64.599999999999994</v>
      </c>
      <c r="H1383" s="40">
        <v>72.099999999999994</v>
      </c>
      <c r="I1383" s="40">
        <v>78.8</v>
      </c>
      <c r="J1383" s="40">
        <v>81</v>
      </c>
      <c r="K1383" s="40">
        <v>80.599999999999994</v>
      </c>
      <c r="L1383" s="40">
        <v>76</v>
      </c>
      <c r="M1383" s="40">
        <v>65.7</v>
      </c>
      <c r="N1383" s="40">
        <v>55.3</v>
      </c>
      <c r="O1383" s="40">
        <v>48.7</v>
      </c>
    </row>
    <row r="1384" spans="1:15">
      <c r="A1384" s="40">
        <v>28031</v>
      </c>
      <c r="B1384" s="20" t="s">
        <v>720</v>
      </c>
      <c r="C1384" s="20" t="s">
        <v>1660</v>
      </c>
      <c r="D1384" s="40">
        <v>47.8</v>
      </c>
      <c r="E1384" s="40">
        <v>50.6</v>
      </c>
      <c r="F1384" s="40">
        <v>57.4</v>
      </c>
      <c r="G1384" s="40">
        <v>64.7</v>
      </c>
      <c r="H1384" s="40">
        <v>71.900000000000006</v>
      </c>
      <c r="I1384" s="40">
        <v>78.599999999999994</v>
      </c>
      <c r="J1384" s="40">
        <v>80.7</v>
      </c>
      <c r="K1384" s="40">
        <v>80.400000000000006</v>
      </c>
      <c r="L1384" s="40">
        <v>75.8</v>
      </c>
      <c r="M1384" s="40">
        <v>65.400000000000006</v>
      </c>
      <c r="N1384" s="40">
        <v>55.4</v>
      </c>
      <c r="O1384" s="40">
        <v>49</v>
      </c>
    </row>
    <row r="1385" spans="1:15">
      <c r="A1385" s="40">
        <v>28033</v>
      </c>
      <c r="B1385" s="20" t="s">
        <v>978</v>
      </c>
      <c r="C1385" s="20" t="s">
        <v>1660</v>
      </c>
      <c r="D1385" s="40">
        <v>40.4</v>
      </c>
      <c r="E1385" s="40">
        <v>43.9</v>
      </c>
      <c r="F1385" s="40">
        <v>52.1</v>
      </c>
      <c r="G1385" s="40">
        <v>61.6</v>
      </c>
      <c r="H1385" s="40">
        <v>70.3</v>
      </c>
      <c r="I1385" s="40">
        <v>78.2</v>
      </c>
      <c r="J1385" s="40">
        <v>81.3</v>
      </c>
      <c r="K1385" s="40">
        <v>80</v>
      </c>
      <c r="L1385" s="40">
        <v>73.900000000000006</v>
      </c>
      <c r="M1385" s="40">
        <v>63</v>
      </c>
      <c r="N1385" s="40">
        <v>51.2</v>
      </c>
      <c r="O1385" s="40">
        <v>42.8</v>
      </c>
    </row>
    <row r="1386" spans="1:15">
      <c r="A1386" s="40">
        <v>28035</v>
      </c>
      <c r="B1386" s="20" t="s">
        <v>1668</v>
      </c>
      <c r="C1386" s="20" t="s">
        <v>1660</v>
      </c>
      <c r="D1386" s="40">
        <v>48.8</v>
      </c>
      <c r="E1386" s="40">
        <v>51.8</v>
      </c>
      <c r="F1386" s="40">
        <v>58.3</v>
      </c>
      <c r="G1386" s="40">
        <v>65.400000000000006</v>
      </c>
      <c r="H1386" s="40">
        <v>72.599999999999994</v>
      </c>
      <c r="I1386" s="40">
        <v>79.099999999999994</v>
      </c>
      <c r="J1386" s="40">
        <v>81.099999999999994</v>
      </c>
      <c r="K1386" s="40">
        <v>80.7</v>
      </c>
      <c r="L1386" s="40">
        <v>76.2</v>
      </c>
      <c r="M1386" s="40">
        <v>66</v>
      </c>
      <c r="N1386" s="40">
        <v>56.2</v>
      </c>
      <c r="O1386" s="40">
        <v>50.1</v>
      </c>
    </row>
    <row r="1387" spans="1:15">
      <c r="A1387" s="40">
        <v>28037</v>
      </c>
      <c r="B1387" s="20" t="s">
        <v>730</v>
      </c>
      <c r="C1387" s="20" t="s">
        <v>1660</v>
      </c>
      <c r="D1387" s="40">
        <v>48</v>
      </c>
      <c r="E1387" s="40">
        <v>51.1</v>
      </c>
      <c r="F1387" s="40">
        <v>57.8</v>
      </c>
      <c r="G1387" s="40">
        <v>65</v>
      </c>
      <c r="H1387" s="40">
        <v>72.3</v>
      </c>
      <c r="I1387" s="40">
        <v>78.8</v>
      </c>
      <c r="J1387" s="40">
        <v>80.8</v>
      </c>
      <c r="K1387" s="40">
        <v>80.5</v>
      </c>
      <c r="L1387" s="40">
        <v>76.099999999999994</v>
      </c>
      <c r="M1387" s="40">
        <v>66</v>
      </c>
      <c r="N1387" s="40">
        <v>55.9</v>
      </c>
      <c r="O1387" s="40">
        <v>49.3</v>
      </c>
    </row>
    <row r="1388" spans="1:15">
      <c r="A1388" s="40">
        <v>28039</v>
      </c>
      <c r="B1388" s="20" t="s">
        <v>1669</v>
      </c>
      <c r="C1388" s="20" t="s">
        <v>1660</v>
      </c>
      <c r="D1388" s="40">
        <v>49.7</v>
      </c>
      <c r="E1388" s="40">
        <v>52.7</v>
      </c>
      <c r="F1388" s="40">
        <v>58.8</v>
      </c>
      <c r="G1388" s="40">
        <v>65.8</v>
      </c>
      <c r="H1388" s="40">
        <v>72.900000000000006</v>
      </c>
      <c r="I1388" s="40">
        <v>79</v>
      </c>
      <c r="J1388" s="40">
        <v>80.8</v>
      </c>
      <c r="K1388" s="40">
        <v>80.599999999999994</v>
      </c>
      <c r="L1388" s="40">
        <v>76.400000000000006</v>
      </c>
      <c r="M1388" s="40">
        <v>66.599999999999994</v>
      </c>
      <c r="N1388" s="40">
        <v>56.9</v>
      </c>
      <c r="O1388" s="40">
        <v>50.9</v>
      </c>
    </row>
    <row r="1389" spans="1:15">
      <c r="A1389" s="40">
        <v>28041</v>
      </c>
      <c r="B1389" s="20" t="s">
        <v>732</v>
      </c>
      <c r="C1389" s="20" t="s">
        <v>1660</v>
      </c>
      <c r="D1389" s="40">
        <v>48.8</v>
      </c>
      <c r="E1389" s="40">
        <v>51.9</v>
      </c>
      <c r="F1389" s="40">
        <v>58.3</v>
      </c>
      <c r="G1389" s="40">
        <v>65.5</v>
      </c>
      <c r="H1389" s="40">
        <v>72.7</v>
      </c>
      <c r="I1389" s="40">
        <v>79.099999999999994</v>
      </c>
      <c r="J1389" s="40">
        <v>81</v>
      </c>
      <c r="K1389" s="40">
        <v>80.599999999999994</v>
      </c>
      <c r="L1389" s="40">
        <v>76.2</v>
      </c>
      <c r="M1389" s="40">
        <v>66</v>
      </c>
      <c r="N1389" s="40">
        <v>56.2</v>
      </c>
      <c r="O1389" s="40">
        <v>50</v>
      </c>
    </row>
    <row r="1390" spans="1:15">
      <c r="A1390" s="40">
        <v>28043</v>
      </c>
      <c r="B1390" s="20" t="s">
        <v>1670</v>
      </c>
      <c r="C1390" s="20" t="s">
        <v>1660</v>
      </c>
      <c r="D1390" s="40">
        <v>42.9</v>
      </c>
      <c r="E1390" s="40">
        <v>46.3</v>
      </c>
      <c r="F1390" s="40">
        <v>54.1</v>
      </c>
      <c r="G1390" s="40">
        <v>62.7</v>
      </c>
      <c r="H1390" s="40">
        <v>70.599999999999994</v>
      </c>
      <c r="I1390" s="40">
        <v>78</v>
      </c>
      <c r="J1390" s="40">
        <v>81</v>
      </c>
      <c r="K1390" s="40">
        <v>80.099999999999994</v>
      </c>
      <c r="L1390" s="40">
        <v>74.599999999999994</v>
      </c>
      <c r="M1390" s="40">
        <v>63.5</v>
      </c>
      <c r="N1390" s="40">
        <v>52.3</v>
      </c>
      <c r="O1390" s="40">
        <v>44.8</v>
      </c>
    </row>
    <row r="1391" spans="1:15">
      <c r="A1391" s="40">
        <v>28045</v>
      </c>
      <c r="B1391" s="20" t="s">
        <v>1070</v>
      </c>
      <c r="C1391" s="20" t="s">
        <v>1660</v>
      </c>
      <c r="D1391" s="40">
        <v>50.7</v>
      </c>
      <c r="E1391" s="40">
        <v>53.5</v>
      </c>
      <c r="F1391" s="40">
        <v>59.5</v>
      </c>
      <c r="G1391" s="40">
        <v>66.099999999999994</v>
      </c>
      <c r="H1391" s="40">
        <v>73</v>
      </c>
      <c r="I1391" s="40">
        <v>78.8</v>
      </c>
      <c r="J1391" s="40">
        <v>80.599999999999994</v>
      </c>
      <c r="K1391" s="40">
        <v>80.5</v>
      </c>
      <c r="L1391" s="40">
        <v>76.900000000000006</v>
      </c>
      <c r="M1391" s="40">
        <v>67.8</v>
      </c>
      <c r="N1391" s="40">
        <v>58</v>
      </c>
      <c r="O1391" s="40">
        <v>52.1</v>
      </c>
    </row>
    <row r="1392" spans="1:15">
      <c r="A1392" s="40">
        <v>28047</v>
      </c>
      <c r="B1392" s="20" t="s">
        <v>1227</v>
      </c>
      <c r="C1392" s="20" t="s">
        <v>1660</v>
      </c>
      <c r="D1392" s="40">
        <v>50.6</v>
      </c>
      <c r="E1392" s="40">
        <v>53.4</v>
      </c>
      <c r="F1392" s="40">
        <v>59.4</v>
      </c>
      <c r="G1392" s="40">
        <v>66.099999999999994</v>
      </c>
      <c r="H1392" s="40">
        <v>73</v>
      </c>
      <c r="I1392" s="40">
        <v>79</v>
      </c>
      <c r="J1392" s="40">
        <v>80.7</v>
      </c>
      <c r="K1392" s="40">
        <v>80.5</v>
      </c>
      <c r="L1392" s="40">
        <v>76.8</v>
      </c>
      <c r="M1392" s="40">
        <v>67.599999999999994</v>
      </c>
      <c r="N1392" s="40">
        <v>57.9</v>
      </c>
      <c r="O1392" s="40">
        <v>52</v>
      </c>
    </row>
    <row r="1393" spans="1:15">
      <c r="A1393" s="40">
        <v>28049</v>
      </c>
      <c r="B1393" s="20" t="s">
        <v>1671</v>
      </c>
      <c r="C1393" s="20" t="s">
        <v>1660</v>
      </c>
      <c r="D1393" s="40">
        <v>46.6</v>
      </c>
      <c r="E1393" s="40">
        <v>49.7</v>
      </c>
      <c r="F1393" s="40">
        <v>56.8</v>
      </c>
      <c r="G1393" s="40">
        <v>64.400000000000006</v>
      </c>
      <c r="H1393" s="40">
        <v>72</v>
      </c>
      <c r="I1393" s="40">
        <v>78.900000000000006</v>
      </c>
      <c r="J1393" s="40">
        <v>81.2</v>
      </c>
      <c r="K1393" s="40">
        <v>80.8</v>
      </c>
      <c r="L1393" s="40">
        <v>76</v>
      </c>
      <c r="M1393" s="40">
        <v>65.400000000000006</v>
      </c>
      <c r="N1393" s="40">
        <v>54.9</v>
      </c>
      <c r="O1393" s="40">
        <v>48.1</v>
      </c>
    </row>
    <row r="1394" spans="1:15">
      <c r="A1394" s="40">
        <v>28051</v>
      </c>
      <c r="B1394" s="20" t="s">
        <v>992</v>
      </c>
      <c r="C1394" s="20" t="s">
        <v>1660</v>
      </c>
      <c r="D1394" s="40">
        <v>44.5</v>
      </c>
      <c r="E1394" s="40">
        <v>47.8</v>
      </c>
      <c r="F1394" s="40">
        <v>55.4</v>
      </c>
      <c r="G1394" s="40">
        <v>63.5</v>
      </c>
      <c r="H1394" s="40">
        <v>71.3</v>
      </c>
      <c r="I1394" s="40">
        <v>78.5</v>
      </c>
      <c r="J1394" s="40">
        <v>81.099999999999994</v>
      </c>
      <c r="K1394" s="40">
        <v>80.5</v>
      </c>
      <c r="L1394" s="40">
        <v>75.2</v>
      </c>
      <c r="M1394" s="40">
        <v>64.2</v>
      </c>
      <c r="N1394" s="40">
        <v>53.4</v>
      </c>
      <c r="O1394" s="40">
        <v>46.2</v>
      </c>
    </row>
    <row r="1395" spans="1:15">
      <c r="A1395" s="40">
        <v>28053</v>
      </c>
      <c r="B1395" s="20" t="s">
        <v>1672</v>
      </c>
      <c r="C1395" s="20" t="s">
        <v>1660</v>
      </c>
      <c r="D1395" s="40">
        <v>44.5</v>
      </c>
      <c r="E1395" s="40">
        <v>48</v>
      </c>
      <c r="F1395" s="40">
        <v>55.8</v>
      </c>
      <c r="G1395" s="40">
        <v>64</v>
      </c>
      <c r="H1395" s="40">
        <v>72.099999999999994</v>
      </c>
      <c r="I1395" s="40">
        <v>79.3</v>
      </c>
      <c r="J1395" s="40">
        <v>81.900000000000006</v>
      </c>
      <c r="K1395" s="40">
        <v>81.099999999999994</v>
      </c>
      <c r="L1395" s="40">
        <v>75.5</v>
      </c>
      <c r="M1395" s="40">
        <v>64.7</v>
      </c>
      <c r="N1395" s="40">
        <v>53.8</v>
      </c>
      <c r="O1395" s="40">
        <v>46.4</v>
      </c>
    </row>
    <row r="1396" spans="1:15">
      <c r="A1396" s="40">
        <v>28055</v>
      </c>
      <c r="B1396" s="20" t="s">
        <v>1673</v>
      </c>
      <c r="C1396" s="20" t="s">
        <v>1660</v>
      </c>
      <c r="D1396" s="40">
        <v>45.2</v>
      </c>
      <c r="E1396" s="40">
        <v>48.6</v>
      </c>
      <c r="F1396" s="40">
        <v>56.1</v>
      </c>
      <c r="G1396" s="40">
        <v>64.3</v>
      </c>
      <c r="H1396" s="40">
        <v>72.099999999999994</v>
      </c>
      <c r="I1396" s="40">
        <v>79.2</v>
      </c>
      <c r="J1396" s="40">
        <v>81.599999999999994</v>
      </c>
      <c r="K1396" s="40">
        <v>81</v>
      </c>
      <c r="L1396" s="40">
        <v>75.7</v>
      </c>
      <c r="M1396" s="40">
        <v>65</v>
      </c>
      <c r="N1396" s="40">
        <v>54.3</v>
      </c>
      <c r="O1396" s="40">
        <v>47</v>
      </c>
    </row>
    <row r="1397" spans="1:15">
      <c r="A1397" s="40">
        <v>28057</v>
      </c>
      <c r="B1397" s="20" t="s">
        <v>1674</v>
      </c>
      <c r="C1397" s="20" t="s">
        <v>1660</v>
      </c>
      <c r="D1397" s="40">
        <v>41.5</v>
      </c>
      <c r="E1397" s="40">
        <v>44.6</v>
      </c>
      <c r="F1397" s="40">
        <v>52.5</v>
      </c>
      <c r="G1397" s="40">
        <v>61.3</v>
      </c>
      <c r="H1397" s="40">
        <v>69.5</v>
      </c>
      <c r="I1397" s="40">
        <v>77.099999999999994</v>
      </c>
      <c r="J1397" s="40">
        <v>80.3</v>
      </c>
      <c r="K1397" s="40">
        <v>79.5</v>
      </c>
      <c r="L1397" s="40">
        <v>73.8</v>
      </c>
      <c r="M1397" s="40">
        <v>62.3</v>
      </c>
      <c r="N1397" s="40">
        <v>51.2</v>
      </c>
      <c r="O1397" s="40">
        <v>43.4</v>
      </c>
    </row>
    <row r="1398" spans="1:15">
      <c r="A1398" s="40">
        <v>28059</v>
      </c>
      <c r="B1398" s="20" t="s">
        <v>736</v>
      </c>
      <c r="C1398" s="20" t="s">
        <v>1660</v>
      </c>
      <c r="D1398" s="40">
        <v>50.6</v>
      </c>
      <c r="E1398" s="40">
        <v>53.4</v>
      </c>
      <c r="F1398" s="40">
        <v>59.4</v>
      </c>
      <c r="G1398" s="40">
        <v>66.2</v>
      </c>
      <c r="H1398" s="40">
        <v>73.099999999999994</v>
      </c>
      <c r="I1398" s="40">
        <v>79.099999999999994</v>
      </c>
      <c r="J1398" s="40">
        <v>80.8</v>
      </c>
      <c r="K1398" s="40">
        <v>80.7</v>
      </c>
      <c r="L1398" s="40">
        <v>76.900000000000006</v>
      </c>
      <c r="M1398" s="40">
        <v>67.7</v>
      </c>
      <c r="N1398" s="40">
        <v>58</v>
      </c>
      <c r="O1398" s="40">
        <v>52</v>
      </c>
    </row>
    <row r="1399" spans="1:15">
      <c r="A1399" s="40">
        <v>28061</v>
      </c>
      <c r="B1399" s="20" t="s">
        <v>1076</v>
      </c>
      <c r="C1399" s="20" t="s">
        <v>1660</v>
      </c>
      <c r="D1399" s="40">
        <v>46.6</v>
      </c>
      <c r="E1399" s="40">
        <v>49.6</v>
      </c>
      <c r="F1399" s="40">
        <v>56.4</v>
      </c>
      <c r="G1399" s="40">
        <v>63.9</v>
      </c>
      <c r="H1399" s="40">
        <v>71.3</v>
      </c>
      <c r="I1399" s="40">
        <v>78.099999999999994</v>
      </c>
      <c r="J1399" s="40">
        <v>80.400000000000006</v>
      </c>
      <c r="K1399" s="40">
        <v>80</v>
      </c>
      <c r="L1399" s="40">
        <v>75.099999999999994</v>
      </c>
      <c r="M1399" s="40">
        <v>64.5</v>
      </c>
      <c r="N1399" s="40">
        <v>54.5</v>
      </c>
      <c r="O1399" s="40">
        <v>47.9</v>
      </c>
    </row>
    <row r="1400" spans="1:15">
      <c r="A1400" s="40">
        <v>28063</v>
      </c>
      <c r="B1400" s="20" t="s">
        <v>737</v>
      </c>
      <c r="C1400" s="20" t="s">
        <v>1660</v>
      </c>
      <c r="D1400" s="40">
        <v>47.6</v>
      </c>
      <c r="E1400" s="40">
        <v>50.8</v>
      </c>
      <c r="F1400" s="40">
        <v>57.7</v>
      </c>
      <c r="G1400" s="40">
        <v>65.099999999999994</v>
      </c>
      <c r="H1400" s="40">
        <v>72.400000000000006</v>
      </c>
      <c r="I1400" s="40">
        <v>78.900000000000006</v>
      </c>
      <c r="J1400" s="40">
        <v>81.2</v>
      </c>
      <c r="K1400" s="40">
        <v>80.8</v>
      </c>
      <c r="L1400" s="40">
        <v>76.2</v>
      </c>
      <c r="M1400" s="40">
        <v>65.900000000000006</v>
      </c>
      <c r="N1400" s="40">
        <v>55.7</v>
      </c>
      <c r="O1400" s="40">
        <v>49</v>
      </c>
    </row>
    <row r="1401" spans="1:15">
      <c r="A1401" s="40">
        <v>28065</v>
      </c>
      <c r="B1401" s="20" t="s">
        <v>1675</v>
      </c>
      <c r="C1401" s="20" t="s">
        <v>1660</v>
      </c>
      <c r="D1401" s="40">
        <v>48</v>
      </c>
      <c r="E1401" s="40">
        <v>50.9</v>
      </c>
      <c r="F1401" s="40">
        <v>57.5</v>
      </c>
      <c r="G1401" s="40">
        <v>64.7</v>
      </c>
      <c r="H1401" s="40">
        <v>72.099999999999994</v>
      </c>
      <c r="I1401" s="40">
        <v>78.599999999999994</v>
      </c>
      <c r="J1401" s="40">
        <v>80.7</v>
      </c>
      <c r="K1401" s="40">
        <v>80.3</v>
      </c>
      <c r="L1401" s="40">
        <v>75.7</v>
      </c>
      <c r="M1401" s="40">
        <v>65.5</v>
      </c>
      <c r="N1401" s="40">
        <v>55.5</v>
      </c>
      <c r="O1401" s="40">
        <v>49.2</v>
      </c>
    </row>
    <row r="1402" spans="1:15">
      <c r="A1402" s="40">
        <v>28067</v>
      </c>
      <c r="B1402" s="20" t="s">
        <v>1079</v>
      </c>
      <c r="C1402" s="20" t="s">
        <v>1660</v>
      </c>
      <c r="D1402" s="40">
        <v>47.8</v>
      </c>
      <c r="E1402" s="40">
        <v>50.8</v>
      </c>
      <c r="F1402" s="40">
        <v>57.5</v>
      </c>
      <c r="G1402" s="40">
        <v>64.900000000000006</v>
      </c>
      <c r="H1402" s="40">
        <v>72.2</v>
      </c>
      <c r="I1402" s="40">
        <v>78.900000000000006</v>
      </c>
      <c r="J1402" s="40">
        <v>81.099999999999994</v>
      </c>
      <c r="K1402" s="40">
        <v>80.7</v>
      </c>
      <c r="L1402" s="40">
        <v>76</v>
      </c>
      <c r="M1402" s="40">
        <v>65.5</v>
      </c>
      <c r="N1402" s="40">
        <v>55.5</v>
      </c>
      <c r="O1402" s="40">
        <v>49.1</v>
      </c>
    </row>
    <row r="1403" spans="1:15">
      <c r="A1403" s="40">
        <v>28069</v>
      </c>
      <c r="B1403" s="20" t="s">
        <v>1676</v>
      </c>
      <c r="C1403" s="20" t="s">
        <v>1660</v>
      </c>
      <c r="D1403" s="40">
        <v>44.9</v>
      </c>
      <c r="E1403" s="40">
        <v>48</v>
      </c>
      <c r="F1403" s="40">
        <v>55.3</v>
      </c>
      <c r="G1403" s="40">
        <v>63</v>
      </c>
      <c r="H1403" s="40">
        <v>70.8</v>
      </c>
      <c r="I1403" s="40">
        <v>77.900000000000006</v>
      </c>
      <c r="J1403" s="40">
        <v>80.5</v>
      </c>
      <c r="K1403" s="40">
        <v>80</v>
      </c>
      <c r="L1403" s="40">
        <v>74.900000000000006</v>
      </c>
      <c r="M1403" s="40">
        <v>63.8</v>
      </c>
      <c r="N1403" s="40">
        <v>53.3</v>
      </c>
      <c r="O1403" s="40">
        <v>46.4</v>
      </c>
    </row>
    <row r="1404" spans="1:15">
      <c r="A1404" s="40">
        <v>28071</v>
      </c>
      <c r="B1404" s="20" t="s">
        <v>813</v>
      </c>
      <c r="C1404" s="20" t="s">
        <v>1660</v>
      </c>
      <c r="D1404" s="40">
        <v>41.6</v>
      </c>
      <c r="E1404" s="40">
        <v>44.9</v>
      </c>
      <c r="F1404" s="40">
        <v>52.9</v>
      </c>
      <c r="G1404" s="40">
        <v>61.9</v>
      </c>
      <c r="H1404" s="40">
        <v>69.900000000000006</v>
      </c>
      <c r="I1404" s="40">
        <v>77.400000000000006</v>
      </c>
      <c r="J1404" s="40">
        <v>80.599999999999994</v>
      </c>
      <c r="K1404" s="40">
        <v>79.8</v>
      </c>
      <c r="L1404" s="40">
        <v>74.099999999999994</v>
      </c>
      <c r="M1404" s="40">
        <v>62.8</v>
      </c>
      <c r="N1404" s="40">
        <v>51.5</v>
      </c>
      <c r="O1404" s="40">
        <v>43.6</v>
      </c>
    </row>
    <row r="1405" spans="1:15">
      <c r="A1405" s="40">
        <v>28073</v>
      </c>
      <c r="B1405" s="20" t="s">
        <v>738</v>
      </c>
      <c r="C1405" s="20" t="s">
        <v>1660</v>
      </c>
      <c r="D1405" s="40">
        <v>48.8</v>
      </c>
      <c r="E1405" s="40">
        <v>51.8</v>
      </c>
      <c r="F1405" s="40">
        <v>58.2</v>
      </c>
      <c r="G1405" s="40">
        <v>65.3</v>
      </c>
      <c r="H1405" s="40">
        <v>72.5</v>
      </c>
      <c r="I1405" s="40">
        <v>79</v>
      </c>
      <c r="J1405" s="40">
        <v>80.900000000000006</v>
      </c>
      <c r="K1405" s="40">
        <v>80.599999999999994</v>
      </c>
      <c r="L1405" s="40">
        <v>76.099999999999994</v>
      </c>
      <c r="M1405" s="40">
        <v>66</v>
      </c>
      <c r="N1405" s="40">
        <v>56.2</v>
      </c>
      <c r="O1405" s="40">
        <v>50</v>
      </c>
    </row>
    <row r="1406" spans="1:15">
      <c r="A1406" s="40">
        <v>28075</v>
      </c>
      <c r="B1406" s="20" t="s">
        <v>739</v>
      </c>
      <c r="C1406" s="20" t="s">
        <v>1660</v>
      </c>
      <c r="D1406" s="40">
        <v>45.7</v>
      </c>
      <c r="E1406" s="40">
        <v>48.8</v>
      </c>
      <c r="F1406" s="40">
        <v>55.8</v>
      </c>
      <c r="G1406" s="40">
        <v>63.4</v>
      </c>
      <c r="H1406" s="40">
        <v>71</v>
      </c>
      <c r="I1406" s="40">
        <v>77.900000000000006</v>
      </c>
      <c r="J1406" s="40">
        <v>80.3</v>
      </c>
      <c r="K1406" s="40">
        <v>79.900000000000006</v>
      </c>
      <c r="L1406" s="40">
        <v>74.900000000000006</v>
      </c>
      <c r="M1406" s="40">
        <v>64</v>
      </c>
      <c r="N1406" s="40">
        <v>53.7</v>
      </c>
      <c r="O1406" s="40">
        <v>47.1</v>
      </c>
    </row>
    <row r="1407" spans="1:15">
      <c r="A1407" s="40">
        <v>28077</v>
      </c>
      <c r="B1407" s="20" t="s">
        <v>740</v>
      </c>
      <c r="C1407" s="20" t="s">
        <v>1660</v>
      </c>
      <c r="D1407" s="40">
        <v>48.2</v>
      </c>
      <c r="E1407" s="40">
        <v>51.1</v>
      </c>
      <c r="F1407" s="40">
        <v>57.7</v>
      </c>
      <c r="G1407" s="40">
        <v>64.900000000000006</v>
      </c>
      <c r="H1407" s="40">
        <v>72.3</v>
      </c>
      <c r="I1407" s="40">
        <v>78.900000000000006</v>
      </c>
      <c r="J1407" s="40">
        <v>81</v>
      </c>
      <c r="K1407" s="40">
        <v>80.5</v>
      </c>
      <c r="L1407" s="40">
        <v>76</v>
      </c>
      <c r="M1407" s="40">
        <v>65.8</v>
      </c>
      <c r="N1407" s="40">
        <v>55.7</v>
      </c>
      <c r="O1407" s="40">
        <v>49.4</v>
      </c>
    </row>
    <row r="1408" spans="1:15">
      <c r="A1408" s="40">
        <v>28079</v>
      </c>
      <c r="B1408" s="20" t="s">
        <v>1677</v>
      </c>
      <c r="C1408" s="20" t="s">
        <v>1660</v>
      </c>
      <c r="D1408" s="40">
        <v>44.8</v>
      </c>
      <c r="E1408" s="40">
        <v>47.8</v>
      </c>
      <c r="F1408" s="40">
        <v>55.1</v>
      </c>
      <c r="G1408" s="40">
        <v>62.9</v>
      </c>
      <c r="H1408" s="40">
        <v>70.599999999999994</v>
      </c>
      <c r="I1408" s="40">
        <v>77.599999999999994</v>
      </c>
      <c r="J1408" s="40">
        <v>80.400000000000006</v>
      </c>
      <c r="K1408" s="40">
        <v>79.8</v>
      </c>
      <c r="L1408" s="40">
        <v>74.7</v>
      </c>
      <c r="M1408" s="40">
        <v>63.7</v>
      </c>
      <c r="N1408" s="40">
        <v>53.3</v>
      </c>
      <c r="O1408" s="40">
        <v>46.2</v>
      </c>
    </row>
    <row r="1409" spans="1:15">
      <c r="A1409" s="40">
        <v>28081</v>
      </c>
      <c r="B1409" s="20" t="s">
        <v>741</v>
      </c>
      <c r="C1409" s="20" t="s">
        <v>1660</v>
      </c>
      <c r="D1409" s="40">
        <v>41.7</v>
      </c>
      <c r="E1409" s="40">
        <v>44.9</v>
      </c>
      <c r="F1409" s="40">
        <v>52.9</v>
      </c>
      <c r="G1409" s="40">
        <v>61.7</v>
      </c>
      <c r="H1409" s="40">
        <v>69.900000000000006</v>
      </c>
      <c r="I1409" s="40">
        <v>77.5</v>
      </c>
      <c r="J1409" s="40">
        <v>80.7</v>
      </c>
      <c r="K1409" s="40">
        <v>79.900000000000006</v>
      </c>
      <c r="L1409" s="40">
        <v>74.2</v>
      </c>
      <c r="M1409" s="40">
        <v>62.7</v>
      </c>
      <c r="N1409" s="40">
        <v>51.5</v>
      </c>
      <c r="O1409" s="40">
        <v>43.6</v>
      </c>
    </row>
    <row r="1410" spans="1:15">
      <c r="A1410" s="40">
        <v>28083</v>
      </c>
      <c r="B1410" s="20" t="s">
        <v>1678</v>
      </c>
      <c r="C1410" s="20" t="s">
        <v>1660</v>
      </c>
      <c r="D1410" s="40">
        <v>43.5</v>
      </c>
      <c r="E1410" s="40">
        <v>47.1</v>
      </c>
      <c r="F1410" s="40">
        <v>54.9</v>
      </c>
      <c r="G1410" s="40">
        <v>63.4</v>
      </c>
      <c r="H1410" s="40">
        <v>71.5</v>
      </c>
      <c r="I1410" s="40">
        <v>78.900000000000006</v>
      </c>
      <c r="J1410" s="40">
        <v>81.599999999999994</v>
      </c>
      <c r="K1410" s="40">
        <v>80.7</v>
      </c>
      <c r="L1410" s="40">
        <v>75</v>
      </c>
      <c r="M1410" s="40">
        <v>64</v>
      </c>
      <c r="N1410" s="40">
        <v>53</v>
      </c>
      <c r="O1410" s="40">
        <v>45.4</v>
      </c>
    </row>
    <row r="1411" spans="1:15">
      <c r="A1411" s="40">
        <v>28085</v>
      </c>
      <c r="B1411" s="20" t="s">
        <v>814</v>
      </c>
      <c r="C1411" s="20" t="s">
        <v>1660</v>
      </c>
      <c r="D1411" s="40">
        <v>47.8</v>
      </c>
      <c r="E1411" s="40">
        <v>50.7</v>
      </c>
      <c r="F1411" s="40">
        <v>57.5</v>
      </c>
      <c r="G1411" s="40">
        <v>64.7</v>
      </c>
      <c r="H1411" s="40">
        <v>72.099999999999994</v>
      </c>
      <c r="I1411" s="40">
        <v>78.599999999999994</v>
      </c>
      <c r="J1411" s="40">
        <v>80.7</v>
      </c>
      <c r="K1411" s="40">
        <v>80.3</v>
      </c>
      <c r="L1411" s="40">
        <v>75.8</v>
      </c>
      <c r="M1411" s="40">
        <v>65.7</v>
      </c>
      <c r="N1411" s="40">
        <v>55.5</v>
      </c>
      <c r="O1411" s="40">
        <v>49.1</v>
      </c>
    </row>
    <row r="1412" spans="1:15">
      <c r="A1412" s="40">
        <v>28087</v>
      </c>
      <c r="B1412" s="20" t="s">
        <v>743</v>
      </c>
      <c r="C1412" s="20" t="s">
        <v>1660</v>
      </c>
      <c r="D1412" s="40">
        <v>43.7</v>
      </c>
      <c r="E1412" s="40">
        <v>46.9</v>
      </c>
      <c r="F1412" s="40">
        <v>54.5</v>
      </c>
      <c r="G1412" s="40">
        <v>62.8</v>
      </c>
      <c r="H1412" s="40">
        <v>70.900000000000006</v>
      </c>
      <c r="I1412" s="40">
        <v>78.2</v>
      </c>
      <c r="J1412" s="40">
        <v>81</v>
      </c>
      <c r="K1412" s="40">
        <v>80.400000000000006</v>
      </c>
      <c r="L1412" s="40">
        <v>75.099999999999994</v>
      </c>
      <c r="M1412" s="40">
        <v>63.8</v>
      </c>
      <c r="N1412" s="40">
        <v>52.8</v>
      </c>
      <c r="O1412" s="40">
        <v>45.4</v>
      </c>
    </row>
    <row r="1413" spans="1:15">
      <c r="A1413" s="40">
        <v>28089</v>
      </c>
      <c r="B1413" s="20" t="s">
        <v>745</v>
      </c>
      <c r="C1413" s="20" t="s">
        <v>1660</v>
      </c>
      <c r="D1413" s="40">
        <v>45.9</v>
      </c>
      <c r="E1413" s="40">
        <v>49.1</v>
      </c>
      <c r="F1413" s="40">
        <v>56.3</v>
      </c>
      <c r="G1413" s="40">
        <v>64</v>
      </c>
      <c r="H1413" s="40">
        <v>71.7</v>
      </c>
      <c r="I1413" s="40">
        <v>78.7</v>
      </c>
      <c r="J1413" s="40">
        <v>81.2</v>
      </c>
      <c r="K1413" s="40">
        <v>80.7</v>
      </c>
      <c r="L1413" s="40">
        <v>75.7</v>
      </c>
      <c r="M1413" s="40">
        <v>64.900000000000006</v>
      </c>
      <c r="N1413" s="40">
        <v>54.4</v>
      </c>
      <c r="O1413" s="40">
        <v>47.4</v>
      </c>
    </row>
    <row r="1414" spans="1:15">
      <c r="A1414" s="40">
        <v>28091</v>
      </c>
      <c r="B1414" s="20" t="s">
        <v>747</v>
      </c>
      <c r="C1414" s="20" t="s">
        <v>1660</v>
      </c>
      <c r="D1414" s="40">
        <v>49.1</v>
      </c>
      <c r="E1414" s="40">
        <v>52</v>
      </c>
      <c r="F1414" s="40">
        <v>58.4</v>
      </c>
      <c r="G1414" s="40">
        <v>65.5</v>
      </c>
      <c r="H1414" s="40">
        <v>72.8</v>
      </c>
      <c r="I1414" s="40">
        <v>79.2</v>
      </c>
      <c r="J1414" s="40">
        <v>81.2</v>
      </c>
      <c r="K1414" s="40">
        <v>80.8</v>
      </c>
      <c r="L1414" s="40">
        <v>76.3</v>
      </c>
      <c r="M1414" s="40">
        <v>66.2</v>
      </c>
      <c r="N1414" s="40">
        <v>56.4</v>
      </c>
      <c r="O1414" s="40">
        <v>50.2</v>
      </c>
    </row>
    <row r="1415" spans="1:15">
      <c r="A1415" s="40">
        <v>28093</v>
      </c>
      <c r="B1415" s="20" t="s">
        <v>748</v>
      </c>
      <c r="C1415" s="20" t="s">
        <v>1660</v>
      </c>
      <c r="D1415" s="40">
        <v>40.200000000000003</v>
      </c>
      <c r="E1415" s="40">
        <v>43.5</v>
      </c>
      <c r="F1415" s="40">
        <v>51.8</v>
      </c>
      <c r="G1415" s="40">
        <v>61</v>
      </c>
      <c r="H1415" s="40">
        <v>69.400000000000006</v>
      </c>
      <c r="I1415" s="40">
        <v>77.099999999999994</v>
      </c>
      <c r="J1415" s="40">
        <v>80.3</v>
      </c>
      <c r="K1415" s="40">
        <v>79.2</v>
      </c>
      <c r="L1415" s="40">
        <v>73.3</v>
      </c>
      <c r="M1415" s="40">
        <v>62.1</v>
      </c>
      <c r="N1415" s="40">
        <v>50.6</v>
      </c>
      <c r="O1415" s="40">
        <v>42.4</v>
      </c>
    </row>
    <row r="1416" spans="1:15">
      <c r="A1416" s="40">
        <v>28095</v>
      </c>
      <c r="B1416" s="20" t="s">
        <v>750</v>
      </c>
      <c r="C1416" s="20" t="s">
        <v>1660</v>
      </c>
      <c r="D1416" s="40">
        <v>42.8</v>
      </c>
      <c r="E1416" s="40">
        <v>46</v>
      </c>
      <c r="F1416" s="40">
        <v>53.7</v>
      </c>
      <c r="G1416" s="40">
        <v>62.2</v>
      </c>
      <c r="H1416" s="40">
        <v>70.3</v>
      </c>
      <c r="I1416" s="40">
        <v>77.900000000000006</v>
      </c>
      <c r="J1416" s="40">
        <v>80.8</v>
      </c>
      <c r="K1416" s="40">
        <v>80.2</v>
      </c>
      <c r="L1416" s="40">
        <v>74.599999999999994</v>
      </c>
      <c r="M1416" s="40">
        <v>63.1</v>
      </c>
      <c r="N1416" s="40">
        <v>52.1</v>
      </c>
      <c r="O1416" s="40">
        <v>44.6</v>
      </c>
    </row>
    <row r="1417" spans="1:15">
      <c r="A1417" s="40">
        <v>28097</v>
      </c>
      <c r="B1417" s="20" t="s">
        <v>751</v>
      </c>
      <c r="C1417" s="20" t="s">
        <v>1660</v>
      </c>
      <c r="D1417" s="40">
        <v>43.1</v>
      </c>
      <c r="E1417" s="40">
        <v>46.4</v>
      </c>
      <c r="F1417" s="40">
        <v>54</v>
      </c>
      <c r="G1417" s="40">
        <v>62.3</v>
      </c>
      <c r="H1417" s="40">
        <v>70.099999999999994</v>
      </c>
      <c r="I1417" s="40">
        <v>77.3</v>
      </c>
      <c r="J1417" s="40">
        <v>80.2</v>
      </c>
      <c r="K1417" s="40">
        <v>79.599999999999994</v>
      </c>
      <c r="L1417" s="40">
        <v>74.2</v>
      </c>
      <c r="M1417" s="40">
        <v>63.2</v>
      </c>
      <c r="N1417" s="40">
        <v>52.3</v>
      </c>
      <c r="O1417" s="40">
        <v>44.8</v>
      </c>
    </row>
    <row r="1418" spans="1:15">
      <c r="A1418" s="40">
        <v>28099</v>
      </c>
      <c r="B1418" s="20" t="s">
        <v>1679</v>
      </c>
      <c r="C1418" s="20" t="s">
        <v>1660</v>
      </c>
      <c r="D1418" s="40">
        <v>44.6</v>
      </c>
      <c r="E1418" s="40">
        <v>47.6</v>
      </c>
      <c r="F1418" s="40">
        <v>54.9</v>
      </c>
      <c r="G1418" s="40">
        <v>62.6</v>
      </c>
      <c r="H1418" s="40">
        <v>70.2</v>
      </c>
      <c r="I1418" s="40">
        <v>77.3</v>
      </c>
      <c r="J1418" s="40">
        <v>80.099999999999994</v>
      </c>
      <c r="K1418" s="40">
        <v>79.400000000000006</v>
      </c>
      <c r="L1418" s="40">
        <v>74.3</v>
      </c>
      <c r="M1418" s="40">
        <v>63.2</v>
      </c>
      <c r="N1418" s="40">
        <v>52.9</v>
      </c>
      <c r="O1418" s="40">
        <v>46</v>
      </c>
    </row>
    <row r="1419" spans="1:15">
      <c r="A1419" s="40">
        <v>28101</v>
      </c>
      <c r="B1419" s="20" t="s">
        <v>821</v>
      </c>
      <c r="C1419" s="20" t="s">
        <v>1660</v>
      </c>
      <c r="D1419" s="40">
        <v>45.5</v>
      </c>
      <c r="E1419" s="40">
        <v>48.5</v>
      </c>
      <c r="F1419" s="40">
        <v>55.5</v>
      </c>
      <c r="G1419" s="40">
        <v>63.1</v>
      </c>
      <c r="H1419" s="40">
        <v>70.7</v>
      </c>
      <c r="I1419" s="40">
        <v>77.599999999999994</v>
      </c>
      <c r="J1419" s="40">
        <v>80.2</v>
      </c>
      <c r="K1419" s="40">
        <v>79.599999999999994</v>
      </c>
      <c r="L1419" s="40">
        <v>74.599999999999994</v>
      </c>
      <c r="M1419" s="40">
        <v>63.6</v>
      </c>
      <c r="N1419" s="40">
        <v>53.5</v>
      </c>
      <c r="O1419" s="40">
        <v>46.8</v>
      </c>
    </row>
    <row r="1420" spans="1:15">
      <c r="A1420" s="40">
        <v>28103</v>
      </c>
      <c r="B1420" s="20" t="s">
        <v>1680</v>
      </c>
      <c r="C1420" s="20" t="s">
        <v>1660</v>
      </c>
      <c r="D1420" s="40">
        <v>44.2</v>
      </c>
      <c r="E1420" s="40">
        <v>47.3</v>
      </c>
      <c r="F1420" s="40">
        <v>54.9</v>
      </c>
      <c r="G1420" s="40">
        <v>63</v>
      </c>
      <c r="H1420" s="40">
        <v>70.900000000000006</v>
      </c>
      <c r="I1420" s="40">
        <v>78.099999999999994</v>
      </c>
      <c r="J1420" s="40">
        <v>80.900000000000006</v>
      </c>
      <c r="K1420" s="40">
        <v>80.3</v>
      </c>
      <c r="L1420" s="40">
        <v>75</v>
      </c>
      <c r="M1420" s="40">
        <v>63.9</v>
      </c>
      <c r="N1420" s="40">
        <v>53.1</v>
      </c>
      <c r="O1420" s="40">
        <v>45.8</v>
      </c>
    </row>
    <row r="1421" spans="1:15">
      <c r="A1421" s="40">
        <v>28105</v>
      </c>
      <c r="B1421" s="20" t="s">
        <v>1681</v>
      </c>
      <c r="C1421" s="20" t="s">
        <v>1660</v>
      </c>
      <c r="D1421" s="40">
        <v>43.5</v>
      </c>
      <c r="E1421" s="40">
        <v>46.7</v>
      </c>
      <c r="F1421" s="40">
        <v>54.4</v>
      </c>
      <c r="G1421" s="40">
        <v>62.6</v>
      </c>
      <c r="H1421" s="40">
        <v>70.5</v>
      </c>
      <c r="I1421" s="40">
        <v>77.8</v>
      </c>
      <c r="J1421" s="40">
        <v>80.5</v>
      </c>
      <c r="K1421" s="40">
        <v>79.900000000000006</v>
      </c>
      <c r="L1421" s="40">
        <v>74.599999999999994</v>
      </c>
      <c r="M1421" s="40">
        <v>63.5</v>
      </c>
      <c r="N1421" s="40">
        <v>52.7</v>
      </c>
      <c r="O1421" s="40">
        <v>45.2</v>
      </c>
    </row>
    <row r="1422" spans="1:15">
      <c r="A1422" s="40">
        <v>28107</v>
      </c>
      <c r="B1422" s="20" t="s">
        <v>1682</v>
      </c>
      <c r="C1422" s="20" t="s">
        <v>1660</v>
      </c>
      <c r="D1422" s="40">
        <v>41.6</v>
      </c>
      <c r="E1422" s="40">
        <v>45.1</v>
      </c>
      <c r="F1422" s="40">
        <v>53.1</v>
      </c>
      <c r="G1422" s="40">
        <v>62.3</v>
      </c>
      <c r="H1422" s="40">
        <v>70.5</v>
      </c>
      <c r="I1422" s="40">
        <v>78.099999999999994</v>
      </c>
      <c r="J1422" s="40">
        <v>81.3</v>
      </c>
      <c r="K1422" s="40">
        <v>80.2</v>
      </c>
      <c r="L1422" s="40">
        <v>74.3</v>
      </c>
      <c r="M1422" s="40">
        <v>63.1</v>
      </c>
      <c r="N1422" s="40">
        <v>51.7</v>
      </c>
      <c r="O1422" s="40">
        <v>43.8</v>
      </c>
    </row>
    <row r="1423" spans="1:15">
      <c r="A1423" s="40">
        <v>28109</v>
      </c>
      <c r="B1423" s="20" t="s">
        <v>1683</v>
      </c>
      <c r="C1423" s="20" t="s">
        <v>1660</v>
      </c>
      <c r="D1423" s="40">
        <v>49.7</v>
      </c>
      <c r="E1423" s="40">
        <v>52.5</v>
      </c>
      <c r="F1423" s="40">
        <v>58.7</v>
      </c>
      <c r="G1423" s="40">
        <v>65.599999999999994</v>
      </c>
      <c r="H1423" s="40">
        <v>72.599999999999994</v>
      </c>
      <c r="I1423" s="40">
        <v>78.8</v>
      </c>
      <c r="J1423" s="40">
        <v>80.599999999999994</v>
      </c>
      <c r="K1423" s="40">
        <v>80.3</v>
      </c>
      <c r="L1423" s="40">
        <v>76.3</v>
      </c>
      <c r="M1423" s="40">
        <v>66.7</v>
      </c>
      <c r="N1423" s="40">
        <v>57</v>
      </c>
      <c r="O1423" s="40">
        <v>50.9</v>
      </c>
    </row>
    <row r="1424" spans="1:15">
      <c r="A1424" s="40">
        <v>28111</v>
      </c>
      <c r="B1424" s="20" t="s">
        <v>753</v>
      </c>
      <c r="C1424" s="20" t="s">
        <v>1660</v>
      </c>
      <c r="D1424" s="40">
        <v>48.8</v>
      </c>
      <c r="E1424" s="40">
        <v>51.9</v>
      </c>
      <c r="F1424" s="40">
        <v>58.3</v>
      </c>
      <c r="G1424" s="40">
        <v>65.400000000000006</v>
      </c>
      <c r="H1424" s="40">
        <v>72.599999999999994</v>
      </c>
      <c r="I1424" s="40">
        <v>79.099999999999994</v>
      </c>
      <c r="J1424" s="40">
        <v>81</v>
      </c>
      <c r="K1424" s="40">
        <v>80.7</v>
      </c>
      <c r="L1424" s="40">
        <v>76.2</v>
      </c>
      <c r="M1424" s="40">
        <v>66</v>
      </c>
      <c r="N1424" s="40">
        <v>56.2</v>
      </c>
      <c r="O1424" s="40">
        <v>50</v>
      </c>
    </row>
    <row r="1425" spans="1:15">
      <c r="A1425" s="40">
        <v>28113</v>
      </c>
      <c r="B1425" s="20" t="s">
        <v>755</v>
      </c>
      <c r="C1425" s="20" t="s">
        <v>1660</v>
      </c>
      <c r="D1425" s="40">
        <v>48.6</v>
      </c>
      <c r="E1425" s="40">
        <v>51.4</v>
      </c>
      <c r="F1425" s="40">
        <v>58</v>
      </c>
      <c r="G1425" s="40">
        <v>65.099999999999994</v>
      </c>
      <c r="H1425" s="40">
        <v>72.400000000000006</v>
      </c>
      <c r="I1425" s="40">
        <v>78.8</v>
      </c>
      <c r="J1425" s="40">
        <v>80.7</v>
      </c>
      <c r="K1425" s="40">
        <v>80.3</v>
      </c>
      <c r="L1425" s="40">
        <v>76</v>
      </c>
      <c r="M1425" s="40">
        <v>66.099999999999994</v>
      </c>
      <c r="N1425" s="40">
        <v>56.1</v>
      </c>
      <c r="O1425" s="40">
        <v>49.8</v>
      </c>
    </row>
    <row r="1426" spans="1:15">
      <c r="A1426" s="40">
        <v>28115</v>
      </c>
      <c r="B1426" s="20" t="s">
        <v>1684</v>
      </c>
      <c r="C1426" s="20" t="s">
        <v>1660</v>
      </c>
      <c r="D1426" s="40">
        <v>41.8</v>
      </c>
      <c r="E1426" s="40">
        <v>45</v>
      </c>
      <c r="F1426" s="40">
        <v>52.9</v>
      </c>
      <c r="G1426" s="40">
        <v>61.7</v>
      </c>
      <c r="H1426" s="40">
        <v>69.7</v>
      </c>
      <c r="I1426" s="40">
        <v>77.3</v>
      </c>
      <c r="J1426" s="40">
        <v>80.5</v>
      </c>
      <c r="K1426" s="40">
        <v>79.7</v>
      </c>
      <c r="L1426" s="40">
        <v>74.099999999999994</v>
      </c>
      <c r="M1426" s="40">
        <v>62.8</v>
      </c>
      <c r="N1426" s="40">
        <v>51.6</v>
      </c>
      <c r="O1426" s="40">
        <v>43.6</v>
      </c>
    </row>
    <row r="1427" spans="1:15">
      <c r="A1427" s="40">
        <v>28117</v>
      </c>
      <c r="B1427" s="20" t="s">
        <v>1685</v>
      </c>
      <c r="C1427" s="20" t="s">
        <v>1660</v>
      </c>
      <c r="D1427" s="40">
        <v>40.299999999999997</v>
      </c>
      <c r="E1427" s="40">
        <v>43.4</v>
      </c>
      <c r="F1427" s="40">
        <v>51.6</v>
      </c>
      <c r="G1427" s="40">
        <v>60.7</v>
      </c>
      <c r="H1427" s="40">
        <v>69</v>
      </c>
      <c r="I1427" s="40">
        <v>76.7</v>
      </c>
      <c r="J1427" s="40">
        <v>79.900000000000006</v>
      </c>
      <c r="K1427" s="40">
        <v>79.099999999999994</v>
      </c>
      <c r="L1427" s="40">
        <v>73.2</v>
      </c>
      <c r="M1427" s="40">
        <v>61.7</v>
      </c>
      <c r="N1427" s="40">
        <v>50.4</v>
      </c>
      <c r="O1427" s="40">
        <v>42.3</v>
      </c>
    </row>
    <row r="1428" spans="1:15">
      <c r="A1428" s="40">
        <v>28119</v>
      </c>
      <c r="B1428" s="20" t="s">
        <v>1095</v>
      </c>
      <c r="C1428" s="20" t="s">
        <v>1660</v>
      </c>
      <c r="D1428" s="40">
        <v>41.6</v>
      </c>
      <c r="E1428" s="40">
        <v>45.3</v>
      </c>
      <c r="F1428" s="40">
        <v>53.5</v>
      </c>
      <c r="G1428" s="40">
        <v>62.6</v>
      </c>
      <c r="H1428" s="40">
        <v>71</v>
      </c>
      <c r="I1428" s="40">
        <v>78.7</v>
      </c>
      <c r="J1428" s="40">
        <v>81.7</v>
      </c>
      <c r="K1428" s="40">
        <v>80.599999999999994</v>
      </c>
      <c r="L1428" s="40">
        <v>74.599999999999994</v>
      </c>
      <c r="M1428" s="40">
        <v>63.4</v>
      </c>
      <c r="N1428" s="40">
        <v>51.9</v>
      </c>
      <c r="O1428" s="40">
        <v>43.9</v>
      </c>
    </row>
    <row r="1429" spans="1:15">
      <c r="A1429" s="40">
        <v>28121</v>
      </c>
      <c r="B1429" s="20" t="s">
        <v>1686</v>
      </c>
      <c r="C1429" s="20" t="s">
        <v>1660</v>
      </c>
      <c r="D1429" s="40">
        <v>46.3</v>
      </c>
      <c r="E1429" s="40">
        <v>49.3</v>
      </c>
      <c r="F1429" s="40">
        <v>56.4</v>
      </c>
      <c r="G1429" s="40">
        <v>63.9</v>
      </c>
      <c r="H1429" s="40">
        <v>71.5</v>
      </c>
      <c r="I1429" s="40">
        <v>78.5</v>
      </c>
      <c r="J1429" s="40">
        <v>80.900000000000006</v>
      </c>
      <c r="K1429" s="40">
        <v>80.400000000000006</v>
      </c>
      <c r="L1429" s="40">
        <v>75.5</v>
      </c>
      <c r="M1429" s="40">
        <v>64.8</v>
      </c>
      <c r="N1429" s="40">
        <v>54.4</v>
      </c>
      <c r="O1429" s="40">
        <v>47.7</v>
      </c>
    </row>
    <row r="1430" spans="1:15">
      <c r="A1430" s="40">
        <v>28123</v>
      </c>
      <c r="B1430" s="20" t="s">
        <v>831</v>
      </c>
      <c r="C1430" s="20" t="s">
        <v>1660</v>
      </c>
      <c r="D1430" s="40">
        <v>45.5</v>
      </c>
      <c r="E1430" s="40">
        <v>48.5</v>
      </c>
      <c r="F1430" s="40">
        <v>55.6</v>
      </c>
      <c r="G1430" s="40">
        <v>63.2</v>
      </c>
      <c r="H1430" s="40">
        <v>70.8</v>
      </c>
      <c r="I1430" s="40">
        <v>77.7</v>
      </c>
      <c r="J1430" s="40">
        <v>80.3</v>
      </c>
      <c r="K1430" s="40">
        <v>79.7</v>
      </c>
      <c r="L1430" s="40">
        <v>74.7</v>
      </c>
      <c r="M1430" s="40">
        <v>63.9</v>
      </c>
      <c r="N1430" s="40">
        <v>53.6</v>
      </c>
      <c r="O1430" s="40">
        <v>46.9</v>
      </c>
    </row>
    <row r="1431" spans="1:15">
      <c r="A1431" s="40">
        <v>28125</v>
      </c>
      <c r="B1431" s="20" t="s">
        <v>1687</v>
      </c>
      <c r="C1431" s="20" t="s">
        <v>1660</v>
      </c>
      <c r="D1431" s="40">
        <v>44.9</v>
      </c>
      <c r="E1431" s="40">
        <v>48.4</v>
      </c>
      <c r="F1431" s="40">
        <v>56</v>
      </c>
      <c r="G1431" s="40">
        <v>64.3</v>
      </c>
      <c r="H1431" s="40">
        <v>72.2</v>
      </c>
      <c r="I1431" s="40">
        <v>79.3</v>
      </c>
      <c r="J1431" s="40">
        <v>81.7</v>
      </c>
      <c r="K1431" s="40">
        <v>81.099999999999994</v>
      </c>
      <c r="L1431" s="40">
        <v>75.7</v>
      </c>
      <c r="M1431" s="40">
        <v>65</v>
      </c>
      <c r="N1431" s="40">
        <v>54.2</v>
      </c>
      <c r="O1431" s="40">
        <v>46.8</v>
      </c>
    </row>
    <row r="1432" spans="1:15">
      <c r="A1432" s="40">
        <v>28127</v>
      </c>
      <c r="B1432" s="20" t="s">
        <v>1423</v>
      </c>
      <c r="C1432" s="20" t="s">
        <v>1660</v>
      </c>
      <c r="D1432" s="40">
        <v>47</v>
      </c>
      <c r="E1432" s="40">
        <v>49.9</v>
      </c>
      <c r="F1432" s="40">
        <v>56.8</v>
      </c>
      <c r="G1432" s="40">
        <v>64.2</v>
      </c>
      <c r="H1432" s="40">
        <v>71.7</v>
      </c>
      <c r="I1432" s="40">
        <v>78.5</v>
      </c>
      <c r="J1432" s="40">
        <v>80.8</v>
      </c>
      <c r="K1432" s="40">
        <v>80.3</v>
      </c>
      <c r="L1432" s="40">
        <v>75.599999999999994</v>
      </c>
      <c r="M1432" s="40">
        <v>65.099999999999994</v>
      </c>
      <c r="N1432" s="40">
        <v>54.8</v>
      </c>
      <c r="O1432" s="40">
        <v>48.3</v>
      </c>
    </row>
    <row r="1433" spans="1:15">
      <c r="A1433" s="40">
        <v>28129</v>
      </c>
      <c r="B1433" s="20" t="s">
        <v>1360</v>
      </c>
      <c r="C1433" s="20" t="s">
        <v>1660</v>
      </c>
      <c r="D1433" s="40">
        <v>46.6</v>
      </c>
      <c r="E1433" s="40">
        <v>49.5</v>
      </c>
      <c r="F1433" s="40">
        <v>56.4</v>
      </c>
      <c r="G1433" s="40">
        <v>63.9</v>
      </c>
      <c r="H1433" s="40">
        <v>71.3</v>
      </c>
      <c r="I1433" s="40">
        <v>78.2</v>
      </c>
      <c r="J1433" s="40">
        <v>80.5</v>
      </c>
      <c r="K1433" s="40">
        <v>80</v>
      </c>
      <c r="L1433" s="40">
        <v>75.2</v>
      </c>
      <c r="M1433" s="40">
        <v>64.599999999999994</v>
      </c>
      <c r="N1433" s="40">
        <v>54.5</v>
      </c>
      <c r="O1433" s="40">
        <v>47.9</v>
      </c>
    </row>
    <row r="1434" spans="1:15">
      <c r="A1434" s="40">
        <v>28131</v>
      </c>
      <c r="B1434" s="20" t="s">
        <v>836</v>
      </c>
      <c r="C1434" s="20" t="s">
        <v>1660</v>
      </c>
      <c r="D1434" s="40">
        <v>49.6</v>
      </c>
      <c r="E1434" s="40">
        <v>52.6</v>
      </c>
      <c r="F1434" s="40">
        <v>58.7</v>
      </c>
      <c r="G1434" s="40">
        <v>65.599999999999994</v>
      </c>
      <c r="H1434" s="40">
        <v>72.599999999999994</v>
      </c>
      <c r="I1434" s="40">
        <v>78.8</v>
      </c>
      <c r="J1434" s="40">
        <v>80.599999999999994</v>
      </c>
      <c r="K1434" s="40">
        <v>80.3</v>
      </c>
      <c r="L1434" s="40">
        <v>76.2</v>
      </c>
      <c r="M1434" s="40">
        <v>66.599999999999994</v>
      </c>
      <c r="N1434" s="40">
        <v>56.9</v>
      </c>
      <c r="O1434" s="40">
        <v>50.9</v>
      </c>
    </row>
    <row r="1435" spans="1:15">
      <c r="A1435" s="40">
        <v>28133</v>
      </c>
      <c r="B1435" s="20" t="s">
        <v>1688</v>
      </c>
      <c r="C1435" s="20" t="s">
        <v>1660</v>
      </c>
      <c r="D1435" s="40">
        <v>43.2</v>
      </c>
      <c r="E1435" s="40">
        <v>46.8</v>
      </c>
      <c r="F1435" s="40">
        <v>54.7</v>
      </c>
      <c r="G1435" s="40">
        <v>63.4</v>
      </c>
      <c r="H1435" s="40">
        <v>71.7</v>
      </c>
      <c r="I1435" s="40">
        <v>79.099999999999994</v>
      </c>
      <c r="J1435" s="40">
        <v>81.900000000000006</v>
      </c>
      <c r="K1435" s="40">
        <v>80.900000000000006</v>
      </c>
      <c r="L1435" s="40">
        <v>75.099999999999994</v>
      </c>
      <c r="M1435" s="40">
        <v>64.099999999999994</v>
      </c>
      <c r="N1435" s="40">
        <v>53</v>
      </c>
      <c r="O1435" s="40">
        <v>45.2</v>
      </c>
    </row>
    <row r="1436" spans="1:15">
      <c r="A1436" s="40">
        <v>28135</v>
      </c>
      <c r="B1436" s="20" t="s">
        <v>1689</v>
      </c>
      <c r="C1436" s="20" t="s">
        <v>1660</v>
      </c>
      <c r="D1436" s="40">
        <v>42.5</v>
      </c>
      <c r="E1436" s="40">
        <v>46.1</v>
      </c>
      <c r="F1436" s="40">
        <v>54</v>
      </c>
      <c r="G1436" s="40">
        <v>62.9</v>
      </c>
      <c r="H1436" s="40">
        <v>71.099999999999994</v>
      </c>
      <c r="I1436" s="40">
        <v>78.599999999999994</v>
      </c>
      <c r="J1436" s="40">
        <v>81.599999999999994</v>
      </c>
      <c r="K1436" s="40">
        <v>80.599999999999994</v>
      </c>
      <c r="L1436" s="40">
        <v>74.8</v>
      </c>
      <c r="M1436" s="40">
        <v>63.6</v>
      </c>
      <c r="N1436" s="40">
        <v>52.3</v>
      </c>
      <c r="O1436" s="40">
        <v>44.5</v>
      </c>
    </row>
    <row r="1437" spans="1:15">
      <c r="A1437" s="40">
        <v>28137</v>
      </c>
      <c r="B1437" s="20" t="s">
        <v>1690</v>
      </c>
      <c r="C1437" s="20" t="s">
        <v>1660</v>
      </c>
      <c r="D1437" s="40">
        <v>40.9</v>
      </c>
      <c r="E1437" s="40">
        <v>44.5</v>
      </c>
      <c r="F1437" s="40">
        <v>52.5</v>
      </c>
      <c r="G1437" s="40">
        <v>61.9</v>
      </c>
      <c r="H1437" s="40">
        <v>70.400000000000006</v>
      </c>
      <c r="I1437" s="40">
        <v>78.099999999999994</v>
      </c>
      <c r="J1437" s="40">
        <v>81.2</v>
      </c>
      <c r="K1437" s="40">
        <v>80</v>
      </c>
      <c r="L1437" s="40">
        <v>74.099999999999994</v>
      </c>
      <c r="M1437" s="40">
        <v>63</v>
      </c>
      <c r="N1437" s="40">
        <v>51.4</v>
      </c>
      <c r="O1437" s="40">
        <v>43.2</v>
      </c>
    </row>
    <row r="1438" spans="1:15">
      <c r="A1438" s="40">
        <v>28139</v>
      </c>
      <c r="B1438" s="20" t="s">
        <v>1691</v>
      </c>
      <c r="C1438" s="20" t="s">
        <v>1660</v>
      </c>
      <c r="D1438" s="40">
        <v>39.700000000000003</v>
      </c>
      <c r="E1438" s="40">
        <v>42.9</v>
      </c>
      <c r="F1438" s="40">
        <v>51.2</v>
      </c>
      <c r="G1438" s="40">
        <v>60.4</v>
      </c>
      <c r="H1438" s="40">
        <v>68.599999999999994</v>
      </c>
      <c r="I1438" s="40">
        <v>76.3</v>
      </c>
      <c r="J1438" s="40">
        <v>79.5</v>
      </c>
      <c r="K1438" s="40">
        <v>78.599999999999994</v>
      </c>
      <c r="L1438" s="40">
        <v>72.7</v>
      </c>
      <c r="M1438" s="40">
        <v>61.3</v>
      </c>
      <c r="N1438" s="40">
        <v>50</v>
      </c>
      <c r="O1438" s="40">
        <v>41.8</v>
      </c>
    </row>
    <row r="1439" spans="1:15">
      <c r="A1439" s="40">
        <v>28141</v>
      </c>
      <c r="B1439" s="20" t="s">
        <v>1692</v>
      </c>
      <c r="C1439" s="20" t="s">
        <v>1660</v>
      </c>
      <c r="D1439" s="40">
        <v>39.799999999999997</v>
      </c>
      <c r="E1439" s="40">
        <v>42.9</v>
      </c>
      <c r="F1439" s="40">
        <v>50.9</v>
      </c>
      <c r="G1439" s="40">
        <v>60.1</v>
      </c>
      <c r="H1439" s="40">
        <v>68.400000000000006</v>
      </c>
      <c r="I1439" s="40">
        <v>76.099999999999994</v>
      </c>
      <c r="J1439" s="40">
        <v>79.3</v>
      </c>
      <c r="K1439" s="40">
        <v>78.400000000000006</v>
      </c>
      <c r="L1439" s="40">
        <v>72.5</v>
      </c>
      <c r="M1439" s="40">
        <v>61</v>
      </c>
      <c r="N1439" s="40">
        <v>49.7</v>
      </c>
      <c r="O1439" s="40">
        <v>41.9</v>
      </c>
    </row>
    <row r="1440" spans="1:15">
      <c r="A1440" s="40">
        <v>28143</v>
      </c>
      <c r="B1440" s="20" t="s">
        <v>1693</v>
      </c>
      <c r="C1440" s="20" t="s">
        <v>1660</v>
      </c>
      <c r="D1440" s="40">
        <v>40.9</v>
      </c>
      <c r="E1440" s="40">
        <v>44.6</v>
      </c>
      <c r="F1440" s="40">
        <v>52.8</v>
      </c>
      <c r="G1440" s="40">
        <v>62</v>
      </c>
      <c r="H1440" s="40">
        <v>70.7</v>
      </c>
      <c r="I1440" s="40">
        <v>78.599999999999994</v>
      </c>
      <c r="J1440" s="40">
        <v>81.599999999999994</v>
      </c>
      <c r="K1440" s="40">
        <v>80.3</v>
      </c>
      <c r="L1440" s="40">
        <v>74.3</v>
      </c>
      <c r="M1440" s="40">
        <v>63.2</v>
      </c>
      <c r="N1440" s="40">
        <v>51.6</v>
      </c>
      <c r="O1440" s="40">
        <v>43.3</v>
      </c>
    </row>
    <row r="1441" spans="1:15">
      <c r="A1441" s="40">
        <v>28145</v>
      </c>
      <c r="B1441" s="20" t="s">
        <v>837</v>
      </c>
      <c r="C1441" s="20" t="s">
        <v>1660</v>
      </c>
      <c r="D1441" s="40">
        <v>40.9</v>
      </c>
      <c r="E1441" s="40">
        <v>44.1</v>
      </c>
      <c r="F1441" s="40">
        <v>52.3</v>
      </c>
      <c r="G1441" s="40">
        <v>61.3</v>
      </c>
      <c r="H1441" s="40">
        <v>69.400000000000006</v>
      </c>
      <c r="I1441" s="40">
        <v>77</v>
      </c>
      <c r="J1441" s="40">
        <v>80.3</v>
      </c>
      <c r="K1441" s="40">
        <v>79.400000000000006</v>
      </c>
      <c r="L1441" s="40">
        <v>73.7</v>
      </c>
      <c r="M1441" s="40">
        <v>62.3</v>
      </c>
      <c r="N1441" s="40">
        <v>51</v>
      </c>
      <c r="O1441" s="40">
        <v>42.9</v>
      </c>
    </row>
    <row r="1442" spans="1:15">
      <c r="A1442" s="40">
        <v>28147</v>
      </c>
      <c r="B1442" s="20" t="s">
        <v>1694</v>
      </c>
      <c r="C1442" s="20" t="s">
        <v>1660</v>
      </c>
      <c r="D1442" s="40">
        <v>48.9</v>
      </c>
      <c r="E1442" s="40">
        <v>51.7</v>
      </c>
      <c r="F1442" s="40">
        <v>58.2</v>
      </c>
      <c r="G1442" s="40">
        <v>65.3</v>
      </c>
      <c r="H1442" s="40">
        <v>72.5</v>
      </c>
      <c r="I1442" s="40">
        <v>78.900000000000006</v>
      </c>
      <c r="J1442" s="40">
        <v>80.8</v>
      </c>
      <c r="K1442" s="40">
        <v>80.400000000000006</v>
      </c>
      <c r="L1442" s="40">
        <v>76.099999999999994</v>
      </c>
      <c r="M1442" s="40">
        <v>66.099999999999994</v>
      </c>
      <c r="N1442" s="40">
        <v>56.3</v>
      </c>
      <c r="O1442" s="40">
        <v>50</v>
      </c>
    </row>
    <row r="1443" spans="1:15">
      <c r="A1443" s="40">
        <v>28149</v>
      </c>
      <c r="B1443" s="20" t="s">
        <v>1119</v>
      </c>
      <c r="C1443" s="20" t="s">
        <v>1660</v>
      </c>
      <c r="D1443" s="40">
        <v>46.4</v>
      </c>
      <c r="E1443" s="40">
        <v>49.6</v>
      </c>
      <c r="F1443" s="40">
        <v>56.9</v>
      </c>
      <c r="G1443" s="40">
        <v>64.7</v>
      </c>
      <c r="H1443" s="40">
        <v>72.3</v>
      </c>
      <c r="I1443" s="40">
        <v>79.099999999999994</v>
      </c>
      <c r="J1443" s="40">
        <v>81.5</v>
      </c>
      <c r="K1443" s="40">
        <v>81</v>
      </c>
      <c r="L1443" s="40">
        <v>76.099999999999994</v>
      </c>
      <c r="M1443" s="40">
        <v>65.5</v>
      </c>
      <c r="N1443" s="40">
        <v>55</v>
      </c>
      <c r="O1443" s="40">
        <v>48.1</v>
      </c>
    </row>
    <row r="1444" spans="1:15">
      <c r="A1444" s="40">
        <v>28151</v>
      </c>
      <c r="B1444" s="20" t="s">
        <v>765</v>
      </c>
      <c r="C1444" s="20" t="s">
        <v>1660</v>
      </c>
      <c r="D1444" s="40">
        <v>43.8</v>
      </c>
      <c r="E1444" s="40">
        <v>47.4</v>
      </c>
      <c r="F1444" s="40">
        <v>55.2</v>
      </c>
      <c r="G1444" s="40">
        <v>63.8</v>
      </c>
      <c r="H1444" s="40">
        <v>72</v>
      </c>
      <c r="I1444" s="40">
        <v>79.400000000000006</v>
      </c>
      <c r="J1444" s="40">
        <v>82</v>
      </c>
      <c r="K1444" s="40">
        <v>81.099999999999994</v>
      </c>
      <c r="L1444" s="40">
        <v>75.400000000000006</v>
      </c>
      <c r="M1444" s="40">
        <v>64.599999999999994</v>
      </c>
      <c r="N1444" s="40">
        <v>53.5</v>
      </c>
      <c r="O1444" s="40">
        <v>45.8</v>
      </c>
    </row>
    <row r="1445" spans="1:15">
      <c r="A1445" s="40">
        <v>28153</v>
      </c>
      <c r="B1445" s="20" t="s">
        <v>1120</v>
      </c>
      <c r="C1445" s="20" t="s">
        <v>1660</v>
      </c>
      <c r="D1445" s="40">
        <v>47.7</v>
      </c>
      <c r="E1445" s="40">
        <v>50.8</v>
      </c>
      <c r="F1445" s="40">
        <v>57.4</v>
      </c>
      <c r="G1445" s="40">
        <v>64.8</v>
      </c>
      <c r="H1445" s="40">
        <v>72.099999999999994</v>
      </c>
      <c r="I1445" s="40">
        <v>78.8</v>
      </c>
      <c r="J1445" s="40">
        <v>80.900000000000006</v>
      </c>
      <c r="K1445" s="40">
        <v>80.400000000000006</v>
      </c>
      <c r="L1445" s="40">
        <v>75.7</v>
      </c>
      <c r="M1445" s="40">
        <v>65.2</v>
      </c>
      <c r="N1445" s="40">
        <v>55.3</v>
      </c>
      <c r="O1445" s="40">
        <v>49</v>
      </c>
    </row>
    <row r="1446" spans="1:15">
      <c r="A1446" s="40">
        <v>28155</v>
      </c>
      <c r="B1446" s="20" t="s">
        <v>1121</v>
      </c>
      <c r="C1446" s="20" t="s">
        <v>1660</v>
      </c>
      <c r="D1446" s="40">
        <v>43</v>
      </c>
      <c r="E1446" s="40">
        <v>46.2</v>
      </c>
      <c r="F1446" s="40">
        <v>53.8</v>
      </c>
      <c r="G1446" s="40">
        <v>62.1</v>
      </c>
      <c r="H1446" s="40">
        <v>70</v>
      </c>
      <c r="I1446" s="40">
        <v>77.3</v>
      </c>
      <c r="J1446" s="40">
        <v>80.099999999999994</v>
      </c>
      <c r="K1446" s="40">
        <v>79.5</v>
      </c>
      <c r="L1446" s="40">
        <v>74.099999999999994</v>
      </c>
      <c r="M1446" s="40">
        <v>63</v>
      </c>
      <c r="N1446" s="40">
        <v>52.2</v>
      </c>
      <c r="O1446" s="40">
        <v>44.6</v>
      </c>
    </row>
    <row r="1447" spans="1:15">
      <c r="A1447" s="40">
        <v>28157</v>
      </c>
      <c r="B1447" s="20" t="s">
        <v>1125</v>
      </c>
      <c r="C1447" s="20" t="s">
        <v>1660</v>
      </c>
      <c r="D1447" s="40">
        <v>49.1</v>
      </c>
      <c r="E1447" s="40">
        <v>52.1</v>
      </c>
      <c r="F1447" s="40">
        <v>58.8</v>
      </c>
      <c r="G1447" s="40">
        <v>65.900000000000006</v>
      </c>
      <c r="H1447" s="40">
        <v>73</v>
      </c>
      <c r="I1447" s="40">
        <v>79.2</v>
      </c>
      <c r="J1447" s="40">
        <v>81.099999999999994</v>
      </c>
      <c r="K1447" s="40">
        <v>80.8</v>
      </c>
      <c r="L1447" s="40">
        <v>76.7</v>
      </c>
      <c r="M1447" s="40">
        <v>66.8</v>
      </c>
      <c r="N1447" s="40">
        <v>56.8</v>
      </c>
      <c r="O1447" s="40">
        <v>50.4</v>
      </c>
    </row>
    <row r="1448" spans="1:15">
      <c r="A1448" s="40">
        <v>28159</v>
      </c>
      <c r="B1448" s="20" t="s">
        <v>767</v>
      </c>
      <c r="C1448" s="20" t="s">
        <v>1660</v>
      </c>
      <c r="D1448" s="40">
        <v>43.8</v>
      </c>
      <c r="E1448" s="40">
        <v>46.9</v>
      </c>
      <c r="F1448" s="40">
        <v>54.3</v>
      </c>
      <c r="G1448" s="40">
        <v>62.3</v>
      </c>
      <c r="H1448" s="40">
        <v>70.099999999999994</v>
      </c>
      <c r="I1448" s="40">
        <v>77.2</v>
      </c>
      <c r="J1448" s="40">
        <v>79.900000000000006</v>
      </c>
      <c r="K1448" s="40">
        <v>79.3</v>
      </c>
      <c r="L1448" s="40">
        <v>74.099999999999994</v>
      </c>
      <c r="M1448" s="40">
        <v>63.2</v>
      </c>
      <c r="N1448" s="40">
        <v>52.6</v>
      </c>
      <c r="O1448" s="40">
        <v>45.4</v>
      </c>
    </row>
    <row r="1449" spans="1:15">
      <c r="A1449" s="40">
        <v>28161</v>
      </c>
      <c r="B1449" s="20" t="s">
        <v>1695</v>
      </c>
      <c r="C1449" s="20" t="s">
        <v>1660</v>
      </c>
      <c r="D1449" s="40">
        <v>42.3</v>
      </c>
      <c r="E1449" s="40">
        <v>45.7</v>
      </c>
      <c r="F1449" s="40">
        <v>53.5</v>
      </c>
      <c r="G1449" s="40">
        <v>62.4</v>
      </c>
      <c r="H1449" s="40">
        <v>70.3</v>
      </c>
      <c r="I1449" s="40">
        <v>77.7</v>
      </c>
      <c r="J1449" s="40">
        <v>80.900000000000006</v>
      </c>
      <c r="K1449" s="40">
        <v>80</v>
      </c>
      <c r="L1449" s="40">
        <v>74.3</v>
      </c>
      <c r="M1449" s="40">
        <v>63.2</v>
      </c>
      <c r="N1449" s="40">
        <v>52</v>
      </c>
      <c r="O1449" s="40">
        <v>44.3</v>
      </c>
    </row>
    <row r="1450" spans="1:15">
      <c r="A1450" s="40">
        <v>28163</v>
      </c>
      <c r="B1450" s="20" t="s">
        <v>1696</v>
      </c>
      <c r="C1450" s="20" t="s">
        <v>1660</v>
      </c>
      <c r="D1450" s="40">
        <v>45.7</v>
      </c>
      <c r="E1450" s="40">
        <v>49</v>
      </c>
      <c r="F1450" s="40">
        <v>56.4</v>
      </c>
      <c r="G1450" s="40">
        <v>64.3</v>
      </c>
      <c r="H1450" s="40">
        <v>72.099999999999994</v>
      </c>
      <c r="I1450" s="40">
        <v>79.099999999999994</v>
      </c>
      <c r="J1450" s="40">
        <v>81.599999999999994</v>
      </c>
      <c r="K1450" s="40">
        <v>81</v>
      </c>
      <c r="L1450" s="40">
        <v>75.900000000000006</v>
      </c>
      <c r="M1450" s="40">
        <v>65.2</v>
      </c>
      <c r="N1450" s="40">
        <v>54.5</v>
      </c>
      <c r="O1450" s="40">
        <v>47.4</v>
      </c>
    </row>
    <row r="1451" spans="1:15">
      <c r="A1451" s="40">
        <v>29001</v>
      </c>
      <c r="B1451" s="20" t="s">
        <v>1258</v>
      </c>
      <c r="C1451" s="20" t="s">
        <v>1697</v>
      </c>
      <c r="D1451" s="40">
        <v>23.3</v>
      </c>
      <c r="E1451" s="40">
        <v>28.1</v>
      </c>
      <c r="F1451" s="40">
        <v>39.299999999999997</v>
      </c>
      <c r="G1451" s="40">
        <v>51</v>
      </c>
      <c r="H1451" s="40">
        <v>62.1</v>
      </c>
      <c r="I1451" s="40">
        <v>71.2</v>
      </c>
      <c r="J1451" s="40">
        <v>76.2</v>
      </c>
      <c r="K1451" s="40">
        <v>74</v>
      </c>
      <c r="L1451" s="40">
        <v>65.8</v>
      </c>
      <c r="M1451" s="40">
        <v>54.6</v>
      </c>
      <c r="N1451" s="40">
        <v>39.799999999999997</v>
      </c>
      <c r="O1451" s="40">
        <v>27.9</v>
      </c>
    </row>
    <row r="1452" spans="1:15">
      <c r="A1452" s="40">
        <v>29003</v>
      </c>
      <c r="B1452" s="20" t="s">
        <v>1698</v>
      </c>
      <c r="C1452" s="20" t="s">
        <v>1697</v>
      </c>
      <c r="D1452" s="40">
        <v>24.6</v>
      </c>
      <c r="E1452" s="40">
        <v>29.8</v>
      </c>
      <c r="F1452" s="40">
        <v>40.4</v>
      </c>
      <c r="G1452" s="40">
        <v>52.4</v>
      </c>
      <c r="H1452" s="40">
        <v>63.1</v>
      </c>
      <c r="I1452" s="40">
        <v>72.400000000000006</v>
      </c>
      <c r="J1452" s="40">
        <v>77.3</v>
      </c>
      <c r="K1452" s="40">
        <v>75.099999999999994</v>
      </c>
      <c r="L1452" s="40">
        <v>66.900000000000006</v>
      </c>
      <c r="M1452" s="40">
        <v>55.6</v>
      </c>
      <c r="N1452" s="40">
        <v>40.799999999999997</v>
      </c>
      <c r="O1452" s="40">
        <v>28.7</v>
      </c>
    </row>
    <row r="1453" spans="1:15">
      <c r="A1453" s="40">
        <v>29005</v>
      </c>
      <c r="B1453" s="20" t="s">
        <v>1306</v>
      </c>
      <c r="C1453" s="20" t="s">
        <v>1697</v>
      </c>
      <c r="D1453" s="40">
        <v>23.2</v>
      </c>
      <c r="E1453" s="40">
        <v>28.7</v>
      </c>
      <c r="F1453" s="40">
        <v>39.4</v>
      </c>
      <c r="G1453" s="40">
        <v>51.8</v>
      </c>
      <c r="H1453" s="40">
        <v>62.7</v>
      </c>
      <c r="I1453" s="40">
        <v>72</v>
      </c>
      <c r="J1453" s="40">
        <v>77.099999999999994</v>
      </c>
      <c r="K1453" s="40">
        <v>74.7</v>
      </c>
      <c r="L1453" s="40">
        <v>66.400000000000006</v>
      </c>
      <c r="M1453" s="40">
        <v>54.9</v>
      </c>
      <c r="N1453" s="40">
        <v>39.700000000000003</v>
      </c>
      <c r="O1453" s="40">
        <v>27.5</v>
      </c>
    </row>
    <row r="1454" spans="1:15">
      <c r="A1454" s="40">
        <v>29007</v>
      </c>
      <c r="B1454" s="20" t="s">
        <v>1699</v>
      </c>
      <c r="C1454" s="20" t="s">
        <v>1697</v>
      </c>
      <c r="D1454" s="40">
        <v>26.9</v>
      </c>
      <c r="E1454" s="40">
        <v>31.2</v>
      </c>
      <c r="F1454" s="40">
        <v>41.5</v>
      </c>
      <c r="G1454" s="40">
        <v>53</v>
      </c>
      <c r="H1454" s="40">
        <v>63.4</v>
      </c>
      <c r="I1454" s="40">
        <v>72.5</v>
      </c>
      <c r="J1454" s="40">
        <v>77.400000000000006</v>
      </c>
      <c r="K1454" s="40">
        <v>75.5</v>
      </c>
      <c r="L1454" s="40">
        <v>67.5</v>
      </c>
      <c r="M1454" s="40">
        <v>56.1</v>
      </c>
      <c r="N1454" s="40">
        <v>42.1</v>
      </c>
      <c r="O1454" s="40">
        <v>31</v>
      </c>
    </row>
    <row r="1455" spans="1:15">
      <c r="A1455" s="40">
        <v>29009</v>
      </c>
      <c r="B1455" s="20" t="s">
        <v>1543</v>
      </c>
      <c r="C1455" s="20" t="s">
        <v>1697</v>
      </c>
      <c r="D1455" s="40">
        <v>33.700000000000003</v>
      </c>
      <c r="E1455" s="40">
        <v>37.799999999999997</v>
      </c>
      <c r="F1455" s="40">
        <v>46.3</v>
      </c>
      <c r="G1455" s="40">
        <v>56.3</v>
      </c>
      <c r="H1455" s="40">
        <v>64.7</v>
      </c>
      <c r="I1455" s="40">
        <v>72.900000000000006</v>
      </c>
      <c r="J1455" s="40">
        <v>77.5</v>
      </c>
      <c r="K1455" s="40">
        <v>76.599999999999994</v>
      </c>
      <c r="L1455" s="40">
        <v>69.400000000000006</v>
      </c>
      <c r="M1455" s="40">
        <v>58.4</v>
      </c>
      <c r="N1455" s="40">
        <v>45.9</v>
      </c>
      <c r="O1455" s="40">
        <v>36.5</v>
      </c>
    </row>
    <row r="1456" spans="1:15">
      <c r="A1456" s="40">
        <v>29011</v>
      </c>
      <c r="B1456" s="20" t="s">
        <v>1308</v>
      </c>
      <c r="C1456" s="20" t="s">
        <v>1697</v>
      </c>
      <c r="D1456" s="40">
        <v>32.200000000000003</v>
      </c>
      <c r="E1456" s="40">
        <v>36.9</v>
      </c>
      <c r="F1456" s="40">
        <v>46.1</v>
      </c>
      <c r="G1456" s="40">
        <v>56.5</v>
      </c>
      <c r="H1456" s="40">
        <v>65.8</v>
      </c>
      <c r="I1456" s="40">
        <v>74.7</v>
      </c>
      <c r="J1456" s="40">
        <v>79.400000000000006</v>
      </c>
      <c r="K1456" s="40">
        <v>78.2</v>
      </c>
      <c r="L1456" s="40">
        <v>70.400000000000006</v>
      </c>
      <c r="M1456" s="40">
        <v>59.3</v>
      </c>
      <c r="N1456" s="40">
        <v>45.9</v>
      </c>
      <c r="O1456" s="40">
        <v>35.799999999999997</v>
      </c>
    </row>
    <row r="1457" spans="1:15">
      <c r="A1457" s="40">
        <v>29013</v>
      </c>
      <c r="B1457" s="20" t="s">
        <v>1700</v>
      </c>
      <c r="C1457" s="20" t="s">
        <v>1697</v>
      </c>
      <c r="D1457" s="40">
        <v>29.8</v>
      </c>
      <c r="E1457" s="40">
        <v>34.799999999999997</v>
      </c>
      <c r="F1457" s="40">
        <v>44.6</v>
      </c>
      <c r="G1457" s="40">
        <v>55.4</v>
      </c>
      <c r="H1457" s="40">
        <v>65.099999999999994</v>
      </c>
      <c r="I1457" s="40">
        <v>74.099999999999994</v>
      </c>
      <c r="J1457" s="40">
        <v>79.099999999999994</v>
      </c>
      <c r="K1457" s="40">
        <v>77.7</v>
      </c>
      <c r="L1457" s="40">
        <v>69.599999999999994</v>
      </c>
      <c r="M1457" s="40">
        <v>58.4</v>
      </c>
      <c r="N1457" s="40">
        <v>44.5</v>
      </c>
      <c r="O1457" s="40">
        <v>33.799999999999997</v>
      </c>
    </row>
    <row r="1458" spans="1:15">
      <c r="A1458" s="40">
        <v>29015</v>
      </c>
      <c r="B1458" s="20" t="s">
        <v>788</v>
      </c>
      <c r="C1458" s="20" t="s">
        <v>1697</v>
      </c>
      <c r="D1458" s="40">
        <v>29.8</v>
      </c>
      <c r="E1458" s="40">
        <v>34</v>
      </c>
      <c r="F1458" s="40">
        <v>44</v>
      </c>
      <c r="G1458" s="40">
        <v>54.8</v>
      </c>
      <c r="H1458" s="40">
        <v>64.5</v>
      </c>
      <c r="I1458" s="40">
        <v>73.3</v>
      </c>
      <c r="J1458" s="40">
        <v>78.2</v>
      </c>
      <c r="K1458" s="40">
        <v>76.8</v>
      </c>
      <c r="L1458" s="40">
        <v>68.8</v>
      </c>
      <c r="M1458" s="40">
        <v>57.5</v>
      </c>
      <c r="N1458" s="40">
        <v>44.1</v>
      </c>
      <c r="O1458" s="40">
        <v>33.6</v>
      </c>
    </row>
    <row r="1459" spans="1:15">
      <c r="A1459" s="40">
        <v>29017</v>
      </c>
      <c r="B1459" s="20" t="s">
        <v>1701</v>
      </c>
      <c r="C1459" s="20" t="s">
        <v>1697</v>
      </c>
      <c r="D1459" s="40">
        <v>32.6</v>
      </c>
      <c r="E1459" s="40">
        <v>36.6</v>
      </c>
      <c r="F1459" s="40">
        <v>45.9</v>
      </c>
      <c r="G1459" s="40">
        <v>56.5</v>
      </c>
      <c r="H1459" s="40">
        <v>65.599999999999994</v>
      </c>
      <c r="I1459" s="40">
        <v>74.2</v>
      </c>
      <c r="J1459" s="40">
        <v>78.2</v>
      </c>
      <c r="K1459" s="40">
        <v>76.400000000000006</v>
      </c>
      <c r="L1459" s="40">
        <v>69.2</v>
      </c>
      <c r="M1459" s="40">
        <v>57.8</v>
      </c>
      <c r="N1459" s="40">
        <v>45.5</v>
      </c>
      <c r="O1459" s="40">
        <v>35.5</v>
      </c>
    </row>
    <row r="1460" spans="1:15">
      <c r="A1460" s="40">
        <v>29019</v>
      </c>
      <c r="B1460" s="20" t="s">
        <v>789</v>
      </c>
      <c r="C1460" s="20" t="s">
        <v>1697</v>
      </c>
      <c r="D1460" s="40">
        <v>28.1</v>
      </c>
      <c r="E1460" s="40">
        <v>32.299999999999997</v>
      </c>
      <c r="F1460" s="40">
        <v>42.6</v>
      </c>
      <c r="G1460" s="40">
        <v>53.9</v>
      </c>
      <c r="H1460" s="40">
        <v>64.099999999999994</v>
      </c>
      <c r="I1460" s="40">
        <v>73.099999999999994</v>
      </c>
      <c r="J1460" s="40">
        <v>77.900000000000006</v>
      </c>
      <c r="K1460" s="40">
        <v>76.3</v>
      </c>
      <c r="L1460" s="40">
        <v>68.2</v>
      </c>
      <c r="M1460" s="40">
        <v>56.9</v>
      </c>
      <c r="N1460" s="40">
        <v>43</v>
      </c>
      <c r="O1460" s="40">
        <v>31.9</v>
      </c>
    </row>
    <row r="1461" spans="1:15">
      <c r="A1461" s="40">
        <v>29021</v>
      </c>
      <c r="B1461" s="20" t="s">
        <v>1265</v>
      </c>
      <c r="C1461" s="20" t="s">
        <v>1697</v>
      </c>
      <c r="D1461" s="40">
        <v>25.8</v>
      </c>
      <c r="E1461" s="40">
        <v>31</v>
      </c>
      <c r="F1461" s="40">
        <v>41.3</v>
      </c>
      <c r="G1461" s="40">
        <v>53.1</v>
      </c>
      <c r="H1461" s="40">
        <v>63.5</v>
      </c>
      <c r="I1461" s="40">
        <v>72.900000000000006</v>
      </c>
      <c r="J1461" s="40">
        <v>77.7</v>
      </c>
      <c r="K1461" s="40">
        <v>75.7</v>
      </c>
      <c r="L1461" s="40">
        <v>67.400000000000006</v>
      </c>
      <c r="M1461" s="40">
        <v>56.1</v>
      </c>
      <c r="N1461" s="40">
        <v>41.6</v>
      </c>
      <c r="O1461" s="40">
        <v>29.8</v>
      </c>
    </row>
    <row r="1462" spans="1:15">
      <c r="A1462" s="40">
        <v>29023</v>
      </c>
      <c r="B1462" s="20" t="s">
        <v>707</v>
      </c>
      <c r="C1462" s="20" t="s">
        <v>1697</v>
      </c>
      <c r="D1462" s="40">
        <v>34.9</v>
      </c>
      <c r="E1462" s="40">
        <v>38.799999999999997</v>
      </c>
      <c r="F1462" s="40">
        <v>48</v>
      </c>
      <c r="G1462" s="40">
        <v>58.5</v>
      </c>
      <c r="H1462" s="40">
        <v>67.400000000000006</v>
      </c>
      <c r="I1462" s="40">
        <v>75.7</v>
      </c>
      <c r="J1462" s="40">
        <v>79.599999999999994</v>
      </c>
      <c r="K1462" s="40">
        <v>78</v>
      </c>
      <c r="L1462" s="40">
        <v>70.8</v>
      </c>
      <c r="M1462" s="40">
        <v>59.5</v>
      </c>
      <c r="N1462" s="40">
        <v>47</v>
      </c>
      <c r="O1462" s="40">
        <v>37.6</v>
      </c>
    </row>
    <row r="1463" spans="1:15">
      <c r="A1463" s="40">
        <v>29025</v>
      </c>
      <c r="B1463" s="20" t="s">
        <v>1383</v>
      </c>
      <c r="C1463" s="20" t="s">
        <v>1697</v>
      </c>
      <c r="D1463" s="40">
        <v>25.1</v>
      </c>
      <c r="E1463" s="40">
        <v>30</v>
      </c>
      <c r="F1463" s="40">
        <v>40.799999999999997</v>
      </c>
      <c r="G1463" s="40">
        <v>52.4</v>
      </c>
      <c r="H1463" s="40">
        <v>62.9</v>
      </c>
      <c r="I1463" s="40">
        <v>72.099999999999994</v>
      </c>
      <c r="J1463" s="40">
        <v>77</v>
      </c>
      <c r="K1463" s="40">
        <v>74.900000000000006</v>
      </c>
      <c r="L1463" s="40">
        <v>66.8</v>
      </c>
      <c r="M1463" s="40">
        <v>55.4</v>
      </c>
      <c r="N1463" s="40">
        <v>41.1</v>
      </c>
      <c r="O1463" s="40">
        <v>29.4</v>
      </c>
    </row>
    <row r="1464" spans="1:15">
      <c r="A1464" s="40">
        <v>29027</v>
      </c>
      <c r="B1464" s="20" t="s">
        <v>1702</v>
      </c>
      <c r="C1464" s="20" t="s">
        <v>1697</v>
      </c>
      <c r="D1464" s="40">
        <v>28.6</v>
      </c>
      <c r="E1464" s="40">
        <v>32.700000000000003</v>
      </c>
      <c r="F1464" s="40">
        <v>42.9</v>
      </c>
      <c r="G1464" s="40">
        <v>54.1</v>
      </c>
      <c r="H1464" s="40">
        <v>64.2</v>
      </c>
      <c r="I1464" s="40">
        <v>73.099999999999994</v>
      </c>
      <c r="J1464" s="40">
        <v>77.900000000000006</v>
      </c>
      <c r="K1464" s="40">
        <v>76.2</v>
      </c>
      <c r="L1464" s="40">
        <v>68.3</v>
      </c>
      <c r="M1464" s="40">
        <v>57</v>
      </c>
      <c r="N1464" s="40">
        <v>43.2</v>
      </c>
      <c r="O1464" s="40">
        <v>32.299999999999997</v>
      </c>
    </row>
    <row r="1465" spans="1:15">
      <c r="A1465" s="40">
        <v>29029</v>
      </c>
      <c r="B1465" s="20" t="s">
        <v>1034</v>
      </c>
      <c r="C1465" s="20" t="s">
        <v>1697</v>
      </c>
      <c r="D1465" s="40">
        <v>31</v>
      </c>
      <c r="E1465" s="40">
        <v>34.9</v>
      </c>
      <c r="F1465" s="40">
        <v>44.5</v>
      </c>
      <c r="G1465" s="40">
        <v>55.3</v>
      </c>
      <c r="H1465" s="40">
        <v>64.7</v>
      </c>
      <c r="I1465" s="40">
        <v>73.2</v>
      </c>
      <c r="J1465" s="40">
        <v>78.099999999999994</v>
      </c>
      <c r="K1465" s="40">
        <v>76.7</v>
      </c>
      <c r="L1465" s="40">
        <v>68.900000000000006</v>
      </c>
      <c r="M1465" s="40">
        <v>57.8</v>
      </c>
      <c r="N1465" s="40">
        <v>44.7</v>
      </c>
      <c r="O1465" s="40">
        <v>34.5</v>
      </c>
    </row>
    <row r="1466" spans="1:15">
      <c r="A1466" s="40">
        <v>29031</v>
      </c>
      <c r="B1466" s="20" t="s">
        <v>1703</v>
      </c>
      <c r="C1466" s="20" t="s">
        <v>1697</v>
      </c>
      <c r="D1466" s="40">
        <v>32.5</v>
      </c>
      <c r="E1466" s="40">
        <v>36.4</v>
      </c>
      <c r="F1466" s="40">
        <v>45.9</v>
      </c>
      <c r="G1466" s="40">
        <v>56.4</v>
      </c>
      <c r="H1466" s="40">
        <v>65.599999999999994</v>
      </c>
      <c r="I1466" s="40">
        <v>74.400000000000006</v>
      </c>
      <c r="J1466" s="40">
        <v>78.2</v>
      </c>
      <c r="K1466" s="40">
        <v>76.3</v>
      </c>
      <c r="L1466" s="40">
        <v>69.3</v>
      </c>
      <c r="M1466" s="40">
        <v>58</v>
      </c>
      <c r="N1466" s="40">
        <v>45.5</v>
      </c>
      <c r="O1466" s="40">
        <v>35.6</v>
      </c>
    </row>
    <row r="1467" spans="1:15">
      <c r="A1467" s="40">
        <v>29033</v>
      </c>
      <c r="B1467" s="20" t="s">
        <v>791</v>
      </c>
      <c r="C1467" s="20" t="s">
        <v>1697</v>
      </c>
      <c r="D1467" s="40">
        <v>26.2</v>
      </c>
      <c r="E1467" s="40">
        <v>31.2</v>
      </c>
      <c r="F1467" s="40">
        <v>41.9</v>
      </c>
      <c r="G1467" s="40">
        <v>53.3</v>
      </c>
      <c r="H1467" s="40">
        <v>63.9</v>
      </c>
      <c r="I1467" s="40">
        <v>73.099999999999994</v>
      </c>
      <c r="J1467" s="40">
        <v>78</v>
      </c>
      <c r="K1467" s="40">
        <v>75.900000000000006</v>
      </c>
      <c r="L1467" s="40">
        <v>67.7</v>
      </c>
      <c r="M1467" s="40">
        <v>56.2</v>
      </c>
      <c r="N1467" s="40">
        <v>42</v>
      </c>
      <c r="O1467" s="40">
        <v>30.6</v>
      </c>
    </row>
    <row r="1468" spans="1:15">
      <c r="A1468" s="40">
        <v>29035</v>
      </c>
      <c r="B1468" s="20" t="s">
        <v>1387</v>
      </c>
      <c r="C1468" s="20" t="s">
        <v>1697</v>
      </c>
      <c r="D1468" s="40">
        <v>33.200000000000003</v>
      </c>
      <c r="E1468" s="40">
        <v>37.1</v>
      </c>
      <c r="F1468" s="40">
        <v>46.2</v>
      </c>
      <c r="G1468" s="40">
        <v>56.8</v>
      </c>
      <c r="H1468" s="40">
        <v>65.2</v>
      </c>
      <c r="I1468" s="40">
        <v>73.3</v>
      </c>
      <c r="J1468" s="40">
        <v>77.7</v>
      </c>
      <c r="K1468" s="40">
        <v>76.2</v>
      </c>
      <c r="L1468" s="40">
        <v>68.900000000000006</v>
      </c>
      <c r="M1468" s="40">
        <v>57.7</v>
      </c>
      <c r="N1468" s="40">
        <v>45.4</v>
      </c>
      <c r="O1468" s="40">
        <v>35.700000000000003</v>
      </c>
    </row>
    <row r="1469" spans="1:15">
      <c r="A1469" s="40">
        <v>29037</v>
      </c>
      <c r="B1469" s="20" t="s">
        <v>1166</v>
      </c>
      <c r="C1469" s="20" t="s">
        <v>1697</v>
      </c>
      <c r="D1469" s="40">
        <v>28</v>
      </c>
      <c r="E1469" s="40">
        <v>33</v>
      </c>
      <c r="F1469" s="40">
        <v>43</v>
      </c>
      <c r="G1469" s="40">
        <v>54.2</v>
      </c>
      <c r="H1469" s="40">
        <v>64.099999999999994</v>
      </c>
      <c r="I1469" s="40">
        <v>73.099999999999994</v>
      </c>
      <c r="J1469" s="40">
        <v>78.099999999999994</v>
      </c>
      <c r="K1469" s="40">
        <v>76.7</v>
      </c>
      <c r="L1469" s="40">
        <v>68.400000000000006</v>
      </c>
      <c r="M1469" s="40">
        <v>57.2</v>
      </c>
      <c r="N1469" s="40">
        <v>43.1</v>
      </c>
      <c r="O1469" s="40">
        <v>32.200000000000003</v>
      </c>
    </row>
    <row r="1470" spans="1:15">
      <c r="A1470" s="40">
        <v>29039</v>
      </c>
      <c r="B1470" s="20" t="s">
        <v>1267</v>
      </c>
      <c r="C1470" s="20" t="s">
        <v>1697</v>
      </c>
      <c r="D1470" s="40">
        <v>31.7</v>
      </c>
      <c r="E1470" s="40">
        <v>36.200000000000003</v>
      </c>
      <c r="F1470" s="40">
        <v>45.5</v>
      </c>
      <c r="G1470" s="40">
        <v>56</v>
      </c>
      <c r="H1470" s="40">
        <v>65.400000000000006</v>
      </c>
      <c r="I1470" s="40">
        <v>74.099999999999994</v>
      </c>
      <c r="J1470" s="40">
        <v>79</v>
      </c>
      <c r="K1470" s="40">
        <v>77.7</v>
      </c>
      <c r="L1470" s="40">
        <v>69.900000000000006</v>
      </c>
      <c r="M1470" s="40">
        <v>58.8</v>
      </c>
      <c r="N1470" s="40">
        <v>45.5</v>
      </c>
      <c r="O1470" s="40">
        <v>35.299999999999997</v>
      </c>
    </row>
    <row r="1471" spans="1:15">
      <c r="A1471" s="40">
        <v>29041</v>
      </c>
      <c r="B1471" s="20" t="s">
        <v>1704</v>
      </c>
      <c r="C1471" s="20" t="s">
        <v>1697</v>
      </c>
      <c r="D1471" s="40">
        <v>26.2</v>
      </c>
      <c r="E1471" s="40">
        <v>31</v>
      </c>
      <c r="F1471" s="40">
        <v>41.8</v>
      </c>
      <c r="G1471" s="40">
        <v>53.2</v>
      </c>
      <c r="H1471" s="40">
        <v>63.8</v>
      </c>
      <c r="I1471" s="40">
        <v>73</v>
      </c>
      <c r="J1471" s="40">
        <v>77.900000000000006</v>
      </c>
      <c r="K1471" s="40">
        <v>75.900000000000006</v>
      </c>
      <c r="L1471" s="40">
        <v>67.7</v>
      </c>
      <c r="M1471" s="40">
        <v>56.3</v>
      </c>
      <c r="N1471" s="40">
        <v>42</v>
      </c>
      <c r="O1471" s="40">
        <v>30.5</v>
      </c>
    </row>
    <row r="1472" spans="1:15">
      <c r="A1472" s="40">
        <v>29043</v>
      </c>
      <c r="B1472" s="20" t="s">
        <v>1168</v>
      </c>
      <c r="C1472" s="20" t="s">
        <v>1697</v>
      </c>
      <c r="D1472" s="40">
        <v>32.200000000000003</v>
      </c>
      <c r="E1472" s="40">
        <v>36.200000000000003</v>
      </c>
      <c r="F1472" s="40">
        <v>45.1</v>
      </c>
      <c r="G1472" s="40">
        <v>55.3</v>
      </c>
      <c r="H1472" s="40">
        <v>64</v>
      </c>
      <c r="I1472" s="40">
        <v>72.3</v>
      </c>
      <c r="J1472" s="40">
        <v>77</v>
      </c>
      <c r="K1472" s="40">
        <v>75.900000000000006</v>
      </c>
      <c r="L1472" s="40">
        <v>68.599999999999994</v>
      </c>
      <c r="M1472" s="40">
        <v>57.6</v>
      </c>
      <c r="N1472" s="40">
        <v>44.8</v>
      </c>
      <c r="O1472" s="40">
        <v>35.200000000000003</v>
      </c>
    </row>
    <row r="1473" spans="1:15">
      <c r="A1473" s="40">
        <v>29045</v>
      </c>
      <c r="B1473" s="20" t="s">
        <v>793</v>
      </c>
      <c r="C1473" s="20" t="s">
        <v>1697</v>
      </c>
      <c r="D1473" s="40">
        <v>24.1</v>
      </c>
      <c r="E1473" s="40">
        <v>28.4</v>
      </c>
      <c r="F1473" s="40">
        <v>39.5</v>
      </c>
      <c r="G1473" s="40">
        <v>51.7</v>
      </c>
      <c r="H1473" s="40">
        <v>62.7</v>
      </c>
      <c r="I1473" s="40">
        <v>72</v>
      </c>
      <c r="J1473" s="40">
        <v>76.8</v>
      </c>
      <c r="K1473" s="40">
        <v>74.599999999999994</v>
      </c>
      <c r="L1473" s="40">
        <v>66.599999999999994</v>
      </c>
      <c r="M1473" s="40">
        <v>55.1</v>
      </c>
      <c r="N1473" s="40">
        <v>40.5</v>
      </c>
      <c r="O1473" s="40">
        <v>28.6</v>
      </c>
    </row>
    <row r="1474" spans="1:15">
      <c r="A1474" s="40">
        <v>29047</v>
      </c>
      <c r="B1474" s="20" t="s">
        <v>714</v>
      </c>
      <c r="C1474" s="20" t="s">
        <v>1697</v>
      </c>
      <c r="D1474" s="40">
        <v>26.6</v>
      </c>
      <c r="E1474" s="40">
        <v>31.5</v>
      </c>
      <c r="F1474" s="40">
        <v>41.8</v>
      </c>
      <c r="G1474" s="40">
        <v>53.3</v>
      </c>
      <c r="H1474" s="40">
        <v>63.7</v>
      </c>
      <c r="I1474" s="40">
        <v>72.900000000000006</v>
      </c>
      <c r="J1474" s="40">
        <v>77.8</v>
      </c>
      <c r="K1474" s="40">
        <v>75.900000000000006</v>
      </c>
      <c r="L1474" s="40">
        <v>67.8</v>
      </c>
      <c r="M1474" s="40">
        <v>56.4</v>
      </c>
      <c r="N1474" s="40">
        <v>42.2</v>
      </c>
      <c r="O1474" s="40">
        <v>30.7</v>
      </c>
    </row>
    <row r="1475" spans="1:15">
      <c r="A1475" s="40">
        <v>29049</v>
      </c>
      <c r="B1475" s="20" t="s">
        <v>1169</v>
      </c>
      <c r="C1475" s="20" t="s">
        <v>1697</v>
      </c>
      <c r="D1475" s="40">
        <v>25.3</v>
      </c>
      <c r="E1475" s="40">
        <v>30.3</v>
      </c>
      <c r="F1475" s="40">
        <v>40.700000000000003</v>
      </c>
      <c r="G1475" s="40">
        <v>52.4</v>
      </c>
      <c r="H1475" s="40">
        <v>62.8</v>
      </c>
      <c r="I1475" s="40">
        <v>72</v>
      </c>
      <c r="J1475" s="40">
        <v>76.900000000000006</v>
      </c>
      <c r="K1475" s="40">
        <v>74.900000000000006</v>
      </c>
      <c r="L1475" s="40">
        <v>66.900000000000006</v>
      </c>
      <c r="M1475" s="40">
        <v>55.5</v>
      </c>
      <c r="N1475" s="40">
        <v>41.2</v>
      </c>
      <c r="O1475" s="40">
        <v>29.4</v>
      </c>
    </row>
    <row r="1476" spans="1:15">
      <c r="A1476" s="40">
        <v>29051</v>
      </c>
      <c r="B1476" s="20" t="s">
        <v>1705</v>
      </c>
      <c r="C1476" s="20" t="s">
        <v>1697</v>
      </c>
      <c r="D1476" s="40">
        <v>30.2</v>
      </c>
      <c r="E1476" s="40">
        <v>34.200000000000003</v>
      </c>
      <c r="F1476" s="40">
        <v>44.1</v>
      </c>
      <c r="G1476" s="40">
        <v>55.1</v>
      </c>
      <c r="H1476" s="40">
        <v>64.900000000000006</v>
      </c>
      <c r="I1476" s="40">
        <v>73.599999999999994</v>
      </c>
      <c r="J1476" s="40">
        <v>78.3</v>
      </c>
      <c r="K1476" s="40">
        <v>76.7</v>
      </c>
      <c r="L1476" s="40">
        <v>68.8</v>
      </c>
      <c r="M1476" s="40">
        <v>57.7</v>
      </c>
      <c r="N1476" s="40">
        <v>44.1</v>
      </c>
      <c r="O1476" s="40">
        <v>33.6</v>
      </c>
    </row>
    <row r="1477" spans="1:15">
      <c r="A1477" s="40">
        <v>29053</v>
      </c>
      <c r="B1477" s="20" t="s">
        <v>1706</v>
      </c>
      <c r="C1477" s="20" t="s">
        <v>1697</v>
      </c>
      <c r="D1477" s="40">
        <v>28.3</v>
      </c>
      <c r="E1477" s="40">
        <v>32.700000000000003</v>
      </c>
      <c r="F1477" s="40">
        <v>43</v>
      </c>
      <c r="G1477" s="40">
        <v>54</v>
      </c>
      <c r="H1477" s="40">
        <v>64</v>
      </c>
      <c r="I1477" s="40">
        <v>72.900000000000006</v>
      </c>
      <c r="J1477" s="40">
        <v>77.8</v>
      </c>
      <c r="K1477" s="40">
        <v>76.2</v>
      </c>
      <c r="L1477" s="40">
        <v>68.2</v>
      </c>
      <c r="M1477" s="40">
        <v>57</v>
      </c>
      <c r="N1477" s="40">
        <v>43.2</v>
      </c>
      <c r="O1477" s="40">
        <v>32.200000000000003</v>
      </c>
    </row>
    <row r="1478" spans="1:15">
      <c r="A1478" s="40">
        <v>29055</v>
      </c>
      <c r="B1478" s="20" t="s">
        <v>798</v>
      </c>
      <c r="C1478" s="20" t="s">
        <v>1697</v>
      </c>
      <c r="D1478" s="40">
        <v>30.3</v>
      </c>
      <c r="E1478" s="40">
        <v>34.4</v>
      </c>
      <c r="F1478" s="40">
        <v>43.6</v>
      </c>
      <c r="G1478" s="40">
        <v>54.5</v>
      </c>
      <c r="H1478" s="40">
        <v>63.5</v>
      </c>
      <c r="I1478" s="40">
        <v>72</v>
      </c>
      <c r="J1478" s="40">
        <v>76.5</v>
      </c>
      <c r="K1478" s="40">
        <v>74.900000000000006</v>
      </c>
      <c r="L1478" s="40">
        <v>67.3</v>
      </c>
      <c r="M1478" s="40">
        <v>56.2</v>
      </c>
      <c r="N1478" s="40">
        <v>43.6</v>
      </c>
      <c r="O1478" s="40">
        <v>33.700000000000003</v>
      </c>
    </row>
    <row r="1479" spans="1:15">
      <c r="A1479" s="40">
        <v>29057</v>
      </c>
      <c r="B1479" s="20" t="s">
        <v>1048</v>
      </c>
      <c r="C1479" s="20" t="s">
        <v>1697</v>
      </c>
      <c r="D1479" s="40">
        <v>32.299999999999997</v>
      </c>
      <c r="E1479" s="40">
        <v>36.6</v>
      </c>
      <c r="F1479" s="40">
        <v>45.7</v>
      </c>
      <c r="G1479" s="40">
        <v>56</v>
      </c>
      <c r="H1479" s="40">
        <v>65.2</v>
      </c>
      <c r="I1479" s="40">
        <v>73.900000000000006</v>
      </c>
      <c r="J1479" s="40">
        <v>78.599999999999994</v>
      </c>
      <c r="K1479" s="40">
        <v>77.400000000000006</v>
      </c>
      <c r="L1479" s="40">
        <v>69.7</v>
      </c>
      <c r="M1479" s="40">
        <v>58.7</v>
      </c>
      <c r="N1479" s="40">
        <v>45.6</v>
      </c>
      <c r="O1479" s="40">
        <v>35.6</v>
      </c>
    </row>
    <row r="1480" spans="1:15">
      <c r="A1480" s="40">
        <v>29059</v>
      </c>
      <c r="B1480" s="20" t="s">
        <v>724</v>
      </c>
      <c r="C1480" s="20" t="s">
        <v>1697</v>
      </c>
      <c r="D1480" s="40">
        <v>31.2</v>
      </c>
      <c r="E1480" s="40">
        <v>35.200000000000003</v>
      </c>
      <c r="F1480" s="40">
        <v>44.5</v>
      </c>
      <c r="G1480" s="40">
        <v>55</v>
      </c>
      <c r="H1480" s="40">
        <v>64.2</v>
      </c>
      <c r="I1480" s="40">
        <v>72.7</v>
      </c>
      <c r="J1480" s="40">
        <v>77.599999999999994</v>
      </c>
      <c r="K1480" s="40">
        <v>76.3</v>
      </c>
      <c r="L1480" s="40">
        <v>68.599999999999994</v>
      </c>
      <c r="M1480" s="40">
        <v>57.6</v>
      </c>
      <c r="N1480" s="40">
        <v>44.5</v>
      </c>
      <c r="O1480" s="40">
        <v>34.5</v>
      </c>
    </row>
    <row r="1481" spans="1:15">
      <c r="A1481" s="40">
        <v>29061</v>
      </c>
      <c r="B1481" s="20" t="s">
        <v>1220</v>
      </c>
      <c r="C1481" s="20" t="s">
        <v>1697</v>
      </c>
      <c r="D1481" s="40">
        <v>24.6</v>
      </c>
      <c r="E1481" s="40">
        <v>29.5</v>
      </c>
      <c r="F1481" s="40">
        <v>40.5</v>
      </c>
      <c r="G1481" s="40">
        <v>52.1</v>
      </c>
      <c r="H1481" s="40">
        <v>62.8</v>
      </c>
      <c r="I1481" s="40">
        <v>71.900000000000006</v>
      </c>
      <c r="J1481" s="40">
        <v>76.8</v>
      </c>
      <c r="K1481" s="40">
        <v>74.7</v>
      </c>
      <c r="L1481" s="40">
        <v>66.5</v>
      </c>
      <c r="M1481" s="40">
        <v>55.3</v>
      </c>
      <c r="N1481" s="40">
        <v>40.799999999999997</v>
      </c>
      <c r="O1481" s="40">
        <v>28.9</v>
      </c>
    </row>
    <row r="1482" spans="1:15">
      <c r="A1482" s="40">
        <v>29063</v>
      </c>
      <c r="B1482" s="20" t="s">
        <v>725</v>
      </c>
      <c r="C1482" s="20" t="s">
        <v>1697</v>
      </c>
      <c r="D1482" s="40">
        <v>24.5</v>
      </c>
      <c r="E1482" s="40">
        <v>29.6</v>
      </c>
      <c r="F1482" s="40">
        <v>40.299999999999997</v>
      </c>
      <c r="G1482" s="40">
        <v>52.1</v>
      </c>
      <c r="H1482" s="40">
        <v>62.7</v>
      </c>
      <c r="I1482" s="40">
        <v>71.900000000000006</v>
      </c>
      <c r="J1482" s="40">
        <v>76.8</v>
      </c>
      <c r="K1482" s="40">
        <v>74.7</v>
      </c>
      <c r="L1482" s="40">
        <v>66.599999999999994</v>
      </c>
      <c r="M1482" s="40">
        <v>55.3</v>
      </c>
      <c r="N1482" s="40">
        <v>40.700000000000003</v>
      </c>
      <c r="O1482" s="40">
        <v>28.7</v>
      </c>
    </row>
    <row r="1483" spans="1:15">
      <c r="A1483" s="40">
        <v>29065</v>
      </c>
      <c r="B1483" s="20" t="s">
        <v>1707</v>
      </c>
      <c r="C1483" s="20" t="s">
        <v>1697</v>
      </c>
      <c r="D1483" s="40">
        <v>31</v>
      </c>
      <c r="E1483" s="40">
        <v>35</v>
      </c>
      <c r="F1483" s="40">
        <v>44.1</v>
      </c>
      <c r="G1483" s="40">
        <v>54.7</v>
      </c>
      <c r="H1483" s="40">
        <v>63.7</v>
      </c>
      <c r="I1483" s="40">
        <v>72</v>
      </c>
      <c r="J1483" s="40">
        <v>76.5</v>
      </c>
      <c r="K1483" s="40">
        <v>75</v>
      </c>
      <c r="L1483" s="40">
        <v>67.400000000000006</v>
      </c>
      <c r="M1483" s="40">
        <v>56.5</v>
      </c>
      <c r="N1483" s="40">
        <v>43.9</v>
      </c>
      <c r="O1483" s="40">
        <v>34.1</v>
      </c>
    </row>
    <row r="1484" spans="1:15">
      <c r="A1484" s="40">
        <v>29067</v>
      </c>
      <c r="B1484" s="20" t="s">
        <v>918</v>
      </c>
      <c r="C1484" s="20" t="s">
        <v>1697</v>
      </c>
      <c r="D1484" s="40">
        <v>32.4</v>
      </c>
      <c r="E1484" s="40">
        <v>36.299999999999997</v>
      </c>
      <c r="F1484" s="40">
        <v>45.2</v>
      </c>
      <c r="G1484" s="40">
        <v>55.4</v>
      </c>
      <c r="H1484" s="40">
        <v>64.099999999999994</v>
      </c>
      <c r="I1484" s="40">
        <v>72.2</v>
      </c>
      <c r="J1484" s="40">
        <v>76.900000000000006</v>
      </c>
      <c r="K1484" s="40">
        <v>75.8</v>
      </c>
      <c r="L1484" s="40">
        <v>68.400000000000006</v>
      </c>
      <c r="M1484" s="40">
        <v>57.6</v>
      </c>
      <c r="N1484" s="40">
        <v>44.8</v>
      </c>
      <c r="O1484" s="40">
        <v>35.200000000000003</v>
      </c>
    </row>
    <row r="1485" spans="1:15">
      <c r="A1485" s="40">
        <v>29069</v>
      </c>
      <c r="B1485" s="20" t="s">
        <v>1708</v>
      </c>
      <c r="C1485" s="20" t="s">
        <v>1697</v>
      </c>
      <c r="D1485" s="40">
        <v>36.299999999999997</v>
      </c>
      <c r="E1485" s="40">
        <v>40</v>
      </c>
      <c r="F1485" s="40">
        <v>49.1</v>
      </c>
      <c r="G1485" s="40">
        <v>59.4</v>
      </c>
      <c r="H1485" s="40">
        <v>68.599999999999994</v>
      </c>
      <c r="I1485" s="40">
        <v>77</v>
      </c>
      <c r="J1485" s="40">
        <v>80.5</v>
      </c>
      <c r="K1485" s="40">
        <v>78.7</v>
      </c>
      <c r="L1485" s="40">
        <v>71.8</v>
      </c>
      <c r="M1485" s="40">
        <v>60.6</v>
      </c>
      <c r="N1485" s="40">
        <v>48.2</v>
      </c>
      <c r="O1485" s="40">
        <v>39</v>
      </c>
    </row>
    <row r="1486" spans="1:15">
      <c r="A1486" s="40">
        <v>29071</v>
      </c>
      <c r="B1486" s="20" t="s">
        <v>730</v>
      </c>
      <c r="C1486" s="20" t="s">
        <v>1697</v>
      </c>
      <c r="D1486" s="40">
        <v>29.6</v>
      </c>
      <c r="E1486" s="40">
        <v>33.799999999999997</v>
      </c>
      <c r="F1486" s="40">
        <v>43.5</v>
      </c>
      <c r="G1486" s="40">
        <v>54.5</v>
      </c>
      <c r="H1486" s="40">
        <v>63.9</v>
      </c>
      <c r="I1486" s="40">
        <v>72.599999999999994</v>
      </c>
      <c r="J1486" s="40">
        <v>77.3</v>
      </c>
      <c r="K1486" s="40">
        <v>75.5</v>
      </c>
      <c r="L1486" s="40">
        <v>67.900000000000006</v>
      </c>
      <c r="M1486" s="40">
        <v>56.6</v>
      </c>
      <c r="N1486" s="40">
        <v>43.6</v>
      </c>
      <c r="O1486" s="40">
        <v>33.200000000000003</v>
      </c>
    </row>
    <row r="1487" spans="1:15">
      <c r="A1487" s="40">
        <v>29073</v>
      </c>
      <c r="B1487" s="20" t="s">
        <v>1709</v>
      </c>
      <c r="C1487" s="20" t="s">
        <v>1697</v>
      </c>
      <c r="D1487" s="40">
        <v>29.5</v>
      </c>
      <c r="E1487" s="40">
        <v>33.6</v>
      </c>
      <c r="F1487" s="40">
        <v>43.4</v>
      </c>
      <c r="G1487" s="40">
        <v>54.3</v>
      </c>
      <c r="H1487" s="40">
        <v>63.8</v>
      </c>
      <c r="I1487" s="40">
        <v>72.5</v>
      </c>
      <c r="J1487" s="40">
        <v>77.2</v>
      </c>
      <c r="K1487" s="40">
        <v>75.5</v>
      </c>
      <c r="L1487" s="40">
        <v>67.8</v>
      </c>
      <c r="M1487" s="40">
        <v>56.7</v>
      </c>
      <c r="N1487" s="40">
        <v>43.5</v>
      </c>
      <c r="O1487" s="40">
        <v>33</v>
      </c>
    </row>
    <row r="1488" spans="1:15">
      <c r="A1488" s="40">
        <v>29075</v>
      </c>
      <c r="B1488" s="20" t="s">
        <v>1710</v>
      </c>
      <c r="C1488" s="20" t="s">
        <v>1697</v>
      </c>
      <c r="D1488" s="40">
        <v>23.4</v>
      </c>
      <c r="E1488" s="40">
        <v>28.6</v>
      </c>
      <c r="F1488" s="40">
        <v>39.5</v>
      </c>
      <c r="G1488" s="40">
        <v>51.5</v>
      </c>
      <c r="H1488" s="40">
        <v>62.3</v>
      </c>
      <c r="I1488" s="40">
        <v>71.5</v>
      </c>
      <c r="J1488" s="40">
        <v>76.599999999999994</v>
      </c>
      <c r="K1488" s="40">
        <v>74.3</v>
      </c>
      <c r="L1488" s="40">
        <v>66</v>
      </c>
      <c r="M1488" s="40">
        <v>54.8</v>
      </c>
      <c r="N1488" s="40">
        <v>39.9</v>
      </c>
      <c r="O1488" s="40">
        <v>27.7</v>
      </c>
    </row>
    <row r="1489" spans="1:15">
      <c r="A1489" s="40">
        <v>29077</v>
      </c>
      <c r="B1489" s="20" t="s">
        <v>732</v>
      </c>
      <c r="C1489" s="20" t="s">
        <v>1697</v>
      </c>
      <c r="D1489" s="40">
        <v>31.8</v>
      </c>
      <c r="E1489" s="40">
        <v>35.799999999999997</v>
      </c>
      <c r="F1489" s="40">
        <v>44.9</v>
      </c>
      <c r="G1489" s="40">
        <v>55.1</v>
      </c>
      <c r="H1489" s="40">
        <v>64.099999999999994</v>
      </c>
      <c r="I1489" s="40">
        <v>72.5</v>
      </c>
      <c r="J1489" s="40">
        <v>77.2</v>
      </c>
      <c r="K1489" s="40">
        <v>76.099999999999994</v>
      </c>
      <c r="L1489" s="40">
        <v>68.599999999999994</v>
      </c>
      <c r="M1489" s="40">
        <v>57.6</v>
      </c>
      <c r="N1489" s="40">
        <v>44.7</v>
      </c>
      <c r="O1489" s="40">
        <v>34.9</v>
      </c>
    </row>
    <row r="1490" spans="1:15">
      <c r="A1490" s="40">
        <v>29079</v>
      </c>
      <c r="B1490" s="20" t="s">
        <v>1178</v>
      </c>
      <c r="C1490" s="20" t="s">
        <v>1697</v>
      </c>
      <c r="D1490" s="40">
        <v>24.4</v>
      </c>
      <c r="E1490" s="40">
        <v>29.3</v>
      </c>
      <c r="F1490" s="40">
        <v>40.5</v>
      </c>
      <c r="G1490" s="40">
        <v>52.2</v>
      </c>
      <c r="H1490" s="40">
        <v>63.1</v>
      </c>
      <c r="I1490" s="40">
        <v>72</v>
      </c>
      <c r="J1490" s="40">
        <v>77</v>
      </c>
      <c r="K1490" s="40">
        <v>74.8</v>
      </c>
      <c r="L1490" s="40">
        <v>66.400000000000006</v>
      </c>
      <c r="M1490" s="40">
        <v>55.4</v>
      </c>
      <c r="N1490" s="40">
        <v>40.799999999999997</v>
      </c>
      <c r="O1490" s="40">
        <v>29</v>
      </c>
    </row>
    <row r="1491" spans="1:15">
      <c r="A1491" s="40">
        <v>29081</v>
      </c>
      <c r="B1491" s="20" t="s">
        <v>1227</v>
      </c>
      <c r="C1491" s="20" t="s">
        <v>1697</v>
      </c>
      <c r="D1491" s="40">
        <v>23.1</v>
      </c>
      <c r="E1491" s="40">
        <v>28.1</v>
      </c>
      <c r="F1491" s="40">
        <v>39.299999999999997</v>
      </c>
      <c r="G1491" s="40">
        <v>51.1</v>
      </c>
      <c r="H1491" s="40">
        <v>62</v>
      </c>
      <c r="I1491" s="40">
        <v>71.099999999999994</v>
      </c>
      <c r="J1491" s="40">
        <v>76.099999999999994</v>
      </c>
      <c r="K1491" s="40">
        <v>74</v>
      </c>
      <c r="L1491" s="40">
        <v>65.599999999999994</v>
      </c>
      <c r="M1491" s="40">
        <v>54.4</v>
      </c>
      <c r="N1491" s="40">
        <v>39.6</v>
      </c>
      <c r="O1491" s="40">
        <v>27.4</v>
      </c>
    </row>
    <row r="1492" spans="1:15">
      <c r="A1492" s="40">
        <v>29083</v>
      </c>
      <c r="B1492" s="20" t="s">
        <v>734</v>
      </c>
      <c r="C1492" s="20" t="s">
        <v>1697</v>
      </c>
      <c r="D1492" s="40">
        <v>29.6</v>
      </c>
      <c r="E1492" s="40">
        <v>34.299999999999997</v>
      </c>
      <c r="F1492" s="40">
        <v>44.2</v>
      </c>
      <c r="G1492" s="40">
        <v>55.2</v>
      </c>
      <c r="H1492" s="40">
        <v>65</v>
      </c>
      <c r="I1492" s="40">
        <v>73.900000000000006</v>
      </c>
      <c r="J1492" s="40">
        <v>78.8</v>
      </c>
      <c r="K1492" s="40">
        <v>77.400000000000006</v>
      </c>
      <c r="L1492" s="40">
        <v>69.400000000000006</v>
      </c>
      <c r="M1492" s="40">
        <v>58.1</v>
      </c>
      <c r="N1492" s="40">
        <v>44.2</v>
      </c>
      <c r="O1492" s="40">
        <v>33.6</v>
      </c>
    </row>
    <row r="1493" spans="1:15">
      <c r="A1493" s="40">
        <v>29085</v>
      </c>
      <c r="B1493" s="20" t="s">
        <v>1711</v>
      </c>
      <c r="C1493" s="20" t="s">
        <v>1697</v>
      </c>
      <c r="D1493" s="40">
        <v>30.8</v>
      </c>
      <c r="E1493" s="40">
        <v>35</v>
      </c>
      <c r="F1493" s="40">
        <v>44.5</v>
      </c>
      <c r="G1493" s="40">
        <v>55.3</v>
      </c>
      <c r="H1493" s="40">
        <v>64.7</v>
      </c>
      <c r="I1493" s="40">
        <v>73.3</v>
      </c>
      <c r="J1493" s="40">
        <v>78.2</v>
      </c>
      <c r="K1493" s="40">
        <v>77</v>
      </c>
      <c r="L1493" s="40">
        <v>69.099999999999994</v>
      </c>
      <c r="M1493" s="40">
        <v>57.9</v>
      </c>
      <c r="N1493" s="40">
        <v>44.7</v>
      </c>
      <c r="O1493" s="40">
        <v>34.4</v>
      </c>
    </row>
    <row r="1494" spans="1:15">
      <c r="A1494" s="40">
        <v>29087</v>
      </c>
      <c r="B1494" s="20" t="s">
        <v>1712</v>
      </c>
      <c r="C1494" s="20" t="s">
        <v>1697</v>
      </c>
      <c r="D1494" s="40">
        <v>24.5</v>
      </c>
      <c r="E1494" s="40">
        <v>29.9</v>
      </c>
      <c r="F1494" s="40">
        <v>40.4</v>
      </c>
      <c r="G1494" s="40">
        <v>52.6</v>
      </c>
      <c r="H1494" s="40">
        <v>63.4</v>
      </c>
      <c r="I1494" s="40">
        <v>72.7</v>
      </c>
      <c r="J1494" s="40">
        <v>77.7</v>
      </c>
      <c r="K1494" s="40">
        <v>75.3</v>
      </c>
      <c r="L1494" s="40">
        <v>67.099999999999994</v>
      </c>
      <c r="M1494" s="40">
        <v>55.7</v>
      </c>
      <c r="N1494" s="40">
        <v>40.9</v>
      </c>
      <c r="O1494" s="40">
        <v>28.6</v>
      </c>
    </row>
    <row r="1495" spans="1:15">
      <c r="A1495" s="40">
        <v>29089</v>
      </c>
      <c r="B1495" s="20" t="s">
        <v>809</v>
      </c>
      <c r="C1495" s="20" t="s">
        <v>1697</v>
      </c>
      <c r="D1495" s="40">
        <v>27.4</v>
      </c>
      <c r="E1495" s="40">
        <v>31.9</v>
      </c>
      <c r="F1495" s="40">
        <v>42.4</v>
      </c>
      <c r="G1495" s="40">
        <v>53.6</v>
      </c>
      <c r="H1495" s="40">
        <v>63.8</v>
      </c>
      <c r="I1495" s="40">
        <v>72.900000000000006</v>
      </c>
      <c r="J1495" s="40">
        <v>77.8</v>
      </c>
      <c r="K1495" s="40">
        <v>76.099999999999994</v>
      </c>
      <c r="L1495" s="40">
        <v>67.900000000000006</v>
      </c>
      <c r="M1495" s="40">
        <v>56.6</v>
      </c>
      <c r="N1495" s="40">
        <v>42.7</v>
      </c>
      <c r="O1495" s="40">
        <v>31.4</v>
      </c>
    </row>
    <row r="1496" spans="1:15">
      <c r="A1496" s="40">
        <v>29091</v>
      </c>
      <c r="B1496" s="20" t="s">
        <v>1713</v>
      </c>
      <c r="C1496" s="20" t="s">
        <v>1697</v>
      </c>
      <c r="D1496" s="40">
        <v>32.799999999999997</v>
      </c>
      <c r="E1496" s="40">
        <v>36.700000000000003</v>
      </c>
      <c r="F1496" s="40">
        <v>45.6</v>
      </c>
      <c r="G1496" s="40">
        <v>55.7</v>
      </c>
      <c r="H1496" s="40">
        <v>64.099999999999994</v>
      </c>
      <c r="I1496" s="40">
        <v>72.2</v>
      </c>
      <c r="J1496" s="40">
        <v>76.8</v>
      </c>
      <c r="K1496" s="40">
        <v>75.5</v>
      </c>
      <c r="L1496" s="40">
        <v>68.3</v>
      </c>
      <c r="M1496" s="40">
        <v>57.3</v>
      </c>
      <c r="N1496" s="40">
        <v>44.9</v>
      </c>
      <c r="O1496" s="40">
        <v>35.4</v>
      </c>
    </row>
    <row r="1497" spans="1:15">
      <c r="A1497" s="40">
        <v>29093</v>
      </c>
      <c r="B1497" s="20" t="s">
        <v>1562</v>
      </c>
      <c r="C1497" s="20" t="s">
        <v>1697</v>
      </c>
      <c r="D1497" s="40">
        <v>31</v>
      </c>
      <c r="E1497" s="40">
        <v>35.1</v>
      </c>
      <c r="F1497" s="40">
        <v>44.1</v>
      </c>
      <c r="G1497" s="40">
        <v>54.7</v>
      </c>
      <c r="H1497" s="40">
        <v>63.5</v>
      </c>
      <c r="I1497" s="40">
        <v>71.8</v>
      </c>
      <c r="J1497" s="40">
        <v>76.3</v>
      </c>
      <c r="K1497" s="40">
        <v>74.599999999999994</v>
      </c>
      <c r="L1497" s="40">
        <v>67.2</v>
      </c>
      <c r="M1497" s="40">
        <v>56.2</v>
      </c>
      <c r="N1497" s="40">
        <v>43.9</v>
      </c>
      <c r="O1497" s="40">
        <v>33.9</v>
      </c>
    </row>
    <row r="1498" spans="1:15">
      <c r="A1498" s="40">
        <v>29095</v>
      </c>
      <c r="B1498" s="20" t="s">
        <v>736</v>
      </c>
      <c r="C1498" s="20" t="s">
        <v>1697</v>
      </c>
      <c r="D1498" s="40">
        <v>27.3</v>
      </c>
      <c r="E1498" s="40">
        <v>32.299999999999997</v>
      </c>
      <c r="F1498" s="40">
        <v>42.4</v>
      </c>
      <c r="G1498" s="40">
        <v>53.8</v>
      </c>
      <c r="H1498" s="40">
        <v>64</v>
      </c>
      <c r="I1498" s="40">
        <v>73.099999999999994</v>
      </c>
      <c r="J1498" s="40">
        <v>78</v>
      </c>
      <c r="K1498" s="40">
        <v>76.400000000000006</v>
      </c>
      <c r="L1498" s="40">
        <v>68.2</v>
      </c>
      <c r="M1498" s="40">
        <v>56.9</v>
      </c>
      <c r="N1498" s="40">
        <v>42.6</v>
      </c>
      <c r="O1498" s="40">
        <v>31.4</v>
      </c>
    </row>
    <row r="1499" spans="1:15">
      <c r="A1499" s="40">
        <v>29097</v>
      </c>
      <c r="B1499" s="20" t="s">
        <v>1076</v>
      </c>
      <c r="C1499" s="20" t="s">
        <v>1697</v>
      </c>
      <c r="D1499" s="40">
        <v>33.1</v>
      </c>
      <c r="E1499" s="40">
        <v>37.6</v>
      </c>
      <c r="F1499" s="40">
        <v>46.6</v>
      </c>
      <c r="G1499" s="40">
        <v>56.8</v>
      </c>
      <c r="H1499" s="40">
        <v>65.8</v>
      </c>
      <c r="I1499" s="40">
        <v>74.5</v>
      </c>
      <c r="J1499" s="40">
        <v>79.099999999999994</v>
      </c>
      <c r="K1499" s="40">
        <v>78</v>
      </c>
      <c r="L1499" s="40">
        <v>70.3</v>
      </c>
      <c r="M1499" s="40">
        <v>59.3</v>
      </c>
      <c r="N1499" s="40">
        <v>46.2</v>
      </c>
      <c r="O1499" s="40">
        <v>36.299999999999997</v>
      </c>
    </row>
    <row r="1500" spans="1:15">
      <c r="A1500" s="40">
        <v>29099</v>
      </c>
      <c r="B1500" s="20" t="s">
        <v>737</v>
      </c>
      <c r="C1500" s="20" t="s">
        <v>1697</v>
      </c>
      <c r="D1500" s="40">
        <v>30.7</v>
      </c>
      <c r="E1500" s="40">
        <v>34.700000000000003</v>
      </c>
      <c r="F1500" s="40">
        <v>44.2</v>
      </c>
      <c r="G1500" s="40">
        <v>55.3</v>
      </c>
      <c r="H1500" s="40">
        <v>64.7</v>
      </c>
      <c r="I1500" s="40">
        <v>73.400000000000006</v>
      </c>
      <c r="J1500" s="40">
        <v>78</v>
      </c>
      <c r="K1500" s="40">
        <v>76.099999999999994</v>
      </c>
      <c r="L1500" s="40">
        <v>68.599999999999994</v>
      </c>
      <c r="M1500" s="40">
        <v>57.3</v>
      </c>
      <c r="N1500" s="40">
        <v>44.4</v>
      </c>
      <c r="O1500" s="40">
        <v>34.1</v>
      </c>
    </row>
    <row r="1501" spans="1:15">
      <c r="A1501" s="40">
        <v>29101</v>
      </c>
      <c r="B1501" s="20" t="s">
        <v>812</v>
      </c>
      <c r="C1501" s="20" t="s">
        <v>1697</v>
      </c>
      <c r="D1501" s="40">
        <v>27.8</v>
      </c>
      <c r="E1501" s="40">
        <v>32.700000000000003</v>
      </c>
      <c r="F1501" s="40">
        <v>42.8</v>
      </c>
      <c r="G1501" s="40">
        <v>54</v>
      </c>
      <c r="H1501" s="40">
        <v>64</v>
      </c>
      <c r="I1501" s="40">
        <v>72.900000000000006</v>
      </c>
      <c r="J1501" s="40">
        <v>77.900000000000006</v>
      </c>
      <c r="K1501" s="40">
        <v>76.3</v>
      </c>
      <c r="L1501" s="40">
        <v>68.2</v>
      </c>
      <c r="M1501" s="40">
        <v>57</v>
      </c>
      <c r="N1501" s="40">
        <v>42.9</v>
      </c>
      <c r="O1501" s="40">
        <v>31.9</v>
      </c>
    </row>
    <row r="1502" spans="1:15">
      <c r="A1502" s="40">
        <v>29103</v>
      </c>
      <c r="B1502" s="20" t="s">
        <v>1187</v>
      </c>
      <c r="C1502" s="20" t="s">
        <v>1697</v>
      </c>
      <c r="D1502" s="40">
        <v>23.9</v>
      </c>
      <c r="E1502" s="40">
        <v>28.5</v>
      </c>
      <c r="F1502" s="40">
        <v>39.5</v>
      </c>
      <c r="G1502" s="40">
        <v>51.3</v>
      </c>
      <c r="H1502" s="40">
        <v>62.3</v>
      </c>
      <c r="I1502" s="40">
        <v>71.599999999999994</v>
      </c>
      <c r="J1502" s="40">
        <v>76.5</v>
      </c>
      <c r="K1502" s="40">
        <v>74.3</v>
      </c>
      <c r="L1502" s="40">
        <v>66.3</v>
      </c>
      <c r="M1502" s="40">
        <v>54.8</v>
      </c>
      <c r="N1502" s="40">
        <v>40.299999999999997</v>
      </c>
      <c r="O1502" s="40">
        <v>28.4</v>
      </c>
    </row>
    <row r="1503" spans="1:15">
      <c r="A1503" s="40">
        <v>29105</v>
      </c>
      <c r="B1503" s="20" t="s">
        <v>1714</v>
      </c>
      <c r="C1503" s="20" t="s">
        <v>1697</v>
      </c>
      <c r="D1503" s="40">
        <v>31.4</v>
      </c>
      <c r="E1503" s="40">
        <v>35.4</v>
      </c>
      <c r="F1503" s="40">
        <v>44.5</v>
      </c>
      <c r="G1503" s="40">
        <v>55</v>
      </c>
      <c r="H1503" s="40">
        <v>64.2</v>
      </c>
      <c r="I1503" s="40">
        <v>72.599999999999994</v>
      </c>
      <c r="J1503" s="40">
        <v>77.400000000000006</v>
      </c>
      <c r="K1503" s="40">
        <v>76</v>
      </c>
      <c r="L1503" s="40">
        <v>68.3</v>
      </c>
      <c r="M1503" s="40">
        <v>57.5</v>
      </c>
      <c r="N1503" s="40">
        <v>44.6</v>
      </c>
      <c r="O1503" s="40">
        <v>34.700000000000003</v>
      </c>
    </row>
    <row r="1504" spans="1:15">
      <c r="A1504" s="40">
        <v>29107</v>
      </c>
      <c r="B1504" s="20" t="s">
        <v>813</v>
      </c>
      <c r="C1504" s="20" t="s">
        <v>1697</v>
      </c>
      <c r="D1504" s="40">
        <v>26.9</v>
      </c>
      <c r="E1504" s="40">
        <v>31.8</v>
      </c>
      <c r="F1504" s="40">
        <v>42.2</v>
      </c>
      <c r="G1504" s="40">
        <v>53.5</v>
      </c>
      <c r="H1504" s="40">
        <v>63.9</v>
      </c>
      <c r="I1504" s="40">
        <v>72.900000000000006</v>
      </c>
      <c r="J1504" s="40">
        <v>77.900000000000006</v>
      </c>
      <c r="K1504" s="40">
        <v>76.099999999999994</v>
      </c>
      <c r="L1504" s="40">
        <v>67.900000000000006</v>
      </c>
      <c r="M1504" s="40">
        <v>56.5</v>
      </c>
      <c r="N1504" s="40">
        <v>42.4</v>
      </c>
      <c r="O1504" s="40">
        <v>31.1</v>
      </c>
    </row>
    <row r="1505" spans="1:15">
      <c r="A1505" s="40">
        <v>29109</v>
      </c>
      <c r="B1505" s="20" t="s">
        <v>740</v>
      </c>
      <c r="C1505" s="20" t="s">
        <v>1697</v>
      </c>
      <c r="D1505" s="40">
        <v>32.6</v>
      </c>
      <c r="E1505" s="40">
        <v>36.799999999999997</v>
      </c>
      <c r="F1505" s="40">
        <v>45.7</v>
      </c>
      <c r="G1505" s="40">
        <v>55.8</v>
      </c>
      <c r="H1505" s="40">
        <v>64.599999999999994</v>
      </c>
      <c r="I1505" s="40">
        <v>73.099999999999994</v>
      </c>
      <c r="J1505" s="40">
        <v>77.7</v>
      </c>
      <c r="K1505" s="40">
        <v>76.7</v>
      </c>
      <c r="L1505" s="40">
        <v>69.2</v>
      </c>
      <c r="M1505" s="40">
        <v>58.2</v>
      </c>
      <c r="N1505" s="40">
        <v>45.4</v>
      </c>
      <c r="O1505" s="40">
        <v>35.6</v>
      </c>
    </row>
    <row r="1506" spans="1:15">
      <c r="A1506" s="40">
        <v>29111</v>
      </c>
      <c r="B1506" s="20" t="s">
        <v>1150</v>
      </c>
      <c r="C1506" s="20" t="s">
        <v>1697</v>
      </c>
      <c r="D1506" s="40">
        <v>24.8</v>
      </c>
      <c r="E1506" s="40">
        <v>29.2</v>
      </c>
      <c r="F1506" s="40">
        <v>40.1</v>
      </c>
      <c r="G1506" s="40">
        <v>52.1</v>
      </c>
      <c r="H1506" s="40">
        <v>63</v>
      </c>
      <c r="I1506" s="40">
        <v>72.400000000000006</v>
      </c>
      <c r="J1506" s="40">
        <v>77.2</v>
      </c>
      <c r="K1506" s="40">
        <v>75</v>
      </c>
      <c r="L1506" s="40">
        <v>67.099999999999994</v>
      </c>
      <c r="M1506" s="40">
        <v>55.5</v>
      </c>
      <c r="N1506" s="40">
        <v>41.1</v>
      </c>
      <c r="O1506" s="40">
        <v>29.3</v>
      </c>
    </row>
    <row r="1507" spans="1:15">
      <c r="A1507" s="40">
        <v>29113</v>
      </c>
      <c r="B1507" s="20" t="s">
        <v>814</v>
      </c>
      <c r="C1507" s="20" t="s">
        <v>1697</v>
      </c>
      <c r="D1507" s="40">
        <v>27.7</v>
      </c>
      <c r="E1507" s="40">
        <v>32</v>
      </c>
      <c r="F1507" s="40">
        <v>42.2</v>
      </c>
      <c r="G1507" s="40">
        <v>53.6</v>
      </c>
      <c r="H1507" s="40">
        <v>63.7</v>
      </c>
      <c r="I1507" s="40">
        <v>72.599999999999994</v>
      </c>
      <c r="J1507" s="40">
        <v>77.3</v>
      </c>
      <c r="K1507" s="40">
        <v>75.3</v>
      </c>
      <c r="L1507" s="40">
        <v>67.7</v>
      </c>
      <c r="M1507" s="40">
        <v>56.3</v>
      </c>
      <c r="N1507" s="40">
        <v>42.8</v>
      </c>
      <c r="O1507" s="40">
        <v>31.7</v>
      </c>
    </row>
    <row r="1508" spans="1:15">
      <c r="A1508" s="40">
        <v>29115</v>
      </c>
      <c r="B1508" s="20" t="s">
        <v>1280</v>
      </c>
      <c r="C1508" s="20" t="s">
        <v>1697</v>
      </c>
      <c r="D1508" s="40">
        <v>24.9</v>
      </c>
      <c r="E1508" s="40">
        <v>29.8</v>
      </c>
      <c r="F1508" s="40">
        <v>40.9</v>
      </c>
      <c r="G1508" s="40">
        <v>52.4</v>
      </c>
      <c r="H1508" s="40">
        <v>63.3</v>
      </c>
      <c r="I1508" s="40">
        <v>72.400000000000006</v>
      </c>
      <c r="J1508" s="40">
        <v>77.400000000000006</v>
      </c>
      <c r="K1508" s="40">
        <v>75.2</v>
      </c>
      <c r="L1508" s="40">
        <v>66.900000000000006</v>
      </c>
      <c r="M1508" s="40">
        <v>55.7</v>
      </c>
      <c r="N1508" s="40">
        <v>41.2</v>
      </c>
      <c r="O1508" s="40">
        <v>29.5</v>
      </c>
    </row>
    <row r="1509" spans="1:15">
      <c r="A1509" s="40">
        <v>29117</v>
      </c>
      <c r="B1509" s="20" t="s">
        <v>1189</v>
      </c>
      <c r="C1509" s="20" t="s">
        <v>1697</v>
      </c>
      <c r="D1509" s="40">
        <v>25.4</v>
      </c>
      <c r="E1509" s="40">
        <v>30.3</v>
      </c>
      <c r="F1509" s="40">
        <v>41.3</v>
      </c>
      <c r="G1509" s="40">
        <v>52.8</v>
      </c>
      <c r="H1509" s="40">
        <v>63.5</v>
      </c>
      <c r="I1509" s="40">
        <v>72.599999999999994</v>
      </c>
      <c r="J1509" s="40">
        <v>77.599999999999994</v>
      </c>
      <c r="K1509" s="40">
        <v>75.5</v>
      </c>
      <c r="L1509" s="40">
        <v>67.2</v>
      </c>
      <c r="M1509" s="40">
        <v>55.9</v>
      </c>
      <c r="N1509" s="40">
        <v>41.6</v>
      </c>
      <c r="O1509" s="40">
        <v>30</v>
      </c>
    </row>
    <row r="1510" spans="1:15">
      <c r="A1510" s="40">
        <v>29119</v>
      </c>
      <c r="B1510" s="20" t="s">
        <v>1715</v>
      </c>
      <c r="C1510" s="20" t="s">
        <v>1697</v>
      </c>
      <c r="D1510" s="40">
        <v>34.4</v>
      </c>
      <c r="E1510" s="40">
        <v>38.700000000000003</v>
      </c>
      <c r="F1510" s="40">
        <v>47.3</v>
      </c>
      <c r="G1510" s="40">
        <v>57.3</v>
      </c>
      <c r="H1510" s="40">
        <v>65.599999999999994</v>
      </c>
      <c r="I1510" s="40">
        <v>73.900000000000006</v>
      </c>
      <c r="J1510" s="40">
        <v>78.599999999999994</v>
      </c>
      <c r="K1510" s="40">
        <v>77.7</v>
      </c>
      <c r="L1510" s="40">
        <v>70.3</v>
      </c>
      <c r="M1510" s="40">
        <v>59.3</v>
      </c>
      <c r="N1510" s="40">
        <v>46.7</v>
      </c>
      <c r="O1510" s="40">
        <v>37.299999999999997</v>
      </c>
    </row>
    <row r="1511" spans="1:15">
      <c r="A1511" s="40">
        <v>29121</v>
      </c>
      <c r="B1511" s="20" t="s">
        <v>744</v>
      </c>
      <c r="C1511" s="20" t="s">
        <v>1697</v>
      </c>
      <c r="D1511" s="40">
        <v>24.8</v>
      </c>
      <c r="E1511" s="40">
        <v>29.4</v>
      </c>
      <c r="F1511" s="40">
        <v>40.299999999999997</v>
      </c>
      <c r="G1511" s="40">
        <v>52</v>
      </c>
      <c r="H1511" s="40">
        <v>62.8</v>
      </c>
      <c r="I1511" s="40">
        <v>72.099999999999994</v>
      </c>
      <c r="J1511" s="40">
        <v>77</v>
      </c>
      <c r="K1511" s="40">
        <v>74.7</v>
      </c>
      <c r="L1511" s="40">
        <v>66.7</v>
      </c>
      <c r="M1511" s="40">
        <v>55.3</v>
      </c>
      <c r="N1511" s="40">
        <v>40.9</v>
      </c>
      <c r="O1511" s="40">
        <v>29.1</v>
      </c>
    </row>
    <row r="1512" spans="1:15">
      <c r="A1512" s="40">
        <v>29123</v>
      </c>
      <c r="B1512" s="20" t="s">
        <v>745</v>
      </c>
      <c r="C1512" s="20" t="s">
        <v>1697</v>
      </c>
      <c r="D1512" s="40">
        <v>31.8</v>
      </c>
      <c r="E1512" s="40">
        <v>35.700000000000003</v>
      </c>
      <c r="F1512" s="40">
        <v>44.9</v>
      </c>
      <c r="G1512" s="40">
        <v>55.4</v>
      </c>
      <c r="H1512" s="40">
        <v>64.400000000000006</v>
      </c>
      <c r="I1512" s="40">
        <v>72.900000000000006</v>
      </c>
      <c r="J1512" s="40">
        <v>77.2</v>
      </c>
      <c r="K1512" s="40">
        <v>75.400000000000006</v>
      </c>
      <c r="L1512" s="40">
        <v>68.099999999999994</v>
      </c>
      <c r="M1512" s="40">
        <v>56.8</v>
      </c>
      <c r="N1512" s="40">
        <v>44.6</v>
      </c>
      <c r="O1512" s="40">
        <v>34.6</v>
      </c>
    </row>
    <row r="1513" spans="1:15">
      <c r="A1513" s="40">
        <v>29125</v>
      </c>
      <c r="B1513" s="20" t="s">
        <v>1716</v>
      </c>
      <c r="C1513" s="20" t="s">
        <v>1697</v>
      </c>
      <c r="D1513" s="40">
        <v>30.9</v>
      </c>
      <c r="E1513" s="40">
        <v>34.9</v>
      </c>
      <c r="F1513" s="40">
        <v>44.4</v>
      </c>
      <c r="G1513" s="40">
        <v>55.1</v>
      </c>
      <c r="H1513" s="40">
        <v>64.5</v>
      </c>
      <c r="I1513" s="40">
        <v>73</v>
      </c>
      <c r="J1513" s="40">
        <v>77.599999999999994</v>
      </c>
      <c r="K1513" s="40">
        <v>76.099999999999994</v>
      </c>
      <c r="L1513" s="40">
        <v>68.400000000000006</v>
      </c>
      <c r="M1513" s="40">
        <v>57.4</v>
      </c>
      <c r="N1513" s="40">
        <v>44.4</v>
      </c>
      <c r="O1513" s="40">
        <v>34.299999999999997</v>
      </c>
    </row>
    <row r="1514" spans="1:15">
      <c r="A1514" s="40">
        <v>29127</v>
      </c>
      <c r="B1514" s="20" t="s">
        <v>747</v>
      </c>
      <c r="C1514" s="20" t="s">
        <v>1697</v>
      </c>
      <c r="D1514" s="40">
        <v>25.6</v>
      </c>
      <c r="E1514" s="40">
        <v>30</v>
      </c>
      <c r="F1514" s="40">
        <v>40.9</v>
      </c>
      <c r="G1514" s="40">
        <v>52.7</v>
      </c>
      <c r="H1514" s="40">
        <v>63.4</v>
      </c>
      <c r="I1514" s="40">
        <v>72.7</v>
      </c>
      <c r="J1514" s="40">
        <v>77.5</v>
      </c>
      <c r="K1514" s="40">
        <v>75.3</v>
      </c>
      <c r="L1514" s="40">
        <v>67.400000000000006</v>
      </c>
      <c r="M1514" s="40">
        <v>55.9</v>
      </c>
      <c r="N1514" s="40">
        <v>41.6</v>
      </c>
      <c r="O1514" s="40">
        <v>30</v>
      </c>
    </row>
    <row r="1515" spans="1:15">
      <c r="A1515" s="40">
        <v>29129</v>
      </c>
      <c r="B1515" s="20" t="s">
        <v>1197</v>
      </c>
      <c r="C1515" s="20" t="s">
        <v>1697</v>
      </c>
      <c r="D1515" s="40">
        <v>23</v>
      </c>
      <c r="E1515" s="40">
        <v>28</v>
      </c>
      <c r="F1515" s="40">
        <v>39.200000000000003</v>
      </c>
      <c r="G1515" s="40">
        <v>51.1</v>
      </c>
      <c r="H1515" s="40">
        <v>62.1</v>
      </c>
      <c r="I1515" s="40">
        <v>71.2</v>
      </c>
      <c r="J1515" s="40">
        <v>76.2</v>
      </c>
      <c r="K1515" s="40">
        <v>74</v>
      </c>
      <c r="L1515" s="40">
        <v>65.7</v>
      </c>
      <c r="M1515" s="40">
        <v>54.5</v>
      </c>
      <c r="N1515" s="40">
        <v>39.700000000000003</v>
      </c>
      <c r="O1515" s="40">
        <v>27.5</v>
      </c>
    </row>
    <row r="1516" spans="1:15">
      <c r="A1516" s="40">
        <v>29131</v>
      </c>
      <c r="B1516" s="20" t="s">
        <v>818</v>
      </c>
      <c r="C1516" s="20" t="s">
        <v>1697</v>
      </c>
      <c r="D1516" s="40">
        <v>30.8</v>
      </c>
      <c r="E1516" s="40">
        <v>34.700000000000003</v>
      </c>
      <c r="F1516" s="40">
        <v>44.4</v>
      </c>
      <c r="G1516" s="40">
        <v>55.2</v>
      </c>
      <c r="H1516" s="40">
        <v>64.8</v>
      </c>
      <c r="I1516" s="40">
        <v>73.3</v>
      </c>
      <c r="J1516" s="40">
        <v>78</v>
      </c>
      <c r="K1516" s="40">
        <v>76.599999999999994</v>
      </c>
      <c r="L1516" s="40">
        <v>68.8</v>
      </c>
      <c r="M1516" s="40">
        <v>57.7</v>
      </c>
      <c r="N1516" s="40">
        <v>44.5</v>
      </c>
      <c r="O1516" s="40">
        <v>34.200000000000003</v>
      </c>
    </row>
    <row r="1517" spans="1:15">
      <c r="A1517" s="40">
        <v>29133</v>
      </c>
      <c r="B1517" s="20" t="s">
        <v>819</v>
      </c>
      <c r="C1517" s="20" t="s">
        <v>1697</v>
      </c>
      <c r="D1517" s="40">
        <v>34.6</v>
      </c>
      <c r="E1517" s="40">
        <v>38.1</v>
      </c>
      <c r="F1517" s="40">
        <v>47.4</v>
      </c>
      <c r="G1517" s="40">
        <v>57.9</v>
      </c>
      <c r="H1517" s="40">
        <v>67.3</v>
      </c>
      <c r="I1517" s="40">
        <v>75.8</v>
      </c>
      <c r="J1517" s="40">
        <v>79.400000000000006</v>
      </c>
      <c r="K1517" s="40">
        <v>77.599999999999994</v>
      </c>
      <c r="L1517" s="40">
        <v>70.900000000000006</v>
      </c>
      <c r="M1517" s="40">
        <v>59.6</v>
      </c>
      <c r="N1517" s="40">
        <v>47</v>
      </c>
      <c r="O1517" s="40">
        <v>37.6</v>
      </c>
    </row>
    <row r="1518" spans="1:15">
      <c r="A1518" s="40">
        <v>29135</v>
      </c>
      <c r="B1518" s="20" t="s">
        <v>1717</v>
      </c>
      <c r="C1518" s="20" t="s">
        <v>1697</v>
      </c>
      <c r="D1518" s="40">
        <v>29.2</v>
      </c>
      <c r="E1518" s="40">
        <v>33.4</v>
      </c>
      <c r="F1518" s="40">
        <v>43.5</v>
      </c>
      <c r="G1518" s="40">
        <v>54.4</v>
      </c>
      <c r="H1518" s="40">
        <v>64.3</v>
      </c>
      <c r="I1518" s="40">
        <v>73.099999999999994</v>
      </c>
      <c r="J1518" s="40">
        <v>77.900000000000006</v>
      </c>
      <c r="K1518" s="40">
        <v>76.3</v>
      </c>
      <c r="L1518" s="40">
        <v>68.400000000000006</v>
      </c>
      <c r="M1518" s="40">
        <v>57.3</v>
      </c>
      <c r="N1518" s="40">
        <v>43.5</v>
      </c>
      <c r="O1518" s="40">
        <v>32.9</v>
      </c>
    </row>
    <row r="1519" spans="1:15">
      <c r="A1519" s="40">
        <v>29137</v>
      </c>
      <c r="B1519" s="20" t="s">
        <v>750</v>
      </c>
      <c r="C1519" s="20" t="s">
        <v>1697</v>
      </c>
      <c r="D1519" s="40">
        <v>26.1</v>
      </c>
      <c r="E1519" s="40">
        <v>30.5</v>
      </c>
      <c r="F1519" s="40">
        <v>41.1</v>
      </c>
      <c r="G1519" s="40">
        <v>52.7</v>
      </c>
      <c r="H1519" s="40">
        <v>63.3</v>
      </c>
      <c r="I1519" s="40">
        <v>72.5</v>
      </c>
      <c r="J1519" s="40">
        <v>77.400000000000006</v>
      </c>
      <c r="K1519" s="40">
        <v>75.3</v>
      </c>
      <c r="L1519" s="40">
        <v>67.3</v>
      </c>
      <c r="M1519" s="40">
        <v>55.9</v>
      </c>
      <c r="N1519" s="40">
        <v>41.8</v>
      </c>
      <c r="O1519" s="40">
        <v>30.3</v>
      </c>
    </row>
    <row r="1520" spans="1:15">
      <c r="A1520" s="40">
        <v>29139</v>
      </c>
      <c r="B1520" s="20" t="s">
        <v>751</v>
      </c>
      <c r="C1520" s="20" t="s">
        <v>1697</v>
      </c>
      <c r="D1520" s="40">
        <v>27.8</v>
      </c>
      <c r="E1520" s="40">
        <v>32</v>
      </c>
      <c r="F1520" s="40">
        <v>42.2</v>
      </c>
      <c r="G1520" s="40">
        <v>53.5</v>
      </c>
      <c r="H1520" s="40">
        <v>63.6</v>
      </c>
      <c r="I1520" s="40">
        <v>72.400000000000006</v>
      </c>
      <c r="J1520" s="40">
        <v>77.2</v>
      </c>
      <c r="K1520" s="40">
        <v>75.400000000000006</v>
      </c>
      <c r="L1520" s="40">
        <v>67.599999999999994</v>
      </c>
      <c r="M1520" s="40">
        <v>56.4</v>
      </c>
      <c r="N1520" s="40">
        <v>42.7</v>
      </c>
      <c r="O1520" s="40">
        <v>31.6</v>
      </c>
    </row>
    <row r="1521" spans="1:15">
      <c r="A1521" s="40">
        <v>29141</v>
      </c>
      <c r="B1521" s="20" t="s">
        <v>752</v>
      </c>
      <c r="C1521" s="20" t="s">
        <v>1697</v>
      </c>
      <c r="D1521" s="40">
        <v>29.4</v>
      </c>
      <c r="E1521" s="40">
        <v>33.4</v>
      </c>
      <c r="F1521" s="40">
        <v>43.6</v>
      </c>
      <c r="G1521" s="40">
        <v>54.4</v>
      </c>
      <c r="H1521" s="40">
        <v>64.099999999999994</v>
      </c>
      <c r="I1521" s="40">
        <v>72.7</v>
      </c>
      <c r="J1521" s="40">
        <v>77.599999999999994</v>
      </c>
      <c r="K1521" s="40">
        <v>76.2</v>
      </c>
      <c r="L1521" s="40">
        <v>68.3</v>
      </c>
      <c r="M1521" s="40">
        <v>57.1</v>
      </c>
      <c r="N1521" s="40">
        <v>43.5</v>
      </c>
      <c r="O1521" s="40">
        <v>33</v>
      </c>
    </row>
    <row r="1522" spans="1:15">
      <c r="A1522" s="40">
        <v>29143</v>
      </c>
      <c r="B1522" s="20" t="s">
        <v>1718</v>
      </c>
      <c r="C1522" s="20" t="s">
        <v>1697</v>
      </c>
      <c r="D1522" s="40">
        <v>35.299999999999997</v>
      </c>
      <c r="E1522" s="40">
        <v>39</v>
      </c>
      <c r="F1522" s="40">
        <v>48.3</v>
      </c>
      <c r="G1522" s="40">
        <v>58.7</v>
      </c>
      <c r="H1522" s="40">
        <v>68.099999999999994</v>
      </c>
      <c r="I1522" s="40">
        <v>76.599999999999994</v>
      </c>
      <c r="J1522" s="40">
        <v>80.099999999999994</v>
      </c>
      <c r="K1522" s="40">
        <v>78.3</v>
      </c>
      <c r="L1522" s="40">
        <v>71.5</v>
      </c>
      <c r="M1522" s="40">
        <v>60.2</v>
      </c>
      <c r="N1522" s="40">
        <v>47.6</v>
      </c>
      <c r="O1522" s="40">
        <v>38.200000000000003</v>
      </c>
    </row>
    <row r="1523" spans="1:15">
      <c r="A1523" s="40">
        <v>29145</v>
      </c>
      <c r="B1523" s="20" t="s">
        <v>821</v>
      </c>
      <c r="C1523" s="20" t="s">
        <v>1697</v>
      </c>
      <c r="D1523" s="40">
        <v>33.700000000000003</v>
      </c>
      <c r="E1523" s="40">
        <v>38.1</v>
      </c>
      <c r="F1523" s="40">
        <v>46.9</v>
      </c>
      <c r="G1523" s="40">
        <v>56.9</v>
      </c>
      <c r="H1523" s="40">
        <v>65.400000000000006</v>
      </c>
      <c r="I1523" s="40">
        <v>73.8</v>
      </c>
      <c r="J1523" s="40">
        <v>78.5</v>
      </c>
      <c r="K1523" s="40">
        <v>77.5</v>
      </c>
      <c r="L1523" s="40">
        <v>70.099999999999994</v>
      </c>
      <c r="M1523" s="40">
        <v>59.1</v>
      </c>
      <c r="N1523" s="40">
        <v>46.2</v>
      </c>
      <c r="O1523" s="40">
        <v>36.6</v>
      </c>
    </row>
    <row r="1524" spans="1:15">
      <c r="A1524" s="40">
        <v>29147</v>
      </c>
      <c r="B1524" s="20" t="s">
        <v>1719</v>
      </c>
      <c r="C1524" s="20" t="s">
        <v>1697</v>
      </c>
      <c r="D1524" s="40">
        <v>22.8</v>
      </c>
      <c r="E1524" s="40">
        <v>28.1</v>
      </c>
      <c r="F1524" s="40">
        <v>38.9</v>
      </c>
      <c r="G1524" s="40">
        <v>51.2</v>
      </c>
      <c r="H1524" s="40">
        <v>62.2</v>
      </c>
      <c r="I1524" s="40">
        <v>71.400000000000006</v>
      </c>
      <c r="J1524" s="40">
        <v>76.5</v>
      </c>
      <c r="K1524" s="40">
        <v>74.2</v>
      </c>
      <c r="L1524" s="40">
        <v>65.900000000000006</v>
      </c>
      <c r="M1524" s="40">
        <v>54.5</v>
      </c>
      <c r="N1524" s="40">
        <v>39.4</v>
      </c>
      <c r="O1524" s="40">
        <v>27.1</v>
      </c>
    </row>
    <row r="1525" spans="1:15">
      <c r="A1525" s="40">
        <v>29149</v>
      </c>
      <c r="B1525" s="20" t="s">
        <v>1720</v>
      </c>
      <c r="C1525" s="20" t="s">
        <v>1697</v>
      </c>
      <c r="D1525" s="40">
        <v>33.4</v>
      </c>
      <c r="E1525" s="40">
        <v>37.299999999999997</v>
      </c>
      <c r="F1525" s="40">
        <v>46.3</v>
      </c>
      <c r="G1525" s="40">
        <v>56.6</v>
      </c>
      <c r="H1525" s="40">
        <v>64.900000000000006</v>
      </c>
      <c r="I1525" s="40">
        <v>73.099999999999994</v>
      </c>
      <c r="J1525" s="40">
        <v>77.5</v>
      </c>
      <c r="K1525" s="40">
        <v>76.099999999999994</v>
      </c>
      <c r="L1525" s="40">
        <v>68.900000000000006</v>
      </c>
      <c r="M1525" s="40">
        <v>57.7</v>
      </c>
      <c r="N1525" s="40">
        <v>45.3</v>
      </c>
      <c r="O1525" s="40">
        <v>35.9</v>
      </c>
    </row>
    <row r="1526" spans="1:15">
      <c r="A1526" s="40">
        <v>29151</v>
      </c>
      <c r="B1526" s="20" t="s">
        <v>1344</v>
      </c>
      <c r="C1526" s="20" t="s">
        <v>1697</v>
      </c>
      <c r="D1526" s="40">
        <v>30.1</v>
      </c>
      <c r="E1526" s="40">
        <v>34.200000000000003</v>
      </c>
      <c r="F1526" s="40">
        <v>44</v>
      </c>
      <c r="G1526" s="40">
        <v>54.9</v>
      </c>
      <c r="H1526" s="40">
        <v>64.599999999999994</v>
      </c>
      <c r="I1526" s="40">
        <v>73.3</v>
      </c>
      <c r="J1526" s="40">
        <v>77.900000000000006</v>
      </c>
      <c r="K1526" s="40">
        <v>76.400000000000006</v>
      </c>
      <c r="L1526" s="40">
        <v>68.599999999999994</v>
      </c>
      <c r="M1526" s="40">
        <v>57.5</v>
      </c>
      <c r="N1526" s="40">
        <v>44.1</v>
      </c>
      <c r="O1526" s="40">
        <v>33.6</v>
      </c>
    </row>
    <row r="1527" spans="1:15">
      <c r="A1527" s="40">
        <v>29153</v>
      </c>
      <c r="B1527" s="20" t="s">
        <v>1721</v>
      </c>
      <c r="C1527" s="20" t="s">
        <v>1697</v>
      </c>
      <c r="D1527" s="40">
        <v>33.5</v>
      </c>
      <c r="E1527" s="40">
        <v>37.5</v>
      </c>
      <c r="F1527" s="40">
        <v>46.3</v>
      </c>
      <c r="G1527" s="40">
        <v>56.4</v>
      </c>
      <c r="H1527" s="40">
        <v>64.8</v>
      </c>
      <c r="I1527" s="40">
        <v>72.900000000000006</v>
      </c>
      <c r="J1527" s="40">
        <v>77.599999999999994</v>
      </c>
      <c r="K1527" s="40">
        <v>76.400000000000006</v>
      </c>
      <c r="L1527" s="40">
        <v>69.2</v>
      </c>
      <c r="M1527" s="40">
        <v>58.2</v>
      </c>
      <c r="N1527" s="40">
        <v>45.6</v>
      </c>
      <c r="O1527" s="40">
        <v>36.200000000000003</v>
      </c>
    </row>
    <row r="1528" spans="1:15">
      <c r="A1528" s="40">
        <v>29155</v>
      </c>
      <c r="B1528" s="20" t="s">
        <v>1722</v>
      </c>
      <c r="C1528" s="20" t="s">
        <v>1697</v>
      </c>
      <c r="D1528" s="40">
        <v>36.5</v>
      </c>
      <c r="E1528" s="40">
        <v>40.1</v>
      </c>
      <c r="F1528" s="40">
        <v>49.3</v>
      </c>
      <c r="G1528" s="40">
        <v>59.4</v>
      </c>
      <c r="H1528" s="40">
        <v>68.7</v>
      </c>
      <c r="I1528" s="40">
        <v>77.099999999999994</v>
      </c>
      <c r="J1528" s="40">
        <v>80.5</v>
      </c>
      <c r="K1528" s="40">
        <v>78.8</v>
      </c>
      <c r="L1528" s="40">
        <v>72.099999999999994</v>
      </c>
      <c r="M1528" s="40">
        <v>60.8</v>
      </c>
      <c r="N1528" s="40">
        <v>48.5</v>
      </c>
      <c r="O1528" s="40">
        <v>39.299999999999997</v>
      </c>
    </row>
    <row r="1529" spans="1:15">
      <c r="A1529" s="40">
        <v>29157</v>
      </c>
      <c r="B1529" s="20" t="s">
        <v>753</v>
      </c>
      <c r="C1529" s="20" t="s">
        <v>1697</v>
      </c>
      <c r="D1529" s="40">
        <v>31.6</v>
      </c>
      <c r="E1529" s="40">
        <v>35.5</v>
      </c>
      <c r="F1529" s="40">
        <v>45</v>
      </c>
      <c r="G1529" s="40">
        <v>55.6</v>
      </c>
      <c r="H1529" s="40">
        <v>64.900000000000006</v>
      </c>
      <c r="I1529" s="40">
        <v>73.599999999999994</v>
      </c>
      <c r="J1529" s="40">
        <v>77.599999999999994</v>
      </c>
      <c r="K1529" s="40">
        <v>75.8</v>
      </c>
      <c r="L1529" s="40">
        <v>68.7</v>
      </c>
      <c r="M1529" s="40">
        <v>57.3</v>
      </c>
      <c r="N1529" s="40">
        <v>44.8</v>
      </c>
      <c r="O1529" s="40">
        <v>34.700000000000003</v>
      </c>
    </row>
    <row r="1530" spans="1:15">
      <c r="A1530" s="40">
        <v>29159</v>
      </c>
      <c r="B1530" s="20" t="s">
        <v>1723</v>
      </c>
      <c r="C1530" s="20" t="s">
        <v>1697</v>
      </c>
      <c r="D1530" s="40">
        <v>28.3</v>
      </c>
      <c r="E1530" s="40">
        <v>32.9</v>
      </c>
      <c r="F1530" s="40">
        <v>43.2</v>
      </c>
      <c r="G1530" s="40">
        <v>54.1</v>
      </c>
      <c r="H1530" s="40">
        <v>64.099999999999994</v>
      </c>
      <c r="I1530" s="40">
        <v>72.900000000000006</v>
      </c>
      <c r="J1530" s="40">
        <v>77.900000000000006</v>
      </c>
      <c r="K1530" s="40">
        <v>76.3</v>
      </c>
      <c r="L1530" s="40">
        <v>68.3</v>
      </c>
      <c r="M1530" s="40">
        <v>57</v>
      </c>
      <c r="N1530" s="40">
        <v>43.2</v>
      </c>
      <c r="O1530" s="40">
        <v>32.299999999999997</v>
      </c>
    </row>
    <row r="1531" spans="1:15">
      <c r="A1531" s="40">
        <v>29161</v>
      </c>
      <c r="B1531" s="20" t="s">
        <v>1724</v>
      </c>
      <c r="C1531" s="20" t="s">
        <v>1697</v>
      </c>
      <c r="D1531" s="40">
        <v>31.3</v>
      </c>
      <c r="E1531" s="40">
        <v>35.299999999999997</v>
      </c>
      <c r="F1531" s="40">
        <v>44.5</v>
      </c>
      <c r="G1531" s="40">
        <v>55.2</v>
      </c>
      <c r="H1531" s="40">
        <v>64.3</v>
      </c>
      <c r="I1531" s="40">
        <v>72.7</v>
      </c>
      <c r="J1531" s="40">
        <v>77.3</v>
      </c>
      <c r="K1531" s="40">
        <v>75.8</v>
      </c>
      <c r="L1531" s="40">
        <v>68.099999999999994</v>
      </c>
      <c r="M1531" s="40">
        <v>57.2</v>
      </c>
      <c r="N1531" s="40">
        <v>44.5</v>
      </c>
      <c r="O1531" s="40">
        <v>34.6</v>
      </c>
    </row>
    <row r="1532" spans="1:15">
      <c r="A1532" s="40">
        <v>29163</v>
      </c>
      <c r="B1532" s="20" t="s">
        <v>755</v>
      </c>
      <c r="C1532" s="20" t="s">
        <v>1697</v>
      </c>
      <c r="D1532" s="40">
        <v>26.7</v>
      </c>
      <c r="E1532" s="40">
        <v>31.2</v>
      </c>
      <c r="F1532" s="40">
        <v>41.6</v>
      </c>
      <c r="G1532" s="40">
        <v>53</v>
      </c>
      <c r="H1532" s="40">
        <v>63.3</v>
      </c>
      <c r="I1532" s="40">
        <v>72.2</v>
      </c>
      <c r="J1532" s="40">
        <v>77.099999999999994</v>
      </c>
      <c r="K1532" s="40">
        <v>75</v>
      </c>
      <c r="L1532" s="40">
        <v>67.2</v>
      </c>
      <c r="M1532" s="40">
        <v>55.9</v>
      </c>
      <c r="N1532" s="40">
        <v>42.3</v>
      </c>
      <c r="O1532" s="40">
        <v>30.9</v>
      </c>
    </row>
    <row r="1533" spans="1:15">
      <c r="A1533" s="40">
        <v>29165</v>
      </c>
      <c r="B1533" s="20" t="s">
        <v>1725</v>
      </c>
      <c r="C1533" s="20" t="s">
        <v>1697</v>
      </c>
      <c r="D1533" s="40">
        <v>26.6</v>
      </c>
      <c r="E1533" s="40">
        <v>31.7</v>
      </c>
      <c r="F1533" s="40">
        <v>41.9</v>
      </c>
      <c r="G1533" s="40">
        <v>53.5</v>
      </c>
      <c r="H1533" s="40">
        <v>63.9</v>
      </c>
      <c r="I1533" s="40">
        <v>73.099999999999994</v>
      </c>
      <c r="J1533" s="40">
        <v>77.900000000000006</v>
      </c>
      <c r="K1533" s="40">
        <v>76.099999999999994</v>
      </c>
      <c r="L1533" s="40">
        <v>67.900000000000006</v>
      </c>
      <c r="M1533" s="40">
        <v>56.6</v>
      </c>
      <c r="N1533" s="40">
        <v>42.2</v>
      </c>
      <c r="O1533" s="40">
        <v>30.6</v>
      </c>
    </row>
    <row r="1534" spans="1:15">
      <c r="A1534" s="40">
        <v>29167</v>
      </c>
      <c r="B1534" s="20" t="s">
        <v>825</v>
      </c>
      <c r="C1534" s="20" t="s">
        <v>1697</v>
      </c>
      <c r="D1534" s="40">
        <v>31.4</v>
      </c>
      <c r="E1534" s="40">
        <v>35.6</v>
      </c>
      <c r="F1534" s="40">
        <v>44.9</v>
      </c>
      <c r="G1534" s="40">
        <v>55.3</v>
      </c>
      <c r="H1534" s="40">
        <v>64.5</v>
      </c>
      <c r="I1534" s="40">
        <v>73</v>
      </c>
      <c r="J1534" s="40">
        <v>77.8</v>
      </c>
      <c r="K1534" s="40">
        <v>76.599999999999994</v>
      </c>
      <c r="L1534" s="40">
        <v>68.900000000000006</v>
      </c>
      <c r="M1534" s="40">
        <v>58</v>
      </c>
      <c r="N1534" s="40">
        <v>44.8</v>
      </c>
      <c r="O1534" s="40">
        <v>34.799999999999997</v>
      </c>
    </row>
    <row r="1535" spans="1:15">
      <c r="A1535" s="40">
        <v>29169</v>
      </c>
      <c r="B1535" s="20" t="s">
        <v>828</v>
      </c>
      <c r="C1535" s="20" t="s">
        <v>1697</v>
      </c>
      <c r="D1535" s="40">
        <v>31.6</v>
      </c>
      <c r="E1535" s="40">
        <v>35.5</v>
      </c>
      <c r="F1535" s="40">
        <v>44.8</v>
      </c>
      <c r="G1535" s="40">
        <v>55.3</v>
      </c>
      <c r="H1535" s="40">
        <v>64.5</v>
      </c>
      <c r="I1535" s="40">
        <v>72.900000000000006</v>
      </c>
      <c r="J1535" s="40">
        <v>77.599999999999994</v>
      </c>
      <c r="K1535" s="40">
        <v>76.2</v>
      </c>
      <c r="L1535" s="40">
        <v>68.5</v>
      </c>
      <c r="M1535" s="40">
        <v>57.5</v>
      </c>
      <c r="N1535" s="40">
        <v>44.7</v>
      </c>
      <c r="O1535" s="40">
        <v>34.799999999999997</v>
      </c>
    </row>
    <row r="1536" spans="1:15">
      <c r="A1536" s="40">
        <v>29171</v>
      </c>
      <c r="B1536" s="20" t="s">
        <v>1007</v>
      </c>
      <c r="C1536" s="20" t="s">
        <v>1697</v>
      </c>
      <c r="D1536" s="40">
        <v>22.8</v>
      </c>
      <c r="E1536" s="40">
        <v>27.7</v>
      </c>
      <c r="F1536" s="40">
        <v>38.700000000000003</v>
      </c>
      <c r="G1536" s="40">
        <v>50.8</v>
      </c>
      <c r="H1536" s="40">
        <v>62</v>
      </c>
      <c r="I1536" s="40">
        <v>71.2</v>
      </c>
      <c r="J1536" s="40">
        <v>76.2</v>
      </c>
      <c r="K1536" s="40">
        <v>74</v>
      </c>
      <c r="L1536" s="40">
        <v>65.7</v>
      </c>
      <c r="M1536" s="40">
        <v>54.5</v>
      </c>
      <c r="N1536" s="40">
        <v>39.5</v>
      </c>
      <c r="O1536" s="40">
        <v>27.5</v>
      </c>
    </row>
    <row r="1537" spans="1:15">
      <c r="A1537" s="40">
        <v>29173</v>
      </c>
      <c r="B1537" s="20" t="s">
        <v>1726</v>
      </c>
      <c r="C1537" s="20" t="s">
        <v>1697</v>
      </c>
      <c r="D1537" s="40">
        <v>26.2</v>
      </c>
      <c r="E1537" s="40">
        <v>30.6</v>
      </c>
      <c r="F1537" s="40">
        <v>41.2</v>
      </c>
      <c r="G1537" s="40">
        <v>52.9</v>
      </c>
      <c r="H1537" s="40">
        <v>63.4</v>
      </c>
      <c r="I1537" s="40">
        <v>72.5</v>
      </c>
      <c r="J1537" s="40">
        <v>77.3</v>
      </c>
      <c r="K1537" s="40">
        <v>75.2</v>
      </c>
      <c r="L1537" s="40">
        <v>67.3</v>
      </c>
      <c r="M1537" s="40">
        <v>56</v>
      </c>
      <c r="N1537" s="40">
        <v>41.9</v>
      </c>
      <c r="O1537" s="40">
        <v>30.5</v>
      </c>
    </row>
    <row r="1538" spans="1:15">
      <c r="A1538" s="40">
        <v>29175</v>
      </c>
      <c r="B1538" s="20" t="s">
        <v>756</v>
      </c>
      <c r="C1538" s="20" t="s">
        <v>1697</v>
      </c>
      <c r="D1538" s="40">
        <v>26.2</v>
      </c>
      <c r="E1538" s="40">
        <v>30.6</v>
      </c>
      <c r="F1538" s="40">
        <v>41.4</v>
      </c>
      <c r="G1538" s="40">
        <v>52.8</v>
      </c>
      <c r="H1538" s="40">
        <v>63.4</v>
      </c>
      <c r="I1538" s="40">
        <v>72.599999999999994</v>
      </c>
      <c r="J1538" s="40">
        <v>77.400000000000006</v>
      </c>
      <c r="K1538" s="40">
        <v>75.400000000000006</v>
      </c>
      <c r="L1538" s="40">
        <v>67.400000000000006</v>
      </c>
      <c r="M1538" s="40">
        <v>55.9</v>
      </c>
      <c r="N1538" s="40">
        <v>41.9</v>
      </c>
      <c r="O1538" s="40">
        <v>30.3</v>
      </c>
    </row>
    <row r="1539" spans="1:15">
      <c r="A1539" s="40">
        <v>29177</v>
      </c>
      <c r="B1539" s="20" t="s">
        <v>1727</v>
      </c>
      <c r="C1539" s="20" t="s">
        <v>1697</v>
      </c>
      <c r="D1539" s="40">
        <v>26.1</v>
      </c>
      <c r="E1539" s="40">
        <v>31</v>
      </c>
      <c r="F1539" s="40">
        <v>41.4</v>
      </c>
      <c r="G1539" s="40">
        <v>53</v>
      </c>
      <c r="H1539" s="40">
        <v>63.6</v>
      </c>
      <c r="I1539" s="40">
        <v>72.8</v>
      </c>
      <c r="J1539" s="40">
        <v>77.7</v>
      </c>
      <c r="K1539" s="40">
        <v>75.8</v>
      </c>
      <c r="L1539" s="40">
        <v>67.5</v>
      </c>
      <c r="M1539" s="40">
        <v>56</v>
      </c>
      <c r="N1539" s="40">
        <v>41.8</v>
      </c>
      <c r="O1539" s="40">
        <v>30.4</v>
      </c>
    </row>
    <row r="1540" spans="1:15">
      <c r="A1540" s="40">
        <v>29179</v>
      </c>
      <c r="B1540" s="20" t="s">
        <v>1728</v>
      </c>
      <c r="C1540" s="20" t="s">
        <v>1697</v>
      </c>
      <c r="D1540" s="40">
        <v>31.6</v>
      </c>
      <c r="E1540" s="40">
        <v>35.700000000000003</v>
      </c>
      <c r="F1540" s="40">
        <v>44.7</v>
      </c>
      <c r="G1540" s="40">
        <v>55.3</v>
      </c>
      <c r="H1540" s="40">
        <v>63.9</v>
      </c>
      <c r="I1540" s="40">
        <v>72.099999999999994</v>
      </c>
      <c r="J1540" s="40">
        <v>76.599999999999994</v>
      </c>
      <c r="K1540" s="40">
        <v>75</v>
      </c>
      <c r="L1540" s="40">
        <v>67.599999999999994</v>
      </c>
      <c r="M1540" s="40">
        <v>56.6</v>
      </c>
      <c r="N1540" s="40">
        <v>44.2</v>
      </c>
      <c r="O1540" s="40">
        <v>34.4</v>
      </c>
    </row>
    <row r="1541" spans="1:15">
      <c r="A1541" s="40">
        <v>29181</v>
      </c>
      <c r="B1541" s="20" t="s">
        <v>1242</v>
      </c>
      <c r="C1541" s="20" t="s">
        <v>1697</v>
      </c>
      <c r="D1541" s="40">
        <v>34.200000000000003</v>
      </c>
      <c r="E1541" s="40">
        <v>38.200000000000003</v>
      </c>
      <c r="F1541" s="40">
        <v>47.3</v>
      </c>
      <c r="G1541" s="40">
        <v>57.7</v>
      </c>
      <c r="H1541" s="40">
        <v>66.3</v>
      </c>
      <c r="I1541" s="40">
        <v>74.5</v>
      </c>
      <c r="J1541" s="40">
        <v>78.7</v>
      </c>
      <c r="K1541" s="40">
        <v>77.2</v>
      </c>
      <c r="L1541" s="40">
        <v>70</v>
      </c>
      <c r="M1541" s="40">
        <v>58.7</v>
      </c>
      <c r="N1541" s="40">
        <v>46.2</v>
      </c>
      <c r="O1541" s="40">
        <v>36.799999999999997</v>
      </c>
    </row>
    <row r="1542" spans="1:15">
      <c r="A1542" s="40">
        <v>29183</v>
      </c>
      <c r="B1542" s="20" t="s">
        <v>1729</v>
      </c>
      <c r="C1542" s="20" t="s">
        <v>1697</v>
      </c>
      <c r="D1542" s="40">
        <v>29.2</v>
      </c>
      <c r="E1542" s="40">
        <v>33.4</v>
      </c>
      <c r="F1542" s="40">
        <v>43.3</v>
      </c>
      <c r="G1542" s="40">
        <v>54.7</v>
      </c>
      <c r="H1542" s="40">
        <v>64.599999999999994</v>
      </c>
      <c r="I1542" s="40">
        <v>73.599999999999994</v>
      </c>
      <c r="J1542" s="40">
        <v>78.2</v>
      </c>
      <c r="K1542" s="40">
        <v>76.2</v>
      </c>
      <c r="L1542" s="40">
        <v>68.599999999999994</v>
      </c>
      <c r="M1542" s="40">
        <v>57.2</v>
      </c>
      <c r="N1542" s="40">
        <v>43.8</v>
      </c>
      <c r="O1542" s="40">
        <v>33</v>
      </c>
    </row>
    <row r="1543" spans="1:15">
      <c r="A1543" s="40">
        <v>29185</v>
      </c>
      <c r="B1543" s="20" t="s">
        <v>758</v>
      </c>
      <c r="C1543" s="20" t="s">
        <v>1697</v>
      </c>
      <c r="D1543" s="40">
        <v>30.9</v>
      </c>
      <c r="E1543" s="40">
        <v>35.5</v>
      </c>
      <c r="F1543" s="40">
        <v>45.1</v>
      </c>
      <c r="G1543" s="40">
        <v>55.8</v>
      </c>
      <c r="H1543" s="40">
        <v>65.400000000000006</v>
      </c>
      <c r="I1543" s="40">
        <v>74.2</v>
      </c>
      <c r="J1543" s="40">
        <v>79.099999999999994</v>
      </c>
      <c r="K1543" s="40">
        <v>77.8</v>
      </c>
      <c r="L1543" s="40">
        <v>69.8</v>
      </c>
      <c r="M1543" s="40">
        <v>58.6</v>
      </c>
      <c r="N1543" s="40">
        <v>45.1</v>
      </c>
      <c r="O1543" s="40">
        <v>34.700000000000003</v>
      </c>
    </row>
    <row r="1544" spans="1:15">
      <c r="A1544" s="40">
        <v>29186</v>
      </c>
      <c r="B1544" s="20" t="s">
        <v>1730</v>
      </c>
      <c r="C1544" s="20" t="s">
        <v>1697</v>
      </c>
      <c r="D1544" s="40">
        <v>31.2</v>
      </c>
      <c r="E1544" s="40">
        <v>35.200000000000003</v>
      </c>
      <c r="F1544" s="40">
        <v>44.6</v>
      </c>
      <c r="G1544" s="40">
        <v>55.3</v>
      </c>
      <c r="H1544" s="40">
        <v>64.599999999999994</v>
      </c>
      <c r="I1544" s="40">
        <v>73.3</v>
      </c>
      <c r="J1544" s="40">
        <v>77.599999999999994</v>
      </c>
      <c r="K1544" s="40">
        <v>75.8</v>
      </c>
      <c r="L1544" s="40">
        <v>68.5</v>
      </c>
      <c r="M1544" s="40">
        <v>57.1</v>
      </c>
      <c r="N1544" s="40">
        <v>44.6</v>
      </c>
      <c r="O1544" s="40">
        <v>34.5</v>
      </c>
    </row>
    <row r="1545" spans="1:15">
      <c r="A1545" s="40">
        <v>29187</v>
      </c>
      <c r="B1545" s="20" t="s">
        <v>1731</v>
      </c>
      <c r="C1545" s="20" t="s">
        <v>1697</v>
      </c>
      <c r="D1545" s="40">
        <v>30.9</v>
      </c>
      <c r="E1545" s="40">
        <v>35</v>
      </c>
      <c r="F1545" s="40">
        <v>44.2</v>
      </c>
      <c r="G1545" s="40">
        <v>54.8</v>
      </c>
      <c r="H1545" s="40">
        <v>63.9</v>
      </c>
      <c r="I1545" s="40">
        <v>72.400000000000006</v>
      </c>
      <c r="J1545" s="40">
        <v>76.7</v>
      </c>
      <c r="K1545" s="40">
        <v>75</v>
      </c>
      <c r="L1545" s="40">
        <v>67.7</v>
      </c>
      <c r="M1545" s="40">
        <v>56.5</v>
      </c>
      <c r="N1545" s="40">
        <v>44.2</v>
      </c>
      <c r="O1545" s="40">
        <v>34</v>
      </c>
    </row>
    <row r="1546" spans="1:15">
      <c r="A1546" s="40">
        <v>29189</v>
      </c>
      <c r="B1546" s="20" t="s">
        <v>1646</v>
      </c>
      <c r="C1546" s="20" t="s">
        <v>1697</v>
      </c>
      <c r="D1546" s="40">
        <v>30.1</v>
      </c>
      <c r="E1546" s="40">
        <v>34.200000000000003</v>
      </c>
      <c r="F1546" s="40">
        <v>43.8</v>
      </c>
      <c r="G1546" s="40">
        <v>55.2</v>
      </c>
      <c r="H1546" s="40">
        <v>65.099999999999994</v>
      </c>
      <c r="I1546" s="40">
        <v>74</v>
      </c>
      <c r="J1546" s="40">
        <v>78.599999999999994</v>
      </c>
      <c r="K1546" s="40">
        <v>76.5</v>
      </c>
      <c r="L1546" s="40">
        <v>69.099999999999994</v>
      </c>
      <c r="M1546" s="40">
        <v>57.7</v>
      </c>
      <c r="N1546" s="40">
        <v>44.4</v>
      </c>
      <c r="O1546" s="40">
        <v>33.700000000000003</v>
      </c>
    </row>
    <row r="1547" spans="1:15">
      <c r="A1547" s="40">
        <v>29195</v>
      </c>
      <c r="B1547" s="20" t="s">
        <v>830</v>
      </c>
      <c r="C1547" s="20" t="s">
        <v>1697</v>
      </c>
      <c r="D1547" s="40">
        <v>27.2</v>
      </c>
      <c r="E1547" s="40">
        <v>32.1</v>
      </c>
      <c r="F1547" s="40">
        <v>42.6</v>
      </c>
      <c r="G1547" s="40">
        <v>53.7</v>
      </c>
      <c r="H1547" s="40">
        <v>64</v>
      </c>
      <c r="I1547" s="40">
        <v>73</v>
      </c>
      <c r="J1547" s="40">
        <v>78</v>
      </c>
      <c r="K1547" s="40">
        <v>76.099999999999994</v>
      </c>
      <c r="L1547" s="40">
        <v>68</v>
      </c>
      <c r="M1547" s="40">
        <v>56.7</v>
      </c>
      <c r="N1547" s="40">
        <v>42.7</v>
      </c>
      <c r="O1547" s="40">
        <v>31.4</v>
      </c>
    </row>
    <row r="1548" spans="1:15">
      <c r="A1548" s="40">
        <v>29197</v>
      </c>
      <c r="B1548" s="20" t="s">
        <v>1205</v>
      </c>
      <c r="C1548" s="20" t="s">
        <v>1697</v>
      </c>
      <c r="D1548" s="40">
        <v>22.7</v>
      </c>
      <c r="E1548" s="40">
        <v>27.4</v>
      </c>
      <c r="F1548" s="40">
        <v>38.700000000000003</v>
      </c>
      <c r="G1548" s="40">
        <v>50.6</v>
      </c>
      <c r="H1548" s="40">
        <v>61.8</v>
      </c>
      <c r="I1548" s="40">
        <v>70.900000000000006</v>
      </c>
      <c r="J1548" s="40">
        <v>76</v>
      </c>
      <c r="K1548" s="40">
        <v>73.8</v>
      </c>
      <c r="L1548" s="40">
        <v>65.599999999999994</v>
      </c>
      <c r="M1548" s="40">
        <v>54.3</v>
      </c>
      <c r="N1548" s="40">
        <v>39.4</v>
      </c>
      <c r="O1548" s="40">
        <v>27.4</v>
      </c>
    </row>
    <row r="1549" spans="1:15">
      <c r="A1549" s="40">
        <v>29199</v>
      </c>
      <c r="B1549" s="20" t="s">
        <v>1732</v>
      </c>
      <c r="C1549" s="20" t="s">
        <v>1697</v>
      </c>
      <c r="D1549" s="40">
        <v>23.2</v>
      </c>
      <c r="E1549" s="40">
        <v>27.7</v>
      </c>
      <c r="F1549" s="40">
        <v>39</v>
      </c>
      <c r="G1549" s="40">
        <v>51</v>
      </c>
      <c r="H1549" s="40">
        <v>62.1</v>
      </c>
      <c r="I1549" s="40">
        <v>71.3</v>
      </c>
      <c r="J1549" s="40">
        <v>76.2</v>
      </c>
      <c r="K1549" s="40">
        <v>74</v>
      </c>
      <c r="L1549" s="40">
        <v>65.900000000000006</v>
      </c>
      <c r="M1549" s="40">
        <v>54.5</v>
      </c>
      <c r="N1549" s="40">
        <v>39.799999999999997</v>
      </c>
      <c r="O1549" s="40">
        <v>27.8</v>
      </c>
    </row>
    <row r="1550" spans="1:15">
      <c r="A1550" s="40">
        <v>29201</v>
      </c>
      <c r="B1550" s="20" t="s">
        <v>831</v>
      </c>
      <c r="C1550" s="20" t="s">
        <v>1697</v>
      </c>
      <c r="D1550" s="40">
        <v>33.799999999999997</v>
      </c>
      <c r="E1550" s="40">
        <v>37.6</v>
      </c>
      <c r="F1550" s="40">
        <v>46.9</v>
      </c>
      <c r="G1550" s="40">
        <v>57.4</v>
      </c>
      <c r="H1550" s="40">
        <v>66.8</v>
      </c>
      <c r="I1550" s="40">
        <v>75.5</v>
      </c>
      <c r="J1550" s="40">
        <v>79.2</v>
      </c>
      <c r="K1550" s="40">
        <v>77.2</v>
      </c>
      <c r="L1550" s="40">
        <v>70.400000000000006</v>
      </c>
      <c r="M1550" s="40">
        <v>59.1</v>
      </c>
      <c r="N1550" s="40">
        <v>46.5</v>
      </c>
      <c r="O1550" s="40">
        <v>36.799999999999997</v>
      </c>
    </row>
    <row r="1551" spans="1:15">
      <c r="A1551" s="40">
        <v>29203</v>
      </c>
      <c r="B1551" s="20" t="s">
        <v>1733</v>
      </c>
      <c r="C1551" s="20" t="s">
        <v>1697</v>
      </c>
      <c r="D1551" s="40">
        <v>32.200000000000003</v>
      </c>
      <c r="E1551" s="40">
        <v>36.200000000000003</v>
      </c>
      <c r="F1551" s="40">
        <v>45.2</v>
      </c>
      <c r="G1551" s="40">
        <v>55.7</v>
      </c>
      <c r="H1551" s="40">
        <v>64.3</v>
      </c>
      <c r="I1551" s="40">
        <v>72.5</v>
      </c>
      <c r="J1551" s="40">
        <v>77</v>
      </c>
      <c r="K1551" s="40">
        <v>75.5</v>
      </c>
      <c r="L1551" s="40">
        <v>68.099999999999994</v>
      </c>
      <c r="M1551" s="40">
        <v>57</v>
      </c>
      <c r="N1551" s="40">
        <v>44.7</v>
      </c>
      <c r="O1551" s="40">
        <v>35</v>
      </c>
    </row>
    <row r="1552" spans="1:15">
      <c r="A1552" s="40">
        <v>29205</v>
      </c>
      <c r="B1552" s="20" t="s">
        <v>759</v>
      </c>
      <c r="C1552" s="20" t="s">
        <v>1697</v>
      </c>
      <c r="D1552" s="40">
        <v>25</v>
      </c>
      <c r="E1552" s="40">
        <v>29.5</v>
      </c>
      <c r="F1552" s="40">
        <v>40.299999999999997</v>
      </c>
      <c r="G1552" s="40">
        <v>52</v>
      </c>
      <c r="H1552" s="40">
        <v>62.8</v>
      </c>
      <c r="I1552" s="40">
        <v>72</v>
      </c>
      <c r="J1552" s="40">
        <v>76.900000000000006</v>
      </c>
      <c r="K1552" s="40">
        <v>74.7</v>
      </c>
      <c r="L1552" s="40">
        <v>66.8</v>
      </c>
      <c r="M1552" s="40">
        <v>55.3</v>
      </c>
      <c r="N1552" s="40">
        <v>41</v>
      </c>
      <c r="O1552" s="40">
        <v>29.3</v>
      </c>
    </row>
    <row r="1553" spans="1:15">
      <c r="A1553" s="40">
        <v>29207</v>
      </c>
      <c r="B1553" s="20" t="s">
        <v>1734</v>
      </c>
      <c r="C1553" s="20" t="s">
        <v>1697</v>
      </c>
      <c r="D1553" s="40">
        <v>34.5</v>
      </c>
      <c r="E1553" s="40">
        <v>38.4</v>
      </c>
      <c r="F1553" s="40">
        <v>47.7</v>
      </c>
      <c r="G1553" s="40">
        <v>58.3</v>
      </c>
      <c r="H1553" s="40">
        <v>67.5</v>
      </c>
      <c r="I1553" s="40">
        <v>76</v>
      </c>
      <c r="J1553" s="40">
        <v>79.7</v>
      </c>
      <c r="K1553" s="40">
        <v>77.900000000000006</v>
      </c>
      <c r="L1553" s="40">
        <v>70.900000000000006</v>
      </c>
      <c r="M1553" s="40">
        <v>59.6</v>
      </c>
      <c r="N1553" s="40">
        <v>47.1</v>
      </c>
      <c r="O1553" s="40">
        <v>37.4</v>
      </c>
    </row>
    <row r="1554" spans="1:15">
      <c r="A1554" s="40">
        <v>29209</v>
      </c>
      <c r="B1554" s="20" t="s">
        <v>836</v>
      </c>
      <c r="C1554" s="20" t="s">
        <v>1697</v>
      </c>
      <c r="D1554" s="40">
        <v>33.6</v>
      </c>
      <c r="E1554" s="40">
        <v>37.6</v>
      </c>
      <c r="F1554" s="40">
        <v>46.2</v>
      </c>
      <c r="G1554" s="40">
        <v>56.3</v>
      </c>
      <c r="H1554" s="40">
        <v>64.8</v>
      </c>
      <c r="I1554" s="40">
        <v>73.2</v>
      </c>
      <c r="J1554" s="40">
        <v>77.7</v>
      </c>
      <c r="K1554" s="40">
        <v>76.7</v>
      </c>
      <c r="L1554" s="40">
        <v>69.5</v>
      </c>
      <c r="M1554" s="40">
        <v>58.4</v>
      </c>
      <c r="N1554" s="40">
        <v>45.9</v>
      </c>
      <c r="O1554" s="40">
        <v>36.4</v>
      </c>
    </row>
    <row r="1555" spans="1:15">
      <c r="A1555" s="40">
        <v>29211</v>
      </c>
      <c r="B1555" s="20" t="s">
        <v>1248</v>
      </c>
      <c r="C1555" s="20" t="s">
        <v>1697</v>
      </c>
      <c r="D1555" s="40">
        <v>23.7</v>
      </c>
      <c r="E1555" s="40">
        <v>28.6</v>
      </c>
      <c r="F1555" s="40">
        <v>39.700000000000003</v>
      </c>
      <c r="G1555" s="40">
        <v>51.5</v>
      </c>
      <c r="H1555" s="40">
        <v>62.5</v>
      </c>
      <c r="I1555" s="40">
        <v>71.599999999999994</v>
      </c>
      <c r="J1555" s="40">
        <v>76.599999999999994</v>
      </c>
      <c r="K1555" s="40">
        <v>74.400000000000006</v>
      </c>
      <c r="L1555" s="40">
        <v>66.099999999999994</v>
      </c>
      <c r="M1555" s="40">
        <v>55</v>
      </c>
      <c r="N1555" s="40">
        <v>40.200000000000003</v>
      </c>
      <c r="O1555" s="40">
        <v>28.3</v>
      </c>
    </row>
    <row r="1556" spans="1:15">
      <c r="A1556" s="40">
        <v>29213</v>
      </c>
      <c r="B1556" s="20" t="s">
        <v>1735</v>
      </c>
      <c r="C1556" s="20" t="s">
        <v>1697</v>
      </c>
      <c r="D1556" s="40">
        <v>33.799999999999997</v>
      </c>
      <c r="E1556" s="40">
        <v>37.700000000000003</v>
      </c>
      <c r="F1556" s="40">
        <v>46.5</v>
      </c>
      <c r="G1556" s="40">
        <v>56.6</v>
      </c>
      <c r="H1556" s="40">
        <v>65</v>
      </c>
      <c r="I1556" s="40">
        <v>73.3</v>
      </c>
      <c r="J1556" s="40">
        <v>78</v>
      </c>
      <c r="K1556" s="40">
        <v>77</v>
      </c>
      <c r="L1556" s="40">
        <v>69.7</v>
      </c>
      <c r="M1556" s="40">
        <v>58.6</v>
      </c>
      <c r="N1556" s="40">
        <v>46</v>
      </c>
      <c r="O1556" s="40">
        <v>36.5</v>
      </c>
    </row>
    <row r="1557" spans="1:15">
      <c r="A1557" s="40">
        <v>29215</v>
      </c>
      <c r="B1557" s="20" t="s">
        <v>1736</v>
      </c>
      <c r="C1557" s="20" t="s">
        <v>1697</v>
      </c>
      <c r="D1557" s="40">
        <v>31.7</v>
      </c>
      <c r="E1557" s="40">
        <v>35.6</v>
      </c>
      <c r="F1557" s="40">
        <v>44.7</v>
      </c>
      <c r="G1557" s="40">
        <v>55.1</v>
      </c>
      <c r="H1557" s="40">
        <v>63.9</v>
      </c>
      <c r="I1557" s="40">
        <v>72</v>
      </c>
      <c r="J1557" s="40">
        <v>76.7</v>
      </c>
      <c r="K1557" s="40">
        <v>75.400000000000006</v>
      </c>
      <c r="L1557" s="40">
        <v>67.8</v>
      </c>
      <c r="M1557" s="40">
        <v>57</v>
      </c>
      <c r="N1557" s="40">
        <v>44.4</v>
      </c>
      <c r="O1557" s="40">
        <v>34.700000000000003</v>
      </c>
    </row>
    <row r="1558" spans="1:15">
      <c r="A1558" s="40">
        <v>29217</v>
      </c>
      <c r="B1558" s="20" t="s">
        <v>1737</v>
      </c>
      <c r="C1558" s="20" t="s">
        <v>1697</v>
      </c>
      <c r="D1558" s="40">
        <v>31.2</v>
      </c>
      <c r="E1558" s="40">
        <v>36.200000000000003</v>
      </c>
      <c r="F1558" s="40">
        <v>45.7</v>
      </c>
      <c r="G1558" s="40">
        <v>56.2</v>
      </c>
      <c r="H1558" s="40">
        <v>65.7</v>
      </c>
      <c r="I1558" s="40">
        <v>74.599999999999994</v>
      </c>
      <c r="J1558" s="40">
        <v>79.5</v>
      </c>
      <c r="K1558" s="40">
        <v>78.2</v>
      </c>
      <c r="L1558" s="40">
        <v>70.3</v>
      </c>
      <c r="M1558" s="40">
        <v>59.2</v>
      </c>
      <c r="N1558" s="40">
        <v>45.4</v>
      </c>
      <c r="O1558" s="40">
        <v>35</v>
      </c>
    </row>
    <row r="1559" spans="1:15">
      <c r="A1559" s="40">
        <v>29219</v>
      </c>
      <c r="B1559" s="20" t="s">
        <v>1119</v>
      </c>
      <c r="C1559" s="20" t="s">
        <v>1697</v>
      </c>
      <c r="D1559" s="40">
        <v>28.3</v>
      </c>
      <c r="E1559" s="40">
        <v>32.6</v>
      </c>
      <c r="F1559" s="40">
        <v>42.6</v>
      </c>
      <c r="G1559" s="40">
        <v>53.8</v>
      </c>
      <c r="H1559" s="40">
        <v>63.6</v>
      </c>
      <c r="I1559" s="40">
        <v>72.400000000000006</v>
      </c>
      <c r="J1559" s="40">
        <v>77.099999999999994</v>
      </c>
      <c r="K1559" s="40">
        <v>75.3</v>
      </c>
      <c r="L1559" s="40">
        <v>67.7</v>
      </c>
      <c r="M1559" s="40">
        <v>56.5</v>
      </c>
      <c r="N1559" s="40">
        <v>43</v>
      </c>
      <c r="O1559" s="40">
        <v>32.1</v>
      </c>
    </row>
    <row r="1560" spans="1:15">
      <c r="A1560" s="40">
        <v>29221</v>
      </c>
      <c r="B1560" s="20" t="s">
        <v>765</v>
      </c>
      <c r="C1560" s="20" t="s">
        <v>1697</v>
      </c>
      <c r="D1560" s="40">
        <v>30.3</v>
      </c>
      <c r="E1560" s="40">
        <v>34.5</v>
      </c>
      <c r="F1560" s="40">
        <v>43.7</v>
      </c>
      <c r="G1560" s="40">
        <v>54.5</v>
      </c>
      <c r="H1560" s="40">
        <v>63.5</v>
      </c>
      <c r="I1560" s="40">
        <v>72</v>
      </c>
      <c r="J1560" s="40">
        <v>76.599999999999994</v>
      </c>
      <c r="K1560" s="40">
        <v>74.8</v>
      </c>
      <c r="L1560" s="40">
        <v>67.400000000000006</v>
      </c>
      <c r="M1560" s="40">
        <v>56.2</v>
      </c>
      <c r="N1560" s="40">
        <v>43.7</v>
      </c>
      <c r="O1560" s="40">
        <v>33.6</v>
      </c>
    </row>
    <row r="1561" spans="1:15">
      <c r="A1561" s="40">
        <v>29223</v>
      </c>
      <c r="B1561" s="20" t="s">
        <v>1120</v>
      </c>
      <c r="C1561" s="20" t="s">
        <v>1697</v>
      </c>
      <c r="D1561" s="40">
        <v>33.1</v>
      </c>
      <c r="E1561" s="40">
        <v>37.1</v>
      </c>
      <c r="F1561" s="40">
        <v>46.3</v>
      </c>
      <c r="G1561" s="40">
        <v>56.8</v>
      </c>
      <c r="H1561" s="40">
        <v>65.7</v>
      </c>
      <c r="I1561" s="40">
        <v>73.900000000000006</v>
      </c>
      <c r="J1561" s="40">
        <v>78.2</v>
      </c>
      <c r="K1561" s="40">
        <v>76.5</v>
      </c>
      <c r="L1561" s="40">
        <v>69.2</v>
      </c>
      <c r="M1561" s="40">
        <v>57.9</v>
      </c>
      <c r="N1561" s="40">
        <v>45.6</v>
      </c>
      <c r="O1561" s="40">
        <v>35.799999999999997</v>
      </c>
    </row>
    <row r="1562" spans="1:15">
      <c r="A1562" s="40">
        <v>29225</v>
      </c>
      <c r="B1562" s="20" t="s">
        <v>1121</v>
      </c>
      <c r="C1562" s="20" t="s">
        <v>1697</v>
      </c>
      <c r="D1562" s="40">
        <v>31.1</v>
      </c>
      <c r="E1562" s="40">
        <v>35</v>
      </c>
      <c r="F1562" s="40">
        <v>44</v>
      </c>
      <c r="G1562" s="40">
        <v>54.4</v>
      </c>
      <c r="H1562" s="40">
        <v>63.4</v>
      </c>
      <c r="I1562" s="40">
        <v>71.7</v>
      </c>
      <c r="J1562" s="40">
        <v>76.400000000000006</v>
      </c>
      <c r="K1562" s="40">
        <v>75.3</v>
      </c>
      <c r="L1562" s="40">
        <v>67.7</v>
      </c>
      <c r="M1562" s="40">
        <v>56.9</v>
      </c>
      <c r="N1562" s="40">
        <v>44</v>
      </c>
      <c r="O1562" s="40">
        <v>34.200000000000003</v>
      </c>
    </row>
    <row r="1563" spans="1:15">
      <c r="A1563" s="40">
        <v>29227</v>
      </c>
      <c r="B1563" s="20" t="s">
        <v>1126</v>
      </c>
      <c r="C1563" s="20" t="s">
        <v>1697</v>
      </c>
      <c r="D1563" s="40">
        <v>22.2</v>
      </c>
      <c r="E1563" s="40">
        <v>27.3</v>
      </c>
      <c r="F1563" s="40">
        <v>38.4</v>
      </c>
      <c r="G1563" s="40">
        <v>50.6</v>
      </c>
      <c r="H1563" s="40">
        <v>61.6</v>
      </c>
      <c r="I1563" s="40">
        <v>70.8</v>
      </c>
      <c r="J1563" s="40">
        <v>75.900000000000006</v>
      </c>
      <c r="K1563" s="40">
        <v>73.599999999999994</v>
      </c>
      <c r="L1563" s="40">
        <v>65.2</v>
      </c>
      <c r="M1563" s="40">
        <v>54</v>
      </c>
      <c r="N1563" s="40">
        <v>38.9</v>
      </c>
      <c r="O1563" s="40">
        <v>26.5</v>
      </c>
    </row>
    <row r="1564" spans="1:15">
      <c r="A1564" s="40">
        <v>29229</v>
      </c>
      <c r="B1564" s="20" t="s">
        <v>1303</v>
      </c>
      <c r="C1564" s="20" t="s">
        <v>1697</v>
      </c>
      <c r="D1564" s="40">
        <v>31.5</v>
      </c>
      <c r="E1564" s="40">
        <v>35.4</v>
      </c>
      <c r="F1564" s="40">
        <v>44.4</v>
      </c>
      <c r="G1564" s="40">
        <v>54.8</v>
      </c>
      <c r="H1564" s="40">
        <v>63.7</v>
      </c>
      <c r="I1564" s="40">
        <v>71.8</v>
      </c>
      <c r="J1564" s="40">
        <v>76.599999999999994</v>
      </c>
      <c r="K1564" s="40">
        <v>75.400000000000006</v>
      </c>
      <c r="L1564" s="40">
        <v>67.900000000000006</v>
      </c>
      <c r="M1564" s="40">
        <v>57.1</v>
      </c>
      <c r="N1564" s="40">
        <v>44.3</v>
      </c>
      <c r="O1564" s="40">
        <v>34.5</v>
      </c>
    </row>
    <row r="1565" spans="1:15">
      <c r="A1565" s="40">
        <v>29510</v>
      </c>
      <c r="B1565" s="20" t="s">
        <v>1738</v>
      </c>
      <c r="C1565" s="20" t="s">
        <v>1697</v>
      </c>
      <c r="D1565" s="40">
        <v>30.5</v>
      </c>
      <c r="E1565" s="40">
        <v>34.5</v>
      </c>
      <c r="F1565" s="40">
        <v>44.1</v>
      </c>
      <c r="G1565" s="40">
        <v>55.4</v>
      </c>
      <c r="H1565" s="40">
        <v>65.400000000000006</v>
      </c>
      <c r="I1565" s="40">
        <v>74.400000000000006</v>
      </c>
      <c r="J1565" s="40">
        <v>78.900000000000006</v>
      </c>
      <c r="K1565" s="40">
        <v>76.8</v>
      </c>
      <c r="L1565" s="40">
        <v>69.400000000000006</v>
      </c>
      <c r="M1565" s="40">
        <v>58.1</v>
      </c>
      <c r="N1565" s="40">
        <v>44.7</v>
      </c>
      <c r="O1565" s="40">
        <v>34</v>
      </c>
    </row>
    <row r="1566" spans="1:15">
      <c r="A1566" s="40">
        <v>30001</v>
      </c>
      <c r="B1566" s="20" t="s">
        <v>1739</v>
      </c>
      <c r="C1566" s="20" t="s">
        <v>1740</v>
      </c>
      <c r="D1566" s="40">
        <v>16.8</v>
      </c>
      <c r="E1566" s="40">
        <v>20.5</v>
      </c>
      <c r="F1566" s="40">
        <v>25.9</v>
      </c>
      <c r="G1566" s="40">
        <v>34.799999999999997</v>
      </c>
      <c r="H1566" s="40">
        <v>43.4</v>
      </c>
      <c r="I1566" s="40">
        <v>50.8</v>
      </c>
      <c r="J1566" s="40">
        <v>59.2</v>
      </c>
      <c r="K1566" s="40">
        <v>57.6</v>
      </c>
      <c r="L1566" s="40">
        <v>48.7</v>
      </c>
      <c r="M1566" s="40">
        <v>38.5</v>
      </c>
      <c r="N1566" s="40">
        <v>26.1</v>
      </c>
      <c r="O1566" s="40">
        <v>19</v>
      </c>
    </row>
    <row r="1567" spans="1:15">
      <c r="A1567" s="40">
        <v>30003</v>
      </c>
      <c r="B1567" s="20" t="s">
        <v>1741</v>
      </c>
      <c r="C1567" s="20" t="s">
        <v>1740</v>
      </c>
      <c r="D1567" s="40">
        <v>19.8</v>
      </c>
      <c r="E1567" s="40">
        <v>24.4</v>
      </c>
      <c r="F1567" s="40">
        <v>32.299999999999997</v>
      </c>
      <c r="G1567" s="40">
        <v>43.1</v>
      </c>
      <c r="H1567" s="40">
        <v>52.6</v>
      </c>
      <c r="I1567" s="40">
        <v>61.4</v>
      </c>
      <c r="J1567" s="40">
        <v>69.099999999999994</v>
      </c>
      <c r="K1567" s="40">
        <v>67.400000000000006</v>
      </c>
      <c r="L1567" s="40">
        <v>56.6</v>
      </c>
      <c r="M1567" s="40">
        <v>45.7</v>
      </c>
      <c r="N1567" s="40">
        <v>32.200000000000003</v>
      </c>
      <c r="O1567" s="40">
        <v>23.4</v>
      </c>
    </row>
    <row r="1568" spans="1:15">
      <c r="A1568" s="40">
        <v>30005</v>
      </c>
      <c r="B1568" s="20" t="s">
        <v>1133</v>
      </c>
      <c r="C1568" s="20" t="s">
        <v>1740</v>
      </c>
      <c r="D1568" s="40">
        <v>13.5</v>
      </c>
      <c r="E1568" s="40">
        <v>18.399999999999999</v>
      </c>
      <c r="F1568" s="40">
        <v>28.2</v>
      </c>
      <c r="G1568" s="40">
        <v>42.1</v>
      </c>
      <c r="H1568" s="40">
        <v>52.4</v>
      </c>
      <c r="I1568" s="40">
        <v>60.5</v>
      </c>
      <c r="J1568" s="40">
        <v>67.400000000000006</v>
      </c>
      <c r="K1568" s="40">
        <v>65.5</v>
      </c>
      <c r="L1568" s="40">
        <v>54.7</v>
      </c>
      <c r="M1568" s="40">
        <v>44</v>
      </c>
      <c r="N1568" s="40">
        <v>29</v>
      </c>
      <c r="O1568" s="40">
        <v>18.7</v>
      </c>
    </row>
    <row r="1569" spans="1:15">
      <c r="A1569" s="40">
        <v>30007</v>
      </c>
      <c r="B1569" s="20" t="s">
        <v>1742</v>
      </c>
      <c r="C1569" s="20" t="s">
        <v>1740</v>
      </c>
      <c r="D1569" s="40">
        <v>20</v>
      </c>
      <c r="E1569" s="40">
        <v>24.6</v>
      </c>
      <c r="F1569" s="40">
        <v>30.9</v>
      </c>
      <c r="G1569" s="40">
        <v>40.6</v>
      </c>
      <c r="H1569" s="40">
        <v>49.4</v>
      </c>
      <c r="I1569" s="40">
        <v>56.9</v>
      </c>
      <c r="J1569" s="40">
        <v>64.599999999999994</v>
      </c>
      <c r="K1569" s="40">
        <v>63.2</v>
      </c>
      <c r="L1569" s="40">
        <v>53.3</v>
      </c>
      <c r="M1569" s="40">
        <v>43.3</v>
      </c>
      <c r="N1569" s="40">
        <v>30.8</v>
      </c>
      <c r="O1569" s="40">
        <v>23</v>
      </c>
    </row>
    <row r="1570" spans="1:15">
      <c r="A1570" s="40">
        <v>30009</v>
      </c>
      <c r="B1570" s="20" t="s">
        <v>1743</v>
      </c>
      <c r="C1570" s="20" t="s">
        <v>1740</v>
      </c>
      <c r="D1570" s="40">
        <v>19.600000000000001</v>
      </c>
      <c r="E1570" s="40">
        <v>23.7</v>
      </c>
      <c r="F1570" s="40">
        <v>30.1</v>
      </c>
      <c r="G1570" s="40">
        <v>39.6</v>
      </c>
      <c r="H1570" s="40">
        <v>48.8</v>
      </c>
      <c r="I1570" s="40">
        <v>57.1</v>
      </c>
      <c r="J1570" s="40">
        <v>64.900000000000006</v>
      </c>
      <c r="K1570" s="40">
        <v>63.2</v>
      </c>
      <c r="L1570" s="40">
        <v>53.2</v>
      </c>
      <c r="M1570" s="40">
        <v>42.8</v>
      </c>
      <c r="N1570" s="40">
        <v>30.4</v>
      </c>
      <c r="O1570" s="40">
        <v>22.6</v>
      </c>
    </row>
    <row r="1571" spans="1:15">
      <c r="A1571" s="40">
        <v>30011</v>
      </c>
      <c r="B1571" s="20" t="s">
        <v>1387</v>
      </c>
      <c r="C1571" s="20" t="s">
        <v>1740</v>
      </c>
      <c r="D1571" s="40">
        <v>16</v>
      </c>
      <c r="E1571" s="40">
        <v>20.7</v>
      </c>
      <c r="F1571" s="40">
        <v>29.8</v>
      </c>
      <c r="G1571" s="40">
        <v>42.4</v>
      </c>
      <c r="H1571" s="40">
        <v>52.8</v>
      </c>
      <c r="I1571" s="40">
        <v>62.2</v>
      </c>
      <c r="J1571" s="40">
        <v>70.099999999999994</v>
      </c>
      <c r="K1571" s="40">
        <v>68.099999999999994</v>
      </c>
      <c r="L1571" s="40">
        <v>56.8</v>
      </c>
      <c r="M1571" s="40">
        <v>44.9</v>
      </c>
      <c r="N1571" s="40">
        <v>30.2</v>
      </c>
      <c r="O1571" s="40">
        <v>20</v>
      </c>
    </row>
    <row r="1572" spans="1:15">
      <c r="A1572" s="40">
        <v>30013</v>
      </c>
      <c r="B1572" s="20" t="s">
        <v>1744</v>
      </c>
      <c r="C1572" s="20" t="s">
        <v>1740</v>
      </c>
      <c r="D1572" s="40">
        <v>20</v>
      </c>
      <c r="E1572" s="40">
        <v>24</v>
      </c>
      <c r="F1572" s="40">
        <v>30.5</v>
      </c>
      <c r="G1572" s="40">
        <v>40.9</v>
      </c>
      <c r="H1572" s="40">
        <v>50.1</v>
      </c>
      <c r="I1572" s="40">
        <v>57.7</v>
      </c>
      <c r="J1572" s="40">
        <v>65.099999999999994</v>
      </c>
      <c r="K1572" s="40">
        <v>63.8</v>
      </c>
      <c r="L1572" s="40">
        <v>54.1</v>
      </c>
      <c r="M1572" s="40">
        <v>44.5</v>
      </c>
      <c r="N1572" s="40">
        <v>31.8</v>
      </c>
      <c r="O1572" s="40">
        <v>24.1</v>
      </c>
    </row>
    <row r="1573" spans="1:15">
      <c r="A1573" s="40">
        <v>30015</v>
      </c>
      <c r="B1573" s="20" t="s">
        <v>1745</v>
      </c>
      <c r="C1573" s="20" t="s">
        <v>1740</v>
      </c>
      <c r="D1573" s="40">
        <v>17</v>
      </c>
      <c r="E1573" s="40">
        <v>22.2</v>
      </c>
      <c r="F1573" s="40">
        <v>30.7</v>
      </c>
      <c r="G1573" s="40">
        <v>42.8</v>
      </c>
      <c r="H1573" s="40">
        <v>52.7</v>
      </c>
      <c r="I1573" s="40">
        <v>60.6</v>
      </c>
      <c r="J1573" s="40">
        <v>67.7</v>
      </c>
      <c r="K1573" s="40">
        <v>66.099999999999994</v>
      </c>
      <c r="L1573" s="40">
        <v>55.4</v>
      </c>
      <c r="M1573" s="40">
        <v>45.1</v>
      </c>
      <c r="N1573" s="40">
        <v>31.1</v>
      </c>
      <c r="O1573" s="40">
        <v>21.8</v>
      </c>
    </row>
    <row r="1574" spans="1:15">
      <c r="A1574" s="40">
        <v>30017</v>
      </c>
      <c r="B1574" s="20" t="s">
        <v>914</v>
      </c>
      <c r="C1574" s="20" t="s">
        <v>1740</v>
      </c>
      <c r="D1574" s="40">
        <v>15.6</v>
      </c>
      <c r="E1574" s="40">
        <v>20.9</v>
      </c>
      <c r="F1574" s="40">
        <v>31.1</v>
      </c>
      <c r="G1574" s="40">
        <v>44.1</v>
      </c>
      <c r="H1574" s="40">
        <v>54.6</v>
      </c>
      <c r="I1574" s="40">
        <v>63.9</v>
      </c>
      <c r="J1574" s="40">
        <v>71.900000000000006</v>
      </c>
      <c r="K1574" s="40">
        <v>69.7</v>
      </c>
      <c r="L1574" s="40">
        <v>58.1</v>
      </c>
      <c r="M1574" s="40">
        <v>46.1</v>
      </c>
      <c r="N1574" s="40">
        <v>31.2</v>
      </c>
      <c r="O1574" s="40">
        <v>20.2</v>
      </c>
    </row>
    <row r="1575" spans="1:15">
      <c r="A1575" s="40">
        <v>30019</v>
      </c>
      <c r="B1575" s="20" t="s">
        <v>1746</v>
      </c>
      <c r="C1575" s="20" t="s">
        <v>1740</v>
      </c>
      <c r="D1575" s="40">
        <v>6.5</v>
      </c>
      <c r="E1575" s="40">
        <v>11.7</v>
      </c>
      <c r="F1575" s="40">
        <v>23.7</v>
      </c>
      <c r="G1575" s="40">
        <v>40</v>
      </c>
      <c r="H1575" s="40">
        <v>51.4</v>
      </c>
      <c r="I1575" s="40">
        <v>60.1</v>
      </c>
      <c r="J1575" s="40">
        <v>66.400000000000006</v>
      </c>
      <c r="K1575" s="40">
        <v>64.599999999999994</v>
      </c>
      <c r="L1575" s="40">
        <v>53.4</v>
      </c>
      <c r="M1575" s="40">
        <v>41.9</v>
      </c>
      <c r="N1575" s="40">
        <v>25.1</v>
      </c>
      <c r="O1575" s="40">
        <v>12.3</v>
      </c>
    </row>
    <row r="1576" spans="1:15">
      <c r="A1576" s="40">
        <v>30021</v>
      </c>
      <c r="B1576" s="20" t="s">
        <v>1049</v>
      </c>
      <c r="C1576" s="20" t="s">
        <v>1740</v>
      </c>
      <c r="D1576" s="40">
        <v>12</v>
      </c>
      <c r="E1576" s="40">
        <v>17.399999999999999</v>
      </c>
      <c r="F1576" s="40">
        <v>28.6</v>
      </c>
      <c r="G1576" s="40">
        <v>42.9</v>
      </c>
      <c r="H1576" s="40">
        <v>54</v>
      </c>
      <c r="I1576" s="40">
        <v>63.1</v>
      </c>
      <c r="J1576" s="40">
        <v>70.2</v>
      </c>
      <c r="K1576" s="40">
        <v>68.2</v>
      </c>
      <c r="L1576" s="40">
        <v>56.8</v>
      </c>
      <c r="M1576" s="40">
        <v>44.9</v>
      </c>
      <c r="N1576" s="40">
        <v>29.2</v>
      </c>
      <c r="O1576" s="40">
        <v>17.3</v>
      </c>
    </row>
    <row r="1577" spans="1:15">
      <c r="A1577" s="40">
        <v>30023</v>
      </c>
      <c r="B1577" s="20" t="s">
        <v>1747</v>
      </c>
      <c r="C1577" s="20" t="s">
        <v>1740</v>
      </c>
      <c r="D1577" s="40">
        <v>17.7</v>
      </c>
      <c r="E1577" s="40">
        <v>21.1</v>
      </c>
      <c r="F1577" s="40">
        <v>26.5</v>
      </c>
      <c r="G1577" s="40">
        <v>34.9</v>
      </c>
      <c r="H1577" s="40">
        <v>43.3</v>
      </c>
      <c r="I1577" s="40">
        <v>50.3</v>
      </c>
      <c r="J1577" s="40">
        <v>58.3</v>
      </c>
      <c r="K1577" s="40">
        <v>56.6</v>
      </c>
      <c r="L1577" s="40">
        <v>48.1</v>
      </c>
      <c r="M1577" s="40">
        <v>38.200000000000003</v>
      </c>
      <c r="N1577" s="40">
        <v>26.4</v>
      </c>
      <c r="O1577" s="40">
        <v>20.100000000000001</v>
      </c>
    </row>
    <row r="1578" spans="1:15">
      <c r="A1578" s="40">
        <v>30025</v>
      </c>
      <c r="B1578" s="20" t="s">
        <v>1748</v>
      </c>
      <c r="C1578" s="20" t="s">
        <v>1740</v>
      </c>
      <c r="D1578" s="40">
        <v>14.3</v>
      </c>
      <c r="E1578" s="40">
        <v>19.100000000000001</v>
      </c>
      <c r="F1578" s="40">
        <v>29.1</v>
      </c>
      <c r="G1578" s="40">
        <v>42.5</v>
      </c>
      <c r="H1578" s="40">
        <v>53.4</v>
      </c>
      <c r="I1578" s="40">
        <v>62.7</v>
      </c>
      <c r="J1578" s="40">
        <v>70.5</v>
      </c>
      <c r="K1578" s="40">
        <v>68.5</v>
      </c>
      <c r="L1578" s="40">
        <v>57.1</v>
      </c>
      <c r="M1578" s="40">
        <v>45.1</v>
      </c>
      <c r="N1578" s="40">
        <v>29.9</v>
      </c>
      <c r="O1578" s="40">
        <v>19.100000000000001</v>
      </c>
    </row>
    <row r="1579" spans="1:15">
      <c r="A1579" s="40">
        <v>30027</v>
      </c>
      <c r="B1579" s="20" t="s">
        <v>1749</v>
      </c>
      <c r="C1579" s="20" t="s">
        <v>1740</v>
      </c>
      <c r="D1579" s="40">
        <v>18.899999999999999</v>
      </c>
      <c r="E1579" s="40">
        <v>23.6</v>
      </c>
      <c r="F1579" s="40">
        <v>30.9</v>
      </c>
      <c r="G1579" s="40">
        <v>42.3</v>
      </c>
      <c r="H1579" s="40">
        <v>51.8</v>
      </c>
      <c r="I1579" s="40">
        <v>59.9</v>
      </c>
      <c r="J1579" s="40">
        <v>67.2</v>
      </c>
      <c r="K1579" s="40">
        <v>65.7</v>
      </c>
      <c r="L1579" s="40">
        <v>55.3</v>
      </c>
      <c r="M1579" s="40">
        <v>45</v>
      </c>
      <c r="N1579" s="40">
        <v>31.8</v>
      </c>
      <c r="O1579" s="40">
        <v>23.1</v>
      </c>
    </row>
    <row r="1580" spans="1:15">
      <c r="A1580" s="40">
        <v>30029</v>
      </c>
      <c r="B1580" s="20" t="s">
        <v>1750</v>
      </c>
      <c r="C1580" s="20" t="s">
        <v>1740</v>
      </c>
      <c r="D1580" s="40">
        <v>18.8</v>
      </c>
      <c r="E1580" s="40">
        <v>22.6</v>
      </c>
      <c r="F1580" s="40">
        <v>28.9</v>
      </c>
      <c r="G1580" s="40">
        <v>38</v>
      </c>
      <c r="H1580" s="40">
        <v>46.3</v>
      </c>
      <c r="I1580" s="40">
        <v>52.9</v>
      </c>
      <c r="J1580" s="40">
        <v>59.9</v>
      </c>
      <c r="K1580" s="40">
        <v>58.4</v>
      </c>
      <c r="L1580" s="40">
        <v>49.5</v>
      </c>
      <c r="M1580" s="40">
        <v>39.9</v>
      </c>
      <c r="N1580" s="40">
        <v>28.1</v>
      </c>
      <c r="O1580" s="40">
        <v>21.8</v>
      </c>
    </row>
    <row r="1581" spans="1:15">
      <c r="A1581" s="40">
        <v>30031</v>
      </c>
      <c r="B1581" s="20" t="s">
        <v>1177</v>
      </c>
      <c r="C1581" s="20" t="s">
        <v>1740</v>
      </c>
      <c r="D1581" s="40">
        <v>17.899999999999999</v>
      </c>
      <c r="E1581" s="40">
        <v>22.1</v>
      </c>
      <c r="F1581" s="40">
        <v>27.5</v>
      </c>
      <c r="G1581" s="40">
        <v>37</v>
      </c>
      <c r="H1581" s="40">
        <v>45.8</v>
      </c>
      <c r="I1581" s="40">
        <v>53.3</v>
      </c>
      <c r="J1581" s="40">
        <v>61.1</v>
      </c>
      <c r="K1581" s="40">
        <v>59.8</v>
      </c>
      <c r="L1581" s="40">
        <v>50.4</v>
      </c>
      <c r="M1581" s="40">
        <v>40.5</v>
      </c>
      <c r="N1581" s="40">
        <v>27.8</v>
      </c>
      <c r="O1581" s="40">
        <v>20.100000000000001</v>
      </c>
    </row>
    <row r="1582" spans="1:15">
      <c r="A1582" s="40">
        <v>30033</v>
      </c>
      <c r="B1582" s="20" t="s">
        <v>923</v>
      </c>
      <c r="C1582" s="20" t="s">
        <v>1740</v>
      </c>
      <c r="D1582" s="40">
        <v>14.7</v>
      </c>
      <c r="E1582" s="40">
        <v>20.100000000000001</v>
      </c>
      <c r="F1582" s="40">
        <v>30.2</v>
      </c>
      <c r="G1582" s="40">
        <v>43.3</v>
      </c>
      <c r="H1582" s="40">
        <v>53.5</v>
      </c>
      <c r="I1582" s="40">
        <v>62.5</v>
      </c>
      <c r="J1582" s="40">
        <v>70.3</v>
      </c>
      <c r="K1582" s="40">
        <v>68.3</v>
      </c>
      <c r="L1582" s="40">
        <v>57</v>
      </c>
      <c r="M1582" s="40">
        <v>45.4</v>
      </c>
      <c r="N1582" s="40">
        <v>30.5</v>
      </c>
      <c r="O1582" s="40">
        <v>19.8</v>
      </c>
    </row>
    <row r="1583" spans="1:15">
      <c r="A1583" s="40">
        <v>30035</v>
      </c>
      <c r="B1583" s="20" t="s">
        <v>1751</v>
      </c>
      <c r="C1583" s="20" t="s">
        <v>1740</v>
      </c>
      <c r="D1583" s="40">
        <v>16.7</v>
      </c>
      <c r="E1583" s="40">
        <v>20.399999999999999</v>
      </c>
      <c r="F1583" s="40">
        <v>26.6</v>
      </c>
      <c r="G1583" s="40">
        <v>36.9</v>
      </c>
      <c r="H1583" s="40">
        <v>46</v>
      </c>
      <c r="I1583" s="40">
        <v>53.1</v>
      </c>
      <c r="J1583" s="40">
        <v>59.7</v>
      </c>
      <c r="K1583" s="40">
        <v>58.4</v>
      </c>
      <c r="L1583" s="40">
        <v>49.4</v>
      </c>
      <c r="M1583" s="40">
        <v>40.6</v>
      </c>
      <c r="N1583" s="40">
        <v>27.9</v>
      </c>
      <c r="O1583" s="40">
        <v>20.7</v>
      </c>
    </row>
    <row r="1584" spans="1:15">
      <c r="A1584" s="40">
        <v>30037</v>
      </c>
      <c r="B1584" s="20" t="s">
        <v>1752</v>
      </c>
      <c r="C1584" s="20" t="s">
        <v>1740</v>
      </c>
      <c r="D1584" s="40">
        <v>21</v>
      </c>
      <c r="E1584" s="40">
        <v>25.4</v>
      </c>
      <c r="F1584" s="40">
        <v>31.8</v>
      </c>
      <c r="G1584" s="40">
        <v>42.2</v>
      </c>
      <c r="H1584" s="40">
        <v>51.6</v>
      </c>
      <c r="I1584" s="40">
        <v>59.8</v>
      </c>
      <c r="J1584" s="40">
        <v>67.2</v>
      </c>
      <c r="K1584" s="40">
        <v>65.8</v>
      </c>
      <c r="L1584" s="40">
        <v>55.4</v>
      </c>
      <c r="M1584" s="40">
        <v>45.3</v>
      </c>
      <c r="N1584" s="40">
        <v>32.5</v>
      </c>
      <c r="O1584" s="40">
        <v>24.6</v>
      </c>
    </row>
    <row r="1585" spans="1:15">
      <c r="A1585" s="40">
        <v>30039</v>
      </c>
      <c r="B1585" s="20" t="s">
        <v>1753</v>
      </c>
      <c r="C1585" s="20" t="s">
        <v>1740</v>
      </c>
      <c r="D1585" s="40">
        <v>19</v>
      </c>
      <c r="E1585" s="40">
        <v>22.5</v>
      </c>
      <c r="F1585" s="40">
        <v>28.2</v>
      </c>
      <c r="G1585" s="40">
        <v>36.4</v>
      </c>
      <c r="H1585" s="40">
        <v>44.4</v>
      </c>
      <c r="I1585" s="40">
        <v>51.2</v>
      </c>
      <c r="J1585" s="40">
        <v>59.1</v>
      </c>
      <c r="K1585" s="40">
        <v>57.7</v>
      </c>
      <c r="L1585" s="40">
        <v>49.1</v>
      </c>
      <c r="M1585" s="40">
        <v>39</v>
      </c>
      <c r="N1585" s="40">
        <v>27.4</v>
      </c>
      <c r="O1585" s="40">
        <v>21.3</v>
      </c>
    </row>
    <row r="1586" spans="1:15">
      <c r="A1586" s="40">
        <v>30041</v>
      </c>
      <c r="B1586" s="20" t="s">
        <v>1754</v>
      </c>
      <c r="C1586" s="20" t="s">
        <v>1740</v>
      </c>
      <c r="D1586" s="40">
        <v>11.8</v>
      </c>
      <c r="E1586" s="40">
        <v>17</v>
      </c>
      <c r="F1586" s="40">
        <v>27.5</v>
      </c>
      <c r="G1586" s="40">
        <v>41.7</v>
      </c>
      <c r="H1586" s="40">
        <v>52.2</v>
      </c>
      <c r="I1586" s="40">
        <v>60.1</v>
      </c>
      <c r="J1586" s="40">
        <v>66.900000000000006</v>
      </c>
      <c r="K1586" s="40">
        <v>65</v>
      </c>
      <c r="L1586" s="40">
        <v>54</v>
      </c>
      <c r="M1586" s="40">
        <v>43.2</v>
      </c>
      <c r="N1586" s="40">
        <v>27.6</v>
      </c>
      <c r="O1586" s="40">
        <v>17</v>
      </c>
    </row>
    <row r="1587" spans="1:15">
      <c r="A1587" s="40">
        <v>30043</v>
      </c>
      <c r="B1587" s="20" t="s">
        <v>737</v>
      </c>
      <c r="C1587" s="20" t="s">
        <v>1740</v>
      </c>
      <c r="D1587" s="40">
        <v>19.8</v>
      </c>
      <c r="E1587" s="40">
        <v>23.7</v>
      </c>
      <c r="F1587" s="40">
        <v>28.9</v>
      </c>
      <c r="G1587" s="40">
        <v>37.799999999999997</v>
      </c>
      <c r="H1587" s="40">
        <v>46.4</v>
      </c>
      <c r="I1587" s="40">
        <v>53.8</v>
      </c>
      <c r="J1587" s="40">
        <v>62</v>
      </c>
      <c r="K1587" s="40">
        <v>60.4</v>
      </c>
      <c r="L1587" s="40">
        <v>50.9</v>
      </c>
      <c r="M1587" s="40">
        <v>41.1</v>
      </c>
      <c r="N1587" s="40">
        <v>29.3</v>
      </c>
      <c r="O1587" s="40">
        <v>22.5</v>
      </c>
    </row>
    <row r="1588" spans="1:15">
      <c r="A1588" s="40">
        <v>30045</v>
      </c>
      <c r="B1588" s="20" t="s">
        <v>1755</v>
      </c>
      <c r="C1588" s="20" t="s">
        <v>1740</v>
      </c>
      <c r="D1588" s="40">
        <v>19.5</v>
      </c>
      <c r="E1588" s="40">
        <v>23.2</v>
      </c>
      <c r="F1588" s="40">
        <v>28.8</v>
      </c>
      <c r="G1588" s="40">
        <v>39</v>
      </c>
      <c r="H1588" s="40">
        <v>48.1</v>
      </c>
      <c r="I1588" s="40">
        <v>55.8</v>
      </c>
      <c r="J1588" s="40">
        <v>63.1</v>
      </c>
      <c r="K1588" s="40">
        <v>61.8</v>
      </c>
      <c r="L1588" s="40">
        <v>52.2</v>
      </c>
      <c r="M1588" s="40">
        <v>42.7</v>
      </c>
      <c r="N1588" s="40">
        <v>30.6</v>
      </c>
      <c r="O1588" s="40">
        <v>23.2</v>
      </c>
    </row>
    <row r="1589" spans="1:15">
      <c r="A1589" s="40">
        <v>30047</v>
      </c>
      <c r="B1589" s="20" t="s">
        <v>859</v>
      </c>
      <c r="C1589" s="20" t="s">
        <v>1740</v>
      </c>
      <c r="D1589" s="40">
        <v>21.7</v>
      </c>
      <c r="E1589" s="40">
        <v>26</v>
      </c>
      <c r="F1589" s="40">
        <v>33</v>
      </c>
      <c r="G1589" s="40">
        <v>41.8</v>
      </c>
      <c r="H1589" s="40">
        <v>49.9</v>
      </c>
      <c r="I1589" s="40">
        <v>56.7</v>
      </c>
      <c r="J1589" s="40">
        <v>64.2</v>
      </c>
      <c r="K1589" s="40">
        <v>62.8</v>
      </c>
      <c r="L1589" s="40">
        <v>53.4</v>
      </c>
      <c r="M1589" s="40">
        <v>42.9</v>
      </c>
      <c r="N1589" s="40">
        <v>31</v>
      </c>
      <c r="O1589" s="40">
        <v>24.5</v>
      </c>
    </row>
    <row r="1590" spans="1:15">
      <c r="A1590" s="40">
        <v>30049</v>
      </c>
      <c r="B1590" s="20" t="s">
        <v>1756</v>
      </c>
      <c r="C1590" s="20" t="s">
        <v>1740</v>
      </c>
      <c r="D1590" s="40">
        <v>19.2</v>
      </c>
      <c r="E1590" s="40">
        <v>22.9</v>
      </c>
      <c r="F1590" s="40">
        <v>28.9</v>
      </c>
      <c r="G1590" s="40">
        <v>38.299999999999997</v>
      </c>
      <c r="H1590" s="40">
        <v>46.8</v>
      </c>
      <c r="I1590" s="40">
        <v>54</v>
      </c>
      <c r="J1590" s="40">
        <v>61.7</v>
      </c>
      <c r="K1590" s="40">
        <v>60.3</v>
      </c>
      <c r="L1590" s="40">
        <v>51</v>
      </c>
      <c r="M1590" s="40">
        <v>41.5</v>
      </c>
      <c r="N1590" s="40">
        <v>29.4</v>
      </c>
      <c r="O1590" s="40">
        <v>22.3</v>
      </c>
    </row>
    <row r="1591" spans="1:15">
      <c r="A1591" s="40">
        <v>30051</v>
      </c>
      <c r="B1591" s="20" t="s">
        <v>996</v>
      </c>
      <c r="C1591" s="20" t="s">
        <v>1740</v>
      </c>
      <c r="D1591" s="40">
        <v>13.5</v>
      </c>
      <c r="E1591" s="40">
        <v>18.8</v>
      </c>
      <c r="F1591" s="40">
        <v>28</v>
      </c>
      <c r="G1591" s="40">
        <v>40.9</v>
      </c>
      <c r="H1591" s="40">
        <v>51.3</v>
      </c>
      <c r="I1591" s="40">
        <v>59.1</v>
      </c>
      <c r="J1591" s="40">
        <v>66</v>
      </c>
      <c r="K1591" s="40">
        <v>64.3</v>
      </c>
      <c r="L1591" s="40">
        <v>53.7</v>
      </c>
      <c r="M1591" s="40">
        <v>43.2</v>
      </c>
      <c r="N1591" s="40">
        <v>27.9</v>
      </c>
      <c r="O1591" s="40">
        <v>18.600000000000001</v>
      </c>
    </row>
    <row r="1592" spans="1:15">
      <c r="A1592" s="40">
        <v>30053</v>
      </c>
      <c r="B1592" s="20" t="s">
        <v>814</v>
      </c>
      <c r="C1592" s="20" t="s">
        <v>1740</v>
      </c>
      <c r="D1592" s="40">
        <v>20</v>
      </c>
      <c r="E1592" s="40">
        <v>24.8</v>
      </c>
      <c r="F1592" s="40">
        <v>31.3</v>
      </c>
      <c r="G1592" s="40">
        <v>40</v>
      </c>
      <c r="H1592" s="40">
        <v>47.9</v>
      </c>
      <c r="I1592" s="40">
        <v>54.4</v>
      </c>
      <c r="J1592" s="40">
        <v>61.3</v>
      </c>
      <c r="K1592" s="40">
        <v>60</v>
      </c>
      <c r="L1592" s="40">
        <v>51.5</v>
      </c>
      <c r="M1592" s="40">
        <v>41.1</v>
      </c>
      <c r="N1592" s="40">
        <v>29.1</v>
      </c>
      <c r="O1592" s="40">
        <v>22.5</v>
      </c>
    </row>
    <row r="1593" spans="1:15">
      <c r="A1593" s="40">
        <v>30055</v>
      </c>
      <c r="B1593" s="20" t="s">
        <v>1757</v>
      </c>
      <c r="C1593" s="20" t="s">
        <v>1740</v>
      </c>
      <c r="D1593" s="40">
        <v>11</v>
      </c>
      <c r="E1593" s="40">
        <v>16.5</v>
      </c>
      <c r="F1593" s="40">
        <v>28.2</v>
      </c>
      <c r="G1593" s="40">
        <v>42.9</v>
      </c>
      <c r="H1593" s="40">
        <v>53.8</v>
      </c>
      <c r="I1593" s="40">
        <v>62.8</v>
      </c>
      <c r="J1593" s="40">
        <v>69.900000000000006</v>
      </c>
      <c r="K1593" s="40">
        <v>68</v>
      </c>
      <c r="L1593" s="40">
        <v>56.4</v>
      </c>
      <c r="M1593" s="40">
        <v>44.8</v>
      </c>
      <c r="N1593" s="40">
        <v>28.8</v>
      </c>
      <c r="O1593" s="40">
        <v>16.7</v>
      </c>
    </row>
    <row r="1594" spans="1:15">
      <c r="A1594" s="40">
        <v>30057</v>
      </c>
      <c r="B1594" s="20" t="s">
        <v>745</v>
      </c>
      <c r="C1594" s="20" t="s">
        <v>1740</v>
      </c>
      <c r="D1594" s="40">
        <v>18.5</v>
      </c>
      <c r="E1594" s="40">
        <v>22.4</v>
      </c>
      <c r="F1594" s="40">
        <v>27.5</v>
      </c>
      <c r="G1594" s="40">
        <v>36.6</v>
      </c>
      <c r="H1594" s="40">
        <v>45.4</v>
      </c>
      <c r="I1594" s="40">
        <v>52.8</v>
      </c>
      <c r="J1594" s="40">
        <v>61.1</v>
      </c>
      <c r="K1594" s="40">
        <v>59.5</v>
      </c>
      <c r="L1594" s="40">
        <v>50.1</v>
      </c>
      <c r="M1594" s="40">
        <v>40.200000000000003</v>
      </c>
      <c r="N1594" s="40">
        <v>27.9</v>
      </c>
      <c r="O1594" s="40">
        <v>20.7</v>
      </c>
    </row>
    <row r="1595" spans="1:15">
      <c r="A1595" s="40">
        <v>30059</v>
      </c>
      <c r="B1595" s="20" t="s">
        <v>1758</v>
      </c>
      <c r="C1595" s="20" t="s">
        <v>1740</v>
      </c>
      <c r="D1595" s="40">
        <v>18.3</v>
      </c>
      <c r="E1595" s="40">
        <v>21.8</v>
      </c>
      <c r="F1595" s="40">
        <v>27.2</v>
      </c>
      <c r="G1595" s="40">
        <v>36.700000000000003</v>
      </c>
      <c r="H1595" s="40">
        <v>45.6</v>
      </c>
      <c r="I1595" s="40">
        <v>53.1</v>
      </c>
      <c r="J1595" s="40">
        <v>60.6</v>
      </c>
      <c r="K1595" s="40">
        <v>59.5</v>
      </c>
      <c r="L1595" s="40">
        <v>49.9</v>
      </c>
      <c r="M1595" s="40">
        <v>40.299999999999997</v>
      </c>
      <c r="N1595" s="40">
        <v>28.3</v>
      </c>
      <c r="O1595" s="40">
        <v>21.1</v>
      </c>
    </row>
    <row r="1596" spans="1:15">
      <c r="A1596" s="40">
        <v>30061</v>
      </c>
      <c r="B1596" s="20" t="s">
        <v>935</v>
      </c>
      <c r="C1596" s="20" t="s">
        <v>1740</v>
      </c>
      <c r="D1596" s="40">
        <v>21.8</v>
      </c>
      <c r="E1596" s="40">
        <v>26.2</v>
      </c>
      <c r="F1596" s="40">
        <v>31.9</v>
      </c>
      <c r="G1596" s="40">
        <v>39.799999999999997</v>
      </c>
      <c r="H1596" s="40">
        <v>47.7</v>
      </c>
      <c r="I1596" s="40">
        <v>54.6</v>
      </c>
      <c r="J1596" s="40">
        <v>62.2</v>
      </c>
      <c r="K1596" s="40">
        <v>61</v>
      </c>
      <c r="L1596" s="40">
        <v>52.5</v>
      </c>
      <c r="M1596" s="40">
        <v>42</v>
      </c>
      <c r="N1596" s="40">
        <v>30</v>
      </c>
      <c r="O1596" s="40">
        <v>24</v>
      </c>
    </row>
    <row r="1597" spans="1:15">
      <c r="A1597" s="40">
        <v>30063</v>
      </c>
      <c r="B1597" s="20" t="s">
        <v>1759</v>
      </c>
      <c r="C1597" s="20" t="s">
        <v>1740</v>
      </c>
      <c r="D1597" s="40">
        <v>20.399999999999999</v>
      </c>
      <c r="E1597" s="40">
        <v>24.6</v>
      </c>
      <c r="F1597" s="40">
        <v>31</v>
      </c>
      <c r="G1597" s="40">
        <v>39.299999999999997</v>
      </c>
      <c r="H1597" s="40">
        <v>47.2</v>
      </c>
      <c r="I1597" s="40">
        <v>54.1</v>
      </c>
      <c r="J1597" s="40">
        <v>61.9</v>
      </c>
      <c r="K1597" s="40">
        <v>60.6</v>
      </c>
      <c r="L1597" s="40">
        <v>51.6</v>
      </c>
      <c r="M1597" s="40">
        <v>41.2</v>
      </c>
      <c r="N1597" s="40">
        <v>29.3</v>
      </c>
      <c r="O1597" s="40">
        <v>22.6</v>
      </c>
    </row>
    <row r="1598" spans="1:15">
      <c r="A1598" s="40">
        <v>30065</v>
      </c>
      <c r="B1598" s="20" t="s">
        <v>1760</v>
      </c>
      <c r="C1598" s="20" t="s">
        <v>1740</v>
      </c>
      <c r="D1598" s="40">
        <v>20.3</v>
      </c>
      <c r="E1598" s="40">
        <v>25.4</v>
      </c>
      <c r="F1598" s="40">
        <v>32.799999999999997</v>
      </c>
      <c r="G1598" s="40">
        <v>43.9</v>
      </c>
      <c r="H1598" s="40">
        <v>53.5</v>
      </c>
      <c r="I1598" s="40">
        <v>62.1</v>
      </c>
      <c r="J1598" s="40">
        <v>69.599999999999994</v>
      </c>
      <c r="K1598" s="40">
        <v>67.900000000000006</v>
      </c>
      <c r="L1598" s="40">
        <v>57</v>
      </c>
      <c r="M1598" s="40">
        <v>46.4</v>
      </c>
      <c r="N1598" s="40">
        <v>33</v>
      </c>
      <c r="O1598" s="40">
        <v>24.4</v>
      </c>
    </row>
    <row r="1599" spans="1:15">
      <c r="A1599" s="40">
        <v>30067</v>
      </c>
      <c r="B1599" s="20" t="s">
        <v>941</v>
      </c>
      <c r="C1599" s="20" t="s">
        <v>1740</v>
      </c>
      <c r="D1599" s="40">
        <v>18.2</v>
      </c>
      <c r="E1599" s="40">
        <v>21.6</v>
      </c>
      <c r="F1599" s="40">
        <v>26.6</v>
      </c>
      <c r="G1599" s="40">
        <v>35.6</v>
      </c>
      <c r="H1599" s="40">
        <v>44.5</v>
      </c>
      <c r="I1599" s="40">
        <v>52</v>
      </c>
      <c r="J1599" s="40">
        <v>59.9</v>
      </c>
      <c r="K1599" s="40">
        <v>58.6</v>
      </c>
      <c r="L1599" s="40">
        <v>49.4</v>
      </c>
      <c r="M1599" s="40">
        <v>39.5</v>
      </c>
      <c r="N1599" s="40">
        <v>27.3</v>
      </c>
      <c r="O1599" s="40">
        <v>20.2</v>
      </c>
    </row>
    <row r="1600" spans="1:15">
      <c r="A1600" s="40">
        <v>30069</v>
      </c>
      <c r="B1600" s="20" t="s">
        <v>1761</v>
      </c>
      <c r="C1600" s="20" t="s">
        <v>1740</v>
      </c>
      <c r="D1600" s="40">
        <v>18.5</v>
      </c>
      <c r="E1600" s="40">
        <v>24</v>
      </c>
      <c r="F1600" s="40">
        <v>32.6</v>
      </c>
      <c r="G1600" s="40">
        <v>44.7</v>
      </c>
      <c r="H1600" s="40">
        <v>54.4</v>
      </c>
      <c r="I1600" s="40">
        <v>63.2</v>
      </c>
      <c r="J1600" s="40">
        <v>70.8</v>
      </c>
      <c r="K1600" s="40">
        <v>69.099999999999994</v>
      </c>
      <c r="L1600" s="40">
        <v>57.9</v>
      </c>
      <c r="M1600" s="40">
        <v>46.9</v>
      </c>
      <c r="N1600" s="40">
        <v>32.799999999999997</v>
      </c>
      <c r="O1600" s="40">
        <v>23.1</v>
      </c>
    </row>
    <row r="1601" spans="1:15">
      <c r="A1601" s="40">
        <v>30071</v>
      </c>
      <c r="B1601" s="20" t="s">
        <v>823</v>
      </c>
      <c r="C1601" s="20" t="s">
        <v>1740</v>
      </c>
      <c r="D1601" s="40">
        <v>12.2</v>
      </c>
      <c r="E1601" s="40">
        <v>17.5</v>
      </c>
      <c r="F1601" s="40">
        <v>28.7</v>
      </c>
      <c r="G1601" s="40">
        <v>43.2</v>
      </c>
      <c r="H1601" s="40">
        <v>53.8</v>
      </c>
      <c r="I1601" s="40">
        <v>62.3</v>
      </c>
      <c r="J1601" s="40">
        <v>69.3</v>
      </c>
      <c r="K1601" s="40">
        <v>67.400000000000006</v>
      </c>
      <c r="L1601" s="40">
        <v>56.2</v>
      </c>
      <c r="M1601" s="40">
        <v>45</v>
      </c>
      <c r="N1601" s="40">
        <v>29.2</v>
      </c>
      <c r="O1601" s="40">
        <v>17.7</v>
      </c>
    </row>
    <row r="1602" spans="1:15">
      <c r="A1602" s="40">
        <v>30073</v>
      </c>
      <c r="B1602" s="20" t="s">
        <v>1762</v>
      </c>
      <c r="C1602" s="20" t="s">
        <v>1740</v>
      </c>
      <c r="D1602" s="40">
        <v>16.899999999999999</v>
      </c>
      <c r="E1602" s="40">
        <v>21.4</v>
      </c>
      <c r="F1602" s="40">
        <v>28.6</v>
      </c>
      <c r="G1602" s="40">
        <v>39.6</v>
      </c>
      <c r="H1602" s="40">
        <v>49.2</v>
      </c>
      <c r="I1602" s="40">
        <v>56.7</v>
      </c>
      <c r="J1602" s="40">
        <v>63.5</v>
      </c>
      <c r="K1602" s="40">
        <v>62</v>
      </c>
      <c r="L1602" s="40">
        <v>52.3</v>
      </c>
      <c r="M1602" s="40">
        <v>42.8</v>
      </c>
      <c r="N1602" s="40">
        <v>29.2</v>
      </c>
      <c r="O1602" s="40">
        <v>21.4</v>
      </c>
    </row>
    <row r="1603" spans="1:15">
      <c r="A1603" s="40">
        <v>30075</v>
      </c>
      <c r="B1603" s="20" t="s">
        <v>1763</v>
      </c>
      <c r="C1603" s="20" t="s">
        <v>1740</v>
      </c>
      <c r="D1603" s="40">
        <v>18.2</v>
      </c>
      <c r="E1603" s="40">
        <v>23.3</v>
      </c>
      <c r="F1603" s="40">
        <v>32.1</v>
      </c>
      <c r="G1603" s="40">
        <v>43.7</v>
      </c>
      <c r="H1603" s="40">
        <v>53.7</v>
      </c>
      <c r="I1603" s="40">
        <v>63</v>
      </c>
      <c r="J1603" s="40">
        <v>70.900000000000006</v>
      </c>
      <c r="K1603" s="40">
        <v>69.099999999999994</v>
      </c>
      <c r="L1603" s="40">
        <v>57.8</v>
      </c>
      <c r="M1603" s="40">
        <v>46.1</v>
      </c>
      <c r="N1603" s="40">
        <v>31.8</v>
      </c>
      <c r="O1603" s="40">
        <v>21.8</v>
      </c>
    </row>
    <row r="1604" spans="1:15">
      <c r="A1604" s="40">
        <v>30077</v>
      </c>
      <c r="B1604" s="20" t="s">
        <v>1419</v>
      </c>
      <c r="C1604" s="20" t="s">
        <v>1740</v>
      </c>
      <c r="D1604" s="40">
        <v>18.3</v>
      </c>
      <c r="E1604" s="40">
        <v>22.2</v>
      </c>
      <c r="F1604" s="40">
        <v>28.1</v>
      </c>
      <c r="G1604" s="40">
        <v>37</v>
      </c>
      <c r="H1604" s="40">
        <v>45.2</v>
      </c>
      <c r="I1604" s="40">
        <v>52.2</v>
      </c>
      <c r="J1604" s="40">
        <v>60</v>
      </c>
      <c r="K1604" s="40">
        <v>58.6</v>
      </c>
      <c r="L1604" s="40">
        <v>49.6</v>
      </c>
      <c r="M1604" s="40">
        <v>39.700000000000003</v>
      </c>
      <c r="N1604" s="40">
        <v>27.7</v>
      </c>
      <c r="O1604" s="40">
        <v>20.8</v>
      </c>
    </row>
    <row r="1605" spans="1:15">
      <c r="A1605" s="40">
        <v>30079</v>
      </c>
      <c r="B1605" s="20" t="s">
        <v>827</v>
      </c>
      <c r="C1605" s="20" t="s">
        <v>1740</v>
      </c>
      <c r="D1605" s="40">
        <v>13.9</v>
      </c>
      <c r="E1605" s="40">
        <v>19</v>
      </c>
      <c r="F1605" s="40">
        <v>29.7</v>
      </c>
      <c r="G1605" s="40">
        <v>43.4</v>
      </c>
      <c r="H1605" s="40">
        <v>54.1</v>
      </c>
      <c r="I1605" s="40">
        <v>63.4</v>
      </c>
      <c r="J1605" s="40">
        <v>71</v>
      </c>
      <c r="K1605" s="40">
        <v>69</v>
      </c>
      <c r="L1605" s="40">
        <v>57.4</v>
      </c>
      <c r="M1605" s="40">
        <v>45.5</v>
      </c>
      <c r="N1605" s="40">
        <v>30.3</v>
      </c>
      <c r="O1605" s="40">
        <v>18.899999999999999</v>
      </c>
    </row>
    <row r="1606" spans="1:15">
      <c r="A1606" s="40">
        <v>30081</v>
      </c>
      <c r="B1606" s="20" t="s">
        <v>1764</v>
      </c>
      <c r="C1606" s="20" t="s">
        <v>1740</v>
      </c>
      <c r="D1606" s="40">
        <v>20.2</v>
      </c>
      <c r="E1606" s="40">
        <v>24.3</v>
      </c>
      <c r="F1606" s="40">
        <v>30.3</v>
      </c>
      <c r="G1606" s="40">
        <v>38.200000000000003</v>
      </c>
      <c r="H1606" s="40">
        <v>45.6</v>
      </c>
      <c r="I1606" s="40">
        <v>52.4</v>
      </c>
      <c r="J1606" s="40">
        <v>60.4</v>
      </c>
      <c r="K1606" s="40">
        <v>58.9</v>
      </c>
      <c r="L1606" s="40">
        <v>50.5</v>
      </c>
      <c r="M1606" s="40">
        <v>40.200000000000003</v>
      </c>
      <c r="N1606" s="40">
        <v>28.4</v>
      </c>
      <c r="O1606" s="40">
        <v>22.2</v>
      </c>
    </row>
    <row r="1607" spans="1:15">
      <c r="A1607" s="40">
        <v>30083</v>
      </c>
      <c r="B1607" s="20" t="s">
        <v>1202</v>
      </c>
      <c r="C1607" s="20" t="s">
        <v>1740</v>
      </c>
      <c r="D1607" s="40">
        <v>9.8000000000000007</v>
      </c>
      <c r="E1607" s="40">
        <v>15.6</v>
      </c>
      <c r="F1607" s="40">
        <v>27.5</v>
      </c>
      <c r="G1607" s="40">
        <v>42.8</v>
      </c>
      <c r="H1607" s="40">
        <v>54.1</v>
      </c>
      <c r="I1607" s="40">
        <v>63</v>
      </c>
      <c r="J1607" s="40">
        <v>69.599999999999994</v>
      </c>
      <c r="K1607" s="40">
        <v>67.7</v>
      </c>
      <c r="L1607" s="40">
        <v>56.4</v>
      </c>
      <c r="M1607" s="40">
        <v>44.6</v>
      </c>
      <c r="N1607" s="40">
        <v>28.1</v>
      </c>
      <c r="O1607" s="40">
        <v>15.6</v>
      </c>
    </row>
    <row r="1608" spans="1:15">
      <c r="A1608" s="40">
        <v>30085</v>
      </c>
      <c r="B1608" s="20" t="s">
        <v>1765</v>
      </c>
      <c r="C1608" s="20" t="s">
        <v>1740</v>
      </c>
      <c r="D1608" s="40">
        <v>7.7</v>
      </c>
      <c r="E1608" s="40">
        <v>13.6</v>
      </c>
      <c r="F1608" s="40">
        <v>26.1</v>
      </c>
      <c r="G1608" s="40">
        <v>42.1</v>
      </c>
      <c r="H1608" s="40">
        <v>53.5</v>
      </c>
      <c r="I1608" s="40">
        <v>62.2</v>
      </c>
      <c r="J1608" s="40">
        <v>68.8</v>
      </c>
      <c r="K1608" s="40">
        <v>66.900000000000006</v>
      </c>
      <c r="L1608" s="40">
        <v>55.5</v>
      </c>
      <c r="M1608" s="40">
        <v>43.8</v>
      </c>
      <c r="N1608" s="40">
        <v>26.8</v>
      </c>
      <c r="O1608" s="40">
        <v>13.8</v>
      </c>
    </row>
    <row r="1609" spans="1:15">
      <c r="A1609" s="40">
        <v>30087</v>
      </c>
      <c r="B1609" s="20" t="s">
        <v>1766</v>
      </c>
      <c r="C1609" s="20" t="s">
        <v>1740</v>
      </c>
      <c r="D1609" s="40">
        <v>17.100000000000001</v>
      </c>
      <c r="E1609" s="40">
        <v>22.4</v>
      </c>
      <c r="F1609" s="40">
        <v>31.8</v>
      </c>
      <c r="G1609" s="40">
        <v>43.9</v>
      </c>
      <c r="H1609" s="40">
        <v>53.9</v>
      </c>
      <c r="I1609" s="40">
        <v>63</v>
      </c>
      <c r="J1609" s="40">
        <v>70.7</v>
      </c>
      <c r="K1609" s="40">
        <v>68.7</v>
      </c>
      <c r="L1609" s="40">
        <v>57.5</v>
      </c>
      <c r="M1609" s="40">
        <v>46</v>
      </c>
      <c r="N1609" s="40">
        <v>31.6</v>
      </c>
      <c r="O1609" s="40">
        <v>21.4</v>
      </c>
    </row>
    <row r="1610" spans="1:15">
      <c r="A1610" s="40">
        <v>30089</v>
      </c>
      <c r="B1610" s="20" t="s">
        <v>1767</v>
      </c>
      <c r="C1610" s="20" t="s">
        <v>1740</v>
      </c>
      <c r="D1610" s="40">
        <v>22</v>
      </c>
      <c r="E1610" s="40">
        <v>26.5</v>
      </c>
      <c r="F1610" s="40">
        <v>32.9</v>
      </c>
      <c r="G1610" s="40">
        <v>41.2</v>
      </c>
      <c r="H1610" s="40">
        <v>49.2</v>
      </c>
      <c r="I1610" s="40">
        <v>55.9</v>
      </c>
      <c r="J1610" s="40">
        <v>63.2</v>
      </c>
      <c r="K1610" s="40">
        <v>62.1</v>
      </c>
      <c r="L1610" s="40">
        <v>53.4</v>
      </c>
      <c r="M1610" s="40">
        <v>42.9</v>
      </c>
      <c r="N1610" s="40">
        <v>30.7</v>
      </c>
      <c r="O1610" s="40">
        <v>24.4</v>
      </c>
    </row>
    <row r="1611" spans="1:15">
      <c r="A1611" s="40">
        <v>30091</v>
      </c>
      <c r="B1611" s="20" t="s">
        <v>1358</v>
      </c>
      <c r="C1611" s="20" t="s">
        <v>1740</v>
      </c>
      <c r="D1611" s="40">
        <v>5.9</v>
      </c>
      <c r="E1611" s="40">
        <v>11.8</v>
      </c>
      <c r="F1611" s="40">
        <v>24.1</v>
      </c>
      <c r="G1611" s="40">
        <v>40.700000000000003</v>
      </c>
      <c r="H1611" s="40">
        <v>52.5</v>
      </c>
      <c r="I1611" s="40">
        <v>61.3</v>
      </c>
      <c r="J1611" s="40">
        <v>67.400000000000006</v>
      </c>
      <c r="K1611" s="40">
        <v>65.5</v>
      </c>
      <c r="L1611" s="40">
        <v>54.5</v>
      </c>
      <c r="M1611" s="40">
        <v>42.7</v>
      </c>
      <c r="N1611" s="40">
        <v>25.3</v>
      </c>
      <c r="O1611" s="40">
        <v>12</v>
      </c>
    </row>
    <row r="1612" spans="1:15">
      <c r="A1612" s="40">
        <v>30093</v>
      </c>
      <c r="B1612" s="20" t="s">
        <v>1768</v>
      </c>
      <c r="C1612" s="20" t="s">
        <v>1740</v>
      </c>
      <c r="D1612" s="40">
        <v>18.7</v>
      </c>
      <c r="E1612" s="40">
        <v>22.3</v>
      </c>
      <c r="F1612" s="40">
        <v>27.5</v>
      </c>
      <c r="G1612" s="40">
        <v>36.1</v>
      </c>
      <c r="H1612" s="40">
        <v>44.9</v>
      </c>
      <c r="I1612" s="40">
        <v>52.2</v>
      </c>
      <c r="J1612" s="40">
        <v>60.5</v>
      </c>
      <c r="K1612" s="40">
        <v>58.8</v>
      </c>
      <c r="L1612" s="40">
        <v>49.8</v>
      </c>
      <c r="M1612" s="40">
        <v>39.799999999999997</v>
      </c>
      <c r="N1612" s="40">
        <v>27.8</v>
      </c>
      <c r="O1612" s="40">
        <v>21.2</v>
      </c>
    </row>
    <row r="1613" spans="1:15">
      <c r="A1613" s="40">
        <v>30095</v>
      </c>
      <c r="B1613" s="20" t="s">
        <v>1769</v>
      </c>
      <c r="C1613" s="20" t="s">
        <v>1740</v>
      </c>
      <c r="D1613" s="40">
        <v>21.3</v>
      </c>
      <c r="E1613" s="40">
        <v>25.2</v>
      </c>
      <c r="F1613" s="40">
        <v>31.2</v>
      </c>
      <c r="G1613" s="40">
        <v>40.9</v>
      </c>
      <c r="H1613" s="40">
        <v>50</v>
      </c>
      <c r="I1613" s="40">
        <v>58</v>
      </c>
      <c r="J1613" s="40">
        <v>65.7</v>
      </c>
      <c r="K1613" s="40">
        <v>64.2</v>
      </c>
      <c r="L1613" s="40">
        <v>54.4</v>
      </c>
      <c r="M1613" s="40">
        <v>44.3</v>
      </c>
      <c r="N1613" s="40">
        <v>31.9</v>
      </c>
      <c r="O1613" s="40">
        <v>24.3</v>
      </c>
    </row>
    <row r="1614" spans="1:15">
      <c r="A1614" s="40">
        <v>30097</v>
      </c>
      <c r="B1614" s="20" t="s">
        <v>1770</v>
      </c>
      <c r="C1614" s="20" t="s">
        <v>1740</v>
      </c>
      <c r="D1614" s="40">
        <v>21.8</v>
      </c>
      <c r="E1614" s="40">
        <v>25</v>
      </c>
      <c r="F1614" s="40">
        <v>30.1</v>
      </c>
      <c r="G1614" s="40">
        <v>39.299999999999997</v>
      </c>
      <c r="H1614" s="40">
        <v>48.2</v>
      </c>
      <c r="I1614" s="40">
        <v>56</v>
      </c>
      <c r="J1614" s="40">
        <v>63.7</v>
      </c>
      <c r="K1614" s="40">
        <v>62.5</v>
      </c>
      <c r="L1614" s="40">
        <v>53</v>
      </c>
      <c r="M1614" s="40">
        <v>43.3</v>
      </c>
      <c r="N1614" s="40">
        <v>31.3</v>
      </c>
      <c r="O1614" s="40">
        <v>24.5</v>
      </c>
    </row>
    <row r="1615" spans="1:15">
      <c r="A1615" s="40">
        <v>30099</v>
      </c>
      <c r="B1615" s="20" t="s">
        <v>1158</v>
      </c>
      <c r="C1615" s="20" t="s">
        <v>1740</v>
      </c>
      <c r="D1615" s="40">
        <v>18.5</v>
      </c>
      <c r="E1615" s="40">
        <v>22.5</v>
      </c>
      <c r="F1615" s="40">
        <v>29</v>
      </c>
      <c r="G1615" s="40">
        <v>39.299999999999997</v>
      </c>
      <c r="H1615" s="40">
        <v>48.4</v>
      </c>
      <c r="I1615" s="40">
        <v>55.8</v>
      </c>
      <c r="J1615" s="40">
        <v>62.7</v>
      </c>
      <c r="K1615" s="40">
        <v>61.2</v>
      </c>
      <c r="L1615" s="40">
        <v>51.9</v>
      </c>
      <c r="M1615" s="40">
        <v>42.7</v>
      </c>
      <c r="N1615" s="40">
        <v>29.9</v>
      </c>
      <c r="O1615" s="40">
        <v>22.6</v>
      </c>
    </row>
    <row r="1616" spans="1:15">
      <c r="A1616" s="40">
        <v>30101</v>
      </c>
      <c r="B1616" s="20" t="s">
        <v>1771</v>
      </c>
      <c r="C1616" s="20" t="s">
        <v>1740</v>
      </c>
      <c r="D1616" s="40">
        <v>14.8</v>
      </c>
      <c r="E1616" s="40">
        <v>20</v>
      </c>
      <c r="F1616" s="40">
        <v>28.5</v>
      </c>
      <c r="G1616" s="40">
        <v>40.700000000000003</v>
      </c>
      <c r="H1616" s="40">
        <v>50.8</v>
      </c>
      <c r="I1616" s="40">
        <v>58.5</v>
      </c>
      <c r="J1616" s="40">
        <v>65.3</v>
      </c>
      <c r="K1616" s="40">
        <v>63.8</v>
      </c>
      <c r="L1616" s="40">
        <v>53.4</v>
      </c>
      <c r="M1616" s="40">
        <v>43.3</v>
      </c>
      <c r="N1616" s="40">
        <v>28.4</v>
      </c>
      <c r="O1616" s="40">
        <v>19.8</v>
      </c>
    </row>
    <row r="1617" spans="1:15">
      <c r="A1617" s="40">
        <v>30103</v>
      </c>
      <c r="B1617" s="20" t="s">
        <v>1772</v>
      </c>
      <c r="C1617" s="20" t="s">
        <v>1740</v>
      </c>
      <c r="D1617" s="40">
        <v>18.100000000000001</v>
      </c>
      <c r="E1617" s="40">
        <v>23.6</v>
      </c>
      <c r="F1617" s="40">
        <v>32.799999999999997</v>
      </c>
      <c r="G1617" s="40">
        <v>44.6</v>
      </c>
      <c r="H1617" s="40">
        <v>54.4</v>
      </c>
      <c r="I1617" s="40">
        <v>63.3</v>
      </c>
      <c r="J1617" s="40">
        <v>70.900000000000006</v>
      </c>
      <c r="K1617" s="40">
        <v>68.900000000000006</v>
      </c>
      <c r="L1617" s="40">
        <v>57.8</v>
      </c>
      <c r="M1617" s="40">
        <v>46.5</v>
      </c>
      <c r="N1617" s="40">
        <v>32.1</v>
      </c>
      <c r="O1617" s="40">
        <v>22.4</v>
      </c>
    </row>
    <row r="1618" spans="1:15">
      <c r="A1618" s="40">
        <v>30105</v>
      </c>
      <c r="B1618" s="20" t="s">
        <v>1160</v>
      </c>
      <c r="C1618" s="20" t="s">
        <v>1740</v>
      </c>
      <c r="D1618" s="40">
        <v>8.8000000000000007</v>
      </c>
      <c r="E1618" s="40">
        <v>14.2</v>
      </c>
      <c r="F1618" s="40">
        <v>26.3</v>
      </c>
      <c r="G1618" s="40">
        <v>41.8</v>
      </c>
      <c r="H1618" s="40">
        <v>52.9</v>
      </c>
      <c r="I1618" s="40">
        <v>61.4</v>
      </c>
      <c r="J1618" s="40">
        <v>68.400000000000006</v>
      </c>
      <c r="K1618" s="40">
        <v>66.5</v>
      </c>
      <c r="L1618" s="40">
        <v>55</v>
      </c>
      <c r="M1618" s="40">
        <v>43.6</v>
      </c>
      <c r="N1618" s="40">
        <v>27.3</v>
      </c>
      <c r="O1618" s="40">
        <v>14.9</v>
      </c>
    </row>
    <row r="1619" spans="1:15">
      <c r="A1619" s="40">
        <v>30107</v>
      </c>
      <c r="B1619" s="20" t="s">
        <v>1773</v>
      </c>
      <c r="C1619" s="20" t="s">
        <v>1740</v>
      </c>
      <c r="D1619" s="40">
        <v>20.8</v>
      </c>
      <c r="E1619" s="40">
        <v>24.6</v>
      </c>
      <c r="F1619" s="40">
        <v>30.1</v>
      </c>
      <c r="G1619" s="40">
        <v>40</v>
      </c>
      <c r="H1619" s="40">
        <v>49.2</v>
      </c>
      <c r="I1619" s="40">
        <v>57.1</v>
      </c>
      <c r="J1619" s="40">
        <v>64.3</v>
      </c>
      <c r="K1619" s="40">
        <v>63</v>
      </c>
      <c r="L1619" s="40">
        <v>53.2</v>
      </c>
      <c r="M1619" s="40">
        <v>43.6</v>
      </c>
      <c r="N1619" s="40">
        <v>31.5</v>
      </c>
      <c r="O1619" s="40">
        <v>24.1</v>
      </c>
    </row>
    <row r="1620" spans="1:15">
      <c r="A1620" s="40">
        <v>30109</v>
      </c>
      <c r="B1620" s="20" t="s">
        <v>1774</v>
      </c>
      <c r="C1620" s="20" t="s">
        <v>1740</v>
      </c>
      <c r="D1620" s="40">
        <v>13</v>
      </c>
      <c r="E1620" s="40">
        <v>18.100000000000001</v>
      </c>
      <c r="F1620" s="40">
        <v>28.7</v>
      </c>
      <c r="G1620" s="40">
        <v>42.8</v>
      </c>
      <c r="H1620" s="40">
        <v>53.9</v>
      </c>
      <c r="I1620" s="40">
        <v>63</v>
      </c>
      <c r="J1620" s="40">
        <v>70.2</v>
      </c>
      <c r="K1620" s="40">
        <v>68.2</v>
      </c>
      <c r="L1620" s="40">
        <v>56.9</v>
      </c>
      <c r="M1620" s="40">
        <v>45.1</v>
      </c>
      <c r="N1620" s="40">
        <v>29.5</v>
      </c>
      <c r="O1620" s="40">
        <v>18.2</v>
      </c>
    </row>
    <row r="1621" spans="1:15">
      <c r="A1621" s="40">
        <v>30111</v>
      </c>
      <c r="B1621" s="20" t="s">
        <v>1775</v>
      </c>
      <c r="C1621" s="20" t="s">
        <v>1740</v>
      </c>
      <c r="D1621" s="40">
        <v>20.8</v>
      </c>
      <c r="E1621" s="40">
        <v>25.8</v>
      </c>
      <c r="F1621" s="40">
        <v>33.700000000000003</v>
      </c>
      <c r="G1621" s="40">
        <v>44.7</v>
      </c>
      <c r="H1621" s="40">
        <v>54.2</v>
      </c>
      <c r="I1621" s="40">
        <v>62.8</v>
      </c>
      <c r="J1621" s="40">
        <v>70.5</v>
      </c>
      <c r="K1621" s="40">
        <v>68.599999999999994</v>
      </c>
      <c r="L1621" s="40">
        <v>57.7</v>
      </c>
      <c r="M1621" s="40">
        <v>46.9</v>
      </c>
      <c r="N1621" s="40">
        <v>33.299999999999997</v>
      </c>
      <c r="O1621" s="40">
        <v>24.6</v>
      </c>
    </row>
    <row r="1622" spans="1:15">
      <c r="A1622" s="40">
        <v>31001</v>
      </c>
      <c r="B1622" s="20" t="s">
        <v>899</v>
      </c>
      <c r="C1622" s="20" t="s">
        <v>1776</v>
      </c>
      <c r="D1622" s="40">
        <v>22.9</v>
      </c>
      <c r="E1622" s="40">
        <v>28.1</v>
      </c>
      <c r="F1622" s="40">
        <v>37.6</v>
      </c>
      <c r="G1622" s="40">
        <v>49.7</v>
      </c>
      <c r="H1622" s="40">
        <v>60.3</v>
      </c>
      <c r="I1622" s="40">
        <v>70.5</v>
      </c>
      <c r="J1622" s="40">
        <v>76.3</v>
      </c>
      <c r="K1622" s="40">
        <v>74.2</v>
      </c>
      <c r="L1622" s="40">
        <v>64.900000000000006</v>
      </c>
      <c r="M1622" s="40">
        <v>52.7</v>
      </c>
      <c r="N1622" s="40">
        <v>37.5</v>
      </c>
      <c r="O1622" s="40">
        <v>26.4</v>
      </c>
    </row>
    <row r="1623" spans="1:15">
      <c r="A1623" s="40">
        <v>31003</v>
      </c>
      <c r="B1623" s="20" t="s">
        <v>1777</v>
      </c>
      <c r="C1623" s="20" t="s">
        <v>1776</v>
      </c>
      <c r="D1623" s="40">
        <v>19.2</v>
      </c>
      <c r="E1623" s="40">
        <v>23.9</v>
      </c>
      <c r="F1623" s="40">
        <v>34.5</v>
      </c>
      <c r="G1623" s="40">
        <v>47.9</v>
      </c>
      <c r="H1623" s="40">
        <v>59.3</v>
      </c>
      <c r="I1623" s="40">
        <v>69.2</v>
      </c>
      <c r="J1623" s="40">
        <v>74.900000000000006</v>
      </c>
      <c r="K1623" s="40">
        <v>72.400000000000006</v>
      </c>
      <c r="L1623" s="40">
        <v>62.9</v>
      </c>
      <c r="M1623" s="40">
        <v>50.8</v>
      </c>
      <c r="N1623" s="40">
        <v>35.200000000000003</v>
      </c>
      <c r="O1623" s="40">
        <v>23.1</v>
      </c>
    </row>
    <row r="1624" spans="1:15">
      <c r="A1624" s="40">
        <v>31005</v>
      </c>
      <c r="B1624" s="20" t="s">
        <v>1778</v>
      </c>
      <c r="C1624" s="20" t="s">
        <v>1776</v>
      </c>
      <c r="D1624" s="40">
        <v>22.8</v>
      </c>
      <c r="E1624" s="40">
        <v>27.2</v>
      </c>
      <c r="F1624" s="40">
        <v>35</v>
      </c>
      <c r="G1624" s="40">
        <v>46.2</v>
      </c>
      <c r="H1624" s="40">
        <v>56.5</v>
      </c>
      <c r="I1624" s="40">
        <v>66.2</v>
      </c>
      <c r="J1624" s="40">
        <v>72.900000000000006</v>
      </c>
      <c r="K1624" s="40">
        <v>70.900000000000006</v>
      </c>
      <c r="L1624" s="40">
        <v>61.2</v>
      </c>
      <c r="M1624" s="40">
        <v>49.2</v>
      </c>
      <c r="N1624" s="40">
        <v>34.6</v>
      </c>
      <c r="O1624" s="40">
        <v>25.3</v>
      </c>
    </row>
    <row r="1625" spans="1:15">
      <c r="A1625" s="40">
        <v>31007</v>
      </c>
      <c r="B1625" s="20" t="s">
        <v>1779</v>
      </c>
      <c r="C1625" s="20" t="s">
        <v>1776</v>
      </c>
      <c r="D1625" s="40">
        <v>25.1</v>
      </c>
      <c r="E1625" s="40">
        <v>28.6</v>
      </c>
      <c r="F1625" s="40">
        <v>34.799999999999997</v>
      </c>
      <c r="G1625" s="40">
        <v>44.4</v>
      </c>
      <c r="H1625" s="40">
        <v>54.2</v>
      </c>
      <c r="I1625" s="40">
        <v>64</v>
      </c>
      <c r="J1625" s="40">
        <v>70.900000000000006</v>
      </c>
      <c r="K1625" s="40">
        <v>68.900000000000006</v>
      </c>
      <c r="L1625" s="40">
        <v>59.3</v>
      </c>
      <c r="M1625" s="40">
        <v>47.7</v>
      </c>
      <c r="N1625" s="40">
        <v>34.700000000000003</v>
      </c>
      <c r="O1625" s="40">
        <v>27</v>
      </c>
    </row>
    <row r="1626" spans="1:15">
      <c r="A1626" s="40">
        <v>31009</v>
      </c>
      <c r="B1626" s="20" t="s">
        <v>1133</v>
      </c>
      <c r="C1626" s="20" t="s">
        <v>1776</v>
      </c>
      <c r="D1626" s="40">
        <v>22</v>
      </c>
      <c r="E1626" s="40">
        <v>26.1</v>
      </c>
      <c r="F1626" s="40">
        <v>35.200000000000003</v>
      </c>
      <c r="G1626" s="40">
        <v>47.5</v>
      </c>
      <c r="H1626" s="40">
        <v>58.5</v>
      </c>
      <c r="I1626" s="40">
        <v>68.3</v>
      </c>
      <c r="J1626" s="40">
        <v>74.599999999999994</v>
      </c>
      <c r="K1626" s="40">
        <v>72.2</v>
      </c>
      <c r="L1626" s="40">
        <v>62.6</v>
      </c>
      <c r="M1626" s="40">
        <v>50.5</v>
      </c>
      <c r="N1626" s="40">
        <v>35.5</v>
      </c>
      <c r="O1626" s="40">
        <v>25.1</v>
      </c>
    </row>
    <row r="1627" spans="1:15">
      <c r="A1627" s="40">
        <v>31011</v>
      </c>
      <c r="B1627" s="20" t="s">
        <v>789</v>
      </c>
      <c r="C1627" s="20" t="s">
        <v>1776</v>
      </c>
      <c r="D1627" s="40">
        <v>19.7</v>
      </c>
      <c r="E1627" s="40">
        <v>24.5</v>
      </c>
      <c r="F1627" s="40">
        <v>34.9</v>
      </c>
      <c r="G1627" s="40">
        <v>47.9</v>
      </c>
      <c r="H1627" s="40">
        <v>59.1</v>
      </c>
      <c r="I1627" s="40">
        <v>69</v>
      </c>
      <c r="J1627" s="40">
        <v>74.8</v>
      </c>
      <c r="K1627" s="40">
        <v>72.3</v>
      </c>
      <c r="L1627" s="40">
        <v>63.1</v>
      </c>
      <c r="M1627" s="40">
        <v>51</v>
      </c>
      <c r="N1627" s="40">
        <v>35.4</v>
      </c>
      <c r="O1627" s="40">
        <v>23.4</v>
      </c>
    </row>
    <row r="1628" spans="1:15">
      <c r="A1628" s="40">
        <v>31013</v>
      </c>
      <c r="B1628" s="20" t="s">
        <v>1780</v>
      </c>
      <c r="C1628" s="20" t="s">
        <v>1776</v>
      </c>
      <c r="D1628" s="40">
        <v>23</v>
      </c>
      <c r="E1628" s="40">
        <v>26.8</v>
      </c>
      <c r="F1628" s="40">
        <v>33.9</v>
      </c>
      <c r="G1628" s="40">
        <v>44.1</v>
      </c>
      <c r="H1628" s="40">
        <v>54.2</v>
      </c>
      <c r="I1628" s="40">
        <v>64.3</v>
      </c>
      <c r="J1628" s="40">
        <v>71.599999999999994</v>
      </c>
      <c r="K1628" s="40">
        <v>69.5</v>
      </c>
      <c r="L1628" s="40">
        <v>59.4</v>
      </c>
      <c r="M1628" s="40">
        <v>47.5</v>
      </c>
      <c r="N1628" s="40">
        <v>33.799999999999997</v>
      </c>
      <c r="O1628" s="40">
        <v>25.2</v>
      </c>
    </row>
    <row r="1629" spans="1:15">
      <c r="A1629" s="40">
        <v>31015</v>
      </c>
      <c r="B1629" s="20" t="s">
        <v>1377</v>
      </c>
      <c r="C1629" s="20" t="s">
        <v>1776</v>
      </c>
      <c r="D1629" s="40">
        <v>19</v>
      </c>
      <c r="E1629" s="40">
        <v>23.6</v>
      </c>
      <c r="F1629" s="40">
        <v>34.299999999999997</v>
      </c>
      <c r="G1629" s="40">
        <v>47.7</v>
      </c>
      <c r="H1629" s="40">
        <v>59</v>
      </c>
      <c r="I1629" s="40">
        <v>68.900000000000006</v>
      </c>
      <c r="J1629" s="40">
        <v>75.3</v>
      </c>
      <c r="K1629" s="40">
        <v>73</v>
      </c>
      <c r="L1629" s="40">
        <v>63.3</v>
      </c>
      <c r="M1629" s="40">
        <v>51.1</v>
      </c>
      <c r="N1629" s="40">
        <v>35</v>
      </c>
      <c r="O1629" s="40">
        <v>23.1</v>
      </c>
    </row>
    <row r="1630" spans="1:15">
      <c r="A1630" s="40">
        <v>31017</v>
      </c>
      <c r="B1630" s="20" t="s">
        <v>1164</v>
      </c>
      <c r="C1630" s="20" t="s">
        <v>1776</v>
      </c>
      <c r="D1630" s="40">
        <v>21</v>
      </c>
      <c r="E1630" s="40">
        <v>25.1</v>
      </c>
      <c r="F1630" s="40">
        <v>34.299999999999997</v>
      </c>
      <c r="G1630" s="40">
        <v>46.8</v>
      </c>
      <c r="H1630" s="40">
        <v>57.8</v>
      </c>
      <c r="I1630" s="40">
        <v>67.599999999999994</v>
      </c>
      <c r="J1630" s="40">
        <v>74.3</v>
      </c>
      <c r="K1630" s="40">
        <v>72.099999999999994</v>
      </c>
      <c r="L1630" s="40">
        <v>62.3</v>
      </c>
      <c r="M1630" s="40">
        <v>50.3</v>
      </c>
      <c r="N1630" s="40">
        <v>34.799999999999997</v>
      </c>
      <c r="O1630" s="40">
        <v>24.3</v>
      </c>
    </row>
    <row r="1631" spans="1:15">
      <c r="A1631" s="40">
        <v>31019</v>
      </c>
      <c r="B1631" s="20" t="s">
        <v>1781</v>
      </c>
      <c r="C1631" s="20" t="s">
        <v>1776</v>
      </c>
      <c r="D1631" s="40">
        <v>22.3</v>
      </c>
      <c r="E1631" s="40">
        <v>27.2</v>
      </c>
      <c r="F1631" s="40">
        <v>36.700000000000003</v>
      </c>
      <c r="G1631" s="40">
        <v>48.8</v>
      </c>
      <c r="H1631" s="40">
        <v>59.6</v>
      </c>
      <c r="I1631" s="40">
        <v>69.7</v>
      </c>
      <c r="J1631" s="40">
        <v>75.599999999999994</v>
      </c>
      <c r="K1631" s="40">
        <v>73.400000000000006</v>
      </c>
      <c r="L1631" s="40">
        <v>64.099999999999994</v>
      </c>
      <c r="M1631" s="40">
        <v>51.8</v>
      </c>
      <c r="N1631" s="40">
        <v>36.700000000000003</v>
      </c>
      <c r="O1631" s="40">
        <v>25.5</v>
      </c>
    </row>
    <row r="1632" spans="1:15">
      <c r="A1632" s="40">
        <v>31021</v>
      </c>
      <c r="B1632" s="20" t="s">
        <v>1782</v>
      </c>
      <c r="C1632" s="20" t="s">
        <v>1776</v>
      </c>
      <c r="D1632" s="40">
        <v>19.100000000000001</v>
      </c>
      <c r="E1632" s="40">
        <v>24.2</v>
      </c>
      <c r="F1632" s="40">
        <v>35.799999999999997</v>
      </c>
      <c r="G1632" s="40">
        <v>49.3</v>
      </c>
      <c r="H1632" s="40">
        <v>60.7</v>
      </c>
      <c r="I1632" s="40">
        <v>70.099999999999994</v>
      </c>
      <c r="J1632" s="40">
        <v>75.099999999999994</v>
      </c>
      <c r="K1632" s="40">
        <v>72.5</v>
      </c>
      <c r="L1632" s="40">
        <v>63.9</v>
      </c>
      <c r="M1632" s="40">
        <v>51.9</v>
      </c>
      <c r="N1632" s="40">
        <v>36.1</v>
      </c>
      <c r="O1632" s="40">
        <v>23.4</v>
      </c>
    </row>
    <row r="1633" spans="1:15">
      <c r="A1633" s="40">
        <v>31023</v>
      </c>
      <c r="B1633" s="20" t="s">
        <v>707</v>
      </c>
      <c r="C1633" s="20" t="s">
        <v>1776</v>
      </c>
      <c r="D1633" s="40">
        <v>21.1</v>
      </c>
      <c r="E1633" s="40">
        <v>26.1</v>
      </c>
      <c r="F1633" s="40">
        <v>36.6</v>
      </c>
      <c r="G1633" s="40">
        <v>49.4</v>
      </c>
      <c r="H1633" s="40">
        <v>60.6</v>
      </c>
      <c r="I1633" s="40">
        <v>70.5</v>
      </c>
      <c r="J1633" s="40">
        <v>75.900000000000006</v>
      </c>
      <c r="K1633" s="40">
        <v>73.3</v>
      </c>
      <c r="L1633" s="40">
        <v>64.3</v>
      </c>
      <c r="M1633" s="40">
        <v>52.6</v>
      </c>
      <c r="N1633" s="40">
        <v>37.200000000000003</v>
      </c>
      <c r="O1633" s="40">
        <v>25.1</v>
      </c>
    </row>
    <row r="1634" spans="1:15">
      <c r="A1634" s="40">
        <v>31025</v>
      </c>
      <c r="B1634" s="20" t="s">
        <v>1166</v>
      </c>
      <c r="C1634" s="20" t="s">
        <v>1776</v>
      </c>
      <c r="D1634" s="40">
        <v>21.9</v>
      </c>
      <c r="E1634" s="40">
        <v>27.1</v>
      </c>
      <c r="F1634" s="40">
        <v>38</v>
      </c>
      <c r="G1634" s="40">
        <v>50.9</v>
      </c>
      <c r="H1634" s="40">
        <v>61.8</v>
      </c>
      <c r="I1634" s="40">
        <v>71.5</v>
      </c>
      <c r="J1634" s="40">
        <v>76.7</v>
      </c>
      <c r="K1634" s="40">
        <v>74.3</v>
      </c>
      <c r="L1634" s="40">
        <v>65.8</v>
      </c>
      <c r="M1634" s="40">
        <v>53.9</v>
      </c>
      <c r="N1634" s="40">
        <v>38.5</v>
      </c>
      <c r="O1634" s="40">
        <v>26.2</v>
      </c>
    </row>
    <row r="1635" spans="1:15">
      <c r="A1635" s="40">
        <v>31027</v>
      </c>
      <c r="B1635" s="20" t="s">
        <v>1267</v>
      </c>
      <c r="C1635" s="20" t="s">
        <v>1776</v>
      </c>
      <c r="D1635" s="40">
        <v>17.5</v>
      </c>
      <c r="E1635" s="40">
        <v>22.4</v>
      </c>
      <c r="F1635" s="40">
        <v>33.9</v>
      </c>
      <c r="G1635" s="40">
        <v>47.6</v>
      </c>
      <c r="H1635" s="40">
        <v>59.3</v>
      </c>
      <c r="I1635" s="40">
        <v>69</v>
      </c>
      <c r="J1635" s="40">
        <v>74.599999999999994</v>
      </c>
      <c r="K1635" s="40">
        <v>72.099999999999994</v>
      </c>
      <c r="L1635" s="40">
        <v>62.8</v>
      </c>
      <c r="M1635" s="40">
        <v>50.8</v>
      </c>
      <c r="N1635" s="40">
        <v>34.700000000000003</v>
      </c>
      <c r="O1635" s="40">
        <v>22</v>
      </c>
    </row>
    <row r="1636" spans="1:15">
      <c r="A1636" s="40">
        <v>31029</v>
      </c>
      <c r="B1636" s="20" t="s">
        <v>1310</v>
      </c>
      <c r="C1636" s="20" t="s">
        <v>1776</v>
      </c>
      <c r="D1636" s="40">
        <v>25.5</v>
      </c>
      <c r="E1636" s="40">
        <v>30</v>
      </c>
      <c r="F1636" s="40">
        <v>37.5</v>
      </c>
      <c r="G1636" s="40">
        <v>48.4</v>
      </c>
      <c r="H1636" s="40">
        <v>58.7</v>
      </c>
      <c r="I1636" s="40">
        <v>68.8</v>
      </c>
      <c r="J1636" s="40">
        <v>75.5</v>
      </c>
      <c r="K1636" s="40">
        <v>73.400000000000006</v>
      </c>
      <c r="L1636" s="40">
        <v>63.8</v>
      </c>
      <c r="M1636" s="40">
        <v>51.3</v>
      </c>
      <c r="N1636" s="40">
        <v>37</v>
      </c>
      <c r="O1636" s="40">
        <v>27.6</v>
      </c>
    </row>
    <row r="1637" spans="1:15">
      <c r="A1637" s="40">
        <v>31031</v>
      </c>
      <c r="B1637" s="20" t="s">
        <v>1783</v>
      </c>
      <c r="C1637" s="20" t="s">
        <v>1776</v>
      </c>
      <c r="D1637" s="40">
        <v>21</v>
      </c>
      <c r="E1637" s="40">
        <v>25.2</v>
      </c>
      <c r="F1637" s="40">
        <v>33.6</v>
      </c>
      <c r="G1637" s="40">
        <v>45.4</v>
      </c>
      <c r="H1637" s="40">
        <v>56.2</v>
      </c>
      <c r="I1637" s="40">
        <v>66</v>
      </c>
      <c r="J1637" s="40">
        <v>72.900000000000006</v>
      </c>
      <c r="K1637" s="40">
        <v>70.900000000000006</v>
      </c>
      <c r="L1637" s="40">
        <v>60.8</v>
      </c>
      <c r="M1637" s="40">
        <v>48.8</v>
      </c>
      <c r="N1637" s="40">
        <v>33.799999999999997</v>
      </c>
      <c r="O1637" s="40">
        <v>24.1</v>
      </c>
    </row>
    <row r="1638" spans="1:15">
      <c r="A1638" s="40">
        <v>31033</v>
      </c>
      <c r="B1638" s="20" t="s">
        <v>909</v>
      </c>
      <c r="C1638" s="20" t="s">
        <v>1776</v>
      </c>
      <c r="D1638" s="40">
        <v>25.1</v>
      </c>
      <c r="E1638" s="40">
        <v>28.9</v>
      </c>
      <c r="F1638" s="40">
        <v>35.700000000000003</v>
      </c>
      <c r="G1638" s="40">
        <v>45.7</v>
      </c>
      <c r="H1638" s="40">
        <v>55.6</v>
      </c>
      <c r="I1638" s="40">
        <v>65.5</v>
      </c>
      <c r="J1638" s="40">
        <v>72.5</v>
      </c>
      <c r="K1638" s="40">
        <v>70.400000000000006</v>
      </c>
      <c r="L1638" s="40">
        <v>60.7</v>
      </c>
      <c r="M1638" s="40">
        <v>49</v>
      </c>
      <c r="N1638" s="40">
        <v>35.4</v>
      </c>
      <c r="O1638" s="40">
        <v>26.9</v>
      </c>
    </row>
    <row r="1639" spans="1:15">
      <c r="A1639" s="40">
        <v>31035</v>
      </c>
      <c r="B1639" s="20" t="s">
        <v>714</v>
      </c>
      <c r="C1639" s="20" t="s">
        <v>1776</v>
      </c>
      <c r="D1639" s="40">
        <v>22.7</v>
      </c>
      <c r="E1639" s="40">
        <v>27.9</v>
      </c>
      <c r="F1639" s="40">
        <v>37.799999999999997</v>
      </c>
      <c r="G1639" s="40">
        <v>50</v>
      </c>
      <c r="H1639" s="40">
        <v>60.6</v>
      </c>
      <c r="I1639" s="40">
        <v>70.8</v>
      </c>
      <c r="J1639" s="40">
        <v>76.599999999999994</v>
      </c>
      <c r="K1639" s="40">
        <v>74.400000000000006</v>
      </c>
      <c r="L1639" s="40">
        <v>65.2</v>
      </c>
      <c r="M1639" s="40">
        <v>53</v>
      </c>
      <c r="N1639" s="40">
        <v>37.700000000000003</v>
      </c>
      <c r="O1639" s="40">
        <v>26.4</v>
      </c>
    </row>
    <row r="1640" spans="1:15">
      <c r="A1640" s="40">
        <v>31037</v>
      </c>
      <c r="B1640" s="20" t="s">
        <v>1784</v>
      </c>
      <c r="C1640" s="20" t="s">
        <v>1776</v>
      </c>
      <c r="D1640" s="40">
        <v>20.100000000000001</v>
      </c>
      <c r="E1640" s="40">
        <v>25.1</v>
      </c>
      <c r="F1640" s="40">
        <v>36</v>
      </c>
      <c r="G1640" s="40">
        <v>49</v>
      </c>
      <c r="H1640" s="40">
        <v>60.3</v>
      </c>
      <c r="I1640" s="40">
        <v>70</v>
      </c>
      <c r="J1640" s="40">
        <v>75.3</v>
      </c>
      <c r="K1640" s="40">
        <v>72.8</v>
      </c>
      <c r="L1640" s="40">
        <v>63.9</v>
      </c>
      <c r="M1640" s="40">
        <v>52.1</v>
      </c>
      <c r="N1640" s="40">
        <v>36.5</v>
      </c>
      <c r="O1640" s="40">
        <v>24.2</v>
      </c>
    </row>
    <row r="1641" spans="1:15">
      <c r="A1641" s="40">
        <v>31039</v>
      </c>
      <c r="B1641" s="20" t="s">
        <v>1785</v>
      </c>
      <c r="C1641" s="20" t="s">
        <v>1776</v>
      </c>
      <c r="D1641" s="40">
        <v>19</v>
      </c>
      <c r="E1641" s="40">
        <v>24.1</v>
      </c>
      <c r="F1641" s="40">
        <v>35.4</v>
      </c>
      <c r="G1641" s="40">
        <v>48.8</v>
      </c>
      <c r="H1641" s="40">
        <v>60.1</v>
      </c>
      <c r="I1641" s="40">
        <v>69.8</v>
      </c>
      <c r="J1641" s="40">
        <v>75</v>
      </c>
      <c r="K1641" s="40">
        <v>72.400000000000006</v>
      </c>
      <c r="L1641" s="40">
        <v>63.5</v>
      </c>
      <c r="M1641" s="40">
        <v>51.6</v>
      </c>
      <c r="N1641" s="40">
        <v>35.799999999999997</v>
      </c>
      <c r="O1641" s="40">
        <v>23.3</v>
      </c>
    </row>
    <row r="1642" spans="1:15">
      <c r="A1642" s="40">
        <v>31041</v>
      </c>
      <c r="B1642" s="20" t="s">
        <v>914</v>
      </c>
      <c r="C1642" s="20" t="s">
        <v>1776</v>
      </c>
      <c r="D1642" s="40">
        <v>22</v>
      </c>
      <c r="E1642" s="40">
        <v>26.4</v>
      </c>
      <c r="F1642" s="40">
        <v>35.5</v>
      </c>
      <c r="G1642" s="40">
        <v>47.5</v>
      </c>
      <c r="H1642" s="40">
        <v>58.2</v>
      </c>
      <c r="I1642" s="40">
        <v>68.099999999999994</v>
      </c>
      <c r="J1642" s="40">
        <v>74.099999999999994</v>
      </c>
      <c r="K1642" s="40">
        <v>72</v>
      </c>
      <c r="L1642" s="40">
        <v>62.5</v>
      </c>
      <c r="M1642" s="40">
        <v>50.5</v>
      </c>
      <c r="N1642" s="40">
        <v>35.6</v>
      </c>
      <c r="O1642" s="40">
        <v>25</v>
      </c>
    </row>
    <row r="1643" spans="1:15">
      <c r="A1643" s="40">
        <v>31043</v>
      </c>
      <c r="B1643" s="20" t="s">
        <v>1610</v>
      </c>
      <c r="C1643" s="20" t="s">
        <v>1776</v>
      </c>
      <c r="D1643" s="40">
        <v>17.7</v>
      </c>
      <c r="E1643" s="40">
        <v>22.9</v>
      </c>
      <c r="F1643" s="40">
        <v>34.700000000000003</v>
      </c>
      <c r="G1643" s="40">
        <v>48.4</v>
      </c>
      <c r="H1643" s="40">
        <v>60.1</v>
      </c>
      <c r="I1643" s="40">
        <v>69.7</v>
      </c>
      <c r="J1643" s="40">
        <v>74.8</v>
      </c>
      <c r="K1643" s="40">
        <v>72.2</v>
      </c>
      <c r="L1643" s="40">
        <v>63.1</v>
      </c>
      <c r="M1643" s="40">
        <v>51.2</v>
      </c>
      <c r="N1643" s="40">
        <v>35.200000000000003</v>
      </c>
      <c r="O1643" s="40">
        <v>22.4</v>
      </c>
    </row>
    <row r="1644" spans="1:15">
      <c r="A1644" s="40">
        <v>31045</v>
      </c>
      <c r="B1644" s="20" t="s">
        <v>1786</v>
      </c>
      <c r="C1644" s="20" t="s">
        <v>1776</v>
      </c>
      <c r="D1644" s="40">
        <v>22.6</v>
      </c>
      <c r="E1644" s="40">
        <v>26.6</v>
      </c>
      <c r="F1644" s="40">
        <v>34.200000000000003</v>
      </c>
      <c r="G1644" s="40">
        <v>44.9</v>
      </c>
      <c r="H1644" s="40">
        <v>55</v>
      </c>
      <c r="I1644" s="40">
        <v>65</v>
      </c>
      <c r="J1644" s="40">
        <v>72.5</v>
      </c>
      <c r="K1644" s="40">
        <v>70.599999999999994</v>
      </c>
      <c r="L1644" s="40">
        <v>60.2</v>
      </c>
      <c r="M1644" s="40">
        <v>48.2</v>
      </c>
      <c r="N1644" s="40">
        <v>34.200000000000003</v>
      </c>
      <c r="O1644" s="40">
        <v>25.3</v>
      </c>
    </row>
    <row r="1645" spans="1:15">
      <c r="A1645" s="40">
        <v>31047</v>
      </c>
      <c r="B1645" s="20" t="s">
        <v>1049</v>
      </c>
      <c r="C1645" s="20" t="s">
        <v>1776</v>
      </c>
      <c r="D1645" s="40">
        <v>23.5</v>
      </c>
      <c r="E1645" s="40">
        <v>28.3</v>
      </c>
      <c r="F1645" s="40">
        <v>37.200000000000003</v>
      </c>
      <c r="G1645" s="40">
        <v>48.9</v>
      </c>
      <c r="H1645" s="40">
        <v>59.3</v>
      </c>
      <c r="I1645" s="40">
        <v>69.3</v>
      </c>
      <c r="J1645" s="40">
        <v>75.3</v>
      </c>
      <c r="K1645" s="40">
        <v>73.2</v>
      </c>
      <c r="L1645" s="40">
        <v>63.9</v>
      </c>
      <c r="M1645" s="40">
        <v>51.8</v>
      </c>
      <c r="N1645" s="40">
        <v>36.9</v>
      </c>
      <c r="O1645" s="40">
        <v>26.3</v>
      </c>
    </row>
    <row r="1646" spans="1:15">
      <c r="A1646" s="40">
        <v>31049</v>
      </c>
      <c r="B1646" s="20" t="s">
        <v>1787</v>
      </c>
      <c r="C1646" s="20" t="s">
        <v>1776</v>
      </c>
      <c r="D1646" s="40">
        <v>25</v>
      </c>
      <c r="E1646" s="40">
        <v>29.3</v>
      </c>
      <c r="F1646" s="40">
        <v>36.700000000000003</v>
      </c>
      <c r="G1646" s="40">
        <v>47.3</v>
      </c>
      <c r="H1646" s="40">
        <v>57.3</v>
      </c>
      <c r="I1646" s="40">
        <v>67.2</v>
      </c>
      <c r="J1646" s="40">
        <v>74</v>
      </c>
      <c r="K1646" s="40">
        <v>71.900000000000006</v>
      </c>
      <c r="L1646" s="40">
        <v>62.3</v>
      </c>
      <c r="M1646" s="40">
        <v>50.2</v>
      </c>
      <c r="N1646" s="40">
        <v>36.200000000000003</v>
      </c>
      <c r="O1646" s="40">
        <v>26.9</v>
      </c>
    </row>
    <row r="1647" spans="1:15">
      <c r="A1647" s="40">
        <v>31051</v>
      </c>
      <c r="B1647" s="20" t="s">
        <v>1788</v>
      </c>
      <c r="C1647" s="20" t="s">
        <v>1776</v>
      </c>
      <c r="D1647" s="40">
        <v>17.7</v>
      </c>
      <c r="E1647" s="40">
        <v>22.7</v>
      </c>
      <c r="F1647" s="40">
        <v>34.299999999999997</v>
      </c>
      <c r="G1647" s="40">
        <v>48</v>
      </c>
      <c r="H1647" s="40">
        <v>59.6</v>
      </c>
      <c r="I1647" s="40">
        <v>69.3</v>
      </c>
      <c r="J1647" s="40">
        <v>74.7</v>
      </c>
      <c r="K1647" s="40">
        <v>72.099999999999994</v>
      </c>
      <c r="L1647" s="40">
        <v>63</v>
      </c>
      <c r="M1647" s="40">
        <v>51</v>
      </c>
      <c r="N1647" s="40">
        <v>35</v>
      </c>
      <c r="O1647" s="40">
        <v>22.2</v>
      </c>
    </row>
    <row r="1648" spans="1:15">
      <c r="A1648" s="40">
        <v>31053</v>
      </c>
      <c r="B1648" s="20" t="s">
        <v>1051</v>
      </c>
      <c r="C1648" s="20" t="s">
        <v>1776</v>
      </c>
      <c r="D1648" s="40">
        <v>20.100000000000001</v>
      </c>
      <c r="E1648" s="40">
        <v>25.1</v>
      </c>
      <c r="F1648" s="40">
        <v>36.4</v>
      </c>
      <c r="G1648" s="40">
        <v>49.6</v>
      </c>
      <c r="H1648" s="40">
        <v>60.7</v>
      </c>
      <c r="I1648" s="40">
        <v>70.3</v>
      </c>
      <c r="J1648" s="40">
        <v>75.5</v>
      </c>
      <c r="K1648" s="40">
        <v>73.099999999999994</v>
      </c>
      <c r="L1648" s="40">
        <v>64.3</v>
      </c>
      <c r="M1648" s="40">
        <v>52.4</v>
      </c>
      <c r="N1648" s="40">
        <v>36.6</v>
      </c>
      <c r="O1648" s="40">
        <v>24.3</v>
      </c>
    </row>
    <row r="1649" spans="1:15">
      <c r="A1649" s="40">
        <v>31055</v>
      </c>
      <c r="B1649" s="20" t="s">
        <v>918</v>
      </c>
      <c r="C1649" s="20" t="s">
        <v>1776</v>
      </c>
      <c r="D1649" s="40">
        <v>20.9</v>
      </c>
      <c r="E1649" s="40">
        <v>26</v>
      </c>
      <c r="F1649" s="40">
        <v>37.299999999999997</v>
      </c>
      <c r="G1649" s="40">
        <v>50.4</v>
      </c>
      <c r="H1649" s="40">
        <v>61.5</v>
      </c>
      <c r="I1649" s="40">
        <v>71.099999999999994</v>
      </c>
      <c r="J1649" s="40">
        <v>76.2</v>
      </c>
      <c r="K1649" s="40">
        <v>73.7</v>
      </c>
      <c r="L1649" s="40">
        <v>65.2</v>
      </c>
      <c r="M1649" s="40">
        <v>53.3</v>
      </c>
      <c r="N1649" s="40">
        <v>37.700000000000003</v>
      </c>
      <c r="O1649" s="40">
        <v>25.3</v>
      </c>
    </row>
    <row r="1650" spans="1:15">
      <c r="A1650" s="40">
        <v>31057</v>
      </c>
      <c r="B1650" s="20" t="s">
        <v>1789</v>
      </c>
      <c r="C1650" s="20" t="s">
        <v>1776</v>
      </c>
      <c r="D1650" s="40">
        <v>26.5</v>
      </c>
      <c r="E1650" s="40">
        <v>31</v>
      </c>
      <c r="F1650" s="40">
        <v>38.4</v>
      </c>
      <c r="G1650" s="40">
        <v>49.2</v>
      </c>
      <c r="H1650" s="40">
        <v>59.4</v>
      </c>
      <c r="I1650" s="40">
        <v>69.599999999999994</v>
      </c>
      <c r="J1650" s="40">
        <v>76.099999999999994</v>
      </c>
      <c r="K1650" s="40">
        <v>74</v>
      </c>
      <c r="L1650" s="40">
        <v>64.5</v>
      </c>
      <c r="M1650" s="40">
        <v>52.1</v>
      </c>
      <c r="N1650" s="40">
        <v>37.799999999999997</v>
      </c>
      <c r="O1650" s="40">
        <v>28.5</v>
      </c>
    </row>
    <row r="1651" spans="1:15">
      <c r="A1651" s="40">
        <v>31059</v>
      </c>
      <c r="B1651" s="20" t="s">
        <v>1612</v>
      </c>
      <c r="C1651" s="20" t="s">
        <v>1776</v>
      </c>
      <c r="D1651" s="40">
        <v>22.6</v>
      </c>
      <c r="E1651" s="40">
        <v>28</v>
      </c>
      <c r="F1651" s="40">
        <v>38</v>
      </c>
      <c r="G1651" s="40">
        <v>50.3</v>
      </c>
      <c r="H1651" s="40">
        <v>61.1</v>
      </c>
      <c r="I1651" s="40">
        <v>71.3</v>
      </c>
      <c r="J1651" s="40">
        <v>77.099999999999994</v>
      </c>
      <c r="K1651" s="40">
        <v>74.8</v>
      </c>
      <c r="L1651" s="40">
        <v>65.7</v>
      </c>
      <c r="M1651" s="40">
        <v>53.5</v>
      </c>
      <c r="N1651" s="40">
        <v>38.200000000000003</v>
      </c>
      <c r="O1651" s="40">
        <v>26.6</v>
      </c>
    </row>
    <row r="1652" spans="1:15">
      <c r="A1652" s="40">
        <v>31061</v>
      </c>
      <c r="B1652" s="20" t="s">
        <v>730</v>
      </c>
      <c r="C1652" s="20" t="s">
        <v>1776</v>
      </c>
      <c r="D1652" s="40">
        <v>24.2</v>
      </c>
      <c r="E1652" s="40">
        <v>29.5</v>
      </c>
      <c r="F1652" s="40">
        <v>38.799999999999997</v>
      </c>
      <c r="G1652" s="40">
        <v>50.6</v>
      </c>
      <c r="H1652" s="40">
        <v>60.7</v>
      </c>
      <c r="I1652" s="40">
        <v>71</v>
      </c>
      <c r="J1652" s="40">
        <v>76.900000000000006</v>
      </c>
      <c r="K1652" s="40">
        <v>74.900000000000006</v>
      </c>
      <c r="L1652" s="40">
        <v>65.7</v>
      </c>
      <c r="M1652" s="40">
        <v>53.6</v>
      </c>
      <c r="N1652" s="40">
        <v>38.5</v>
      </c>
      <c r="O1652" s="40">
        <v>27.3</v>
      </c>
    </row>
    <row r="1653" spans="1:15">
      <c r="A1653" s="40">
        <v>31063</v>
      </c>
      <c r="B1653" s="20" t="s">
        <v>1790</v>
      </c>
      <c r="C1653" s="20" t="s">
        <v>1776</v>
      </c>
      <c r="D1653" s="40">
        <v>24.5</v>
      </c>
      <c r="E1653" s="40">
        <v>29.4</v>
      </c>
      <c r="F1653" s="40">
        <v>37.799999999999997</v>
      </c>
      <c r="G1653" s="40">
        <v>49.3</v>
      </c>
      <c r="H1653" s="40">
        <v>59.6</v>
      </c>
      <c r="I1653" s="40">
        <v>69.599999999999994</v>
      </c>
      <c r="J1653" s="40">
        <v>75.8</v>
      </c>
      <c r="K1653" s="40">
        <v>73.7</v>
      </c>
      <c r="L1653" s="40">
        <v>64.3</v>
      </c>
      <c r="M1653" s="40">
        <v>52</v>
      </c>
      <c r="N1653" s="40">
        <v>37.299999999999997</v>
      </c>
      <c r="O1653" s="40">
        <v>27.1</v>
      </c>
    </row>
    <row r="1654" spans="1:15">
      <c r="A1654" s="40">
        <v>31065</v>
      </c>
      <c r="B1654" s="20" t="s">
        <v>1791</v>
      </c>
      <c r="C1654" s="20" t="s">
        <v>1776</v>
      </c>
      <c r="D1654" s="40">
        <v>25.1</v>
      </c>
      <c r="E1654" s="40">
        <v>30.1</v>
      </c>
      <c r="F1654" s="40">
        <v>39</v>
      </c>
      <c r="G1654" s="40">
        <v>50.7</v>
      </c>
      <c r="H1654" s="40">
        <v>60.9</v>
      </c>
      <c r="I1654" s="40">
        <v>71.099999999999994</v>
      </c>
      <c r="J1654" s="40">
        <v>77.099999999999994</v>
      </c>
      <c r="K1654" s="40">
        <v>74.900000000000006</v>
      </c>
      <c r="L1654" s="40">
        <v>65.5</v>
      </c>
      <c r="M1654" s="40">
        <v>53.2</v>
      </c>
      <c r="N1654" s="40">
        <v>38.4</v>
      </c>
      <c r="O1654" s="40">
        <v>27.8</v>
      </c>
    </row>
    <row r="1655" spans="1:15">
      <c r="A1655" s="40">
        <v>31067</v>
      </c>
      <c r="B1655" s="20" t="s">
        <v>1792</v>
      </c>
      <c r="C1655" s="20" t="s">
        <v>1776</v>
      </c>
      <c r="D1655" s="40">
        <v>23.3</v>
      </c>
      <c r="E1655" s="40">
        <v>28.5</v>
      </c>
      <c r="F1655" s="40">
        <v>39</v>
      </c>
      <c r="G1655" s="40">
        <v>51.3</v>
      </c>
      <c r="H1655" s="40">
        <v>62</v>
      </c>
      <c r="I1655" s="40">
        <v>71.900000000000006</v>
      </c>
      <c r="J1655" s="40">
        <v>77.599999999999994</v>
      </c>
      <c r="K1655" s="40">
        <v>75.3</v>
      </c>
      <c r="L1655" s="40">
        <v>66.3</v>
      </c>
      <c r="M1655" s="40">
        <v>54.2</v>
      </c>
      <c r="N1655" s="40">
        <v>39</v>
      </c>
      <c r="O1655" s="40">
        <v>27.3</v>
      </c>
    </row>
    <row r="1656" spans="1:15">
      <c r="A1656" s="40">
        <v>31069</v>
      </c>
      <c r="B1656" s="20" t="s">
        <v>1793</v>
      </c>
      <c r="C1656" s="20" t="s">
        <v>1776</v>
      </c>
      <c r="D1656" s="40">
        <v>23.2</v>
      </c>
      <c r="E1656" s="40">
        <v>27.6</v>
      </c>
      <c r="F1656" s="40">
        <v>35.200000000000003</v>
      </c>
      <c r="G1656" s="40">
        <v>45.9</v>
      </c>
      <c r="H1656" s="40">
        <v>55.9</v>
      </c>
      <c r="I1656" s="40">
        <v>65.7</v>
      </c>
      <c r="J1656" s="40">
        <v>72.5</v>
      </c>
      <c r="K1656" s="40">
        <v>70.400000000000006</v>
      </c>
      <c r="L1656" s="40">
        <v>60.7</v>
      </c>
      <c r="M1656" s="40">
        <v>48.8</v>
      </c>
      <c r="N1656" s="40">
        <v>34.700000000000003</v>
      </c>
      <c r="O1656" s="40">
        <v>25.4</v>
      </c>
    </row>
    <row r="1657" spans="1:15">
      <c r="A1657" s="40">
        <v>31071</v>
      </c>
      <c r="B1657" s="20" t="s">
        <v>923</v>
      </c>
      <c r="C1657" s="20" t="s">
        <v>1776</v>
      </c>
      <c r="D1657" s="40">
        <v>20</v>
      </c>
      <c r="E1657" s="40">
        <v>24.5</v>
      </c>
      <c r="F1657" s="40">
        <v>34.299999999999997</v>
      </c>
      <c r="G1657" s="40">
        <v>46.9</v>
      </c>
      <c r="H1657" s="40">
        <v>57.9</v>
      </c>
      <c r="I1657" s="40">
        <v>67.8</v>
      </c>
      <c r="J1657" s="40">
        <v>73.8</v>
      </c>
      <c r="K1657" s="40">
        <v>71.8</v>
      </c>
      <c r="L1657" s="40">
        <v>62.2</v>
      </c>
      <c r="M1657" s="40">
        <v>50.3</v>
      </c>
      <c r="N1657" s="40">
        <v>34.799999999999997</v>
      </c>
      <c r="O1657" s="40">
        <v>23.5</v>
      </c>
    </row>
    <row r="1658" spans="1:15">
      <c r="A1658" s="40">
        <v>31073</v>
      </c>
      <c r="B1658" s="20" t="s">
        <v>1794</v>
      </c>
      <c r="C1658" s="20" t="s">
        <v>1776</v>
      </c>
      <c r="D1658" s="40">
        <v>24.3</v>
      </c>
      <c r="E1658" s="40">
        <v>29.2</v>
      </c>
      <c r="F1658" s="40">
        <v>38.1</v>
      </c>
      <c r="G1658" s="40">
        <v>49.7</v>
      </c>
      <c r="H1658" s="40">
        <v>60</v>
      </c>
      <c r="I1658" s="40">
        <v>70.099999999999994</v>
      </c>
      <c r="J1658" s="40">
        <v>76</v>
      </c>
      <c r="K1658" s="40">
        <v>74</v>
      </c>
      <c r="L1658" s="40">
        <v>64.599999999999994</v>
      </c>
      <c r="M1658" s="40">
        <v>52.5</v>
      </c>
      <c r="N1658" s="40">
        <v>37.700000000000003</v>
      </c>
      <c r="O1658" s="40">
        <v>27</v>
      </c>
    </row>
    <row r="1659" spans="1:15">
      <c r="A1659" s="40">
        <v>31075</v>
      </c>
      <c r="B1659" s="20" t="s">
        <v>806</v>
      </c>
      <c r="C1659" s="20" t="s">
        <v>1776</v>
      </c>
      <c r="D1659" s="40">
        <v>21.8</v>
      </c>
      <c r="E1659" s="40">
        <v>26.1</v>
      </c>
      <c r="F1659" s="40">
        <v>34</v>
      </c>
      <c r="G1659" s="40">
        <v>45.2</v>
      </c>
      <c r="H1659" s="40">
        <v>55.5</v>
      </c>
      <c r="I1659" s="40">
        <v>65.3</v>
      </c>
      <c r="J1659" s="40">
        <v>72</v>
      </c>
      <c r="K1659" s="40">
        <v>70</v>
      </c>
      <c r="L1659" s="40">
        <v>60.1</v>
      </c>
      <c r="M1659" s="40">
        <v>48.2</v>
      </c>
      <c r="N1659" s="40">
        <v>33.700000000000003</v>
      </c>
      <c r="O1659" s="40">
        <v>24.4</v>
      </c>
    </row>
    <row r="1660" spans="1:15">
      <c r="A1660" s="40">
        <v>31077</v>
      </c>
      <c r="B1660" s="20" t="s">
        <v>1324</v>
      </c>
      <c r="C1660" s="20" t="s">
        <v>1776</v>
      </c>
      <c r="D1660" s="40">
        <v>20.399999999999999</v>
      </c>
      <c r="E1660" s="40">
        <v>25.2</v>
      </c>
      <c r="F1660" s="40">
        <v>35.1</v>
      </c>
      <c r="G1660" s="40">
        <v>47.8</v>
      </c>
      <c r="H1660" s="40">
        <v>58.8</v>
      </c>
      <c r="I1660" s="40">
        <v>68.8</v>
      </c>
      <c r="J1660" s="40">
        <v>74.5</v>
      </c>
      <c r="K1660" s="40">
        <v>72.400000000000006</v>
      </c>
      <c r="L1660" s="40">
        <v>63.1</v>
      </c>
      <c r="M1660" s="40">
        <v>51</v>
      </c>
      <c r="N1660" s="40">
        <v>35.6</v>
      </c>
      <c r="O1660" s="40">
        <v>23.9</v>
      </c>
    </row>
    <row r="1661" spans="1:15">
      <c r="A1661" s="40">
        <v>31079</v>
      </c>
      <c r="B1661" s="20" t="s">
        <v>1069</v>
      </c>
      <c r="C1661" s="20" t="s">
        <v>1776</v>
      </c>
      <c r="D1661" s="40">
        <v>22.2</v>
      </c>
      <c r="E1661" s="40">
        <v>27.3</v>
      </c>
      <c r="F1661" s="40">
        <v>36.9</v>
      </c>
      <c r="G1661" s="40">
        <v>49.3</v>
      </c>
      <c r="H1661" s="40">
        <v>60.1</v>
      </c>
      <c r="I1661" s="40">
        <v>70.3</v>
      </c>
      <c r="J1661" s="40">
        <v>76</v>
      </c>
      <c r="K1661" s="40">
        <v>73.8</v>
      </c>
      <c r="L1661" s="40">
        <v>64.400000000000006</v>
      </c>
      <c r="M1661" s="40">
        <v>52.3</v>
      </c>
      <c r="N1661" s="40">
        <v>37.1</v>
      </c>
      <c r="O1661" s="40">
        <v>25.7</v>
      </c>
    </row>
    <row r="1662" spans="1:15">
      <c r="A1662" s="40">
        <v>31081</v>
      </c>
      <c r="B1662" s="20" t="s">
        <v>986</v>
      </c>
      <c r="C1662" s="20" t="s">
        <v>1776</v>
      </c>
      <c r="D1662" s="40">
        <v>22.3</v>
      </c>
      <c r="E1662" s="40">
        <v>27.4</v>
      </c>
      <c r="F1662" s="40">
        <v>37.200000000000003</v>
      </c>
      <c r="G1662" s="40">
        <v>49.7</v>
      </c>
      <c r="H1662" s="40">
        <v>60.6</v>
      </c>
      <c r="I1662" s="40">
        <v>70.599999999999994</v>
      </c>
      <c r="J1662" s="40">
        <v>76.3</v>
      </c>
      <c r="K1662" s="40">
        <v>74.099999999999994</v>
      </c>
      <c r="L1662" s="40">
        <v>64.8</v>
      </c>
      <c r="M1662" s="40">
        <v>52.7</v>
      </c>
      <c r="N1662" s="40">
        <v>37.4</v>
      </c>
      <c r="O1662" s="40">
        <v>25.9</v>
      </c>
    </row>
    <row r="1663" spans="1:15">
      <c r="A1663" s="40">
        <v>31083</v>
      </c>
      <c r="B1663" s="20" t="s">
        <v>1398</v>
      </c>
      <c r="C1663" s="20" t="s">
        <v>1776</v>
      </c>
      <c r="D1663" s="40">
        <v>24.8</v>
      </c>
      <c r="E1663" s="40">
        <v>29.9</v>
      </c>
      <c r="F1663" s="40">
        <v>39</v>
      </c>
      <c r="G1663" s="40">
        <v>50.7</v>
      </c>
      <c r="H1663" s="40">
        <v>60.9</v>
      </c>
      <c r="I1663" s="40">
        <v>71.2</v>
      </c>
      <c r="J1663" s="40">
        <v>77.2</v>
      </c>
      <c r="K1663" s="40">
        <v>75.099999999999994</v>
      </c>
      <c r="L1663" s="40">
        <v>65.599999999999994</v>
      </c>
      <c r="M1663" s="40">
        <v>53.7</v>
      </c>
      <c r="N1663" s="40">
        <v>38.700000000000003</v>
      </c>
      <c r="O1663" s="40">
        <v>27.8</v>
      </c>
    </row>
    <row r="1664" spans="1:15">
      <c r="A1664" s="40">
        <v>31085</v>
      </c>
      <c r="B1664" s="20" t="s">
        <v>1795</v>
      </c>
      <c r="C1664" s="20" t="s">
        <v>1776</v>
      </c>
      <c r="D1664" s="40">
        <v>25</v>
      </c>
      <c r="E1664" s="40">
        <v>29.7</v>
      </c>
      <c r="F1664" s="40">
        <v>37.5</v>
      </c>
      <c r="G1664" s="40">
        <v>48.7</v>
      </c>
      <c r="H1664" s="40">
        <v>59</v>
      </c>
      <c r="I1664" s="40">
        <v>69.099999999999994</v>
      </c>
      <c r="J1664" s="40">
        <v>75.7</v>
      </c>
      <c r="K1664" s="40">
        <v>73.599999999999994</v>
      </c>
      <c r="L1664" s="40">
        <v>64.099999999999994</v>
      </c>
      <c r="M1664" s="40">
        <v>51.8</v>
      </c>
      <c r="N1664" s="40">
        <v>37.299999999999997</v>
      </c>
      <c r="O1664" s="40">
        <v>27.5</v>
      </c>
    </row>
    <row r="1665" spans="1:15">
      <c r="A1665" s="40">
        <v>31087</v>
      </c>
      <c r="B1665" s="20" t="s">
        <v>1796</v>
      </c>
      <c r="C1665" s="20" t="s">
        <v>1776</v>
      </c>
      <c r="D1665" s="40">
        <v>26</v>
      </c>
      <c r="E1665" s="40">
        <v>30.8</v>
      </c>
      <c r="F1665" s="40">
        <v>38.6</v>
      </c>
      <c r="G1665" s="40">
        <v>49.9</v>
      </c>
      <c r="H1665" s="40">
        <v>60.2</v>
      </c>
      <c r="I1665" s="40">
        <v>70.400000000000006</v>
      </c>
      <c r="J1665" s="40">
        <v>76.8</v>
      </c>
      <c r="K1665" s="40">
        <v>74.599999999999994</v>
      </c>
      <c r="L1665" s="40">
        <v>65.2</v>
      </c>
      <c r="M1665" s="40">
        <v>52.8</v>
      </c>
      <c r="N1665" s="40">
        <v>38.200000000000003</v>
      </c>
      <c r="O1665" s="40">
        <v>28.5</v>
      </c>
    </row>
    <row r="1666" spans="1:15">
      <c r="A1666" s="40">
        <v>31089</v>
      </c>
      <c r="B1666" s="20" t="s">
        <v>1712</v>
      </c>
      <c r="C1666" s="20" t="s">
        <v>1776</v>
      </c>
      <c r="D1666" s="40">
        <v>19.3</v>
      </c>
      <c r="E1666" s="40">
        <v>23.8</v>
      </c>
      <c r="F1666" s="40">
        <v>34</v>
      </c>
      <c r="G1666" s="40">
        <v>47.1</v>
      </c>
      <c r="H1666" s="40">
        <v>58.3</v>
      </c>
      <c r="I1666" s="40">
        <v>68</v>
      </c>
      <c r="J1666" s="40">
        <v>74.2</v>
      </c>
      <c r="K1666" s="40">
        <v>72</v>
      </c>
      <c r="L1666" s="40">
        <v>62.5</v>
      </c>
      <c r="M1666" s="40">
        <v>50.5</v>
      </c>
      <c r="N1666" s="40">
        <v>34.799999999999997</v>
      </c>
      <c r="O1666" s="40">
        <v>23.1</v>
      </c>
    </row>
    <row r="1667" spans="1:15">
      <c r="A1667" s="40">
        <v>31091</v>
      </c>
      <c r="B1667" s="20" t="s">
        <v>1797</v>
      </c>
      <c r="C1667" s="20" t="s">
        <v>1776</v>
      </c>
      <c r="D1667" s="40">
        <v>22.1</v>
      </c>
      <c r="E1667" s="40">
        <v>26.4</v>
      </c>
      <c r="F1667" s="40">
        <v>34.5</v>
      </c>
      <c r="G1667" s="40">
        <v>46.1</v>
      </c>
      <c r="H1667" s="40">
        <v>56.7</v>
      </c>
      <c r="I1667" s="40">
        <v>66.7</v>
      </c>
      <c r="J1667" s="40">
        <v>73.3</v>
      </c>
      <c r="K1667" s="40">
        <v>71.2</v>
      </c>
      <c r="L1667" s="40">
        <v>61.2</v>
      </c>
      <c r="M1667" s="40">
        <v>49.3</v>
      </c>
      <c r="N1667" s="40">
        <v>34.6</v>
      </c>
      <c r="O1667" s="40">
        <v>25.1</v>
      </c>
    </row>
    <row r="1668" spans="1:15">
      <c r="A1668" s="40">
        <v>31093</v>
      </c>
      <c r="B1668" s="20" t="s">
        <v>809</v>
      </c>
      <c r="C1668" s="20" t="s">
        <v>1776</v>
      </c>
      <c r="D1668" s="40">
        <v>21.6</v>
      </c>
      <c r="E1668" s="40">
        <v>26.5</v>
      </c>
      <c r="F1668" s="40">
        <v>36.299999999999997</v>
      </c>
      <c r="G1668" s="40">
        <v>48.9</v>
      </c>
      <c r="H1668" s="40">
        <v>59.8</v>
      </c>
      <c r="I1668" s="40">
        <v>69.8</v>
      </c>
      <c r="J1668" s="40">
        <v>75.400000000000006</v>
      </c>
      <c r="K1668" s="40">
        <v>73.2</v>
      </c>
      <c r="L1668" s="40">
        <v>63.9</v>
      </c>
      <c r="M1668" s="40">
        <v>51.9</v>
      </c>
      <c r="N1668" s="40">
        <v>36.6</v>
      </c>
      <c r="O1668" s="40">
        <v>25.1</v>
      </c>
    </row>
    <row r="1669" spans="1:15">
      <c r="A1669" s="40">
        <v>31095</v>
      </c>
      <c r="B1669" s="20" t="s">
        <v>737</v>
      </c>
      <c r="C1669" s="20" t="s">
        <v>1776</v>
      </c>
      <c r="D1669" s="40">
        <v>23.4</v>
      </c>
      <c r="E1669" s="40">
        <v>28.6</v>
      </c>
      <c r="F1669" s="40">
        <v>38.799999999999997</v>
      </c>
      <c r="G1669" s="40">
        <v>51.1</v>
      </c>
      <c r="H1669" s="40">
        <v>61.8</v>
      </c>
      <c r="I1669" s="40">
        <v>71.8</v>
      </c>
      <c r="J1669" s="40">
        <v>77.599999999999994</v>
      </c>
      <c r="K1669" s="40">
        <v>75.400000000000006</v>
      </c>
      <c r="L1669" s="40">
        <v>66.2</v>
      </c>
      <c r="M1669" s="40">
        <v>54.1</v>
      </c>
      <c r="N1669" s="40">
        <v>38.799999999999997</v>
      </c>
      <c r="O1669" s="40">
        <v>27.2</v>
      </c>
    </row>
    <row r="1670" spans="1:15">
      <c r="A1670" s="40">
        <v>31097</v>
      </c>
      <c r="B1670" s="20" t="s">
        <v>812</v>
      </c>
      <c r="C1670" s="20" t="s">
        <v>1776</v>
      </c>
      <c r="D1670" s="40">
        <v>23.1</v>
      </c>
      <c r="E1670" s="40">
        <v>28.5</v>
      </c>
      <c r="F1670" s="40">
        <v>39</v>
      </c>
      <c r="G1670" s="40">
        <v>51.5</v>
      </c>
      <c r="H1670" s="40">
        <v>62.3</v>
      </c>
      <c r="I1670" s="40">
        <v>71.900000000000006</v>
      </c>
      <c r="J1670" s="40">
        <v>77.2</v>
      </c>
      <c r="K1670" s="40">
        <v>74.900000000000006</v>
      </c>
      <c r="L1670" s="40">
        <v>66.2</v>
      </c>
      <c r="M1670" s="40">
        <v>54.3</v>
      </c>
      <c r="N1670" s="40">
        <v>39.299999999999997</v>
      </c>
      <c r="O1670" s="40">
        <v>27.4</v>
      </c>
    </row>
    <row r="1671" spans="1:15">
      <c r="A1671" s="40">
        <v>31099</v>
      </c>
      <c r="B1671" s="20" t="s">
        <v>1798</v>
      </c>
      <c r="C1671" s="20" t="s">
        <v>1776</v>
      </c>
      <c r="D1671" s="40">
        <v>23</v>
      </c>
      <c r="E1671" s="40">
        <v>28.2</v>
      </c>
      <c r="F1671" s="40">
        <v>37.4</v>
      </c>
      <c r="G1671" s="40">
        <v>49.4</v>
      </c>
      <c r="H1671" s="40">
        <v>59.9</v>
      </c>
      <c r="I1671" s="40">
        <v>70.2</v>
      </c>
      <c r="J1671" s="40">
        <v>76.099999999999994</v>
      </c>
      <c r="K1671" s="40">
        <v>74.099999999999994</v>
      </c>
      <c r="L1671" s="40">
        <v>64.7</v>
      </c>
      <c r="M1671" s="40">
        <v>52.5</v>
      </c>
      <c r="N1671" s="40">
        <v>37.4</v>
      </c>
      <c r="O1671" s="40">
        <v>26.3</v>
      </c>
    </row>
    <row r="1672" spans="1:15">
      <c r="A1672" s="40">
        <v>31101</v>
      </c>
      <c r="B1672" s="20" t="s">
        <v>1799</v>
      </c>
      <c r="C1672" s="20" t="s">
        <v>1776</v>
      </c>
      <c r="D1672" s="40">
        <v>24.2</v>
      </c>
      <c r="E1672" s="40">
        <v>28.8</v>
      </c>
      <c r="F1672" s="40">
        <v>36.6</v>
      </c>
      <c r="G1672" s="40">
        <v>47.7</v>
      </c>
      <c r="H1672" s="40">
        <v>58</v>
      </c>
      <c r="I1672" s="40">
        <v>67.900000000000006</v>
      </c>
      <c r="J1672" s="40">
        <v>74.599999999999994</v>
      </c>
      <c r="K1672" s="40">
        <v>72.5</v>
      </c>
      <c r="L1672" s="40">
        <v>62.9</v>
      </c>
      <c r="M1672" s="40">
        <v>50.7</v>
      </c>
      <c r="N1672" s="40">
        <v>36.200000000000003</v>
      </c>
      <c r="O1672" s="40">
        <v>26.6</v>
      </c>
    </row>
    <row r="1673" spans="1:15">
      <c r="A1673" s="40">
        <v>31103</v>
      </c>
      <c r="B1673" s="20" t="s">
        <v>1800</v>
      </c>
      <c r="C1673" s="20" t="s">
        <v>1776</v>
      </c>
      <c r="D1673" s="40">
        <v>19.7</v>
      </c>
      <c r="E1673" s="40">
        <v>23.9</v>
      </c>
      <c r="F1673" s="40">
        <v>33.6</v>
      </c>
      <c r="G1673" s="40">
        <v>46.5</v>
      </c>
      <c r="H1673" s="40">
        <v>57.6</v>
      </c>
      <c r="I1673" s="40">
        <v>67.400000000000006</v>
      </c>
      <c r="J1673" s="40">
        <v>74.400000000000006</v>
      </c>
      <c r="K1673" s="40">
        <v>72.2</v>
      </c>
      <c r="L1673" s="40">
        <v>62.4</v>
      </c>
      <c r="M1673" s="40">
        <v>50.3</v>
      </c>
      <c r="N1673" s="40">
        <v>34.5</v>
      </c>
      <c r="O1673" s="40">
        <v>23.3</v>
      </c>
    </row>
    <row r="1674" spans="1:15">
      <c r="A1674" s="40">
        <v>31105</v>
      </c>
      <c r="B1674" s="20" t="s">
        <v>1801</v>
      </c>
      <c r="C1674" s="20" t="s">
        <v>1776</v>
      </c>
      <c r="D1674" s="40">
        <v>24.8</v>
      </c>
      <c r="E1674" s="40">
        <v>28.3</v>
      </c>
      <c r="F1674" s="40">
        <v>34.299999999999997</v>
      </c>
      <c r="G1674" s="40">
        <v>43.7</v>
      </c>
      <c r="H1674" s="40">
        <v>53.5</v>
      </c>
      <c r="I1674" s="40">
        <v>63.3</v>
      </c>
      <c r="J1674" s="40">
        <v>70.2</v>
      </c>
      <c r="K1674" s="40">
        <v>68.3</v>
      </c>
      <c r="L1674" s="40">
        <v>59</v>
      </c>
      <c r="M1674" s="40">
        <v>47.3</v>
      </c>
      <c r="N1674" s="40">
        <v>34.299999999999997</v>
      </c>
      <c r="O1674" s="40">
        <v>26.7</v>
      </c>
    </row>
    <row r="1675" spans="1:15">
      <c r="A1675" s="40">
        <v>31107</v>
      </c>
      <c r="B1675" s="20" t="s">
        <v>1187</v>
      </c>
      <c r="C1675" s="20" t="s">
        <v>1776</v>
      </c>
      <c r="D1675" s="40">
        <v>18.5</v>
      </c>
      <c r="E1675" s="40">
        <v>23.3</v>
      </c>
      <c r="F1675" s="40">
        <v>34.299999999999997</v>
      </c>
      <c r="G1675" s="40">
        <v>47.9</v>
      </c>
      <c r="H1675" s="40">
        <v>59.4</v>
      </c>
      <c r="I1675" s="40">
        <v>69.2</v>
      </c>
      <c r="J1675" s="40">
        <v>75</v>
      </c>
      <c r="K1675" s="40">
        <v>72.599999999999994</v>
      </c>
      <c r="L1675" s="40">
        <v>63.2</v>
      </c>
      <c r="M1675" s="40">
        <v>51</v>
      </c>
      <c r="N1675" s="40">
        <v>35</v>
      </c>
      <c r="O1675" s="40">
        <v>22.6</v>
      </c>
    </row>
    <row r="1676" spans="1:15">
      <c r="A1676" s="40">
        <v>31109</v>
      </c>
      <c r="B1676" s="20" t="s">
        <v>1802</v>
      </c>
      <c r="C1676" s="20" t="s">
        <v>1776</v>
      </c>
      <c r="D1676" s="40">
        <v>22.2</v>
      </c>
      <c r="E1676" s="40">
        <v>27.3</v>
      </c>
      <c r="F1676" s="40">
        <v>38</v>
      </c>
      <c r="G1676" s="40">
        <v>50.6</v>
      </c>
      <c r="H1676" s="40">
        <v>61.6</v>
      </c>
      <c r="I1676" s="40">
        <v>71.400000000000006</v>
      </c>
      <c r="J1676" s="40">
        <v>76.900000000000006</v>
      </c>
      <c r="K1676" s="40">
        <v>74.599999999999994</v>
      </c>
      <c r="L1676" s="40">
        <v>65.7</v>
      </c>
      <c r="M1676" s="40">
        <v>53.8</v>
      </c>
      <c r="N1676" s="40">
        <v>38.4</v>
      </c>
      <c r="O1676" s="40">
        <v>26.3</v>
      </c>
    </row>
    <row r="1677" spans="1:15">
      <c r="A1677" s="40">
        <v>31111</v>
      </c>
      <c r="B1677" s="20" t="s">
        <v>814</v>
      </c>
      <c r="C1677" s="20" t="s">
        <v>1776</v>
      </c>
      <c r="D1677" s="40">
        <v>23.7</v>
      </c>
      <c r="E1677" s="40">
        <v>28.4</v>
      </c>
      <c r="F1677" s="40">
        <v>36.6</v>
      </c>
      <c r="G1677" s="40">
        <v>48</v>
      </c>
      <c r="H1677" s="40">
        <v>58.5</v>
      </c>
      <c r="I1677" s="40">
        <v>68.400000000000006</v>
      </c>
      <c r="J1677" s="40">
        <v>74.8</v>
      </c>
      <c r="K1677" s="40">
        <v>72.7</v>
      </c>
      <c r="L1677" s="40">
        <v>63.2</v>
      </c>
      <c r="M1677" s="40">
        <v>51</v>
      </c>
      <c r="N1677" s="40">
        <v>36.299999999999997</v>
      </c>
      <c r="O1677" s="40">
        <v>26.3</v>
      </c>
    </row>
    <row r="1678" spans="1:15">
      <c r="A1678" s="40">
        <v>31113</v>
      </c>
      <c r="B1678" s="20" t="s">
        <v>816</v>
      </c>
      <c r="C1678" s="20" t="s">
        <v>1776</v>
      </c>
      <c r="D1678" s="40">
        <v>22.7</v>
      </c>
      <c r="E1678" s="40">
        <v>27</v>
      </c>
      <c r="F1678" s="40">
        <v>35.4</v>
      </c>
      <c r="G1678" s="40">
        <v>47.1</v>
      </c>
      <c r="H1678" s="40">
        <v>58</v>
      </c>
      <c r="I1678" s="40">
        <v>67.8</v>
      </c>
      <c r="J1678" s="40">
        <v>74.2</v>
      </c>
      <c r="K1678" s="40">
        <v>71.900000000000006</v>
      </c>
      <c r="L1678" s="40">
        <v>62.2</v>
      </c>
      <c r="M1678" s="40">
        <v>50.2</v>
      </c>
      <c r="N1678" s="40">
        <v>35.5</v>
      </c>
      <c r="O1678" s="40">
        <v>25.6</v>
      </c>
    </row>
    <row r="1679" spans="1:15">
      <c r="A1679" s="40">
        <v>31115</v>
      </c>
      <c r="B1679" s="20" t="s">
        <v>1803</v>
      </c>
      <c r="C1679" s="20" t="s">
        <v>1776</v>
      </c>
      <c r="D1679" s="40">
        <v>20.7</v>
      </c>
      <c r="E1679" s="40">
        <v>25</v>
      </c>
      <c r="F1679" s="40">
        <v>34.6</v>
      </c>
      <c r="G1679" s="40">
        <v>47</v>
      </c>
      <c r="H1679" s="40">
        <v>58</v>
      </c>
      <c r="I1679" s="40">
        <v>67.900000000000006</v>
      </c>
      <c r="J1679" s="40">
        <v>74.099999999999994</v>
      </c>
      <c r="K1679" s="40">
        <v>71.8</v>
      </c>
      <c r="L1679" s="40">
        <v>62.2</v>
      </c>
      <c r="M1679" s="40">
        <v>50.2</v>
      </c>
      <c r="N1679" s="40">
        <v>34.9</v>
      </c>
      <c r="O1679" s="40">
        <v>24</v>
      </c>
    </row>
    <row r="1680" spans="1:15">
      <c r="A1680" s="40">
        <v>31117</v>
      </c>
      <c r="B1680" s="20" t="s">
        <v>1336</v>
      </c>
      <c r="C1680" s="20" t="s">
        <v>1776</v>
      </c>
      <c r="D1680" s="40">
        <v>22.7</v>
      </c>
      <c r="E1680" s="40">
        <v>27.1</v>
      </c>
      <c r="F1680" s="40">
        <v>35.200000000000003</v>
      </c>
      <c r="G1680" s="40">
        <v>46.6</v>
      </c>
      <c r="H1680" s="40">
        <v>57.3</v>
      </c>
      <c r="I1680" s="40">
        <v>67.099999999999994</v>
      </c>
      <c r="J1680" s="40">
        <v>73.7</v>
      </c>
      <c r="K1680" s="40">
        <v>71.5</v>
      </c>
      <c r="L1680" s="40">
        <v>61.8</v>
      </c>
      <c r="M1680" s="40">
        <v>49.8</v>
      </c>
      <c r="N1680" s="40">
        <v>35.1</v>
      </c>
      <c r="O1680" s="40">
        <v>25.5</v>
      </c>
    </row>
    <row r="1681" spans="1:15">
      <c r="A1681" s="40">
        <v>31119</v>
      </c>
      <c r="B1681" s="20" t="s">
        <v>745</v>
      </c>
      <c r="C1681" s="20" t="s">
        <v>1776</v>
      </c>
      <c r="D1681" s="40">
        <v>19.3</v>
      </c>
      <c r="E1681" s="40">
        <v>24.2</v>
      </c>
      <c r="F1681" s="40">
        <v>35</v>
      </c>
      <c r="G1681" s="40">
        <v>48.4</v>
      </c>
      <c r="H1681" s="40">
        <v>59.8</v>
      </c>
      <c r="I1681" s="40">
        <v>69.599999999999994</v>
      </c>
      <c r="J1681" s="40">
        <v>75.2</v>
      </c>
      <c r="K1681" s="40">
        <v>72.5</v>
      </c>
      <c r="L1681" s="40">
        <v>63.3</v>
      </c>
      <c r="M1681" s="40">
        <v>51.2</v>
      </c>
      <c r="N1681" s="40">
        <v>35.5</v>
      </c>
      <c r="O1681" s="40">
        <v>23.3</v>
      </c>
    </row>
    <row r="1682" spans="1:15">
      <c r="A1682" s="40">
        <v>31121</v>
      </c>
      <c r="B1682" s="20" t="s">
        <v>1804</v>
      </c>
      <c r="C1682" s="20" t="s">
        <v>1776</v>
      </c>
      <c r="D1682" s="40">
        <v>21.6</v>
      </c>
      <c r="E1682" s="40">
        <v>26.7</v>
      </c>
      <c r="F1682" s="40">
        <v>36.700000000000003</v>
      </c>
      <c r="G1682" s="40">
        <v>49.4</v>
      </c>
      <c r="H1682" s="40">
        <v>60.4</v>
      </c>
      <c r="I1682" s="40">
        <v>70.5</v>
      </c>
      <c r="J1682" s="40">
        <v>76</v>
      </c>
      <c r="K1682" s="40">
        <v>73.8</v>
      </c>
      <c r="L1682" s="40">
        <v>64.5</v>
      </c>
      <c r="M1682" s="40">
        <v>52.4</v>
      </c>
      <c r="N1682" s="40">
        <v>37</v>
      </c>
      <c r="O1682" s="40">
        <v>25.3</v>
      </c>
    </row>
    <row r="1683" spans="1:15">
      <c r="A1683" s="40">
        <v>31123</v>
      </c>
      <c r="B1683" s="20" t="s">
        <v>1805</v>
      </c>
      <c r="C1683" s="20" t="s">
        <v>1776</v>
      </c>
      <c r="D1683" s="40">
        <v>24.1</v>
      </c>
      <c r="E1683" s="40">
        <v>28.2</v>
      </c>
      <c r="F1683" s="40">
        <v>35.4</v>
      </c>
      <c r="G1683" s="40">
        <v>45.5</v>
      </c>
      <c r="H1683" s="40">
        <v>55.5</v>
      </c>
      <c r="I1683" s="40">
        <v>65.5</v>
      </c>
      <c r="J1683" s="40">
        <v>72.400000000000006</v>
      </c>
      <c r="K1683" s="40">
        <v>70.3</v>
      </c>
      <c r="L1683" s="40">
        <v>60.5</v>
      </c>
      <c r="M1683" s="40">
        <v>48.5</v>
      </c>
      <c r="N1683" s="40">
        <v>34.9</v>
      </c>
      <c r="O1683" s="40">
        <v>26.1</v>
      </c>
    </row>
    <row r="1684" spans="1:15">
      <c r="A1684" s="40">
        <v>31125</v>
      </c>
      <c r="B1684" s="20" t="s">
        <v>1806</v>
      </c>
      <c r="C1684" s="20" t="s">
        <v>1776</v>
      </c>
      <c r="D1684" s="40">
        <v>20.7</v>
      </c>
      <c r="E1684" s="40">
        <v>25.8</v>
      </c>
      <c r="F1684" s="40">
        <v>36</v>
      </c>
      <c r="G1684" s="40">
        <v>48.8</v>
      </c>
      <c r="H1684" s="40">
        <v>59.9</v>
      </c>
      <c r="I1684" s="40">
        <v>69.8</v>
      </c>
      <c r="J1684" s="40">
        <v>75.400000000000006</v>
      </c>
      <c r="K1684" s="40">
        <v>73.2</v>
      </c>
      <c r="L1684" s="40">
        <v>63.9</v>
      </c>
      <c r="M1684" s="40">
        <v>51.9</v>
      </c>
      <c r="N1684" s="40">
        <v>36.4</v>
      </c>
      <c r="O1684" s="40">
        <v>24.4</v>
      </c>
    </row>
    <row r="1685" spans="1:15">
      <c r="A1685" s="40">
        <v>31127</v>
      </c>
      <c r="B1685" s="20" t="s">
        <v>1340</v>
      </c>
      <c r="C1685" s="20" t="s">
        <v>1776</v>
      </c>
      <c r="D1685" s="40">
        <v>23.7</v>
      </c>
      <c r="E1685" s="40">
        <v>29.1</v>
      </c>
      <c r="F1685" s="40">
        <v>39.6</v>
      </c>
      <c r="G1685" s="40">
        <v>51.9</v>
      </c>
      <c r="H1685" s="40">
        <v>62.6</v>
      </c>
      <c r="I1685" s="40">
        <v>72.099999999999994</v>
      </c>
      <c r="J1685" s="40">
        <v>77.3</v>
      </c>
      <c r="K1685" s="40">
        <v>75</v>
      </c>
      <c r="L1685" s="40">
        <v>66.5</v>
      </c>
      <c r="M1685" s="40">
        <v>54.9</v>
      </c>
      <c r="N1685" s="40">
        <v>40</v>
      </c>
      <c r="O1685" s="40">
        <v>27.9</v>
      </c>
    </row>
    <row r="1686" spans="1:15">
      <c r="A1686" s="40">
        <v>31129</v>
      </c>
      <c r="B1686" s="20" t="s">
        <v>1807</v>
      </c>
      <c r="C1686" s="20" t="s">
        <v>1776</v>
      </c>
      <c r="D1686" s="40">
        <v>23.3</v>
      </c>
      <c r="E1686" s="40">
        <v>28.8</v>
      </c>
      <c r="F1686" s="40">
        <v>38.5</v>
      </c>
      <c r="G1686" s="40">
        <v>50.6</v>
      </c>
      <c r="H1686" s="40">
        <v>61.2</v>
      </c>
      <c r="I1686" s="40">
        <v>71.3</v>
      </c>
      <c r="J1686" s="40">
        <v>77.2</v>
      </c>
      <c r="K1686" s="40">
        <v>75</v>
      </c>
      <c r="L1686" s="40">
        <v>65.8</v>
      </c>
      <c r="M1686" s="40">
        <v>53.6</v>
      </c>
      <c r="N1686" s="40">
        <v>38.4</v>
      </c>
      <c r="O1686" s="40">
        <v>27</v>
      </c>
    </row>
    <row r="1687" spans="1:15">
      <c r="A1687" s="40">
        <v>31131</v>
      </c>
      <c r="B1687" s="20" t="s">
        <v>1808</v>
      </c>
      <c r="C1687" s="20" t="s">
        <v>1776</v>
      </c>
      <c r="D1687" s="40">
        <v>22.7</v>
      </c>
      <c r="E1687" s="40">
        <v>28</v>
      </c>
      <c r="F1687" s="40">
        <v>38.700000000000003</v>
      </c>
      <c r="G1687" s="40">
        <v>51.4</v>
      </c>
      <c r="H1687" s="40">
        <v>62.3</v>
      </c>
      <c r="I1687" s="40">
        <v>71.900000000000006</v>
      </c>
      <c r="J1687" s="40">
        <v>77.2</v>
      </c>
      <c r="K1687" s="40">
        <v>74.8</v>
      </c>
      <c r="L1687" s="40">
        <v>66.2</v>
      </c>
      <c r="M1687" s="40">
        <v>54.3</v>
      </c>
      <c r="N1687" s="40">
        <v>39.1</v>
      </c>
      <c r="O1687" s="40">
        <v>26.9</v>
      </c>
    </row>
    <row r="1688" spans="1:15">
      <c r="A1688" s="40">
        <v>31133</v>
      </c>
      <c r="B1688" s="20" t="s">
        <v>1347</v>
      </c>
      <c r="C1688" s="20" t="s">
        <v>1776</v>
      </c>
      <c r="D1688" s="40">
        <v>23.6</v>
      </c>
      <c r="E1688" s="40">
        <v>29.2</v>
      </c>
      <c r="F1688" s="40">
        <v>39.6</v>
      </c>
      <c r="G1688" s="40">
        <v>51.8</v>
      </c>
      <c r="H1688" s="40">
        <v>62.5</v>
      </c>
      <c r="I1688" s="40">
        <v>72.099999999999994</v>
      </c>
      <c r="J1688" s="40">
        <v>77.400000000000006</v>
      </c>
      <c r="K1688" s="40">
        <v>75.099999999999994</v>
      </c>
      <c r="L1688" s="40">
        <v>66.5</v>
      </c>
      <c r="M1688" s="40">
        <v>54.7</v>
      </c>
      <c r="N1688" s="40">
        <v>39.700000000000003</v>
      </c>
      <c r="O1688" s="40">
        <v>27.9</v>
      </c>
    </row>
    <row r="1689" spans="1:15">
      <c r="A1689" s="40">
        <v>31135</v>
      </c>
      <c r="B1689" s="20" t="s">
        <v>1809</v>
      </c>
      <c r="C1689" s="20" t="s">
        <v>1776</v>
      </c>
      <c r="D1689" s="40">
        <v>24.7</v>
      </c>
      <c r="E1689" s="40">
        <v>29.2</v>
      </c>
      <c r="F1689" s="40">
        <v>36.799999999999997</v>
      </c>
      <c r="G1689" s="40">
        <v>47.8</v>
      </c>
      <c r="H1689" s="40">
        <v>58.1</v>
      </c>
      <c r="I1689" s="40">
        <v>68.2</v>
      </c>
      <c r="J1689" s="40">
        <v>74.900000000000006</v>
      </c>
      <c r="K1689" s="40">
        <v>72.7</v>
      </c>
      <c r="L1689" s="40">
        <v>63.1</v>
      </c>
      <c r="M1689" s="40">
        <v>50.8</v>
      </c>
      <c r="N1689" s="40">
        <v>36.4</v>
      </c>
      <c r="O1689" s="40">
        <v>26.8</v>
      </c>
    </row>
    <row r="1690" spans="1:15">
      <c r="A1690" s="40">
        <v>31137</v>
      </c>
      <c r="B1690" s="20" t="s">
        <v>1724</v>
      </c>
      <c r="C1690" s="20" t="s">
        <v>1776</v>
      </c>
      <c r="D1690" s="40">
        <v>23.6</v>
      </c>
      <c r="E1690" s="40">
        <v>28.6</v>
      </c>
      <c r="F1690" s="40">
        <v>37.700000000000003</v>
      </c>
      <c r="G1690" s="40">
        <v>49.5</v>
      </c>
      <c r="H1690" s="40">
        <v>59.9</v>
      </c>
      <c r="I1690" s="40">
        <v>70.099999999999994</v>
      </c>
      <c r="J1690" s="40">
        <v>76.099999999999994</v>
      </c>
      <c r="K1690" s="40">
        <v>74</v>
      </c>
      <c r="L1690" s="40">
        <v>64.599999999999994</v>
      </c>
      <c r="M1690" s="40">
        <v>52.5</v>
      </c>
      <c r="N1690" s="40">
        <v>37.5</v>
      </c>
      <c r="O1690" s="40">
        <v>26.6</v>
      </c>
    </row>
    <row r="1691" spans="1:15">
      <c r="A1691" s="40">
        <v>31139</v>
      </c>
      <c r="B1691" s="20" t="s">
        <v>1094</v>
      </c>
      <c r="C1691" s="20" t="s">
        <v>1776</v>
      </c>
      <c r="D1691" s="40">
        <v>18.5</v>
      </c>
      <c r="E1691" s="40">
        <v>23.4</v>
      </c>
      <c r="F1691" s="40">
        <v>34.299999999999997</v>
      </c>
      <c r="G1691" s="40">
        <v>47.9</v>
      </c>
      <c r="H1691" s="40">
        <v>59.4</v>
      </c>
      <c r="I1691" s="40">
        <v>69.3</v>
      </c>
      <c r="J1691" s="40">
        <v>74.8</v>
      </c>
      <c r="K1691" s="40">
        <v>72.2</v>
      </c>
      <c r="L1691" s="40">
        <v>62.9</v>
      </c>
      <c r="M1691" s="40">
        <v>50.7</v>
      </c>
      <c r="N1691" s="40">
        <v>34.9</v>
      </c>
      <c r="O1691" s="40">
        <v>22.6</v>
      </c>
    </row>
    <row r="1692" spans="1:15">
      <c r="A1692" s="40">
        <v>31141</v>
      </c>
      <c r="B1692" s="20" t="s">
        <v>1725</v>
      </c>
      <c r="C1692" s="20" t="s">
        <v>1776</v>
      </c>
      <c r="D1692" s="40">
        <v>20</v>
      </c>
      <c r="E1692" s="40">
        <v>25.1</v>
      </c>
      <c r="F1692" s="40">
        <v>35.700000000000003</v>
      </c>
      <c r="G1692" s="40">
        <v>48.7</v>
      </c>
      <c r="H1692" s="40">
        <v>59.9</v>
      </c>
      <c r="I1692" s="40">
        <v>69.8</v>
      </c>
      <c r="J1692" s="40">
        <v>75.2</v>
      </c>
      <c r="K1692" s="40">
        <v>72.8</v>
      </c>
      <c r="L1692" s="40">
        <v>63.7</v>
      </c>
      <c r="M1692" s="40">
        <v>51.8</v>
      </c>
      <c r="N1692" s="40">
        <v>36.200000000000003</v>
      </c>
      <c r="O1692" s="40">
        <v>24</v>
      </c>
    </row>
    <row r="1693" spans="1:15">
      <c r="A1693" s="40">
        <v>31143</v>
      </c>
      <c r="B1693" s="20" t="s">
        <v>825</v>
      </c>
      <c r="C1693" s="20" t="s">
        <v>1776</v>
      </c>
      <c r="D1693" s="40">
        <v>21.3</v>
      </c>
      <c r="E1693" s="40">
        <v>26.5</v>
      </c>
      <c r="F1693" s="40">
        <v>36.700000000000003</v>
      </c>
      <c r="G1693" s="40">
        <v>49.5</v>
      </c>
      <c r="H1693" s="40">
        <v>60.6</v>
      </c>
      <c r="I1693" s="40">
        <v>70.599999999999994</v>
      </c>
      <c r="J1693" s="40">
        <v>76.099999999999994</v>
      </c>
      <c r="K1693" s="40">
        <v>73.7</v>
      </c>
      <c r="L1693" s="40">
        <v>64.599999999999994</v>
      </c>
      <c r="M1693" s="40">
        <v>52.7</v>
      </c>
      <c r="N1693" s="40">
        <v>37.200000000000003</v>
      </c>
      <c r="O1693" s="40">
        <v>25.2</v>
      </c>
    </row>
    <row r="1694" spans="1:15">
      <c r="A1694" s="40">
        <v>31145</v>
      </c>
      <c r="B1694" s="20" t="s">
        <v>1810</v>
      </c>
      <c r="C1694" s="20" t="s">
        <v>1776</v>
      </c>
      <c r="D1694" s="40">
        <v>25.4</v>
      </c>
      <c r="E1694" s="40">
        <v>30.2</v>
      </c>
      <c r="F1694" s="40">
        <v>38.6</v>
      </c>
      <c r="G1694" s="40">
        <v>50.1</v>
      </c>
      <c r="H1694" s="40">
        <v>60.3</v>
      </c>
      <c r="I1694" s="40">
        <v>70.5</v>
      </c>
      <c r="J1694" s="40">
        <v>76.7</v>
      </c>
      <c r="K1694" s="40">
        <v>74.599999999999994</v>
      </c>
      <c r="L1694" s="40">
        <v>65.2</v>
      </c>
      <c r="M1694" s="40">
        <v>52.9</v>
      </c>
      <c r="N1694" s="40">
        <v>38.1</v>
      </c>
      <c r="O1694" s="40">
        <v>27.8</v>
      </c>
    </row>
    <row r="1695" spans="1:15">
      <c r="A1695" s="40">
        <v>31147</v>
      </c>
      <c r="B1695" s="20" t="s">
        <v>1811</v>
      </c>
      <c r="C1695" s="20" t="s">
        <v>1776</v>
      </c>
      <c r="D1695" s="40">
        <v>24.1</v>
      </c>
      <c r="E1695" s="40">
        <v>29.7</v>
      </c>
      <c r="F1695" s="40">
        <v>40.1</v>
      </c>
      <c r="G1695" s="40">
        <v>52.2</v>
      </c>
      <c r="H1695" s="40">
        <v>62.9</v>
      </c>
      <c r="I1695" s="40">
        <v>72.3</v>
      </c>
      <c r="J1695" s="40">
        <v>77.5</v>
      </c>
      <c r="K1695" s="40">
        <v>75.2</v>
      </c>
      <c r="L1695" s="40">
        <v>66.8</v>
      </c>
      <c r="M1695" s="40">
        <v>55.3</v>
      </c>
      <c r="N1695" s="40">
        <v>40.4</v>
      </c>
      <c r="O1695" s="40">
        <v>28.4</v>
      </c>
    </row>
    <row r="1696" spans="1:15">
      <c r="A1696" s="40">
        <v>31149</v>
      </c>
      <c r="B1696" s="20" t="s">
        <v>1644</v>
      </c>
      <c r="C1696" s="20" t="s">
        <v>1776</v>
      </c>
      <c r="D1696" s="40">
        <v>19.899999999999999</v>
      </c>
      <c r="E1696" s="40">
        <v>24.1</v>
      </c>
      <c r="F1696" s="40">
        <v>33.9</v>
      </c>
      <c r="G1696" s="40">
        <v>46.6</v>
      </c>
      <c r="H1696" s="40">
        <v>57.6</v>
      </c>
      <c r="I1696" s="40">
        <v>67.400000000000006</v>
      </c>
      <c r="J1696" s="40">
        <v>73.900000000000006</v>
      </c>
      <c r="K1696" s="40">
        <v>71.7</v>
      </c>
      <c r="L1696" s="40">
        <v>62</v>
      </c>
      <c r="M1696" s="40">
        <v>50.1</v>
      </c>
      <c r="N1696" s="40">
        <v>34.6</v>
      </c>
      <c r="O1696" s="40">
        <v>23.5</v>
      </c>
    </row>
    <row r="1697" spans="1:15">
      <c r="A1697" s="40">
        <v>31151</v>
      </c>
      <c r="B1697" s="20" t="s">
        <v>830</v>
      </c>
      <c r="C1697" s="20" t="s">
        <v>1776</v>
      </c>
      <c r="D1697" s="40">
        <v>22.6</v>
      </c>
      <c r="E1697" s="40">
        <v>27.9</v>
      </c>
      <c r="F1697" s="40">
        <v>38.200000000000003</v>
      </c>
      <c r="G1697" s="40">
        <v>50.6</v>
      </c>
      <c r="H1697" s="40">
        <v>61.5</v>
      </c>
      <c r="I1697" s="40">
        <v>71.5</v>
      </c>
      <c r="J1697" s="40">
        <v>77.2</v>
      </c>
      <c r="K1697" s="40">
        <v>75</v>
      </c>
      <c r="L1697" s="40">
        <v>65.8</v>
      </c>
      <c r="M1697" s="40">
        <v>53.7</v>
      </c>
      <c r="N1697" s="40">
        <v>38.4</v>
      </c>
      <c r="O1697" s="40">
        <v>26.6</v>
      </c>
    </row>
    <row r="1698" spans="1:15">
      <c r="A1698" s="40">
        <v>31153</v>
      </c>
      <c r="B1698" s="20" t="s">
        <v>1812</v>
      </c>
      <c r="C1698" s="20" t="s">
        <v>1776</v>
      </c>
      <c r="D1698" s="40">
        <v>21.5</v>
      </c>
      <c r="E1698" s="40">
        <v>26.6</v>
      </c>
      <c r="F1698" s="40">
        <v>37.700000000000003</v>
      </c>
      <c r="G1698" s="40">
        <v>50.7</v>
      </c>
      <c r="H1698" s="40">
        <v>61.8</v>
      </c>
      <c r="I1698" s="40">
        <v>71.400000000000006</v>
      </c>
      <c r="J1698" s="40">
        <v>76.5</v>
      </c>
      <c r="K1698" s="40">
        <v>74.099999999999994</v>
      </c>
      <c r="L1698" s="40">
        <v>65.5</v>
      </c>
      <c r="M1698" s="40">
        <v>53.7</v>
      </c>
      <c r="N1698" s="40">
        <v>38.200000000000003</v>
      </c>
      <c r="O1698" s="40">
        <v>25.7</v>
      </c>
    </row>
    <row r="1699" spans="1:15">
      <c r="A1699" s="40">
        <v>31155</v>
      </c>
      <c r="B1699" s="20" t="s">
        <v>1813</v>
      </c>
      <c r="C1699" s="20" t="s">
        <v>1776</v>
      </c>
      <c r="D1699" s="40">
        <v>21.2</v>
      </c>
      <c r="E1699" s="40">
        <v>26.2</v>
      </c>
      <c r="F1699" s="40">
        <v>37.1</v>
      </c>
      <c r="G1699" s="40">
        <v>50</v>
      </c>
      <c r="H1699" s="40">
        <v>61.1</v>
      </c>
      <c r="I1699" s="40">
        <v>70.8</v>
      </c>
      <c r="J1699" s="40">
        <v>76.2</v>
      </c>
      <c r="K1699" s="40">
        <v>73.7</v>
      </c>
      <c r="L1699" s="40">
        <v>64.900000000000006</v>
      </c>
      <c r="M1699" s="40">
        <v>53.1</v>
      </c>
      <c r="N1699" s="40">
        <v>37.5</v>
      </c>
      <c r="O1699" s="40">
        <v>25.3</v>
      </c>
    </row>
    <row r="1700" spans="1:15">
      <c r="A1700" s="40">
        <v>31157</v>
      </c>
      <c r="B1700" s="20" t="s">
        <v>1814</v>
      </c>
      <c r="C1700" s="20" t="s">
        <v>1776</v>
      </c>
      <c r="D1700" s="40">
        <v>24.8</v>
      </c>
      <c r="E1700" s="40">
        <v>28.8</v>
      </c>
      <c r="F1700" s="40">
        <v>35.700000000000003</v>
      </c>
      <c r="G1700" s="40">
        <v>45.6</v>
      </c>
      <c r="H1700" s="40">
        <v>55.5</v>
      </c>
      <c r="I1700" s="40">
        <v>65.400000000000006</v>
      </c>
      <c r="J1700" s="40">
        <v>72.3</v>
      </c>
      <c r="K1700" s="40">
        <v>70</v>
      </c>
      <c r="L1700" s="40">
        <v>60.2</v>
      </c>
      <c r="M1700" s="40">
        <v>48.4</v>
      </c>
      <c r="N1700" s="40">
        <v>35.1</v>
      </c>
      <c r="O1700" s="40">
        <v>26.7</v>
      </c>
    </row>
    <row r="1701" spans="1:15">
      <c r="A1701" s="40">
        <v>31159</v>
      </c>
      <c r="B1701" s="20" t="s">
        <v>1356</v>
      </c>
      <c r="C1701" s="20" t="s">
        <v>1776</v>
      </c>
      <c r="D1701" s="40">
        <v>22.1</v>
      </c>
      <c r="E1701" s="40">
        <v>27.1</v>
      </c>
      <c r="F1701" s="40">
        <v>37.5</v>
      </c>
      <c r="G1701" s="40">
        <v>50.1</v>
      </c>
      <c r="H1701" s="40">
        <v>61.1</v>
      </c>
      <c r="I1701" s="40">
        <v>71</v>
      </c>
      <c r="J1701" s="40">
        <v>76.599999999999994</v>
      </c>
      <c r="K1701" s="40">
        <v>74.099999999999994</v>
      </c>
      <c r="L1701" s="40">
        <v>65.099999999999994</v>
      </c>
      <c r="M1701" s="40">
        <v>53.2</v>
      </c>
      <c r="N1701" s="40">
        <v>37.9</v>
      </c>
      <c r="O1701" s="40">
        <v>26</v>
      </c>
    </row>
    <row r="1702" spans="1:15">
      <c r="A1702" s="40">
        <v>31161</v>
      </c>
      <c r="B1702" s="20" t="s">
        <v>1358</v>
      </c>
      <c r="C1702" s="20" t="s">
        <v>1776</v>
      </c>
      <c r="D1702" s="40">
        <v>21.3</v>
      </c>
      <c r="E1702" s="40">
        <v>25.6</v>
      </c>
      <c r="F1702" s="40">
        <v>33.5</v>
      </c>
      <c r="G1702" s="40">
        <v>44.3</v>
      </c>
      <c r="H1702" s="40">
        <v>54.6</v>
      </c>
      <c r="I1702" s="40">
        <v>64.599999999999994</v>
      </c>
      <c r="J1702" s="40">
        <v>71.7</v>
      </c>
      <c r="K1702" s="40">
        <v>69.900000000000006</v>
      </c>
      <c r="L1702" s="40">
        <v>59.7</v>
      </c>
      <c r="M1702" s="40">
        <v>47.6</v>
      </c>
      <c r="N1702" s="40">
        <v>33.1</v>
      </c>
      <c r="O1702" s="40">
        <v>23.9</v>
      </c>
    </row>
    <row r="1703" spans="1:15">
      <c r="A1703" s="40">
        <v>31163</v>
      </c>
      <c r="B1703" s="20" t="s">
        <v>1359</v>
      </c>
      <c r="C1703" s="20" t="s">
        <v>1776</v>
      </c>
      <c r="D1703" s="40">
        <v>21.4</v>
      </c>
      <c r="E1703" s="40">
        <v>26.2</v>
      </c>
      <c r="F1703" s="40">
        <v>35.9</v>
      </c>
      <c r="G1703" s="40">
        <v>48.3</v>
      </c>
      <c r="H1703" s="40">
        <v>59.1</v>
      </c>
      <c r="I1703" s="40">
        <v>69</v>
      </c>
      <c r="J1703" s="40">
        <v>74.8</v>
      </c>
      <c r="K1703" s="40">
        <v>72.7</v>
      </c>
      <c r="L1703" s="40">
        <v>63.4</v>
      </c>
      <c r="M1703" s="40">
        <v>51.2</v>
      </c>
      <c r="N1703" s="40">
        <v>36</v>
      </c>
      <c r="O1703" s="40">
        <v>24.7</v>
      </c>
    </row>
    <row r="1704" spans="1:15">
      <c r="A1704" s="40">
        <v>31165</v>
      </c>
      <c r="B1704" s="20" t="s">
        <v>1297</v>
      </c>
      <c r="C1704" s="20" t="s">
        <v>1776</v>
      </c>
      <c r="D1704" s="40">
        <v>22.2</v>
      </c>
      <c r="E1704" s="40">
        <v>26.1</v>
      </c>
      <c r="F1704" s="40">
        <v>33.299999999999997</v>
      </c>
      <c r="G1704" s="40">
        <v>43.4</v>
      </c>
      <c r="H1704" s="40">
        <v>53.3</v>
      </c>
      <c r="I1704" s="40">
        <v>63.3</v>
      </c>
      <c r="J1704" s="40">
        <v>70.599999999999994</v>
      </c>
      <c r="K1704" s="40">
        <v>68.7</v>
      </c>
      <c r="L1704" s="40">
        <v>58.5</v>
      </c>
      <c r="M1704" s="40">
        <v>46.8</v>
      </c>
      <c r="N1704" s="40">
        <v>33.1</v>
      </c>
      <c r="O1704" s="40">
        <v>24.6</v>
      </c>
    </row>
    <row r="1705" spans="1:15">
      <c r="A1705" s="40">
        <v>31167</v>
      </c>
      <c r="B1705" s="20" t="s">
        <v>1362</v>
      </c>
      <c r="C1705" s="20" t="s">
        <v>1776</v>
      </c>
      <c r="D1705" s="40">
        <v>19.3</v>
      </c>
      <c r="E1705" s="40">
        <v>24.2</v>
      </c>
      <c r="F1705" s="40">
        <v>35.200000000000003</v>
      </c>
      <c r="G1705" s="40">
        <v>48.5</v>
      </c>
      <c r="H1705" s="40">
        <v>59.9</v>
      </c>
      <c r="I1705" s="40">
        <v>69.599999999999994</v>
      </c>
      <c r="J1705" s="40">
        <v>75</v>
      </c>
      <c r="K1705" s="40">
        <v>72.5</v>
      </c>
      <c r="L1705" s="40">
        <v>63.4</v>
      </c>
      <c r="M1705" s="40">
        <v>51.4</v>
      </c>
      <c r="N1705" s="40">
        <v>35.799999999999997</v>
      </c>
      <c r="O1705" s="40">
        <v>23.5</v>
      </c>
    </row>
    <row r="1706" spans="1:15">
      <c r="A1706" s="40">
        <v>31169</v>
      </c>
      <c r="B1706" s="20" t="s">
        <v>1815</v>
      </c>
      <c r="C1706" s="20" t="s">
        <v>1776</v>
      </c>
      <c r="D1706" s="40">
        <v>23.3</v>
      </c>
      <c r="E1706" s="40">
        <v>28.7</v>
      </c>
      <c r="F1706" s="40">
        <v>38.700000000000003</v>
      </c>
      <c r="G1706" s="40">
        <v>50.9</v>
      </c>
      <c r="H1706" s="40">
        <v>61.6</v>
      </c>
      <c r="I1706" s="40">
        <v>71.599999999999994</v>
      </c>
      <c r="J1706" s="40">
        <v>77.400000000000006</v>
      </c>
      <c r="K1706" s="40">
        <v>75.2</v>
      </c>
      <c r="L1706" s="40">
        <v>66.099999999999994</v>
      </c>
      <c r="M1706" s="40">
        <v>54</v>
      </c>
      <c r="N1706" s="40">
        <v>38.700000000000003</v>
      </c>
      <c r="O1706" s="40">
        <v>27.2</v>
      </c>
    </row>
    <row r="1707" spans="1:15">
      <c r="A1707" s="40">
        <v>31171</v>
      </c>
      <c r="B1707" s="20" t="s">
        <v>1109</v>
      </c>
      <c r="C1707" s="20" t="s">
        <v>1776</v>
      </c>
      <c r="D1707" s="40">
        <v>22.6</v>
      </c>
      <c r="E1707" s="40">
        <v>26.7</v>
      </c>
      <c r="F1707" s="40">
        <v>35.200000000000003</v>
      </c>
      <c r="G1707" s="40">
        <v>47.1</v>
      </c>
      <c r="H1707" s="40">
        <v>58.1</v>
      </c>
      <c r="I1707" s="40">
        <v>68.099999999999994</v>
      </c>
      <c r="J1707" s="40">
        <v>74.5</v>
      </c>
      <c r="K1707" s="40">
        <v>72.099999999999994</v>
      </c>
      <c r="L1707" s="40">
        <v>62.4</v>
      </c>
      <c r="M1707" s="40">
        <v>50.3</v>
      </c>
      <c r="N1707" s="40">
        <v>35.5</v>
      </c>
      <c r="O1707" s="40">
        <v>25.6</v>
      </c>
    </row>
    <row r="1708" spans="1:15">
      <c r="A1708" s="40">
        <v>31173</v>
      </c>
      <c r="B1708" s="20" t="s">
        <v>1816</v>
      </c>
      <c r="C1708" s="20" t="s">
        <v>1776</v>
      </c>
      <c r="D1708" s="40">
        <v>18.3</v>
      </c>
      <c r="E1708" s="40">
        <v>23.3</v>
      </c>
      <c r="F1708" s="40">
        <v>34.9</v>
      </c>
      <c r="G1708" s="40">
        <v>48.5</v>
      </c>
      <c r="H1708" s="40">
        <v>60</v>
      </c>
      <c r="I1708" s="40">
        <v>69.599999999999994</v>
      </c>
      <c r="J1708" s="40">
        <v>74.7</v>
      </c>
      <c r="K1708" s="40">
        <v>72.099999999999994</v>
      </c>
      <c r="L1708" s="40">
        <v>63.1</v>
      </c>
      <c r="M1708" s="40">
        <v>51.3</v>
      </c>
      <c r="N1708" s="40">
        <v>35.4</v>
      </c>
      <c r="O1708" s="40">
        <v>22.8</v>
      </c>
    </row>
    <row r="1709" spans="1:15">
      <c r="A1709" s="40">
        <v>31175</v>
      </c>
      <c r="B1709" s="20" t="s">
        <v>1160</v>
      </c>
      <c r="C1709" s="20" t="s">
        <v>1776</v>
      </c>
      <c r="D1709" s="40">
        <v>20.7</v>
      </c>
      <c r="E1709" s="40">
        <v>25.4</v>
      </c>
      <c r="F1709" s="40">
        <v>35</v>
      </c>
      <c r="G1709" s="40">
        <v>47.4</v>
      </c>
      <c r="H1709" s="40">
        <v>58.4</v>
      </c>
      <c r="I1709" s="40">
        <v>68.3</v>
      </c>
      <c r="J1709" s="40">
        <v>74.3</v>
      </c>
      <c r="K1709" s="40">
        <v>72.2</v>
      </c>
      <c r="L1709" s="40">
        <v>62.8</v>
      </c>
      <c r="M1709" s="40">
        <v>50.6</v>
      </c>
      <c r="N1709" s="40">
        <v>35.4</v>
      </c>
      <c r="O1709" s="40">
        <v>24</v>
      </c>
    </row>
    <row r="1710" spans="1:15">
      <c r="A1710" s="40">
        <v>31177</v>
      </c>
      <c r="B1710" s="20" t="s">
        <v>765</v>
      </c>
      <c r="C1710" s="20" t="s">
        <v>1776</v>
      </c>
      <c r="D1710" s="40">
        <v>20.2</v>
      </c>
      <c r="E1710" s="40">
        <v>25.3</v>
      </c>
      <c r="F1710" s="40">
        <v>36.700000000000003</v>
      </c>
      <c r="G1710" s="40">
        <v>50</v>
      </c>
      <c r="H1710" s="40">
        <v>61.2</v>
      </c>
      <c r="I1710" s="40">
        <v>70.8</v>
      </c>
      <c r="J1710" s="40">
        <v>75.8</v>
      </c>
      <c r="K1710" s="40">
        <v>73.3</v>
      </c>
      <c r="L1710" s="40">
        <v>64.8</v>
      </c>
      <c r="M1710" s="40">
        <v>52.8</v>
      </c>
      <c r="N1710" s="40">
        <v>37.1</v>
      </c>
      <c r="O1710" s="40">
        <v>24.6</v>
      </c>
    </row>
    <row r="1711" spans="1:15">
      <c r="A1711" s="40">
        <v>31179</v>
      </c>
      <c r="B1711" s="20" t="s">
        <v>1120</v>
      </c>
      <c r="C1711" s="20" t="s">
        <v>1776</v>
      </c>
      <c r="D1711" s="40">
        <v>18.399999999999999</v>
      </c>
      <c r="E1711" s="40">
        <v>23.3</v>
      </c>
      <c r="F1711" s="40">
        <v>34.5</v>
      </c>
      <c r="G1711" s="40">
        <v>47.9</v>
      </c>
      <c r="H1711" s="40">
        <v>59.4</v>
      </c>
      <c r="I1711" s="40">
        <v>69.2</v>
      </c>
      <c r="J1711" s="40">
        <v>74.599999999999994</v>
      </c>
      <c r="K1711" s="40">
        <v>72.099999999999994</v>
      </c>
      <c r="L1711" s="40">
        <v>62.9</v>
      </c>
      <c r="M1711" s="40">
        <v>50.8</v>
      </c>
      <c r="N1711" s="40">
        <v>35.200000000000003</v>
      </c>
      <c r="O1711" s="40">
        <v>22.8</v>
      </c>
    </row>
    <row r="1712" spans="1:15">
      <c r="A1712" s="40">
        <v>31181</v>
      </c>
      <c r="B1712" s="20" t="s">
        <v>1121</v>
      </c>
      <c r="C1712" s="20" t="s">
        <v>1776</v>
      </c>
      <c r="D1712" s="40">
        <v>23.6</v>
      </c>
      <c r="E1712" s="40">
        <v>29.2</v>
      </c>
      <c r="F1712" s="40">
        <v>38.700000000000003</v>
      </c>
      <c r="G1712" s="40">
        <v>50.7</v>
      </c>
      <c r="H1712" s="40">
        <v>61.1</v>
      </c>
      <c r="I1712" s="40">
        <v>71.2</v>
      </c>
      <c r="J1712" s="40">
        <v>77</v>
      </c>
      <c r="K1712" s="40">
        <v>74.900000000000006</v>
      </c>
      <c r="L1712" s="40">
        <v>65.8</v>
      </c>
      <c r="M1712" s="40">
        <v>53.6</v>
      </c>
      <c r="N1712" s="40">
        <v>38.4</v>
      </c>
      <c r="O1712" s="40">
        <v>27</v>
      </c>
    </row>
    <row r="1713" spans="1:15">
      <c r="A1713" s="40">
        <v>31183</v>
      </c>
      <c r="B1713" s="20" t="s">
        <v>1122</v>
      </c>
      <c r="C1713" s="20" t="s">
        <v>1776</v>
      </c>
      <c r="D1713" s="40">
        <v>19.7</v>
      </c>
      <c r="E1713" s="40">
        <v>24.3</v>
      </c>
      <c r="F1713" s="40">
        <v>34.4</v>
      </c>
      <c r="G1713" s="40">
        <v>47.3</v>
      </c>
      <c r="H1713" s="40">
        <v>58.5</v>
      </c>
      <c r="I1713" s="40">
        <v>68.400000000000006</v>
      </c>
      <c r="J1713" s="40">
        <v>74.2</v>
      </c>
      <c r="K1713" s="40">
        <v>72</v>
      </c>
      <c r="L1713" s="40">
        <v>62.6</v>
      </c>
      <c r="M1713" s="40">
        <v>50.6</v>
      </c>
      <c r="N1713" s="40">
        <v>35.1</v>
      </c>
      <c r="O1713" s="40">
        <v>23.3</v>
      </c>
    </row>
    <row r="1714" spans="1:15">
      <c r="A1714" s="40">
        <v>31185</v>
      </c>
      <c r="B1714" s="20" t="s">
        <v>1503</v>
      </c>
      <c r="C1714" s="20" t="s">
        <v>1776</v>
      </c>
      <c r="D1714" s="40">
        <v>22.3</v>
      </c>
      <c r="E1714" s="40">
        <v>27.5</v>
      </c>
      <c r="F1714" s="40">
        <v>37.5</v>
      </c>
      <c r="G1714" s="40">
        <v>50.1</v>
      </c>
      <c r="H1714" s="40">
        <v>61.1</v>
      </c>
      <c r="I1714" s="40">
        <v>71.099999999999994</v>
      </c>
      <c r="J1714" s="40">
        <v>76.7</v>
      </c>
      <c r="K1714" s="40">
        <v>74.3</v>
      </c>
      <c r="L1714" s="40">
        <v>65.2</v>
      </c>
      <c r="M1714" s="40">
        <v>53.2</v>
      </c>
      <c r="N1714" s="40">
        <v>37.799999999999997</v>
      </c>
      <c r="O1714" s="40">
        <v>26</v>
      </c>
    </row>
    <row r="1715" spans="1:15">
      <c r="A1715" s="40">
        <v>32001</v>
      </c>
      <c r="B1715" s="20" t="s">
        <v>1817</v>
      </c>
      <c r="C1715" s="20" t="s">
        <v>1818</v>
      </c>
      <c r="D1715" s="40">
        <v>30.4</v>
      </c>
      <c r="E1715" s="40">
        <v>35.799999999999997</v>
      </c>
      <c r="F1715" s="40">
        <v>41.3</v>
      </c>
      <c r="G1715" s="40">
        <v>48.1</v>
      </c>
      <c r="H1715" s="40">
        <v>56.4</v>
      </c>
      <c r="I1715" s="40">
        <v>64.8</v>
      </c>
      <c r="J1715" s="40">
        <v>73.3</v>
      </c>
      <c r="K1715" s="40">
        <v>71.099999999999994</v>
      </c>
      <c r="L1715" s="40">
        <v>62.3</v>
      </c>
      <c r="M1715" s="40">
        <v>51.3</v>
      </c>
      <c r="N1715" s="40">
        <v>39.299999999999997</v>
      </c>
      <c r="O1715" s="40">
        <v>31.3</v>
      </c>
    </row>
    <row r="1716" spans="1:15">
      <c r="A1716" s="40">
        <v>32003</v>
      </c>
      <c r="B1716" s="20" t="s">
        <v>793</v>
      </c>
      <c r="C1716" s="20" t="s">
        <v>1818</v>
      </c>
      <c r="D1716" s="40">
        <v>43.4</v>
      </c>
      <c r="E1716" s="40">
        <v>47.5</v>
      </c>
      <c r="F1716" s="40">
        <v>52.9</v>
      </c>
      <c r="G1716" s="40">
        <v>60.5</v>
      </c>
      <c r="H1716" s="40">
        <v>69.2</v>
      </c>
      <c r="I1716" s="40">
        <v>78.8</v>
      </c>
      <c r="J1716" s="40">
        <v>85.3</v>
      </c>
      <c r="K1716" s="40">
        <v>83.5</v>
      </c>
      <c r="L1716" s="40">
        <v>76.099999999999994</v>
      </c>
      <c r="M1716" s="40">
        <v>64.400000000000006</v>
      </c>
      <c r="N1716" s="40">
        <v>52</v>
      </c>
      <c r="O1716" s="40">
        <v>44.2</v>
      </c>
    </row>
    <row r="1717" spans="1:15">
      <c r="A1717" s="40">
        <v>32005</v>
      </c>
      <c r="B1717" s="20" t="s">
        <v>918</v>
      </c>
      <c r="C1717" s="20" t="s">
        <v>1818</v>
      </c>
      <c r="D1717" s="40">
        <v>31.2</v>
      </c>
      <c r="E1717" s="40">
        <v>34.200000000000003</v>
      </c>
      <c r="F1717" s="40">
        <v>38.5</v>
      </c>
      <c r="G1717" s="40">
        <v>44.5</v>
      </c>
      <c r="H1717" s="40">
        <v>51.9</v>
      </c>
      <c r="I1717" s="40">
        <v>59.9</v>
      </c>
      <c r="J1717" s="40">
        <v>67.7</v>
      </c>
      <c r="K1717" s="40">
        <v>66.3</v>
      </c>
      <c r="L1717" s="40">
        <v>59</v>
      </c>
      <c r="M1717" s="40">
        <v>49.4</v>
      </c>
      <c r="N1717" s="40">
        <v>39.1</v>
      </c>
      <c r="O1717" s="40">
        <v>32.5</v>
      </c>
    </row>
    <row r="1718" spans="1:15">
      <c r="A1718" s="40">
        <v>32007</v>
      </c>
      <c r="B1718" s="20" t="s">
        <v>1819</v>
      </c>
      <c r="C1718" s="20" t="s">
        <v>1818</v>
      </c>
      <c r="D1718" s="40">
        <v>24.6</v>
      </c>
      <c r="E1718" s="40">
        <v>28.6</v>
      </c>
      <c r="F1718" s="40">
        <v>34.299999999999997</v>
      </c>
      <c r="G1718" s="40">
        <v>41.6</v>
      </c>
      <c r="H1718" s="40">
        <v>50</v>
      </c>
      <c r="I1718" s="40">
        <v>58.4</v>
      </c>
      <c r="J1718" s="40">
        <v>67.5</v>
      </c>
      <c r="K1718" s="40">
        <v>65.5</v>
      </c>
      <c r="L1718" s="40">
        <v>56.4</v>
      </c>
      <c r="M1718" s="40">
        <v>45.7</v>
      </c>
      <c r="N1718" s="40">
        <v>33.799999999999997</v>
      </c>
      <c r="O1718" s="40">
        <v>26</v>
      </c>
    </row>
    <row r="1719" spans="1:15">
      <c r="A1719" s="40">
        <v>32009</v>
      </c>
      <c r="B1719" s="20" t="s">
        <v>1820</v>
      </c>
      <c r="C1719" s="20" t="s">
        <v>1818</v>
      </c>
      <c r="D1719" s="40">
        <v>31.2</v>
      </c>
      <c r="E1719" s="40">
        <v>35.700000000000003</v>
      </c>
      <c r="F1719" s="40">
        <v>41.2</v>
      </c>
      <c r="G1719" s="40">
        <v>48.5</v>
      </c>
      <c r="H1719" s="40">
        <v>57</v>
      </c>
      <c r="I1719" s="40">
        <v>66.2</v>
      </c>
      <c r="J1719" s="40">
        <v>73.5</v>
      </c>
      <c r="K1719" s="40">
        <v>71.3</v>
      </c>
      <c r="L1719" s="40">
        <v>63.2</v>
      </c>
      <c r="M1719" s="40">
        <v>52.2</v>
      </c>
      <c r="N1719" s="40">
        <v>40</v>
      </c>
      <c r="O1719" s="40">
        <v>32</v>
      </c>
    </row>
    <row r="1720" spans="1:15">
      <c r="A1720" s="40">
        <v>32011</v>
      </c>
      <c r="B1720" s="20" t="s">
        <v>1821</v>
      </c>
      <c r="C1720" s="20" t="s">
        <v>1818</v>
      </c>
      <c r="D1720" s="40">
        <v>25.3</v>
      </c>
      <c r="E1720" s="40">
        <v>29.6</v>
      </c>
      <c r="F1720" s="40">
        <v>35.299999999999997</v>
      </c>
      <c r="G1720" s="40">
        <v>42.2</v>
      </c>
      <c r="H1720" s="40">
        <v>50.5</v>
      </c>
      <c r="I1720" s="40">
        <v>59.2</v>
      </c>
      <c r="J1720" s="40">
        <v>68</v>
      </c>
      <c r="K1720" s="40">
        <v>66</v>
      </c>
      <c r="L1720" s="40">
        <v>57.3</v>
      </c>
      <c r="M1720" s="40">
        <v>46.6</v>
      </c>
      <c r="N1720" s="40">
        <v>34.9</v>
      </c>
      <c r="O1720" s="40">
        <v>27</v>
      </c>
    </row>
    <row r="1721" spans="1:15">
      <c r="A1721" s="40">
        <v>32013</v>
      </c>
      <c r="B1721" s="20" t="s">
        <v>854</v>
      </c>
      <c r="C1721" s="20" t="s">
        <v>1818</v>
      </c>
      <c r="D1721" s="40">
        <v>28.5</v>
      </c>
      <c r="E1721" s="40">
        <v>33.200000000000003</v>
      </c>
      <c r="F1721" s="40">
        <v>38.5</v>
      </c>
      <c r="G1721" s="40">
        <v>45.2</v>
      </c>
      <c r="H1721" s="40">
        <v>53.5</v>
      </c>
      <c r="I1721" s="40">
        <v>61.9</v>
      </c>
      <c r="J1721" s="40">
        <v>71.099999999999994</v>
      </c>
      <c r="K1721" s="40">
        <v>69.2</v>
      </c>
      <c r="L1721" s="40">
        <v>60.2</v>
      </c>
      <c r="M1721" s="40">
        <v>49.4</v>
      </c>
      <c r="N1721" s="40">
        <v>37.4</v>
      </c>
      <c r="O1721" s="40">
        <v>29.7</v>
      </c>
    </row>
    <row r="1722" spans="1:15">
      <c r="A1722" s="40">
        <v>32015</v>
      </c>
      <c r="B1722" s="20" t="s">
        <v>1822</v>
      </c>
      <c r="C1722" s="20" t="s">
        <v>1818</v>
      </c>
      <c r="D1722" s="40">
        <v>27.6</v>
      </c>
      <c r="E1722" s="40">
        <v>32.200000000000003</v>
      </c>
      <c r="F1722" s="40">
        <v>37.1</v>
      </c>
      <c r="G1722" s="40">
        <v>43.8</v>
      </c>
      <c r="H1722" s="40">
        <v>52.2</v>
      </c>
      <c r="I1722" s="40">
        <v>60.9</v>
      </c>
      <c r="J1722" s="40">
        <v>70.099999999999994</v>
      </c>
      <c r="K1722" s="40">
        <v>67.8</v>
      </c>
      <c r="L1722" s="40">
        <v>59</v>
      </c>
      <c r="M1722" s="40">
        <v>48.4</v>
      </c>
      <c r="N1722" s="40">
        <v>36.700000000000003</v>
      </c>
      <c r="O1722" s="40">
        <v>29.2</v>
      </c>
    </row>
    <row r="1723" spans="1:15">
      <c r="A1723" s="40">
        <v>32017</v>
      </c>
      <c r="B1723" s="20" t="s">
        <v>814</v>
      </c>
      <c r="C1723" s="20" t="s">
        <v>1818</v>
      </c>
      <c r="D1723" s="40">
        <v>34.4</v>
      </c>
      <c r="E1723" s="40">
        <v>38.299999999999997</v>
      </c>
      <c r="F1723" s="40">
        <v>43.6</v>
      </c>
      <c r="G1723" s="40">
        <v>51</v>
      </c>
      <c r="H1723" s="40">
        <v>59.5</v>
      </c>
      <c r="I1723" s="40">
        <v>69.099999999999994</v>
      </c>
      <c r="J1723" s="40">
        <v>76.099999999999994</v>
      </c>
      <c r="K1723" s="40">
        <v>74.2</v>
      </c>
      <c r="L1723" s="40">
        <v>66.5</v>
      </c>
      <c r="M1723" s="40">
        <v>55.2</v>
      </c>
      <c r="N1723" s="40">
        <v>43.2</v>
      </c>
      <c r="O1723" s="40">
        <v>35.6</v>
      </c>
    </row>
    <row r="1724" spans="1:15">
      <c r="A1724" s="40">
        <v>32019</v>
      </c>
      <c r="B1724" s="20" t="s">
        <v>1283</v>
      </c>
      <c r="C1724" s="20" t="s">
        <v>1818</v>
      </c>
      <c r="D1724" s="40">
        <v>31.3</v>
      </c>
      <c r="E1724" s="40">
        <v>35.9</v>
      </c>
      <c r="F1724" s="40">
        <v>41.1</v>
      </c>
      <c r="G1724" s="40">
        <v>47.6</v>
      </c>
      <c r="H1724" s="40">
        <v>55.5</v>
      </c>
      <c r="I1724" s="40">
        <v>63.6</v>
      </c>
      <c r="J1724" s="40">
        <v>71.599999999999994</v>
      </c>
      <c r="K1724" s="40">
        <v>69.7</v>
      </c>
      <c r="L1724" s="40">
        <v>61.4</v>
      </c>
      <c r="M1724" s="40">
        <v>50.9</v>
      </c>
      <c r="N1724" s="40">
        <v>39.799999999999997</v>
      </c>
      <c r="O1724" s="40">
        <v>32.299999999999997</v>
      </c>
    </row>
    <row r="1725" spans="1:15">
      <c r="A1725" s="40">
        <v>32021</v>
      </c>
      <c r="B1725" s="20" t="s">
        <v>935</v>
      </c>
      <c r="C1725" s="20" t="s">
        <v>1818</v>
      </c>
      <c r="D1725" s="40">
        <v>29.9</v>
      </c>
      <c r="E1725" s="40">
        <v>34.1</v>
      </c>
      <c r="F1725" s="40">
        <v>39.200000000000003</v>
      </c>
      <c r="G1725" s="40">
        <v>46</v>
      </c>
      <c r="H1725" s="40">
        <v>54.3</v>
      </c>
      <c r="I1725" s="40">
        <v>62.9</v>
      </c>
      <c r="J1725" s="40">
        <v>71</v>
      </c>
      <c r="K1725" s="40">
        <v>69</v>
      </c>
      <c r="L1725" s="40">
        <v>60.6</v>
      </c>
      <c r="M1725" s="40">
        <v>50.1</v>
      </c>
      <c r="N1725" s="40">
        <v>38.5</v>
      </c>
      <c r="O1725" s="40">
        <v>30.9</v>
      </c>
    </row>
    <row r="1726" spans="1:15">
      <c r="A1726" s="40">
        <v>32023</v>
      </c>
      <c r="B1726" s="20" t="s">
        <v>1823</v>
      </c>
      <c r="C1726" s="20" t="s">
        <v>1818</v>
      </c>
      <c r="D1726" s="40">
        <v>30.9</v>
      </c>
      <c r="E1726" s="40">
        <v>34.9</v>
      </c>
      <c r="F1726" s="40">
        <v>40.4</v>
      </c>
      <c r="G1726" s="40">
        <v>47.7</v>
      </c>
      <c r="H1726" s="40">
        <v>56</v>
      </c>
      <c r="I1726" s="40">
        <v>65.400000000000006</v>
      </c>
      <c r="J1726" s="40">
        <v>73</v>
      </c>
      <c r="K1726" s="40">
        <v>70.8</v>
      </c>
      <c r="L1726" s="40">
        <v>62.9</v>
      </c>
      <c r="M1726" s="40">
        <v>51.8</v>
      </c>
      <c r="N1726" s="40">
        <v>39.9</v>
      </c>
      <c r="O1726" s="40">
        <v>32.1</v>
      </c>
    </row>
    <row r="1727" spans="1:15">
      <c r="A1727" s="40">
        <v>32027</v>
      </c>
      <c r="B1727" s="20" t="s">
        <v>1824</v>
      </c>
      <c r="C1727" s="20" t="s">
        <v>1818</v>
      </c>
      <c r="D1727" s="40">
        <v>29.8</v>
      </c>
      <c r="E1727" s="40">
        <v>34.9</v>
      </c>
      <c r="F1727" s="40">
        <v>40.299999999999997</v>
      </c>
      <c r="G1727" s="40">
        <v>47</v>
      </c>
      <c r="H1727" s="40">
        <v>55.6</v>
      </c>
      <c r="I1727" s="40">
        <v>64.099999999999994</v>
      </c>
      <c r="J1727" s="40">
        <v>73.2</v>
      </c>
      <c r="K1727" s="40">
        <v>71</v>
      </c>
      <c r="L1727" s="40">
        <v>62</v>
      </c>
      <c r="M1727" s="40">
        <v>51</v>
      </c>
      <c r="N1727" s="40">
        <v>38.700000000000003</v>
      </c>
      <c r="O1727" s="40">
        <v>30.9</v>
      </c>
    </row>
    <row r="1728" spans="1:15">
      <c r="A1728" s="40">
        <v>32029</v>
      </c>
      <c r="B1728" s="20" t="s">
        <v>1825</v>
      </c>
      <c r="C1728" s="20" t="s">
        <v>1818</v>
      </c>
      <c r="D1728" s="40">
        <v>31.7</v>
      </c>
      <c r="E1728" s="40">
        <v>35</v>
      </c>
      <c r="F1728" s="40">
        <v>39.700000000000003</v>
      </c>
      <c r="G1728" s="40">
        <v>45.8</v>
      </c>
      <c r="H1728" s="40">
        <v>53.8</v>
      </c>
      <c r="I1728" s="40">
        <v>62.3</v>
      </c>
      <c r="J1728" s="40">
        <v>70.7</v>
      </c>
      <c r="K1728" s="40">
        <v>69.099999999999994</v>
      </c>
      <c r="L1728" s="40">
        <v>61.1</v>
      </c>
      <c r="M1728" s="40">
        <v>50.9</v>
      </c>
      <c r="N1728" s="40">
        <v>39.799999999999997</v>
      </c>
      <c r="O1728" s="40">
        <v>32.700000000000003</v>
      </c>
    </row>
    <row r="1729" spans="1:15">
      <c r="A1729" s="40">
        <v>32031</v>
      </c>
      <c r="B1729" s="20" t="s">
        <v>1826</v>
      </c>
      <c r="C1729" s="20" t="s">
        <v>1818</v>
      </c>
      <c r="D1729" s="40">
        <v>29.7</v>
      </c>
      <c r="E1729" s="40">
        <v>33.5</v>
      </c>
      <c r="F1729" s="40">
        <v>38.4</v>
      </c>
      <c r="G1729" s="40">
        <v>44.9</v>
      </c>
      <c r="H1729" s="40">
        <v>52.9</v>
      </c>
      <c r="I1729" s="40">
        <v>61.2</v>
      </c>
      <c r="J1729" s="40">
        <v>69.8</v>
      </c>
      <c r="K1729" s="40">
        <v>68.2</v>
      </c>
      <c r="L1729" s="40">
        <v>60.2</v>
      </c>
      <c r="M1729" s="40">
        <v>49.6</v>
      </c>
      <c r="N1729" s="40">
        <v>38</v>
      </c>
      <c r="O1729" s="40">
        <v>31</v>
      </c>
    </row>
    <row r="1730" spans="1:15">
      <c r="A1730" s="40">
        <v>32033</v>
      </c>
      <c r="B1730" s="20" t="s">
        <v>1827</v>
      </c>
      <c r="C1730" s="20" t="s">
        <v>1818</v>
      </c>
      <c r="D1730" s="40">
        <v>25.6</v>
      </c>
      <c r="E1730" s="40">
        <v>29</v>
      </c>
      <c r="F1730" s="40">
        <v>34.299999999999997</v>
      </c>
      <c r="G1730" s="40">
        <v>41.6</v>
      </c>
      <c r="H1730" s="40">
        <v>50.3</v>
      </c>
      <c r="I1730" s="40">
        <v>59.6</v>
      </c>
      <c r="J1730" s="40">
        <v>68.2</v>
      </c>
      <c r="K1730" s="40">
        <v>66.2</v>
      </c>
      <c r="L1730" s="40">
        <v>57.4</v>
      </c>
      <c r="M1730" s="40">
        <v>46.2</v>
      </c>
      <c r="N1730" s="40">
        <v>34.6</v>
      </c>
      <c r="O1730" s="40">
        <v>26.9</v>
      </c>
    </row>
    <row r="1731" spans="1:15">
      <c r="A1731" s="40">
        <v>32510</v>
      </c>
      <c r="B1731" s="20" t="s">
        <v>1828</v>
      </c>
      <c r="C1731" s="20" t="s">
        <v>1818</v>
      </c>
      <c r="D1731" s="40">
        <v>31.7</v>
      </c>
      <c r="E1731" s="40">
        <v>35.200000000000003</v>
      </c>
      <c r="F1731" s="40">
        <v>39.700000000000003</v>
      </c>
      <c r="G1731" s="40">
        <v>45.7</v>
      </c>
      <c r="H1731" s="40">
        <v>53.2</v>
      </c>
      <c r="I1731" s="40">
        <v>61.2</v>
      </c>
      <c r="J1731" s="40">
        <v>69</v>
      </c>
      <c r="K1731" s="40">
        <v>67.400000000000006</v>
      </c>
      <c r="L1731" s="40">
        <v>60</v>
      </c>
      <c r="M1731" s="40">
        <v>50.2</v>
      </c>
      <c r="N1731" s="40">
        <v>39.5</v>
      </c>
      <c r="O1731" s="40">
        <v>32.799999999999997</v>
      </c>
    </row>
    <row r="1732" spans="1:15">
      <c r="A1732" s="40">
        <v>33001</v>
      </c>
      <c r="B1732" s="20" t="s">
        <v>1829</v>
      </c>
      <c r="C1732" s="20" t="s">
        <v>1830</v>
      </c>
      <c r="D1732" s="40">
        <v>18.7</v>
      </c>
      <c r="E1732" s="40">
        <v>20.399999999999999</v>
      </c>
      <c r="F1732" s="40">
        <v>30.6</v>
      </c>
      <c r="G1732" s="40">
        <v>42.3</v>
      </c>
      <c r="H1732" s="40">
        <v>54.2</v>
      </c>
      <c r="I1732" s="40">
        <v>62.9</v>
      </c>
      <c r="J1732" s="40">
        <v>68.099999999999994</v>
      </c>
      <c r="K1732" s="40">
        <v>65.599999999999994</v>
      </c>
      <c r="L1732" s="40">
        <v>57.9</v>
      </c>
      <c r="M1732" s="40">
        <v>47.1</v>
      </c>
      <c r="N1732" s="40">
        <v>35.700000000000003</v>
      </c>
      <c r="O1732" s="40">
        <v>23.6</v>
      </c>
    </row>
    <row r="1733" spans="1:15">
      <c r="A1733" s="40">
        <v>33003</v>
      </c>
      <c r="B1733" s="20" t="s">
        <v>791</v>
      </c>
      <c r="C1733" s="20" t="s">
        <v>1830</v>
      </c>
      <c r="D1733" s="40">
        <v>16.899999999999999</v>
      </c>
      <c r="E1733" s="40">
        <v>18.5</v>
      </c>
      <c r="F1733" s="40">
        <v>28.8</v>
      </c>
      <c r="G1733" s="40">
        <v>40.5</v>
      </c>
      <c r="H1733" s="40">
        <v>52.5</v>
      </c>
      <c r="I1733" s="40">
        <v>61.4</v>
      </c>
      <c r="J1733" s="40">
        <v>66.400000000000006</v>
      </c>
      <c r="K1733" s="40">
        <v>64.099999999999994</v>
      </c>
      <c r="L1733" s="40">
        <v>56.3</v>
      </c>
      <c r="M1733" s="40">
        <v>45.7</v>
      </c>
      <c r="N1733" s="40">
        <v>34.1</v>
      </c>
      <c r="O1733" s="40">
        <v>21.6</v>
      </c>
    </row>
    <row r="1734" spans="1:15">
      <c r="A1734" s="40">
        <v>33005</v>
      </c>
      <c r="B1734" s="20" t="s">
        <v>1831</v>
      </c>
      <c r="C1734" s="20" t="s">
        <v>1830</v>
      </c>
      <c r="D1734" s="40">
        <v>19.399999999999999</v>
      </c>
      <c r="E1734" s="40">
        <v>20.6</v>
      </c>
      <c r="F1734" s="40">
        <v>30.8</v>
      </c>
      <c r="G1734" s="40">
        <v>42.4</v>
      </c>
      <c r="H1734" s="40">
        <v>54.1</v>
      </c>
      <c r="I1734" s="40">
        <v>62.5</v>
      </c>
      <c r="J1734" s="40">
        <v>67.599999999999994</v>
      </c>
      <c r="K1734" s="40">
        <v>65</v>
      </c>
      <c r="L1734" s="40">
        <v>57.7</v>
      </c>
      <c r="M1734" s="40">
        <v>47</v>
      </c>
      <c r="N1734" s="40">
        <v>35.700000000000003</v>
      </c>
      <c r="O1734" s="40">
        <v>23.6</v>
      </c>
    </row>
    <row r="1735" spans="1:15">
      <c r="A1735" s="40">
        <v>33007</v>
      </c>
      <c r="B1735" s="20" t="s">
        <v>1832</v>
      </c>
      <c r="C1735" s="20" t="s">
        <v>1830</v>
      </c>
      <c r="D1735" s="40">
        <v>12</v>
      </c>
      <c r="E1735" s="40">
        <v>13.1</v>
      </c>
      <c r="F1735" s="40">
        <v>24</v>
      </c>
      <c r="G1735" s="40">
        <v>36.700000000000003</v>
      </c>
      <c r="H1735" s="40">
        <v>49.3</v>
      </c>
      <c r="I1735" s="40">
        <v>58.6</v>
      </c>
      <c r="J1735" s="40">
        <v>63.4</v>
      </c>
      <c r="K1735" s="40">
        <v>61</v>
      </c>
      <c r="L1735" s="40">
        <v>53.5</v>
      </c>
      <c r="M1735" s="40">
        <v>42.6</v>
      </c>
      <c r="N1735" s="40">
        <v>30.4</v>
      </c>
      <c r="O1735" s="40">
        <v>17</v>
      </c>
    </row>
    <row r="1736" spans="1:15">
      <c r="A1736" s="40">
        <v>33009</v>
      </c>
      <c r="B1736" s="20" t="s">
        <v>1833</v>
      </c>
      <c r="C1736" s="20" t="s">
        <v>1830</v>
      </c>
      <c r="D1736" s="40">
        <v>15.1</v>
      </c>
      <c r="E1736" s="40">
        <v>16.600000000000001</v>
      </c>
      <c r="F1736" s="40">
        <v>27.1</v>
      </c>
      <c r="G1736" s="40">
        <v>39.200000000000003</v>
      </c>
      <c r="H1736" s="40">
        <v>51.4</v>
      </c>
      <c r="I1736" s="40">
        <v>60.2</v>
      </c>
      <c r="J1736" s="40">
        <v>65.099999999999994</v>
      </c>
      <c r="K1736" s="40">
        <v>62.8</v>
      </c>
      <c r="L1736" s="40">
        <v>55.3</v>
      </c>
      <c r="M1736" s="40">
        <v>44.5</v>
      </c>
      <c r="N1736" s="40">
        <v>32.700000000000003</v>
      </c>
      <c r="O1736" s="40">
        <v>19.899999999999999</v>
      </c>
    </row>
    <row r="1737" spans="1:15">
      <c r="A1737" s="40">
        <v>33011</v>
      </c>
      <c r="B1737" s="20" t="s">
        <v>991</v>
      </c>
      <c r="C1737" s="20" t="s">
        <v>1830</v>
      </c>
      <c r="D1737" s="40">
        <v>21</v>
      </c>
      <c r="E1737" s="40">
        <v>22.2</v>
      </c>
      <c r="F1737" s="40">
        <v>32.299999999999997</v>
      </c>
      <c r="G1737" s="40">
        <v>43.6</v>
      </c>
      <c r="H1737" s="40">
        <v>55.2</v>
      </c>
      <c r="I1737" s="40">
        <v>63.8</v>
      </c>
      <c r="J1737" s="40">
        <v>69</v>
      </c>
      <c r="K1737" s="40">
        <v>66.3</v>
      </c>
      <c r="L1737" s="40">
        <v>58.8</v>
      </c>
      <c r="M1737" s="40">
        <v>48.1</v>
      </c>
      <c r="N1737" s="40">
        <v>36.700000000000003</v>
      </c>
      <c r="O1737" s="40">
        <v>25.1</v>
      </c>
    </row>
    <row r="1738" spans="1:15">
      <c r="A1738" s="40">
        <v>33013</v>
      </c>
      <c r="B1738" s="20" t="s">
        <v>1834</v>
      </c>
      <c r="C1738" s="20" t="s">
        <v>1830</v>
      </c>
      <c r="D1738" s="40">
        <v>19.100000000000001</v>
      </c>
      <c r="E1738" s="40">
        <v>20.7</v>
      </c>
      <c r="F1738" s="40">
        <v>30.9</v>
      </c>
      <c r="G1738" s="40">
        <v>42.6</v>
      </c>
      <c r="H1738" s="40">
        <v>54.3</v>
      </c>
      <c r="I1738" s="40">
        <v>63.1</v>
      </c>
      <c r="J1738" s="40">
        <v>68.2</v>
      </c>
      <c r="K1738" s="40">
        <v>65.5</v>
      </c>
      <c r="L1738" s="40">
        <v>58</v>
      </c>
      <c r="M1738" s="40">
        <v>47.1</v>
      </c>
      <c r="N1738" s="40">
        <v>35.799999999999997</v>
      </c>
      <c r="O1738" s="40">
        <v>23.7</v>
      </c>
    </row>
    <row r="1739" spans="1:15">
      <c r="A1739" s="40">
        <v>33015</v>
      </c>
      <c r="B1739" s="20" t="s">
        <v>1835</v>
      </c>
      <c r="C1739" s="20" t="s">
        <v>1830</v>
      </c>
      <c r="D1739" s="40">
        <v>22.5</v>
      </c>
      <c r="E1739" s="40">
        <v>23.6</v>
      </c>
      <c r="F1739" s="40">
        <v>33.4</v>
      </c>
      <c r="G1739" s="40">
        <v>44.1</v>
      </c>
      <c r="H1739" s="40">
        <v>55.3</v>
      </c>
      <c r="I1739" s="40">
        <v>64.3</v>
      </c>
      <c r="J1739" s="40">
        <v>69.7</v>
      </c>
      <c r="K1739" s="40">
        <v>67.3</v>
      </c>
      <c r="L1739" s="40">
        <v>59.8</v>
      </c>
      <c r="M1739" s="40">
        <v>49.2</v>
      </c>
      <c r="N1739" s="40">
        <v>38.1</v>
      </c>
      <c r="O1739" s="40">
        <v>26.6</v>
      </c>
    </row>
    <row r="1740" spans="1:15">
      <c r="A1740" s="40">
        <v>33017</v>
      </c>
      <c r="B1740" s="20" t="s">
        <v>1836</v>
      </c>
      <c r="C1740" s="20" t="s">
        <v>1830</v>
      </c>
      <c r="D1740" s="40">
        <v>20.9</v>
      </c>
      <c r="E1740" s="40">
        <v>22.2</v>
      </c>
      <c r="F1740" s="40">
        <v>32.1</v>
      </c>
      <c r="G1740" s="40">
        <v>43</v>
      </c>
      <c r="H1740" s="40">
        <v>54.6</v>
      </c>
      <c r="I1740" s="40">
        <v>63.4</v>
      </c>
      <c r="J1740" s="40">
        <v>68.8</v>
      </c>
      <c r="K1740" s="40">
        <v>66.3</v>
      </c>
      <c r="L1740" s="40">
        <v>58.7</v>
      </c>
      <c r="M1740" s="40">
        <v>48.1</v>
      </c>
      <c r="N1740" s="40">
        <v>37</v>
      </c>
      <c r="O1740" s="40">
        <v>25.3</v>
      </c>
    </row>
    <row r="1741" spans="1:15">
      <c r="A1741" s="40">
        <v>33019</v>
      </c>
      <c r="B1741" s="20" t="s">
        <v>1248</v>
      </c>
      <c r="C1741" s="20" t="s">
        <v>1830</v>
      </c>
      <c r="D1741" s="40">
        <v>17.399999999999999</v>
      </c>
      <c r="E1741" s="40">
        <v>18.8</v>
      </c>
      <c r="F1741" s="40">
        <v>29.1</v>
      </c>
      <c r="G1741" s="40">
        <v>40.9</v>
      </c>
      <c r="H1741" s="40">
        <v>52.9</v>
      </c>
      <c r="I1741" s="40">
        <v>61.4</v>
      </c>
      <c r="J1741" s="40">
        <v>66.400000000000006</v>
      </c>
      <c r="K1741" s="40">
        <v>63.9</v>
      </c>
      <c r="L1741" s="40">
        <v>56.5</v>
      </c>
      <c r="M1741" s="40">
        <v>45.8</v>
      </c>
      <c r="N1741" s="40">
        <v>34.200000000000003</v>
      </c>
      <c r="O1741" s="40">
        <v>21.9</v>
      </c>
    </row>
    <row r="1742" spans="1:15">
      <c r="A1742" s="40">
        <v>34001</v>
      </c>
      <c r="B1742" s="20" t="s">
        <v>1837</v>
      </c>
      <c r="C1742" s="20" t="s">
        <v>1838</v>
      </c>
      <c r="D1742" s="40">
        <v>31.9</v>
      </c>
      <c r="E1742" s="40">
        <v>32.700000000000003</v>
      </c>
      <c r="F1742" s="40">
        <v>40.700000000000003</v>
      </c>
      <c r="G1742" s="40">
        <v>49.9</v>
      </c>
      <c r="H1742" s="40">
        <v>60.2</v>
      </c>
      <c r="I1742" s="40">
        <v>69</v>
      </c>
      <c r="J1742" s="40">
        <v>74.099999999999994</v>
      </c>
      <c r="K1742" s="40">
        <v>72.5</v>
      </c>
      <c r="L1742" s="40">
        <v>66.2</v>
      </c>
      <c r="M1742" s="40">
        <v>55.2</v>
      </c>
      <c r="N1742" s="40">
        <v>44.8</v>
      </c>
      <c r="O1742" s="40">
        <v>35</v>
      </c>
    </row>
    <row r="1743" spans="1:15">
      <c r="A1743" s="40">
        <v>34003</v>
      </c>
      <c r="B1743" s="20" t="s">
        <v>1839</v>
      </c>
      <c r="C1743" s="20" t="s">
        <v>1838</v>
      </c>
      <c r="D1743" s="40">
        <v>28.4</v>
      </c>
      <c r="E1743" s="40">
        <v>29.4</v>
      </c>
      <c r="F1743" s="40">
        <v>38.299999999999997</v>
      </c>
      <c r="G1743" s="40">
        <v>49.1</v>
      </c>
      <c r="H1743" s="40">
        <v>59.8</v>
      </c>
      <c r="I1743" s="40">
        <v>68.599999999999994</v>
      </c>
      <c r="J1743" s="40">
        <v>73.7</v>
      </c>
      <c r="K1743" s="40">
        <v>71.599999999999994</v>
      </c>
      <c r="L1743" s="40">
        <v>64.599999999999994</v>
      </c>
      <c r="M1743" s="40">
        <v>53.6</v>
      </c>
      <c r="N1743" s="40">
        <v>42.6</v>
      </c>
      <c r="O1743" s="40">
        <v>32.299999999999997</v>
      </c>
    </row>
    <row r="1744" spans="1:15">
      <c r="A1744" s="40">
        <v>34005</v>
      </c>
      <c r="B1744" s="20" t="s">
        <v>1840</v>
      </c>
      <c r="C1744" s="20" t="s">
        <v>1838</v>
      </c>
      <c r="D1744" s="40">
        <v>31.5</v>
      </c>
      <c r="E1744" s="40">
        <v>32.5</v>
      </c>
      <c r="F1744" s="40">
        <v>40.9</v>
      </c>
      <c r="G1744" s="40">
        <v>50.6</v>
      </c>
      <c r="H1744" s="40">
        <v>61.1</v>
      </c>
      <c r="I1744" s="40">
        <v>69.8</v>
      </c>
      <c r="J1744" s="40">
        <v>74.7</v>
      </c>
      <c r="K1744" s="40">
        <v>72.900000000000006</v>
      </c>
      <c r="L1744" s="40">
        <v>66.3</v>
      </c>
      <c r="M1744" s="40">
        <v>55.2</v>
      </c>
      <c r="N1744" s="40">
        <v>44.5</v>
      </c>
      <c r="O1744" s="40">
        <v>34.700000000000003</v>
      </c>
    </row>
    <row r="1745" spans="1:15">
      <c r="A1745" s="40">
        <v>34007</v>
      </c>
      <c r="B1745" s="20" t="s">
        <v>1034</v>
      </c>
      <c r="C1745" s="20" t="s">
        <v>1838</v>
      </c>
      <c r="D1745" s="40">
        <v>31.6</v>
      </c>
      <c r="E1745" s="40">
        <v>32.700000000000003</v>
      </c>
      <c r="F1745" s="40">
        <v>41.3</v>
      </c>
      <c r="G1745" s="40">
        <v>51.2</v>
      </c>
      <c r="H1745" s="40">
        <v>61.8</v>
      </c>
      <c r="I1745" s="40">
        <v>70.5</v>
      </c>
      <c r="J1745" s="40">
        <v>75.3</v>
      </c>
      <c r="K1745" s="40">
        <v>73.400000000000006</v>
      </c>
      <c r="L1745" s="40">
        <v>66.7</v>
      </c>
      <c r="M1745" s="40">
        <v>55.6</v>
      </c>
      <c r="N1745" s="40">
        <v>44.7</v>
      </c>
      <c r="O1745" s="40">
        <v>34.799999999999997</v>
      </c>
    </row>
    <row r="1746" spans="1:15">
      <c r="A1746" s="40">
        <v>34009</v>
      </c>
      <c r="B1746" s="20" t="s">
        <v>1841</v>
      </c>
      <c r="C1746" s="20" t="s">
        <v>1838</v>
      </c>
      <c r="D1746" s="40">
        <v>32.9</v>
      </c>
      <c r="E1746" s="40">
        <v>33.5</v>
      </c>
      <c r="F1746" s="40">
        <v>41.1</v>
      </c>
      <c r="G1746" s="40">
        <v>49.9</v>
      </c>
      <c r="H1746" s="40">
        <v>60</v>
      </c>
      <c r="I1746" s="40">
        <v>68.7</v>
      </c>
      <c r="J1746" s="40">
        <v>74</v>
      </c>
      <c r="K1746" s="40">
        <v>72.7</v>
      </c>
      <c r="L1746" s="40">
        <v>66.8</v>
      </c>
      <c r="M1746" s="40">
        <v>56.1</v>
      </c>
      <c r="N1746" s="40">
        <v>45.7</v>
      </c>
      <c r="O1746" s="40">
        <v>36.1</v>
      </c>
    </row>
    <row r="1747" spans="1:15">
      <c r="A1747" s="40">
        <v>34011</v>
      </c>
      <c r="B1747" s="20" t="s">
        <v>1171</v>
      </c>
      <c r="C1747" s="20" t="s">
        <v>1838</v>
      </c>
      <c r="D1747" s="40">
        <v>31.9</v>
      </c>
      <c r="E1747" s="40">
        <v>32.9</v>
      </c>
      <c r="F1747" s="40">
        <v>41.3</v>
      </c>
      <c r="G1747" s="40">
        <v>50.7</v>
      </c>
      <c r="H1747" s="40">
        <v>61</v>
      </c>
      <c r="I1747" s="40">
        <v>69.7</v>
      </c>
      <c r="J1747" s="40">
        <v>74.599999999999994</v>
      </c>
      <c r="K1747" s="40">
        <v>72.900000000000006</v>
      </c>
      <c r="L1747" s="40">
        <v>66.599999999999994</v>
      </c>
      <c r="M1747" s="40">
        <v>55.5</v>
      </c>
      <c r="N1747" s="40">
        <v>44.8</v>
      </c>
      <c r="O1747" s="40">
        <v>35</v>
      </c>
    </row>
    <row r="1748" spans="1:15">
      <c r="A1748" s="40">
        <v>34013</v>
      </c>
      <c r="B1748" s="20" t="s">
        <v>1529</v>
      </c>
      <c r="C1748" s="20" t="s">
        <v>1838</v>
      </c>
      <c r="D1748" s="40">
        <v>28.9</v>
      </c>
      <c r="E1748" s="40">
        <v>30</v>
      </c>
      <c r="F1748" s="40">
        <v>38.799999999999997</v>
      </c>
      <c r="G1748" s="40">
        <v>49.4</v>
      </c>
      <c r="H1748" s="40">
        <v>59.9</v>
      </c>
      <c r="I1748" s="40">
        <v>68.8</v>
      </c>
      <c r="J1748" s="40">
        <v>73.8</v>
      </c>
      <c r="K1748" s="40">
        <v>71.7</v>
      </c>
      <c r="L1748" s="40">
        <v>64.8</v>
      </c>
      <c r="M1748" s="40">
        <v>53.8</v>
      </c>
      <c r="N1748" s="40">
        <v>43</v>
      </c>
      <c r="O1748" s="40">
        <v>32.6</v>
      </c>
    </row>
    <row r="1749" spans="1:15">
      <c r="A1749" s="40">
        <v>34015</v>
      </c>
      <c r="B1749" s="20" t="s">
        <v>1842</v>
      </c>
      <c r="C1749" s="20" t="s">
        <v>1838</v>
      </c>
      <c r="D1749" s="40">
        <v>31.7</v>
      </c>
      <c r="E1749" s="40">
        <v>32.799999999999997</v>
      </c>
      <c r="F1749" s="40">
        <v>41.5</v>
      </c>
      <c r="G1749" s="40">
        <v>51.4</v>
      </c>
      <c r="H1749" s="40">
        <v>62</v>
      </c>
      <c r="I1749" s="40">
        <v>70.7</v>
      </c>
      <c r="J1749" s="40">
        <v>75.599999999999994</v>
      </c>
      <c r="K1749" s="40">
        <v>73.599999999999994</v>
      </c>
      <c r="L1749" s="40">
        <v>67</v>
      </c>
      <c r="M1749" s="40">
        <v>55.8</v>
      </c>
      <c r="N1749" s="40">
        <v>44.8</v>
      </c>
      <c r="O1749" s="40">
        <v>34.9</v>
      </c>
    </row>
    <row r="1750" spans="1:15">
      <c r="A1750" s="40">
        <v>34017</v>
      </c>
      <c r="B1750" s="20" t="s">
        <v>1843</v>
      </c>
      <c r="C1750" s="20" t="s">
        <v>1838</v>
      </c>
      <c r="D1750" s="40">
        <v>30.7</v>
      </c>
      <c r="E1750" s="40">
        <v>31.4</v>
      </c>
      <c r="F1750" s="40">
        <v>39.9</v>
      </c>
      <c r="G1750" s="40">
        <v>50.1</v>
      </c>
      <c r="H1750" s="40">
        <v>60.8</v>
      </c>
      <c r="I1750" s="40">
        <v>70</v>
      </c>
      <c r="J1750" s="40">
        <v>75.2</v>
      </c>
      <c r="K1750" s="40">
        <v>73.3</v>
      </c>
      <c r="L1750" s="40">
        <v>66.5</v>
      </c>
      <c r="M1750" s="40">
        <v>55.7</v>
      </c>
      <c r="N1750" s="40">
        <v>44.6</v>
      </c>
      <c r="O1750" s="40">
        <v>34.4</v>
      </c>
    </row>
    <row r="1751" spans="1:15">
      <c r="A1751" s="40">
        <v>34019</v>
      </c>
      <c r="B1751" s="20" t="s">
        <v>1844</v>
      </c>
      <c r="C1751" s="20" t="s">
        <v>1838</v>
      </c>
      <c r="D1751" s="40">
        <v>27</v>
      </c>
      <c r="E1751" s="40">
        <v>28.2</v>
      </c>
      <c r="F1751" s="40">
        <v>37.4</v>
      </c>
      <c r="G1751" s="40">
        <v>48</v>
      </c>
      <c r="H1751" s="40">
        <v>58.5</v>
      </c>
      <c r="I1751" s="40">
        <v>67.099999999999994</v>
      </c>
      <c r="J1751" s="40">
        <v>72</v>
      </c>
      <c r="K1751" s="40">
        <v>69.900000000000006</v>
      </c>
      <c r="L1751" s="40">
        <v>63.1</v>
      </c>
      <c r="M1751" s="40">
        <v>52.1</v>
      </c>
      <c r="N1751" s="40">
        <v>41</v>
      </c>
      <c r="O1751" s="40">
        <v>30.4</v>
      </c>
    </row>
    <row r="1752" spans="1:15">
      <c r="A1752" s="40">
        <v>34021</v>
      </c>
      <c r="B1752" s="20" t="s">
        <v>1197</v>
      </c>
      <c r="C1752" s="20" t="s">
        <v>1838</v>
      </c>
      <c r="D1752" s="40">
        <v>29.8</v>
      </c>
      <c r="E1752" s="40">
        <v>30.9</v>
      </c>
      <c r="F1752" s="40">
        <v>39.799999999999997</v>
      </c>
      <c r="G1752" s="40">
        <v>49.8</v>
      </c>
      <c r="H1752" s="40">
        <v>60.3</v>
      </c>
      <c r="I1752" s="40">
        <v>69.099999999999994</v>
      </c>
      <c r="J1752" s="40">
        <v>74</v>
      </c>
      <c r="K1752" s="40">
        <v>72</v>
      </c>
      <c r="L1752" s="40">
        <v>65.3</v>
      </c>
      <c r="M1752" s="40">
        <v>54.1</v>
      </c>
      <c r="N1752" s="40">
        <v>43.3</v>
      </c>
      <c r="O1752" s="40">
        <v>33.1</v>
      </c>
    </row>
    <row r="1753" spans="1:15">
      <c r="A1753" s="40">
        <v>34023</v>
      </c>
      <c r="B1753" s="20" t="s">
        <v>959</v>
      </c>
      <c r="C1753" s="20" t="s">
        <v>1838</v>
      </c>
      <c r="D1753" s="40">
        <v>29.9</v>
      </c>
      <c r="E1753" s="40">
        <v>30.9</v>
      </c>
      <c r="F1753" s="40">
        <v>39.6</v>
      </c>
      <c r="G1753" s="40">
        <v>49.7</v>
      </c>
      <c r="H1753" s="40">
        <v>60.3</v>
      </c>
      <c r="I1753" s="40">
        <v>69.099999999999994</v>
      </c>
      <c r="J1753" s="40">
        <v>74.2</v>
      </c>
      <c r="K1753" s="40">
        <v>72.099999999999994</v>
      </c>
      <c r="L1753" s="40">
        <v>65.400000000000006</v>
      </c>
      <c r="M1753" s="40">
        <v>54.4</v>
      </c>
      <c r="N1753" s="40">
        <v>43.5</v>
      </c>
      <c r="O1753" s="40">
        <v>33.4</v>
      </c>
    </row>
    <row r="1754" spans="1:15">
      <c r="A1754" s="40">
        <v>34025</v>
      </c>
      <c r="B1754" s="20" t="s">
        <v>1845</v>
      </c>
      <c r="C1754" s="20" t="s">
        <v>1838</v>
      </c>
      <c r="D1754" s="40">
        <v>30.5</v>
      </c>
      <c r="E1754" s="40">
        <v>31.2</v>
      </c>
      <c r="F1754" s="40">
        <v>39.700000000000003</v>
      </c>
      <c r="G1754" s="40">
        <v>49.5</v>
      </c>
      <c r="H1754" s="40">
        <v>60</v>
      </c>
      <c r="I1754" s="40">
        <v>69</v>
      </c>
      <c r="J1754" s="40">
        <v>74.099999999999994</v>
      </c>
      <c r="K1754" s="40">
        <v>72.3</v>
      </c>
      <c r="L1754" s="40">
        <v>65.599999999999994</v>
      </c>
      <c r="M1754" s="40">
        <v>54.7</v>
      </c>
      <c r="N1754" s="40">
        <v>43.8</v>
      </c>
      <c r="O1754" s="40">
        <v>33.799999999999997</v>
      </c>
    </row>
    <row r="1755" spans="1:15">
      <c r="A1755" s="40">
        <v>34027</v>
      </c>
      <c r="B1755" s="20" t="s">
        <v>1338</v>
      </c>
      <c r="C1755" s="20" t="s">
        <v>1838</v>
      </c>
      <c r="D1755" s="40">
        <v>26.3</v>
      </c>
      <c r="E1755" s="40">
        <v>27.5</v>
      </c>
      <c r="F1755" s="40">
        <v>36.6</v>
      </c>
      <c r="G1755" s="40">
        <v>47.5</v>
      </c>
      <c r="H1755" s="40">
        <v>58</v>
      </c>
      <c r="I1755" s="40">
        <v>66.400000000000006</v>
      </c>
      <c r="J1755" s="40">
        <v>71.2</v>
      </c>
      <c r="K1755" s="40">
        <v>69.2</v>
      </c>
      <c r="L1755" s="40">
        <v>62.4</v>
      </c>
      <c r="M1755" s="40">
        <v>51.6</v>
      </c>
      <c r="N1755" s="40">
        <v>40.6</v>
      </c>
      <c r="O1755" s="40">
        <v>29.9</v>
      </c>
    </row>
    <row r="1756" spans="1:15">
      <c r="A1756" s="40">
        <v>34029</v>
      </c>
      <c r="B1756" s="20" t="s">
        <v>1846</v>
      </c>
      <c r="C1756" s="20" t="s">
        <v>1838</v>
      </c>
      <c r="D1756" s="40">
        <v>31.3</v>
      </c>
      <c r="E1756" s="40">
        <v>32.1</v>
      </c>
      <c r="F1756" s="40">
        <v>40.1</v>
      </c>
      <c r="G1756" s="40">
        <v>49.3</v>
      </c>
      <c r="H1756" s="40">
        <v>59.7</v>
      </c>
      <c r="I1756" s="40">
        <v>68.599999999999994</v>
      </c>
      <c r="J1756" s="40">
        <v>73.8</v>
      </c>
      <c r="K1756" s="40">
        <v>72.099999999999994</v>
      </c>
      <c r="L1756" s="40">
        <v>65.900000000000006</v>
      </c>
      <c r="M1756" s="40">
        <v>55</v>
      </c>
      <c r="N1756" s="40">
        <v>44.5</v>
      </c>
      <c r="O1756" s="40">
        <v>34.6</v>
      </c>
    </row>
    <row r="1757" spans="1:15">
      <c r="A1757" s="40">
        <v>34031</v>
      </c>
      <c r="B1757" s="20" t="s">
        <v>1847</v>
      </c>
      <c r="C1757" s="20" t="s">
        <v>1838</v>
      </c>
      <c r="D1757" s="40">
        <v>26.4</v>
      </c>
      <c r="E1757" s="40">
        <v>27.5</v>
      </c>
      <c r="F1757" s="40">
        <v>36.6</v>
      </c>
      <c r="G1757" s="40">
        <v>47.7</v>
      </c>
      <c r="H1757" s="40">
        <v>58.3</v>
      </c>
      <c r="I1757" s="40">
        <v>66.7</v>
      </c>
      <c r="J1757" s="40">
        <v>71.5</v>
      </c>
      <c r="K1757" s="40">
        <v>69.5</v>
      </c>
      <c r="L1757" s="40">
        <v>62.6</v>
      </c>
      <c r="M1757" s="40">
        <v>51.9</v>
      </c>
      <c r="N1757" s="40">
        <v>40.799999999999997</v>
      </c>
      <c r="O1757" s="40">
        <v>30.2</v>
      </c>
    </row>
    <row r="1758" spans="1:15">
      <c r="A1758" s="40">
        <v>34033</v>
      </c>
      <c r="B1758" s="20" t="s">
        <v>1848</v>
      </c>
      <c r="C1758" s="20" t="s">
        <v>1838</v>
      </c>
      <c r="D1758" s="40">
        <v>31.9</v>
      </c>
      <c r="E1758" s="40">
        <v>32.9</v>
      </c>
      <c r="F1758" s="40">
        <v>41.7</v>
      </c>
      <c r="G1758" s="40">
        <v>51.5</v>
      </c>
      <c r="H1758" s="40">
        <v>62</v>
      </c>
      <c r="I1758" s="40">
        <v>70.7</v>
      </c>
      <c r="J1758" s="40">
        <v>75.599999999999994</v>
      </c>
      <c r="K1758" s="40">
        <v>73.599999999999994</v>
      </c>
      <c r="L1758" s="40">
        <v>67.099999999999994</v>
      </c>
      <c r="M1758" s="40">
        <v>56</v>
      </c>
      <c r="N1758" s="40">
        <v>44.9</v>
      </c>
      <c r="O1758" s="40">
        <v>35</v>
      </c>
    </row>
    <row r="1759" spans="1:15">
      <c r="A1759" s="40">
        <v>34035</v>
      </c>
      <c r="B1759" s="20" t="s">
        <v>1501</v>
      </c>
      <c r="C1759" s="20" t="s">
        <v>1838</v>
      </c>
      <c r="D1759" s="40">
        <v>28.3</v>
      </c>
      <c r="E1759" s="40">
        <v>29.5</v>
      </c>
      <c r="F1759" s="40">
        <v>38.5</v>
      </c>
      <c r="G1759" s="40">
        <v>48.9</v>
      </c>
      <c r="H1759" s="40">
        <v>59.4</v>
      </c>
      <c r="I1759" s="40">
        <v>68.099999999999994</v>
      </c>
      <c r="J1759" s="40">
        <v>73.099999999999994</v>
      </c>
      <c r="K1759" s="40">
        <v>71</v>
      </c>
      <c r="L1759" s="40">
        <v>64.3</v>
      </c>
      <c r="M1759" s="40">
        <v>53.1</v>
      </c>
      <c r="N1759" s="40">
        <v>42.2</v>
      </c>
      <c r="O1759" s="40">
        <v>31.8</v>
      </c>
    </row>
    <row r="1760" spans="1:15">
      <c r="A1760" s="40">
        <v>34037</v>
      </c>
      <c r="B1760" s="20" t="s">
        <v>967</v>
      </c>
      <c r="C1760" s="20" t="s">
        <v>1838</v>
      </c>
      <c r="D1760" s="40">
        <v>24.5</v>
      </c>
      <c r="E1760" s="40">
        <v>25.6</v>
      </c>
      <c r="F1760" s="40">
        <v>35.1</v>
      </c>
      <c r="G1760" s="40">
        <v>46.5</v>
      </c>
      <c r="H1760" s="40">
        <v>57.1</v>
      </c>
      <c r="I1760" s="40">
        <v>65.5</v>
      </c>
      <c r="J1760" s="40">
        <v>70.3</v>
      </c>
      <c r="K1760" s="40">
        <v>68.099999999999994</v>
      </c>
      <c r="L1760" s="40">
        <v>61.2</v>
      </c>
      <c r="M1760" s="40">
        <v>50.3</v>
      </c>
      <c r="N1760" s="40">
        <v>39.200000000000003</v>
      </c>
      <c r="O1760" s="40">
        <v>28.3</v>
      </c>
    </row>
    <row r="1761" spans="1:15">
      <c r="A1761" s="40">
        <v>34039</v>
      </c>
      <c r="B1761" s="20" t="s">
        <v>837</v>
      </c>
      <c r="C1761" s="20" t="s">
        <v>1838</v>
      </c>
      <c r="D1761" s="40">
        <v>29.6</v>
      </c>
      <c r="E1761" s="40">
        <v>30.6</v>
      </c>
      <c r="F1761" s="40">
        <v>39.299999999999997</v>
      </c>
      <c r="G1761" s="40">
        <v>49.7</v>
      </c>
      <c r="H1761" s="40">
        <v>60.2</v>
      </c>
      <c r="I1761" s="40">
        <v>69.099999999999994</v>
      </c>
      <c r="J1761" s="40">
        <v>74.2</v>
      </c>
      <c r="K1761" s="40">
        <v>72.2</v>
      </c>
      <c r="L1761" s="40">
        <v>65.400000000000006</v>
      </c>
      <c r="M1761" s="40">
        <v>54.4</v>
      </c>
      <c r="N1761" s="40">
        <v>43.5</v>
      </c>
      <c r="O1761" s="40">
        <v>33.200000000000003</v>
      </c>
    </row>
    <row r="1762" spans="1:15">
      <c r="A1762" s="40">
        <v>34041</v>
      </c>
      <c r="B1762" s="20" t="s">
        <v>1119</v>
      </c>
      <c r="C1762" s="20" t="s">
        <v>1838</v>
      </c>
      <c r="D1762" s="40">
        <v>25.2</v>
      </c>
      <c r="E1762" s="40">
        <v>26.5</v>
      </c>
      <c r="F1762" s="40">
        <v>35.9</v>
      </c>
      <c r="G1762" s="40">
        <v>46.9</v>
      </c>
      <c r="H1762" s="40">
        <v>57.6</v>
      </c>
      <c r="I1762" s="40">
        <v>66.099999999999994</v>
      </c>
      <c r="J1762" s="40">
        <v>70.900000000000006</v>
      </c>
      <c r="K1762" s="40">
        <v>68.599999999999994</v>
      </c>
      <c r="L1762" s="40">
        <v>61.8</v>
      </c>
      <c r="M1762" s="40">
        <v>50.8</v>
      </c>
      <c r="N1762" s="40">
        <v>39.5</v>
      </c>
      <c r="O1762" s="40">
        <v>28.9</v>
      </c>
    </row>
    <row r="1763" spans="1:15">
      <c r="A1763" s="40">
        <v>35001</v>
      </c>
      <c r="B1763" s="20" t="s">
        <v>1849</v>
      </c>
      <c r="C1763" s="20" t="s">
        <v>1850</v>
      </c>
      <c r="D1763" s="40">
        <v>32.200000000000003</v>
      </c>
      <c r="E1763" s="40">
        <v>36.9</v>
      </c>
      <c r="F1763" s="40">
        <v>42.8</v>
      </c>
      <c r="G1763" s="40">
        <v>50.7</v>
      </c>
      <c r="H1763" s="40">
        <v>59.8</v>
      </c>
      <c r="I1763" s="40">
        <v>69.099999999999994</v>
      </c>
      <c r="J1763" s="40">
        <v>73</v>
      </c>
      <c r="K1763" s="40">
        <v>71.099999999999994</v>
      </c>
      <c r="L1763" s="40">
        <v>64.2</v>
      </c>
      <c r="M1763" s="40">
        <v>53</v>
      </c>
      <c r="N1763" s="40">
        <v>40.700000000000003</v>
      </c>
      <c r="O1763" s="40">
        <v>32.700000000000003</v>
      </c>
    </row>
    <row r="1764" spans="1:15">
      <c r="A1764" s="40">
        <v>35003</v>
      </c>
      <c r="B1764" s="20" t="s">
        <v>1851</v>
      </c>
      <c r="C1764" s="20" t="s">
        <v>1850</v>
      </c>
      <c r="D1764" s="40">
        <v>30.3</v>
      </c>
      <c r="E1764" s="40">
        <v>33.9</v>
      </c>
      <c r="F1764" s="40">
        <v>38.5</v>
      </c>
      <c r="G1764" s="40">
        <v>45.5</v>
      </c>
      <c r="H1764" s="40">
        <v>53.6</v>
      </c>
      <c r="I1764" s="40">
        <v>62.5</v>
      </c>
      <c r="J1764" s="40">
        <v>66.5</v>
      </c>
      <c r="K1764" s="40">
        <v>64.3</v>
      </c>
      <c r="L1764" s="40">
        <v>58.9</v>
      </c>
      <c r="M1764" s="40">
        <v>49.2</v>
      </c>
      <c r="N1764" s="40">
        <v>38.1</v>
      </c>
      <c r="O1764" s="40">
        <v>31.1</v>
      </c>
    </row>
    <row r="1765" spans="1:15">
      <c r="A1765" s="40">
        <v>35005</v>
      </c>
      <c r="B1765" s="20" t="s">
        <v>1852</v>
      </c>
      <c r="C1765" s="20" t="s">
        <v>1850</v>
      </c>
      <c r="D1765" s="40">
        <v>38.799999999999997</v>
      </c>
      <c r="E1765" s="40">
        <v>42.9</v>
      </c>
      <c r="F1765" s="40">
        <v>49</v>
      </c>
      <c r="G1765" s="40">
        <v>57.4</v>
      </c>
      <c r="H1765" s="40">
        <v>66</v>
      </c>
      <c r="I1765" s="40">
        <v>74.400000000000006</v>
      </c>
      <c r="J1765" s="40">
        <v>76.7</v>
      </c>
      <c r="K1765" s="40">
        <v>75.400000000000006</v>
      </c>
      <c r="L1765" s="40">
        <v>68.7</v>
      </c>
      <c r="M1765" s="40">
        <v>58.7</v>
      </c>
      <c r="N1765" s="40">
        <v>46.7</v>
      </c>
      <c r="O1765" s="40">
        <v>39.200000000000003</v>
      </c>
    </row>
    <row r="1766" spans="1:15">
      <c r="A1766" s="40">
        <v>35006</v>
      </c>
      <c r="B1766" s="20" t="s">
        <v>1853</v>
      </c>
      <c r="C1766" s="20" t="s">
        <v>1850</v>
      </c>
      <c r="D1766" s="40">
        <v>29</v>
      </c>
      <c r="E1766" s="40">
        <v>33.1</v>
      </c>
      <c r="F1766" s="40">
        <v>38.5</v>
      </c>
      <c r="G1766" s="40">
        <v>46.1</v>
      </c>
      <c r="H1766" s="40">
        <v>55</v>
      </c>
      <c r="I1766" s="40">
        <v>64.3</v>
      </c>
      <c r="J1766" s="40">
        <v>68.8</v>
      </c>
      <c r="K1766" s="40">
        <v>66.5</v>
      </c>
      <c r="L1766" s="40">
        <v>60.3</v>
      </c>
      <c r="M1766" s="40">
        <v>49.8</v>
      </c>
      <c r="N1766" s="40">
        <v>37.799999999999997</v>
      </c>
      <c r="O1766" s="40">
        <v>30</v>
      </c>
    </row>
    <row r="1767" spans="1:15">
      <c r="A1767" s="40">
        <v>35007</v>
      </c>
      <c r="B1767" s="20" t="s">
        <v>1784</v>
      </c>
      <c r="C1767" s="20" t="s">
        <v>1850</v>
      </c>
      <c r="D1767" s="40">
        <v>28</v>
      </c>
      <c r="E1767" s="40">
        <v>31.3</v>
      </c>
      <c r="F1767" s="40">
        <v>36.6</v>
      </c>
      <c r="G1767" s="40">
        <v>44.5</v>
      </c>
      <c r="H1767" s="40">
        <v>53.2</v>
      </c>
      <c r="I1767" s="40">
        <v>62.1</v>
      </c>
      <c r="J1767" s="40">
        <v>66.400000000000006</v>
      </c>
      <c r="K1767" s="40">
        <v>65</v>
      </c>
      <c r="L1767" s="40">
        <v>58.4</v>
      </c>
      <c r="M1767" s="40">
        <v>48.3</v>
      </c>
      <c r="N1767" s="40">
        <v>36.5</v>
      </c>
      <c r="O1767" s="40">
        <v>29.2</v>
      </c>
    </row>
    <row r="1768" spans="1:15">
      <c r="A1768" s="40">
        <v>35009</v>
      </c>
      <c r="B1768" s="20" t="s">
        <v>1854</v>
      </c>
      <c r="C1768" s="20" t="s">
        <v>1850</v>
      </c>
      <c r="D1768" s="40">
        <v>35.4</v>
      </c>
      <c r="E1768" s="40">
        <v>39.200000000000003</v>
      </c>
      <c r="F1768" s="40">
        <v>45.7</v>
      </c>
      <c r="G1768" s="40">
        <v>54.7</v>
      </c>
      <c r="H1768" s="40">
        <v>63.7</v>
      </c>
      <c r="I1768" s="40">
        <v>72.7</v>
      </c>
      <c r="J1768" s="40">
        <v>75.8</v>
      </c>
      <c r="K1768" s="40">
        <v>74.3</v>
      </c>
      <c r="L1768" s="40">
        <v>67.3</v>
      </c>
      <c r="M1768" s="40">
        <v>56.5</v>
      </c>
      <c r="N1768" s="40">
        <v>44.3</v>
      </c>
      <c r="O1768" s="40">
        <v>35.9</v>
      </c>
    </row>
    <row r="1769" spans="1:15">
      <c r="A1769" s="40">
        <v>35011</v>
      </c>
      <c r="B1769" s="20" t="s">
        <v>1855</v>
      </c>
      <c r="C1769" s="20" t="s">
        <v>1850</v>
      </c>
      <c r="D1769" s="40">
        <v>36.799999999999997</v>
      </c>
      <c r="E1769" s="40">
        <v>40.799999999999997</v>
      </c>
      <c r="F1769" s="40">
        <v>47</v>
      </c>
      <c r="G1769" s="40">
        <v>55.7</v>
      </c>
      <c r="H1769" s="40">
        <v>64.8</v>
      </c>
      <c r="I1769" s="40">
        <v>73.7</v>
      </c>
      <c r="J1769" s="40">
        <v>76.7</v>
      </c>
      <c r="K1769" s="40">
        <v>75</v>
      </c>
      <c r="L1769" s="40">
        <v>68.099999999999994</v>
      </c>
      <c r="M1769" s="40">
        <v>57.3</v>
      </c>
      <c r="N1769" s="40">
        <v>45.2</v>
      </c>
      <c r="O1769" s="40">
        <v>37.299999999999997</v>
      </c>
    </row>
    <row r="1770" spans="1:15">
      <c r="A1770" s="40">
        <v>35013</v>
      </c>
      <c r="B1770" s="20" t="s">
        <v>1856</v>
      </c>
      <c r="C1770" s="20" t="s">
        <v>1850</v>
      </c>
      <c r="D1770" s="40">
        <v>41.1</v>
      </c>
      <c r="E1770" s="40">
        <v>45.5</v>
      </c>
      <c r="F1770" s="40">
        <v>51.3</v>
      </c>
      <c r="G1770" s="40">
        <v>59.1</v>
      </c>
      <c r="H1770" s="40">
        <v>67.900000000000006</v>
      </c>
      <c r="I1770" s="40">
        <v>77</v>
      </c>
      <c r="J1770" s="40">
        <v>79.3</v>
      </c>
      <c r="K1770" s="40">
        <v>77.3</v>
      </c>
      <c r="L1770" s="40">
        <v>71.7</v>
      </c>
      <c r="M1770" s="40">
        <v>61.1</v>
      </c>
      <c r="N1770" s="40">
        <v>48.8</v>
      </c>
      <c r="O1770" s="40">
        <v>41.3</v>
      </c>
    </row>
    <row r="1771" spans="1:15">
      <c r="A1771" s="40">
        <v>35015</v>
      </c>
      <c r="B1771" s="20" t="s">
        <v>1857</v>
      </c>
      <c r="C1771" s="20" t="s">
        <v>1850</v>
      </c>
      <c r="D1771" s="40">
        <v>41.5</v>
      </c>
      <c r="E1771" s="40">
        <v>45.7</v>
      </c>
      <c r="F1771" s="40">
        <v>51.9</v>
      </c>
      <c r="G1771" s="40">
        <v>60.6</v>
      </c>
      <c r="H1771" s="40">
        <v>69</v>
      </c>
      <c r="I1771" s="40">
        <v>77.099999999999994</v>
      </c>
      <c r="J1771" s="40">
        <v>78.8</v>
      </c>
      <c r="K1771" s="40">
        <v>77.7</v>
      </c>
      <c r="L1771" s="40">
        <v>71.099999999999994</v>
      </c>
      <c r="M1771" s="40">
        <v>61.1</v>
      </c>
      <c r="N1771" s="40">
        <v>49.5</v>
      </c>
      <c r="O1771" s="40">
        <v>41.9</v>
      </c>
    </row>
    <row r="1772" spans="1:15">
      <c r="A1772" s="40">
        <v>35017</v>
      </c>
      <c r="B1772" s="20" t="s">
        <v>806</v>
      </c>
      <c r="C1772" s="20" t="s">
        <v>1850</v>
      </c>
      <c r="D1772" s="40">
        <v>37.700000000000003</v>
      </c>
      <c r="E1772" s="40">
        <v>41.1</v>
      </c>
      <c r="F1772" s="40">
        <v>45.7</v>
      </c>
      <c r="G1772" s="40">
        <v>52.7</v>
      </c>
      <c r="H1772" s="40">
        <v>61</v>
      </c>
      <c r="I1772" s="40">
        <v>70.3</v>
      </c>
      <c r="J1772" s="40">
        <v>73.3</v>
      </c>
      <c r="K1772" s="40">
        <v>71.2</v>
      </c>
      <c r="L1772" s="40">
        <v>66.099999999999994</v>
      </c>
      <c r="M1772" s="40">
        <v>56.2</v>
      </c>
      <c r="N1772" s="40">
        <v>44.9</v>
      </c>
      <c r="O1772" s="40">
        <v>38.200000000000003</v>
      </c>
    </row>
    <row r="1773" spans="1:15">
      <c r="A1773" s="40">
        <v>35019</v>
      </c>
      <c r="B1773" s="20" t="s">
        <v>1858</v>
      </c>
      <c r="C1773" s="20" t="s">
        <v>1850</v>
      </c>
      <c r="D1773" s="40">
        <v>34.799999999999997</v>
      </c>
      <c r="E1773" s="40">
        <v>38.700000000000003</v>
      </c>
      <c r="F1773" s="40">
        <v>44.3</v>
      </c>
      <c r="G1773" s="40">
        <v>52.6</v>
      </c>
      <c r="H1773" s="40">
        <v>61.6</v>
      </c>
      <c r="I1773" s="40">
        <v>70.8</v>
      </c>
      <c r="J1773" s="40">
        <v>74.2</v>
      </c>
      <c r="K1773" s="40">
        <v>72.599999999999994</v>
      </c>
      <c r="L1773" s="40">
        <v>65.7</v>
      </c>
      <c r="M1773" s="40">
        <v>55.1</v>
      </c>
      <c r="N1773" s="40">
        <v>43.2</v>
      </c>
      <c r="O1773" s="40">
        <v>35.4</v>
      </c>
    </row>
    <row r="1774" spans="1:15">
      <c r="A1774" s="40">
        <v>35021</v>
      </c>
      <c r="B1774" s="20" t="s">
        <v>1859</v>
      </c>
      <c r="C1774" s="20" t="s">
        <v>1850</v>
      </c>
      <c r="D1774" s="40">
        <v>33.1</v>
      </c>
      <c r="E1774" s="40">
        <v>37</v>
      </c>
      <c r="F1774" s="40">
        <v>43.2</v>
      </c>
      <c r="G1774" s="40">
        <v>51.9</v>
      </c>
      <c r="H1774" s="40">
        <v>61</v>
      </c>
      <c r="I1774" s="40">
        <v>70.2</v>
      </c>
      <c r="J1774" s="40">
        <v>74.400000000000006</v>
      </c>
      <c r="K1774" s="40">
        <v>72.7</v>
      </c>
      <c r="L1774" s="40">
        <v>65.5</v>
      </c>
      <c r="M1774" s="40">
        <v>54.5</v>
      </c>
      <c r="N1774" s="40">
        <v>42</v>
      </c>
      <c r="O1774" s="40">
        <v>33.700000000000003</v>
      </c>
    </row>
    <row r="1775" spans="1:15">
      <c r="A1775" s="40">
        <v>35023</v>
      </c>
      <c r="B1775" s="20" t="s">
        <v>1860</v>
      </c>
      <c r="C1775" s="20" t="s">
        <v>1850</v>
      </c>
      <c r="D1775" s="40">
        <v>40.9</v>
      </c>
      <c r="E1775" s="40">
        <v>45</v>
      </c>
      <c r="F1775" s="40">
        <v>50.1</v>
      </c>
      <c r="G1775" s="40">
        <v>57.3</v>
      </c>
      <c r="H1775" s="40">
        <v>65.8</v>
      </c>
      <c r="I1775" s="40">
        <v>75</v>
      </c>
      <c r="J1775" s="40">
        <v>77.8</v>
      </c>
      <c r="K1775" s="40">
        <v>75.400000000000006</v>
      </c>
      <c r="L1775" s="40">
        <v>70.5</v>
      </c>
      <c r="M1775" s="40">
        <v>60.1</v>
      </c>
      <c r="N1775" s="40">
        <v>48.3</v>
      </c>
      <c r="O1775" s="40">
        <v>41.2</v>
      </c>
    </row>
    <row r="1776" spans="1:15">
      <c r="A1776" s="40">
        <v>35025</v>
      </c>
      <c r="B1776" s="20" t="s">
        <v>1861</v>
      </c>
      <c r="C1776" s="20" t="s">
        <v>1850</v>
      </c>
      <c r="D1776" s="40">
        <v>40</v>
      </c>
      <c r="E1776" s="40">
        <v>44.1</v>
      </c>
      <c r="F1776" s="40">
        <v>50.6</v>
      </c>
      <c r="G1776" s="40">
        <v>59.5</v>
      </c>
      <c r="H1776" s="40">
        <v>67.900000000000006</v>
      </c>
      <c r="I1776" s="40">
        <v>76</v>
      </c>
      <c r="J1776" s="40">
        <v>78.099999999999994</v>
      </c>
      <c r="K1776" s="40">
        <v>76.900000000000006</v>
      </c>
      <c r="L1776" s="40">
        <v>70.3</v>
      </c>
      <c r="M1776" s="40">
        <v>60.2</v>
      </c>
      <c r="N1776" s="40">
        <v>48.4</v>
      </c>
      <c r="O1776" s="40">
        <v>40.700000000000003</v>
      </c>
    </row>
    <row r="1777" spans="1:15">
      <c r="A1777" s="40">
        <v>35027</v>
      </c>
      <c r="B1777" s="20" t="s">
        <v>814</v>
      </c>
      <c r="C1777" s="20" t="s">
        <v>1850</v>
      </c>
      <c r="D1777" s="40">
        <v>35.6</v>
      </c>
      <c r="E1777" s="40">
        <v>38.9</v>
      </c>
      <c r="F1777" s="40">
        <v>44.3</v>
      </c>
      <c r="G1777" s="40">
        <v>51.9</v>
      </c>
      <c r="H1777" s="40">
        <v>60.6</v>
      </c>
      <c r="I1777" s="40">
        <v>69.2</v>
      </c>
      <c r="J1777" s="40">
        <v>71.7</v>
      </c>
      <c r="K1777" s="40">
        <v>70.099999999999994</v>
      </c>
      <c r="L1777" s="40">
        <v>64.099999999999994</v>
      </c>
      <c r="M1777" s="40">
        <v>54.4</v>
      </c>
      <c r="N1777" s="40">
        <v>43.1</v>
      </c>
      <c r="O1777" s="40">
        <v>36</v>
      </c>
    </row>
    <row r="1778" spans="1:15">
      <c r="A1778" s="40">
        <v>35028</v>
      </c>
      <c r="B1778" s="20" t="s">
        <v>1862</v>
      </c>
      <c r="C1778" s="20" t="s">
        <v>1850</v>
      </c>
      <c r="D1778" s="40">
        <v>26.8</v>
      </c>
      <c r="E1778" s="40">
        <v>30.8</v>
      </c>
      <c r="F1778" s="40">
        <v>36.5</v>
      </c>
      <c r="G1778" s="40">
        <v>44.1</v>
      </c>
      <c r="H1778" s="40">
        <v>53.1</v>
      </c>
      <c r="I1778" s="40">
        <v>62.3</v>
      </c>
      <c r="J1778" s="40">
        <v>66.2</v>
      </c>
      <c r="K1778" s="40">
        <v>64.5</v>
      </c>
      <c r="L1778" s="40">
        <v>58.2</v>
      </c>
      <c r="M1778" s="40">
        <v>47.9</v>
      </c>
      <c r="N1778" s="40">
        <v>35.799999999999997</v>
      </c>
      <c r="O1778" s="40">
        <v>27.8</v>
      </c>
    </row>
    <row r="1779" spans="1:15">
      <c r="A1779" s="40">
        <v>35029</v>
      </c>
      <c r="B1779" s="20" t="s">
        <v>1863</v>
      </c>
      <c r="C1779" s="20" t="s">
        <v>1850</v>
      </c>
      <c r="D1779" s="40">
        <v>41.1</v>
      </c>
      <c r="E1779" s="40">
        <v>45.3</v>
      </c>
      <c r="F1779" s="40">
        <v>50.7</v>
      </c>
      <c r="G1779" s="40">
        <v>58.2</v>
      </c>
      <c r="H1779" s="40">
        <v>67.099999999999994</v>
      </c>
      <c r="I1779" s="40">
        <v>76.599999999999994</v>
      </c>
      <c r="J1779" s="40">
        <v>79.3</v>
      </c>
      <c r="K1779" s="40">
        <v>77</v>
      </c>
      <c r="L1779" s="40">
        <v>71.400000000000006</v>
      </c>
      <c r="M1779" s="40">
        <v>60.9</v>
      </c>
      <c r="N1779" s="40">
        <v>48.7</v>
      </c>
      <c r="O1779" s="40">
        <v>41.4</v>
      </c>
    </row>
    <row r="1780" spans="1:15">
      <c r="A1780" s="40">
        <v>35031</v>
      </c>
      <c r="B1780" s="20" t="s">
        <v>1864</v>
      </c>
      <c r="C1780" s="20" t="s">
        <v>1850</v>
      </c>
      <c r="D1780" s="40">
        <v>27.9</v>
      </c>
      <c r="E1780" s="40">
        <v>32.6</v>
      </c>
      <c r="F1780" s="40">
        <v>38.299999999999997</v>
      </c>
      <c r="G1780" s="40">
        <v>46.1</v>
      </c>
      <c r="H1780" s="40">
        <v>55.1</v>
      </c>
      <c r="I1780" s="40">
        <v>64.8</v>
      </c>
      <c r="J1780" s="40">
        <v>69.7</v>
      </c>
      <c r="K1780" s="40">
        <v>67.599999999999994</v>
      </c>
      <c r="L1780" s="40">
        <v>60.9</v>
      </c>
      <c r="M1780" s="40">
        <v>49.9</v>
      </c>
      <c r="N1780" s="40">
        <v>37.5</v>
      </c>
      <c r="O1780" s="40">
        <v>29.2</v>
      </c>
    </row>
    <row r="1781" spans="1:15">
      <c r="A1781" s="40">
        <v>35033</v>
      </c>
      <c r="B1781" s="20" t="s">
        <v>1865</v>
      </c>
      <c r="C1781" s="20" t="s">
        <v>1850</v>
      </c>
      <c r="D1781" s="40">
        <v>28.7</v>
      </c>
      <c r="E1781" s="40">
        <v>32</v>
      </c>
      <c r="F1781" s="40">
        <v>37.1</v>
      </c>
      <c r="G1781" s="40">
        <v>44.8</v>
      </c>
      <c r="H1781" s="40">
        <v>53.5</v>
      </c>
      <c r="I1781" s="40">
        <v>62.2</v>
      </c>
      <c r="J1781" s="40">
        <v>66.099999999999994</v>
      </c>
      <c r="K1781" s="40">
        <v>64.7</v>
      </c>
      <c r="L1781" s="40">
        <v>58.3</v>
      </c>
      <c r="M1781" s="40">
        <v>48.3</v>
      </c>
      <c r="N1781" s="40">
        <v>36.9</v>
      </c>
      <c r="O1781" s="40">
        <v>29.6</v>
      </c>
    </row>
    <row r="1782" spans="1:15">
      <c r="A1782" s="40">
        <v>35035</v>
      </c>
      <c r="B1782" s="20" t="s">
        <v>939</v>
      </c>
      <c r="C1782" s="20" t="s">
        <v>1850</v>
      </c>
      <c r="D1782" s="40">
        <v>38.700000000000003</v>
      </c>
      <c r="E1782" s="40">
        <v>42.5</v>
      </c>
      <c r="F1782" s="40">
        <v>47.8</v>
      </c>
      <c r="G1782" s="40">
        <v>55.5</v>
      </c>
      <c r="H1782" s="40">
        <v>64.2</v>
      </c>
      <c r="I1782" s="40">
        <v>72.7</v>
      </c>
      <c r="J1782" s="40">
        <v>74.400000000000006</v>
      </c>
      <c r="K1782" s="40">
        <v>72.900000000000006</v>
      </c>
      <c r="L1782" s="40">
        <v>67.2</v>
      </c>
      <c r="M1782" s="40">
        <v>57.6</v>
      </c>
      <c r="N1782" s="40">
        <v>46.1</v>
      </c>
      <c r="O1782" s="40">
        <v>38.9</v>
      </c>
    </row>
    <row r="1783" spans="1:15">
      <c r="A1783" s="40">
        <v>35037</v>
      </c>
      <c r="B1783" s="20" t="s">
        <v>1866</v>
      </c>
      <c r="C1783" s="20" t="s">
        <v>1850</v>
      </c>
      <c r="D1783" s="40">
        <v>36</v>
      </c>
      <c r="E1783" s="40">
        <v>40</v>
      </c>
      <c r="F1783" s="40">
        <v>46.5</v>
      </c>
      <c r="G1783" s="40">
        <v>55.4</v>
      </c>
      <c r="H1783" s="40">
        <v>64.5</v>
      </c>
      <c r="I1783" s="40">
        <v>73.8</v>
      </c>
      <c r="J1783" s="40">
        <v>77.3</v>
      </c>
      <c r="K1783" s="40">
        <v>75.7</v>
      </c>
      <c r="L1783" s="40">
        <v>68.599999999999994</v>
      </c>
      <c r="M1783" s="40">
        <v>57.5</v>
      </c>
      <c r="N1783" s="40">
        <v>44.9</v>
      </c>
      <c r="O1783" s="40">
        <v>36.5</v>
      </c>
    </row>
    <row r="1784" spans="1:15">
      <c r="A1784" s="40">
        <v>35039</v>
      </c>
      <c r="B1784" s="20" t="s">
        <v>1867</v>
      </c>
      <c r="C1784" s="20" t="s">
        <v>1850</v>
      </c>
      <c r="D1784" s="40">
        <v>23.6</v>
      </c>
      <c r="E1784" s="40">
        <v>28.2</v>
      </c>
      <c r="F1784" s="40">
        <v>34.6</v>
      </c>
      <c r="G1784" s="40">
        <v>42.7</v>
      </c>
      <c r="H1784" s="40">
        <v>51.6</v>
      </c>
      <c r="I1784" s="40">
        <v>60.7</v>
      </c>
      <c r="J1784" s="40">
        <v>65.900000000000006</v>
      </c>
      <c r="K1784" s="40">
        <v>64.099999999999994</v>
      </c>
      <c r="L1784" s="40">
        <v>57.1</v>
      </c>
      <c r="M1784" s="40">
        <v>46.6</v>
      </c>
      <c r="N1784" s="40">
        <v>34.299999999999997</v>
      </c>
      <c r="O1784" s="40">
        <v>25.4</v>
      </c>
    </row>
    <row r="1785" spans="1:15">
      <c r="A1785" s="40">
        <v>35041</v>
      </c>
      <c r="B1785" s="20" t="s">
        <v>1765</v>
      </c>
      <c r="C1785" s="20" t="s">
        <v>1850</v>
      </c>
      <c r="D1785" s="40">
        <v>36.5</v>
      </c>
      <c r="E1785" s="40">
        <v>40.6</v>
      </c>
      <c r="F1785" s="40">
        <v>47</v>
      </c>
      <c r="G1785" s="40">
        <v>55.9</v>
      </c>
      <c r="H1785" s="40">
        <v>64.8</v>
      </c>
      <c r="I1785" s="40">
        <v>73.599999999999994</v>
      </c>
      <c r="J1785" s="40">
        <v>76.2</v>
      </c>
      <c r="K1785" s="40">
        <v>74.900000000000006</v>
      </c>
      <c r="L1785" s="40">
        <v>67.900000000000006</v>
      </c>
      <c r="M1785" s="40">
        <v>57.3</v>
      </c>
      <c r="N1785" s="40">
        <v>45.3</v>
      </c>
      <c r="O1785" s="40">
        <v>37.299999999999997</v>
      </c>
    </row>
    <row r="1786" spans="1:15">
      <c r="A1786" s="40">
        <v>35043</v>
      </c>
      <c r="B1786" s="20" t="s">
        <v>1868</v>
      </c>
      <c r="C1786" s="20" t="s">
        <v>1850</v>
      </c>
      <c r="D1786" s="40">
        <v>28.8</v>
      </c>
      <c r="E1786" s="40">
        <v>33.4</v>
      </c>
      <c r="F1786" s="40">
        <v>39.5</v>
      </c>
      <c r="G1786" s="40">
        <v>47.5</v>
      </c>
      <c r="H1786" s="40">
        <v>56.5</v>
      </c>
      <c r="I1786" s="40">
        <v>65.8</v>
      </c>
      <c r="J1786" s="40">
        <v>70.2</v>
      </c>
      <c r="K1786" s="40">
        <v>68.3</v>
      </c>
      <c r="L1786" s="40">
        <v>61.4</v>
      </c>
      <c r="M1786" s="40">
        <v>50.5</v>
      </c>
      <c r="N1786" s="40">
        <v>38.200000000000003</v>
      </c>
      <c r="O1786" s="40">
        <v>29.8</v>
      </c>
    </row>
    <row r="1787" spans="1:15">
      <c r="A1787" s="40">
        <v>35045</v>
      </c>
      <c r="B1787" s="20" t="s">
        <v>949</v>
      </c>
      <c r="C1787" s="20" t="s">
        <v>1850</v>
      </c>
      <c r="D1787" s="40">
        <v>28</v>
      </c>
      <c r="E1787" s="40">
        <v>33.9</v>
      </c>
      <c r="F1787" s="40">
        <v>40.6</v>
      </c>
      <c r="G1787" s="40">
        <v>48.6</v>
      </c>
      <c r="H1787" s="40">
        <v>57.9</v>
      </c>
      <c r="I1787" s="40">
        <v>67.7</v>
      </c>
      <c r="J1787" s="40">
        <v>73.400000000000006</v>
      </c>
      <c r="K1787" s="40">
        <v>71.099999999999994</v>
      </c>
      <c r="L1787" s="40">
        <v>63.5</v>
      </c>
      <c r="M1787" s="40">
        <v>51.9</v>
      </c>
      <c r="N1787" s="40">
        <v>38.799999999999997</v>
      </c>
      <c r="O1787" s="40">
        <v>29.3</v>
      </c>
    </row>
    <row r="1788" spans="1:15">
      <c r="A1788" s="40">
        <v>35047</v>
      </c>
      <c r="B1788" s="20" t="s">
        <v>950</v>
      </c>
      <c r="C1788" s="20" t="s">
        <v>1850</v>
      </c>
      <c r="D1788" s="40">
        <v>33</v>
      </c>
      <c r="E1788" s="40">
        <v>36.6</v>
      </c>
      <c r="F1788" s="40">
        <v>42</v>
      </c>
      <c r="G1788" s="40">
        <v>50</v>
      </c>
      <c r="H1788" s="40">
        <v>58.9</v>
      </c>
      <c r="I1788" s="40">
        <v>68.099999999999994</v>
      </c>
      <c r="J1788" s="40">
        <v>71.900000000000006</v>
      </c>
      <c r="K1788" s="40">
        <v>70.3</v>
      </c>
      <c r="L1788" s="40">
        <v>63.6</v>
      </c>
      <c r="M1788" s="40">
        <v>53.1</v>
      </c>
      <c r="N1788" s="40">
        <v>41.3</v>
      </c>
      <c r="O1788" s="40">
        <v>33.5</v>
      </c>
    </row>
    <row r="1789" spans="1:15">
      <c r="A1789" s="40">
        <v>35049</v>
      </c>
      <c r="B1789" s="20" t="s">
        <v>1869</v>
      </c>
      <c r="C1789" s="20" t="s">
        <v>1850</v>
      </c>
      <c r="D1789" s="40">
        <v>29</v>
      </c>
      <c r="E1789" s="40">
        <v>33.4</v>
      </c>
      <c r="F1789" s="40">
        <v>38.799999999999997</v>
      </c>
      <c r="G1789" s="40">
        <v>46.5</v>
      </c>
      <c r="H1789" s="40">
        <v>55.6</v>
      </c>
      <c r="I1789" s="40">
        <v>64.900000000000006</v>
      </c>
      <c r="J1789" s="40">
        <v>68.7</v>
      </c>
      <c r="K1789" s="40">
        <v>67</v>
      </c>
      <c r="L1789" s="40">
        <v>60.4</v>
      </c>
      <c r="M1789" s="40">
        <v>49.8</v>
      </c>
      <c r="N1789" s="40">
        <v>37.799999999999997</v>
      </c>
      <c r="O1789" s="40">
        <v>29.8</v>
      </c>
    </row>
    <row r="1790" spans="1:15">
      <c r="A1790" s="40">
        <v>35051</v>
      </c>
      <c r="B1790" s="20" t="s">
        <v>886</v>
      </c>
      <c r="C1790" s="20" t="s">
        <v>1850</v>
      </c>
      <c r="D1790" s="40">
        <v>38.299999999999997</v>
      </c>
      <c r="E1790" s="40">
        <v>42.4</v>
      </c>
      <c r="F1790" s="40">
        <v>47.8</v>
      </c>
      <c r="G1790" s="40">
        <v>55.3</v>
      </c>
      <c r="H1790" s="40">
        <v>64</v>
      </c>
      <c r="I1790" s="40">
        <v>73</v>
      </c>
      <c r="J1790" s="40">
        <v>75.400000000000006</v>
      </c>
      <c r="K1790" s="40">
        <v>73.3</v>
      </c>
      <c r="L1790" s="40">
        <v>67.7</v>
      </c>
      <c r="M1790" s="40">
        <v>57.6</v>
      </c>
      <c r="N1790" s="40">
        <v>45.8</v>
      </c>
      <c r="O1790" s="40">
        <v>38.4</v>
      </c>
    </row>
    <row r="1791" spans="1:15">
      <c r="A1791" s="40">
        <v>35053</v>
      </c>
      <c r="B1791" s="20" t="s">
        <v>1870</v>
      </c>
      <c r="C1791" s="20" t="s">
        <v>1850</v>
      </c>
      <c r="D1791" s="40">
        <v>34</v>
      </c>
      <c r="E1791" s="40">
        <v>38.4</v>
      </c>
      <c r="F1791" s="40">
        <v>44</v>
      </c>
      <c r="G1791" s="40">
        <v>51.7</v>
      </c>
      <c r="H1791" s="40">
        <v>60.5</v>
      </c>
      <c r="I1791" s="40">
        <v>69.7</v>
      </c>
      <c r="J1791" s="40">
        <v>72.599999999999994</v>
      </c>
      <c r="K1791" s="40">
        <v>70.5</v>
      </c>
      <c r="L1791" s="40">
        <v>64.5</v>
      </c>
      <c r="M1791" s="40">
        <v>54</v>
      </c>
      <c r="N1791" s="40">
        <v>41.9</v>
      </c>
      <c r="O1791" s="40">
        <v>34.299999999999997</v>
      </c>
    </row>
    <row r="1792" spans="1:15">
      <c r="A1792" s="40">
        <v>35055</v>
      </c>
      <c r="B1792" s="20" t="s">
        <v>1871</v>
      </c>
      <c r="C1792" s="20" t="s">
        <v>1850</v>
      </c>
      <c r="D1792" s="40">
        <v>22.1</v>
      </c>
      <c r="E1792" s="40">
        <v>26.5</v>
      </c>
      <c r="F1792" s="40">
        <v>32.6</v>
      </c>
      <c r="G1792" s="40">
        <v>40.4</v>
      </c>
      <c r="H1792" s="40">
        <v>48.9</v>
      </c>
      <c r="I1792" s="40">
        <v>57.7</v>
      </c>
      <c r="J1792" s="40">
        <v>62.1</v>
      </c>
      <c r="K1792" s="40">
        <v>60.6</v>
      </c>
      <c r="L1792" s="40">
        <v>54.2</v>
      </c>
      <c r="M1792" s="40">
        <v>44.2</v>
      </c>
      <c r="N1792" s="40">
        <v>32.1</v>
      </c>
      <c r="O1792" s="40">
        <v>23.7</v>
      </c>
    </row>
    <row r="1793" spans="1:15">
      <c r="A1793" s="40">
        <v>35057</v>
      </c>
      <c r="B1793" s="20" t="s">
        <v>1872</v>
      </c>
      <c r="C1793" s="20" t="s">
        <v>1850</v>
      </c>
      <c r="D1793" s="40">
        <v>30.6</v>
      </c>
      <c r="E1793" s="40">
        <v>34.700000000000003</v>
      </c>
      <c r="F1793" s="40">
        <v>40.1</v>
      </c>
      <c r="G1793" s="40">
        <v>47.8</v>
      </c>
      <c r="H1793" s="40">
        <v>56.7</v>
      </c>
      <c r="I1793" s="40">
        <v>65.900000000000006</v>
      </c>
      <c r="J1793" s="40">
        <v>69.3</v>
      </c>
      <c r="K1793" s="40">
        <v>67.5</v>
      </c>
      <c r="L1793" s="40">
        <v>61.1</v>
      </c>
      <c r="M1793" s="40">
        <v>50.7</v>
      </c>
      <c r="N1793" s="40">
        <v>39</v>
      </c>
      <c r="O1793" s="40">
        <v>31.3</v>
      </c>
    </row>
    <row r="1794" spans="1:15">
      <c r="A1794" s="40">
        <v>35059</v>
      </c>
      <c r="B1794" s="20" t="s">
        <v>837</v>
      </c>
      <c r="C1794" s="20" t="s">
        <v>1850</v>
      </c>
      <c r="D1794" s="40">
        <v>31.7</v>
      </c>
      <c r="E1794" s="40">
        <v>35</v>
      </c>
      <c r="F1794" s="40">
        <v>40.9</v>
      </c>
      <c r="G1794" s="40">
        <v>49.7</v>
      </c>
      <c r="H1794" s="40">
        <v>58.8</v>
      </c>
      <c r="I1794" s="40">
        <v>68.2</v>
      </c>
      <c r="J1794" s="40">
        <v>72.900000000000006</v>
      </c>
      <c r="K1794" s="40">
        <v>71.2</v>
      </c>
      <c r="L1794" s="40">
        <v>63.8</v>
      </c>
      <c r="M1794" s="40">
        <v>52.9</v>
      </c>
      <c r="N1794" s="40">
        <v>40.299999999999997</v>
      </c>
      <c r="O1794" s="40">
        <v>32.700000000000003</v>
      </c>
    </row>
    <row r="1795" spans="1:15">
      <c r="A1795" s="40">
        <v>35061</v>
      </c>
      <c r="B1795" s="20" t="s">
        <v>1873</v>
      </c>
      <c r="C1795" s="20" t="s">
        <v>1850</v>
      </c>
      <c r="D1795" s="40">
        <v>33.700000000000003</v>
      </c>
      <c r="E1795" s="40">
        <v>38.9</v>
      </c>
      <c r="F1795" s="40">
        <v>44.9</v>
      </c>
      <c r="G1795" s="40">
        <v>52.7</v>
      </c>
      <c r="H1795" s="40">
        <v>61.9</v>
      </c>
      <c r="I1795" s="40">
        <v>71.2</v>
      </c>
      <c r="J1795" s="40">
        <v>75</v>
      </c>
      <c r="K1795" s="40">
        <v>72.900000000000006</v>
      </c>
      <c r="L1795" s="40">
        <v>66</v>
      </c>
      <c r="M1795" s="40">
        <v>54.7</v>
      </c>
      <c r="N1795" s="40">
        <v>42.2</v>
      </c>
      <c r="O1795" s="40">
        <v>34.200000000000003</v>
      </c>
    </row>
    <row r="1796" spans="1:15">
      <c r="A1796" s="40">
        <v>36001</v>
      </c>
      <c r="B1796" s="20" t="s">
        <v>1874</v>
      </c>
      <c r="C1796" s="20" t="s">
        <v>1875</v>
      </c>
      <c r="D1796" s="40">
        <v>21.5</v>
      </c>
      <c r="E1796" s="40">
        <v>22.6</v>
      </c>
      <c r="F1796" s="40">
        <v>32.799999999999997</v>
      </c>
      <c r="G1796" s="40">
        <v>44.9</v>
      </c>
      <c r="H1796" s="40">
        <v>56.6</v>
      </c>
      <c r="I1796" s="40">
        <v>65.3</v>
      </c>
      <c r="J1796" s="40">
        <v>70.3</v>
      </c>
      <c r="K1796" s="40">
        <v>67.900000000000006</v>
      </c>
      <c r="L1796" s="40">
        <v>60.5</v>
      </c>
      <c r="M1796" s="40">
        <v>49.6</v>
      </c>
      <c r="N1796" s="40">
        <v>37.9</v>
      </c>
      <c r="O1796" s="40">
        <v>26.2</v>
      </c>
    </row>
    <row r="1797" spans="1:15">
      <c r="A1797" s="40">
        <v>36003</v>
      </c>
      <c r="B1797" s="20" t="s">
        <v>1504</v>
      </c>
      <c r="C1797" s="20" t="s">
        <v>1875</v>
      </c>
      <c r="D1797" s="40">
        <v>21.5</v>
      </c>
      <c r="E1797" s="40">
        <v>22.2</v>
      </c>
      <c r="F1797" s="40">
        <v>31.5</v>
      </c>
      <c r="G1797" s="40">
        <v>43.1</v>
      </c>
      <c r="H1797" s="40">
        <v>54.4</v>
      </c>
      <c r="I1797" s="40">
        <v>63.1</v>
      </c>
      <c r="J1797" s="40">
        <v>67.400000000000006</v>
      </c>
      <c r="K1797" s="40">
        <v>65.400000000000006</v>
      </c>
      <c r="L1797" s="40">
        <v>58.8</v>
      </c>
      <c r="M1797" s="40">
        <v>48</v>
      </c>
      <c r="N1797" s="40">
        <v>36.5</v>
      </c>
      <c r="O1797" s="40">
        <v>25.6</v>
      </c>
    </row>
    <row r="1798" spans="1:15">
      <c r="A1798" s="40">
        <v>36005</v>
      </c>
      <c r="B1798" s="20" t="s">
        <v>1876</v>
      </c>
      <c r="C1798" s="20" t="s">
        <v>1875</v>
      </c>
      <c r="D1798" s="40">
        <v>30.6</v>
      </c>
      <c r="E1798" s="40">
        <v>31.2</v>
      </c>
      <c r="F1798" s="40">
        <v>39.6</v>
      </c>
      <c r="G1798" s="40">
        <v>49.8</v>
      </c>
      <c r="H1798" s="40">
        <v>60.5</v>
      </c>
      <c r="I1798" s="40">
        <v>69.7</v>
      </c>
      <c r="J1798" s="40">
        <v>75.099999999999994</v>
      </c>
      <c r="K1798" s="40">
        <v>73.3</v>
      </c>
      <c r="L1798" s="40">
        <v>66.599999999999994</v>
      </c>
      <c r="M1798" s="40">
        <v>55.9</v>
      </c>
      <c r="N1798" s="40">
        <v>44.6</v>
      </c>
      <c r="O1798" s="40">
        <v>34.5</v>
      </c>
    </row>
    <row r="1799" spans="1:15">
      <c r="A1799" s="40">
        <v>36007</v>
      </c>
      <c r="B1799" s="20" t="s">
        <v>1877</v>
      </c>
      <c r="C1799" s="20" t="s">
        <v>1875</v>
      </c>
      <c r="D1799" s="40">
        <v>22</v>
      </c>
      <c r="E1799" s="40">
        <v>22.7</v>
      </c>
      <c r="F1799" s="40">
        <v>32.299999999999997</v>
      </c>
      <c r="G1799" s="40">
        <v>44.1</v>
      </c>
      <c r="H1799" s="40">
        <v>55.4</v>
      </c>
      <c r="I1799" s="40">
        <v>64.099999999999994</v>
      </c>
      <c r="J1799" s="40">
        <v>68.900000000000006</v>
      </c>
      <c r="K1799" s="40">
        <v>66.7</v>
      </c>
      <c r="L1799" s="40">
        <v>59.7</v>
      </c>
      <c r="M1799" s="40">
        <v>48.7</v>
      </c>
      <c r="N1799" s="40">
        <v>37.299999999999997</v>
      </c>
      <c r="O1799" s="40">
        <v>26.3</v>
      </c>
    </row>
    <row r="1800" spans="1:15">
      <c r="A1800" s="40">
        <v>36009</v>
      </c>
      <c r="B1800" s="20" t="s">
        <v>1878</v>
      </c>
      <c r="C1800" s="20" t="s">
        <v>1875</v>
      </c>
      <c r="D1800" s="40">
        <v>21.5</v>
      </c>
      <c r="E1800" s="40">
        <v>22.1</v>
      </c>
      <c r="F1800" s="40">
        <v>31.4</v>
      </c>
      <c r="G1800" s="40">
        <v>43</v>
      </c>
      <c r="H1800" s="40">
        <v>54</v>
      </c>
      <c r="I1800" s="40">
        <v>62.9</v>
      </c>
      <c r="J1800" s="40">
        <v>67.099999999999994</v>
      </c>
      <c r="K1800" s="40">
        <v>65.099999999999994</v>
      </c>
      <c r="L1800" s="40">
        <v>58.8</v>
      </c>
      <c r="M1800" s="40">
        <v>48.1</v>
      </c>
      <c r="N1800" s="40">
        <v>36.6</v>
      </c>
      <c r="O1800" s="40">
        <v>25.8</v>
      </c>
    </row>
    <row r="1801" spans="1:15">
      <c r="A1801" s="40">
        <v>36011</v>
      </c>
      <c r="B1801" s="20" t="s">
        <v>1879</v>
      </c>
      <c r="C1801" s="20" t="s">
        <v>1875</v>
      </c>
      <c r="D1801" s="40">
        <v>22.2</v>
      </c>
      <c r="E1801" s="40">
        <v>22.6</v>
      </c>
      <c r="F1801" s="40">
        <v>31.8</v>
      </c>
      <c r="G1801" s="40">
        <v>43.6</v>
      </c>
      <c r="H1801" s="40">
        <v>55.1</v>
      </c>
      <c r="I1801" s="40">
        <v>64.599999999999994</v>
      </c>
      <c r="J1801" s="40">
        <v>69.7</v>
      </c>
      <c r="K1801" s="40">
        <v>67.8</v>
      </c>
      <c r="L1801" s="40">
        <v>60.7</v>
      </c>
      <c r="M1801" s="40">
        <v>49.7</v>
      </c>
      <c r="N1801" s="40">
        <v>38.200000000000003</v>
      </c>
      <c r="O1801" s="40">
        <v>27</v>
      </c>
    </row>
    <row r="1802" spans="1:15">
      <c r="A1802" s="40">
        <v>36013</v>
      </c>
      <c r="B1802" s="20" t="s">
        <v>1311</v>
      </c>
      <c r="C1802" s="20" t="s">
        <v>1875</v>
      </c>
      <c r="D1802" s="40">
        <v>22.6</v>
      </c>
      <c r="E1802" s="40">
        <v>23</v>
      </c>
      <c r="F1802" s="40">
        <v>32.200000000000003</v>
      </c>
      <c r="G1802" s="40">
        <v>43.8</v>
      </c>
      <c r="H1802" s="40">
        <v>55</v>
      </c>
      <c r="I1802" s="40">
        <v>64.2</v>
      </c>
      <c r="J1802" s="40">
        <v>68.5</v>
      </c>
      <c r="K1802" s="40">
        <v>66.599999999999994</v>
      </c>
      <c r="L1802" s="40">
        <v>60.4</v>
      </c>
      <c r="M1802" s="40">
        <v>49.5</v>
      </c>
      <c r="N1802" s="40">
        <v>38</v>
      </c>
      <c r="O1802" s="40">
        <v>27.2</v>
      </c>
    </row>
    <row r="1803" spans="1:15">
      <c r="A1803" s="40">
        <v>36015</v>
      </c>
      <c r="B1803" s="20" t="s">
        <v>1880</v>
      </c>
      <c r="C1803" s="20" t="s">
        <v>1875</v>
      </c>
      <c r="D1803" s="40">
        <v>22.3</v>
      </c>
      <c r="E1803" s="40">
        <v>23.1</v>
      </c>
      <c r="F1803" s="40">
        <v>32.700000000000003</v>
      </c>
      <c r="G1803" s="40">
        <v>44.3</v>
      </c>
      <c r="H1803" s="40">
        <v>55.5</v>
      </c>
      <c r="I1803" s="40">
        <v>64.2</v>
      </c>
      <c r="J1803" s="40">
        <v>68.900000000000006</v>
      </c>
      <c r="K1803" s="40">
        <v>66.8</v>
      </c>
      <c r="L1803" s="40">
        <v>59.8</v>
      </c>
      <c r="M1803" s="40">
        <v>48.8</v>
      </c>
      <c r="N1803" s="40">
        <v>37.5</v>
      </c>
      <c r="O1803" s="40">
        <v>26.6</v>
      </c>
    </row>
    <row r="1804" spans="1:15">
      <c r="A1804" s="40">
        <v>36017</v>
      </c>
      <c r="B1804" s="20" t="s">
        <v>1881</v>
      </c>
      <c r="C1804" s="20" t="s">
        <v>1875</v>
      </c>
      <c r="D1804" s="40">
        <v>20.5</v>
      </c>
      <c r="E1804" s="40">
        <v>21.1</v>
      </c>
      <c r="F1804" s="40">
        <v>30.8</v>
      </c>
      <c r="G1804" s="40">
        <v>42.8</v>
      </c>
      <c r="H1804" s="40">
        <v>54.3</v>
      </c>
      <c r="I1804" s="40">
        <v>63.1</v>
      </c>
      <c r="J1804" s="40">
        <v>67.8</v>
      </c>
      <c r="K1804" s="40">
        <v>65.599999999999994</v>
      </c>
      <c r="L1804" s="40">
        <v>58.5</v>
      </c>
      <c r="M1804" s="40">
        <v>47.6</v>
      </c>
      <c r="N1804" s="40">
        <v>36.200000000000003</v>
      </c>
      <c r="O1804" s="40">
        <v>24.9</v>
      </c>
    </row>
    <row r="1805" spans="1:15">
      <c r="A1805" s="40">
        <v>36019</v>
      </c>
      <c r="B1805" s="20" t="s">
        <v>1169</v>
      </c>
      <c r="C1805" s="20" t="s">
        <v>1875</v>
      </c>
      <c r="D1805" s="40">
        <v>14.8</v>
      </c>
      <c r="E1805" s="40">
        <v>15.9</v>
      </c>
      <c r="F1805" s="40">
        <v>26.8</v>
      </c>
      <c r="G1805" s="40">
        <v>40.299999999999997</v>
      </c>
      <c r="H1805" s="40">
        <v>53.1</v>
      </c>
      <c r="I1805" s="40">
        <v>62.4</v>
      </c>
      <c r="J1805" s="40">
        <v>67.2</v>
      </c>
      <c r="K1805" s="40">
        <v>64.7</v>
      </c>
      <c r="L1805" s="40">
        <v>57</v>
      </c>
      <c r="M1805" s="40">
        <v>45.8</v>
      </c>
      <c r="N1805" s="40">
        <v>33.299999999999997</v>
      </c>
      <c r="O1805" s="40">
        <v>20</v>
      </c>
    </row>
    <row r="1806" spans="1:15">
      <c r="A1806" s="40">
        <v>36021</v>
      </c>
      <c r="B1806" s="20" t="s">
        <v>795</v>
      </c>
      <c r="C1806" s="20" t="s">
        <v>1875</v>
      </c>
      <c r="D1806" s="40">
        <v>22.8</v>
      </c>
      <c r="E1806" s="40">
        <v>24.1</v>
      </c>
      <c r="F1806" s="40">
        <v>34</v>
      </c>
      <c r="G1806" s="40">
        <v>45.7</v>
      </c>
      <c r="H1806" s="40">
        <v>57.1</v>
      </c>
      <c r="I1806" s="40">
        <v>65.7</v>
      </c>
      <c r="J1806" s="40">
        <v>70.599999999999994</v>
      </c>
      <c r="K1806" s="40">
        <v>68.3</v>
      </c>
      <c r="L1806" s="40">
        <v>60.9</v>
      </c>
      <c r="M1806" s="40">
        <v>49.9</v>
      </c>
      <c r="N1806" s="40">
        <v>38.6</v>
      </c>
      <c r="O1806" s="40">
        <v>27.2</v>
      </c>
    </row>
    <row r="1807" spans="1:15">
      <c r="A1807" s="40">
        <v>36023</v>
      </c>
      <c r="B1807" s="20" t="s">
        <v>1882</v>
      </c>
      <c r="C1807" s="20" t="s">
        <v>1875</v>
      </c>
      <c r="D1807" s="40">
        <v>20.2</v>
      </c>
      <c r="E1807" s="40">
        <v>20.9</v>
      </c>
      <c r="F1807" s="40">
        <v>30.2</v>
      </c>
      <c r="G1807" s="40">
        <v>42.3</v>
      </c>
      <c r="H1807" s="40">
        <v>53.8</v>
      </c>
      <c r="I1807" s="40">
        <v>62.9</v>
      </c>
      <c r="J1807" s="40">
        <v>67.7</v>
      </c>
      <c r="K1807" s="40">
        <v>65.5</v>
      </c>
      <c r="L1807" s="40">
        <v>58.4</v>
      </c>
      <c r="M1807" s="40">
        <v>47.4</v>
      </c>
      <c r="N1807" s="40">
        <v>36</v>
      </c>
      <c r="O1807" s="40">
        <v>24.9</v>
      </c>
    </row>
    <row r="1808" spans="1:15">
      <c r="A1808" s="40">
        <v>36025</v>
      </c>
      <c r="B1808" s="20" t="s">
        <v>1222</v>
      </c>
      <c r="C1808" s="20" t="s">
        <v>1875</v>
      </c>
      <c r="D1808" s="40">
        <v>20.399999999999999</v>
      </c>
      <c r="E1808" s="40">
        <v>21</v>
      </c>
      <c r="F1808" s="40">
        <v>30.5</v>
      </c>
      <c r="G1808" s="40">
        <v>42.2</v>
      </c>
      <c r="H1808" s="40">
        <v>53.5</v>
      </c>
      <c r="I1808" s="40">
        <v>62</v>
      </c>
      <c r="J1808" s="40">
        <v>66.599999999999994</v>
      </c>
      <c r="K1808" s="40">
        <v>64.599999999999994</v>
      </c>
      <c r="L1808" s="40">
        <v>57.7</v>
      </c>
      <c r="M1808" s="40">
        <v>47</v>
      </c>
      <c r="N1808" s="40">
        <v>35.700000000000003</v>
      </c>
      <c r="O1808" s="40">
        <v>24.5</v>
      </c>
    </row>
    <row r="1809" spans="1:15">
      <c r="A1809" s="40">
        <v>36027</v>
      </c>
      <c r="B1809" s="20" t="s">
        <v>1883</v>
      </c>
      <c r="C1809" s="20" t="s">
        <v>1875</v>
      </c>
      <c r="D1809" s="40">
        <v>23.8</v>
      </c>
      <c r="E1809" s="40">
        <v>25.1</v>
      </c>
      <c r="F1809" s="40">
        <v>35</v>
      </c>
      <c r="G1809" s="40">
        <v>46.5</v>
      </c>
      <c r="H1809" s="40">
        <v>57.6</v>
      </c>
      <c r="I1809" s="40">
        <v>66.099999999999994</v>
      </c>
      <c r="J1809" s="40">
        <v>71</v>
      </c>
      <c r="K1809" s="40">
        <v>68.8</v>
      </c>
      <c r="L1809" s="40">
        <v>61.5</v>
      </c>
      <c r="M1809" s="40">
        <v>50.6</v>
      </c>
      <c r="N1809" s="40">
        <v>39.200000000000003</v>
      </c>
      <c r="O1809" s="40">
        <v>28</v>
      </c>
    </row>
    <row r="1810" spans="1:15">
      <c r="A1810" s="40">
        <v>36029</v>
      </c>
      <c r="B1810" s="20" t="s">
        <v>1884</v>
      </c>
      <c r="C1810" s="20" t="s">
        <v>1875</v>
      </c>
      <c r="D1810" s="40">
        <v>22.9</v>
      </c>
      <c r="E1810" s="40">
        <v>23.2</v>
      </c>
      <c r="F1810" s="40">
        <v>32.1</v>
      </c>
      <c r="G1810" s="40">
        <v>43.6</v>
      </c>
      <c r="H1810" s="40">
        <v>54.9</v>
      </c>
      <c r="I1810" s="40">
        <v>64.400000000000006</v>
      </c>
      <c r="J1810" s="40">
        <v>69.3</v>
      </c>
      <c r="K1810" s="40">
        <v>67.3</v>
      </c>
      <c r="L1810" s="40">
        <v>60.8</v>
      </c>
      <c r="M1810" s="40">
        <v>49.9</v>
      </c>
      <c r="N1810" s="40">
        <v>38.5</v>
      </c>
      <c r="O1810" s="40">
        <v>27.6</v>
      </c>
    </row>
    <row r="1811" spans="1:15">
      <c r="A1811" s="40">
        <v>36031</v>
      </c>
      <c r="B1811" s="20" t="s">
        <v>1529</v>
      </c>
      <c r="C1811" s="20" t="s">
        <v>1875</v>
      </c>
      <c r="D1811" s="40">
        <v>14.4</v>
      </c>
      <c r="E1811" s="40">
        <v>15.4</v>
      </c>
      <c r="F1811" s="40">
        <v>26.1</v>
      </c>
      <c r="G1811" s="40">
        <v>38.799999999999997</v>
      </c>
      <c r="H1811" s="40">
        <v>51.3</v>
      </c>
      <c r="I1811" s="40">
        <v>60.3</v>
      </c>
      <c r="J1811" s="40">
        <v>65</v>
      </c>
      <c r="K1811" s="40">
        <v>62.6</v>
      </c>
      <c r="L1811" s="40">
        <v>55.2</v>
      </c>
      <c r="M1811" s="40">
        <v>44.3</v>
      </c>
      <c r="N1811" s="40">
        <v>32.1</v>
      </c>
      <c r="O1811" s="40">
        <v>19.3</v>
      </c>
    </row>
    <row r="1812" spans="1:15">
      <c r="A1812" s="40">
        <v>36033</v>
      </c>
      <c r="B1812" s="20" t="s">
        <v>730</v>
      </c>
      <c r="C1812" s="20" t="s">
        <v>1875</v>
      </c>
      <c r="D1812" s="40">
        <v>13.2</v>
      </c>
      <c r="E1812" s="40">
        <v>14.4</v>
      </c>
      <c r="F1812" s="40">
        <v>25.4</v>
      </c>
      <c r="G1812" s="40">
        <v>38.799999999999997</v>
      </c>
      <c r="H1812" s="40">
        <v>51.8</v>
      </c>
      <c r="I1812" s="40">
        <v>61</v>
      </c>
      <c r="J1812" s="40">
        <v>65.5</v>
      </c>
      <c r="K1812" s="40">
        <v>62.9</v>
      </c>
      <c r="L1812" s="40">
        <v>55.5</v>
      </c>
      <c r="M1812" s="40">
        <v>44.4</v>
      </c>
      <c r="N1812" s="40">
        <v>31.9</v>
      </c>
      <c r="O1812" s="40">
        <v>18.399999999999999</v>
      </c>
    </row>
    <row r="1813" spans="1:15">
      <c r="A1813" s="40">
        <v>36035</v>
      </c>
      <c r="B1813" s="20" t="s">
        <v>804</v>
      </c>
      <c r="C1813" s="20" t="s">
        <v>1875</v>
      </c>
      <c r="D1813" s="40">
        <v>18.2</v>
      </c>
      <c r="E1813" s="40">
        <v>19.399999999999999</v>
      </c>
      <c r="F1813" s="40">
        <v>29.6</v>
      </c>
      <c r="G1813" s="40">
        <v>42.3</v>
      </c>
      <c r="H1813" s="40">
        <v>54.4</v>
      </c>
      <c r="I1813" s="40">
        <v>63.2</v>
      </c>
      <c r="J1813" s="40">
        <v>67.900000000000006</v>
      </c>
      <c r="K1813" s="40">
        <v>65.599999999999994</v>
      </c>
      <c r="L1813" s="40">
        <v>58.3</v>
      </c>
      <c r="M1813" s="40">
        <v>47.3</v>
      </c>
      <c r="N1813" s="40">
        <v>35.200000000000003</v>
      </c>
      <c r="O1813" s="40">
        <v>23</v>
      </c>
    </row>
    <row r="1814" spans="1:15">
      <c r="A1814" s="40">
        <v>36037</v>
      </c>
      <c r="B1814" s="20" t="s">
        <v>1551</v>
      </c>
      <c r="C1814" s="20" t="s">
        <v>1875</v>
      </c>
      <c r="D1814" s="40">
        <v>22.3</v>
      </c>
      <c r="E1814" s="40">
        <v>22.8</v>
      </c>
      <c r="F1814" s="40">
        <v>31.9</v>
      </c>
      <c r="G1814" s="40">
        <v>43.7</v>
      </c>
      <c r="H1814" s="40">
        <v>55.1</v>
      </c>
      <c r="I1814" s="40">
        <v>64.7</v>
      </c>
      <c r="J1814" s="40">
        <v>69.5</v>
      </c>
      <c r="K1814" s="40">
        <v>67.3</v>
      </c>
      <c r="L1814" s="40">
        <v>60.5</v>
      </c>
      <c r="M1814" s="40">
        <v>49.6</v>
      </c>
      <c r="N1814" s="40">
        <v>38</v>
      </c>
      <c r="O1814" s="40">
        <v>27</v>
      </c>
    </row>
    <row r="1815" spans="1:15">
      <c r="A1815" s="40">
        <v>36039</v>
      </c>
      <c r="B1815" s="20" t="s">
        <v>732</v>
      </c>
      <c r="C1815" s="20" t="s">
        <v>1875</v>
      </c>
      <c r="D1815" s="40">
        <v>21.4</v>
      </c>
      <c r="E1815" s="40">
        <v>22.1</v>
      </c>
      <c r="F1815" s="40">
        <v>31.7</v>
      </c>
      <c r="G1815" s="40">
        <v>43.3</v>
      </c>
      <c r="H1815" s="40">
        <v>54.9</v>
      </c>
      <c r="I1815" s="40">
        <v>63.4</v>
      </c>
      <c r="J1815" s="40">
        <v>68.2</v>
      </c>
      <c r="K1815" s="40">
        <v>65.900000000000006</v>
      </c>
      <c r="L1815" s="40">
        <v>58.9</v>
      </c>
      <c r="M1815" s="40">
        <v>48.1</v>
      </c>
      <c r="N1815" s="40">
        <v>36.9</v>
      </c>
      <c r="O1815" s="40">
        <v>25.4</v>
      </c>
    </row>
    <row r="1816" spans="1:15">
      <c r="A1816" s="40">
        <v>36041</v>
      </c>
      <c r="B1816" s="20" t="s">
        <v>986</v>
      </c>
      <c r="C1816" s="20" t="s">
        <v>1875</v>
      </c>
      <c r="D1816" s="40">
        <v>14.2</v>
      </c>
      <c r="E1816" s="40">
        <v>15.1</v>
      </c>
      <c r="F1816" s="40">
        <v>25.4</v>
      </c>
      <c r="G1816" s="40">
        <v>38.1</v>
      </c>
      <c r="H1816" s="40">
        <v>50.7</v>
      </c>
      <c r="I1816" s="40">
        <v>59.5</v>
      </c>
      <c r="J1816" s="40">
        <v>64.099999999999994</v>
      </c>
      <c r="K1816" s="40">
        <v>61.7</v>
      </c>
      <c r="L1816" s="40">
        <v>54.5</v>
      </c>
      <c r="M1816" s="40">
        <v>43.6</v>
      </c>
      <c r="N1816" s="40">
        <v>31.4</v>
      </c>
      <c r="O1816" s="40">
        <v>18.899999999999999</v>
      </c>
    </row>
    <row r="1817" spans="1:15">
      <c r="A1817" s="40">
        <v>36043</v>
      </c>
      <c r="B1817" s="20" t="s">
        <v>1885</v>
      </c>
      <c r="C1817" s="20" t="s">
        <v>1875</v>
      </c>
      <c r="D1817" s="40">
        <v>16</v>
      </c>
      <c r="E1817" s="40">
        <v>17</v>
      </c>
      <c r="F1817" s="40">
        <v>27.3</v>
      </c>
      <c r="G1817" s="40">
        <v>40.299999999999997</v>
      </c>
      <c r="H1817" s="40">
        <v>52.6</v>
      </c>
      <c r="I1817" s="40">
        <v>61.4</v>
      </c>
      <c r="J1817" s="40">
        <v>66.099999999999994</v>
      </c>
      <c r="K1817" s="40">
        <v>63.8</v>
      </c>
      <c r="L1817" s="40">
        <v>56.7</v>
      </c>
      <c r="M1817" s="40">
        <v>45.6</v>
      </c>
      <c r="N1817" s="40">
        <v>33.4</v>
      </c>
      <c r="O1817" s="40">
        <v>20.8</v>
      </c>
    </row>
    <row r="1818" spans="1:15">
      <c r="A1818" s="40">
        <v>36045</v>
      </c>
      <c r="B1818" s="20" t="s">
        <v>737</v>
      </c>
      <c r="C1818" s="20" t="s">
        <v>1875</v>
      </c>
      <c r="D1818" s="40">
        <v>16.8</v>
      </c>
      <c r="E1818" s="40">
        <v>18.100000000000001</v>
      </c>
      <c r="F1818" s="40">
        <v>29</v>
      </c>
      <c r="G1818" s="40">
        <v>42.2</v>
      </c>
      <c r="H1818" s="40">
        <v>54.2</v>
      </c>
      <c r="I1818" s="40">
        <v>63.4</v>
      </c>
      <c r="J1818" s="40">
        <v>68.5</v>
      </c>
      <c r="K1818" s="40">
        <v>66.400000000000006</v>
      </c>
      <c r="L1818" s="40">
        <v>58.9</v>
      </c>
      <c r="M1818" s="40">
        <v>47.7</v>
      </c>
      <c r="N1818" s="40">
        <v>35.799999999999997</v>
      </c>
      <c r="O1818" s="40">
        <v>22.4</v>
      </c>
    </row>
    <row r="1819" spans="1:15">
      <c r="A1819" s="40">
        <v>36047</v>
      </c>
      <c r="B1819" s="20" t="s">
        <v>858</v>
      </c>
      <c r="C1819" s="20" t="s">
        <v>1875</v>
      </c>
      <c r="D1819" s="40">
        <v>31.4</v>
      </c>
      <c r="E1819" s="40">
        <v>31.9</v>
      </c>
      <c r="F1819" s="40">
        <v>40.1</v>
      </c>
      <c r="G1819" s="40">
        <v>50</v>
      </c>
      <c r="H1819" s="40">
        <v>60.6</v>
      </c>
      <c r="I1819" s="40">
        <v>69.8</v>
      </c>
      <c r="J1819" s="40">
        <v>75.3</v>
      </c>
      <c r="K1819" s="40">
        <v>73.7</v>
      </c>
      <c r="L1819" s="40">
        <v>67.099999999999994</v>
      </c>
      <c r="M1819" s="40">
        <v>56.3</v>
      </c>
      <c r="N1819" s="40">
        <v>45.3</v>
      </c>
      <c r="O1819" s="40">
        <v>35.1</v>
      </c>
    </row>
    <row r="1820" spans="1:15">
      <c r="A1820" s="40">
        <v>36049</v>
      </c>
      <c r="B1820" s="20" t="s">
        <v>1150</v>
      </c>
      <c r="C1820" s="20" t="s">
        <v>1875</v>
      </c>
      <c r="D1820" s="40">
        <v>14.8</v>
      </c>
      <c r="E1820" s="40">
        <v>16.100000000000001</v>
      </c>
      <c r="F1820" s="40">
        <v>26.7</v>
      </c>
      <c r="G1820" s="40">
        <v>40</v>
      </c>
      <c r="H1820" s="40">
        <v>52.3</v>
      </c>
      <c r="I1820" s="40">
        <v>61.1</v>
      </c>
      <c r="J1820" s="40">
        <v>65.7</v>
      </c>
      <c r="K1820" s="40">
        <v>63.6</v>
      </c>
      <c r="L1820" s="40">
        <v>56.5</v>
      </c>
      <c r="M1820" s="40">
        <v>45.4</v>
      </c>
      <c r="N1820" s="40">
        <v>33.200000000000003</v>
      </c>
      <c r="O1820" s="40">
        <v>20</v>
      </c>
    </row>
    <row r="1821" spans="1:15">
      <c r="A1821" s="40">
        <v>36051</v>
      </c>
      <c r="B1821" s="20" t="s">
        <v>1189</v>
      </c>
      <c r="C1821" s="20" t="s">
        <v>1875</v>
      </c>
      <c r="D1821" s="40">
        <v>22.7</v>
      </c>
      <c r="E1821" s="40">
        <v>23.2</v>
      </c>
      <c r="F1821" s="40">
        <v>32.4</v>
      </c>
      <c r="G1821" s="40">
        <v>44.1</v>
      </c>
      <c r="H1821" s="40">
        <v>55.6</v>
      </c>
      <c r="I1821" s="40">
        <v>65</v>
      </c>
      <c r="J1821" s="40">
        <v>69.7</v>
      </c>
      <c r="K1821" s="40">
        <v>67.5</v>
      </c>
      <c r="L1821" s="40">
        <v>60.6</v>
      </c>
      <c r="M1821" s="40">
        <v>49.6</v>
      </c>
      <c r="N1821" s="40">
        <v>38.200000000000003</v>
      </c>
      <c r="O1821" s="40">
        <v>27.3</v>
      </c>
    </row>
    <row r="1822" spans="1:15">
      <c r="A1822" s="40">
        <v>36053</v>
      </c>
      <c r="B1822" s="20" t="s">
        <v>745</v>
      </c>
      <c r="C1822" s="20" t="s">
        <v>1875</v>
      </c>
      <c r="D1822" s="40">
        <v>19.399999999999999</v>
      </c>
      <c r="E1822" s="40">
        <v>20.2</v>
      </c>
      <c r="F1822" s="40">
        <v>30</v>
      </c>
      <c r="G1822" s="40">
        <v>42.5</v>
      </c>
      <c r="H1822" s="40">
        <v>54.2</v>
      </c>
      <c r="I1822" s="40">
        <v>63.1</v>
      </c>
      <c r="J1822" s="40">
        <v>67.8</v>
      </c>
      <c r="K1822" s="40">
        <v>65.8</v>
      </c>
      <c r="L1822" s="40">
        <v>58.6</v>
      </c>
      <c r="M1822" s="40">
        <v>47.7</v>
      </c>
      <c r="N1822" s="40">
        <v>36.1</v>
      </c>
      <c r="O1822" s="40">
        <v>24.3</v>
      </c>
    </row>
    <row r="1823" spans="1:15">
      <c r="A1823" s="40">
        <v>36055</v>
      </c>
      <c r="B1823" s="20" t="s">
        <v>750</v>
      </c>
      <c r="C1823" s="20" t="s">
        <v>1875</v>
      </c>
      <c r="D1823" s="40">
        <v>23.2</v>
      </c>
      <c r="E1823" s="40">
        <v>23.5</v>
      </c>
      <c r="F1823" s="40">
        <v>32.6</v>
      </c>
      <c r="G1823" s="40">
        <v>44.2</v>
      </c>
      <c r="H1823" s="40">
        <v>55.6</v>
      </c>
      <c r="I1823" s="40">
        <v>65.400000000000006</v>
      </c>
      <c r="J1823" s="40">
        <v>70.5</v>
      </c>
      <c r="K1823" s="40">
        <v>68.400000000000006</v>
      </c>
      <c r="L1823" s="40">
        <v>61.4</v>
      </c>
      <c r="M1823" s="40">
        <v>50.4</v>
      </c>
      <c r="N1823" s="40">
        <v>39</v>
      </c>
      <c r="O1823" s="40">
        <v>28</v>
      </c>
    </row>
    <row r="1824" spans="1:15">
      <c r="A1824" s="40">
        <v>36057</v>
      </c>
      <c r="B1824" s="20" t="s">
        <v>751</v>
      </c>
      <c r="C1824" s="20" t="s">
        <v>1875</v>
      </c>
      <c r="D1824" s="40">
        <v>20.5</v>
      </c>
      <c r="E1824" s="40">
        <v>21.6</v>
      </c>
      <c r="F1824" s="40">
        <v>31.9</v>
      </c>
      <c r="G1824" s="40">
        <v>44.5</v>
      </c>
      <c r="H1824" s="40">
        <v>56.5</v>
      </c>
      <c r="I1824" s="40">
        <v>65.599999999999994</v>
      </c>
      <c r="J1824" s="40">
        <v>70.3</v>
      </c>
      <c r="K1824" s="40">
        <v>67.8</v>
      </c>
      <c r="L1824" s="40">
        <v>60.4</v>
      </c>
      <c r="M1824" s="40">
        <v>49.2</v>
      </c>
      <c r="N1824" s="40">
        <v>37.299999999999997</v>
      </c>
      <c r="O1824" s="40">
        <v>25.4</v>
      </c>
    </row>
    <row r="1825" spans="1:15">
      <c r="A1825" s="40">
        <v>36059</v>
      </c>
      <c r="B1825" s="20" t="s">
        <v>1000</v>
      </c>
      <c r="C1825" s="20" t="s">
        <v>1875</v>
      </c>
      <c r="D1825" s="40">
        <v>30.6</v>
      </c>
      <c r="E1825" s="40">
        <v>31</v>
      </c>
      <c r="F1825" s="40">
        <v>39</v>
      </c>
      <c r="G1825" s="40">
        <v>48.7</v>
      </c>
      <c r="H1825" s="40">
        <v>59.1</v>
      </c>
      <c r="I1825" s="40">
        <v>68.400000000000006</v>
      </c>
      <c r="J1825" s="40">
        <v>73.900000000000006</v>
      </c>
      <c r="K1825" s="40">
        <v>72.400000000000006</v>
      </c>
      <c r="L1825" s="40">
        <v>65.8</v>
      </c>
      <c r="M1825" s="40">
        <v>55.3</v>
      </c>
      <c r="N1825" s="40">
        <v>44.4</v>
      </c>
      <c r="O1825" s="40">
        <v>34.4</v>
      </c>
    </row>
    <row r="1826" spans="1:15">
      <c r="A1826" s="40">
        <v>36061</v>
      </c>
      <c r="B1826" s="20" t="s">
        <v>1886</v>
      </c>
      <c r="C1826" s="20" t="s">
        <v>1875</v>
      </c>
      <c r="D1826" s="40">
        <v>30.9</v>
      </c>
      <c r="E1826" s="40">
        <v>31.5</v>
      </c>
      <c r="F1826" s="40">
        <v>39.9</v>
      </c>
      <c r="G1826" s="40">
        <v>50</v>
      </c>
      <c r="H1826" s="40">
        <v>60.8</v>
      </c>
      <c r="I1826" s="40">
        <v>70</v>
      </c>
      <c r="J1826" s="40">
        <v>75.400000000000006</v>
      </c>
      <c r="K1826" s="40">
        <v>73.599999999999994</v>
      </c>
      <c r="L1826" s="40">
        <v>66.8</v>
      </c>
      <c r="M1826" s="40">
        <v>56.1</v>
      </c>
      <c r="N1826" s="40">
        <v>44.9</v>
      </c>
      <c r="O1826" s="40">
        <v>34.700000000000003</v>
      </c>
    </row>
    <row r="1827" spans="1:15">
      <c r="A1827" s="40">
        <v>36063</v>
      </c>
      <c r="B1827" s="20" t="s">
        <v>1887</v>
      </c>
      <c r="C1827" s="20" t="s">
        <v>1875</v>
      </c>
      <c r="D1827" s="40">
        <v>23.7</v>
      </c>
      <c r="E1827" s="40">
        <v>23.9</v>
      </c>
      <c r="F1827" s="40">
        <v>32.6</v>
      </c>
      <c r="G1827" s="40">
        <v>43.8</v>
      </c>
      <c r="H1827" s="40">
        <v>55.3</v>
      </c>
      <c r="I1827" s="40">
        <v>65.099999999999994</v>
      </c>
      <c r="J1827" s="40">
        <v>70.5</v>
      </c>
      <c r="K1827" s="40">
        <v>68.599999999999994</v>
      </c>
      <c r="L1827" s="40">
        <v>61.8</v>
      </c>
      <c r="M1827" s="40">
        <v>50.6</v>
      </c>
      <c r="N1827" s="40">
        <v>39.299999999999997</v>
      </c>
      <c r="O1827" s="40">
        <v>28.5</v>
      </c>
    </row>
    <row r="1828" spans="1:15">
      <c r="A1828" s="40">
        <v>36065</v>
      </c>
      <c r="B1828" s="20" t="s">
        <v>1153</v>
      </c>
      <c r="C1828" s="20" t="s">
        <v>1875</v>
      </c>
      <c r="D1828" s="40">
        <v>18.399999999999999</v>
      </c>
      <c r="E1828" s="40">
        <v>19.399999999999999</v>
      </c>
      <c r="F1828" s="40">
        <v>29.7</v>
      </c>
      <c r="G1828" s="40">
        <v>42.5</v>
      </c>
      <c r="H1828" s="40">
        <v>54.6</v>
      </c>
      <c r="I1828" s="40">
        <v>63.4</v>
      </c>
      <c r="J1828" s="40">
        <v>68.2</v>
      </c>
      <c r="K1828" s="40">
        <v>66.099999999999994</v>
      </c>
      <c r="L1828" s="40">
        <v>58.8</v>
      </c>
      <c r="M1828" s="40">
        <v>47.7</v>
      </c>
      <c r="N1828" s="40">
        <v>35.799999999999997</v>
      </c>
      <c r="O1828" s="40">
        <v>23.6</v>
      </c>
    </row>
    <row r="1829" spans="1:15">
      <c r="A1829" s="40">
        <v>36067</v>
      </c>
      <c r="B1829" s="20" t="s">
        <v>1888</v>
      </c>
      <c r="C1829" s="20" t="s">
        <v>1875</v>
      </c>
      <c r="D1829" s="40">
        <v>21.3</v>
      </c>
      <c r="E1829" s="40">
        <v>21.9</v>
      </c>
      <c r="F1829" s="40">
        <v>31.4</v>
      </c>
      <c r="G1829" s="40">
        <v>43.6</v>
      </c>
      <c r="H1829" s="40">
        <v>55.2</v>
      </c>
      <c r="I1829" s="40">
        <v>64.5</v>
      </c>
      <c r="J1829" s="40">
        <v>69.5</v>
      </c>
      <c r="K1829" s="40">
        <v>67.599999999999994</v>
      </c>
      <c r="L1829" s="40">
        <v>60.3</v>
      </c>
      <c r="M1829" s="40">
        <v>49.3</v>
      </c>
      <c r="N1829" s="40">
        <v>37.700000000000003</v>
      </c>
      <c r="O1829" s="40">
        <v>26.3</v>
      </c>
    </row>
    <row r="1830" spans="1:15">
      <c r="A1830" s="40">
        <v>36069</v>
      </c>
      <c r="B1830" s="20" t="s">
        <v>1889</v>
      </c>
      <c r="C1830" s="20" t="s">
        <v>1875</v>
      </c>
      <c r="D1830" s="40">
        <v>22.6</v>
      </c>
      <c r="E1830" s="40">
        <v>23</v>
      </c>
      <c r="F1830" s="40">
        <v>32.1</v>
      </c>
      <c r="G1830" s="40">
        <v>43.9</v>
      </c>
      <c r="H1830" s="40">
        <v>55.5</v>
      </c>
      <c r="I1830" s="40">
        <v>65</v>
      </c>
      <c r="J1830" s="40">
        <v>69.8</v>
      </c>
      <c r="K1830" s="40">
        <v>67.7</v>
      </c>
      <c r="L1830" s="40">
        <v>60.7</v>
      </c>
      <c r="M1830" s="40">
        <v>49.7</v>
      </c>
      <c r="N1830" s="40">
        <v>38.299999999999997</v>
      </c>
      <c r="O1830" s="40">
        <v>27.3</v>
      </c>
    </row>
    <row r="1831" spans="1:15">
      <c r="A1831" s="40">
        <v>36071</v>
      </c>
      <c r="B1831" s="20" t="s">
        <v>871</v>
      </c>
      <c r="C1831" s="20" t="s">
        <v>1875</v>
      </c>
      <c r="D1831" s="40">
        <v>24.4</v>
      </c>
      <c r="E1831" s="40">
        <v>25.6</v>
      </c>
      <c r="F1831" s="40">
        <v>35.200000000000003</v>
      </c>
      <c r="G1831" s="40">
        <v>46.6</v>
      </c>
      <c r="H1831" s="40">
        <v>57.4</v>
      </c>
      <c r="I1831" s="40">
        <v>65.900000000000006</v>
      </c>
      <c r="J1831" s="40">
        <v>70.8</v>
      </c>
      <c r="K1831" s="40">
        <v>68.7</v>
      </c>
      <c r="L1831" s="40">
        <v>61.6</v>
      </c>
      <c r="M1831" s="40">
        <v>50.8</v>
      </c>
      <c r="N1831" s="40">
        <v>39.5</v>
      </c>
      <c r="O1831" s="40">
        <v>28.4</v>
      </c>
    </row>
    <row r="1832" spans="1:15">
      <c r="A1832" s="40">
        <v>36073</v>
      </c>
      <c r="B1832" s="20" t="s">
        <v>1890</v>
      </c>
      <c r="C1832" s="20" t="s">
        <v>1875</v>
      </c>
      <c r="D1832" s="40">
        <v>23.1</v>
      </c>
      <c r="E1832" s="40">
        <v>23.4</v>
      </c>
      <c r="F1832" s="40">
        <v>32.4</v>
      </c>
      <c r="G1832" s="40">
        <v>43.7</v>
      </c>
      <c r="H1832" s="40">
        <v>55.1</v>
      </c>
      <c r="I1832" s="40">
        <v>64.900000000000006</v>
      </c>
      <c r="J1832" s="40">
        <v>70.2</v>
      </c>
      <c r="K1832" s="40">
        <v>68.2</v>
      </c>
      <c r="L1832" s="40">
        <v>61.3</v>
      </c>
      <c r="M1832" s="40">
        <v>50.3</v>
      </c>
      <c r="N1832" s="40">
        <v>38.799999999999997</v>
      </c>
      <c r="O1832" s="40">
        <v>27.9</v>
      </c>
    </row>
    <row r="1833" spans="1:15">
      <c r="A1833" s="40">
        <v>36075</v>
      </c>
      <c r="B1833" s="20" t="s">
        <v>1891</v>
      </c>
      <c r="C1833" s="20" t="s">
        <v>1875</v>
      </c>
      <c r="D1833" s="40">
        <v>19.899999999999999</v>
      </c>
      <c r="E1833" s="40">
        <v>20.6</v>
      </c>
      <c r="F1833" s="40">
        <v>30.6</v>
      </c>
      <c r="G1833" s="40">
        <v>43</v>
      </c>
      <c r="H1833" s="40">
        <v>54.5</v>
      </c>
      <c r="I1833" s="40">
        <v>63.8</v>
      </c>
      <c r="J1833" s="40">
        <v>68.8</v>
      </c>
      <c r="K1833" s="40">
        <v>67</v>
      </c>
      <c r="L1833" s="40">
        <v>59.8</v>
      </c>
      <c r="M1833" s="40">
        <v>48.8</v>
      </c>
      <c r="N1833" s="40">
        <v>37.200000000000003</v>
      </c>
      <c r="O1833" s="40">
        <v>25.1</v>
      </c>
    </row>
    <row r="1834" spans="1:15">
      <c r="A1834" s="40">
        <v>36077</v>
      </c>
      <c r="B1834" s="20" t="s">
        <v>1588</v>
      </c>
      <c r="C1834" s="20" t="s">
        <v>1875</v>
      </c>
      <c r="D1834" s="40">
        <v>20</v>
      </c>
      <c r="E1834" s="40">
        <v>20.7</v>
      </c>
      <c r="F1834" s="40">
        <v>30.3</v>
      </c>
      <c r="G1834" s="40">
        <v>42.3</v>
      </c>
      <c r="H1834" s="40">
        <v>53.9</v>
      </c>
      <c r="I1834" s="40">
        <v>62.6</v>
      </c>
      <c r="J1834" s="40">
        <v>67.2</v>
      </c>
      <c r="K1834" s="40">
        <v>65</v>
      </c>
      <c r="L1834" s="40">
        <v>58.1</v>
      </c>
      <c r="M1834" s="40">
        <v>47.3</v>
      </c>
      <c r="N1834" s="40">
        <v>35.9</v>
      </c>
      <c r="O1834" s="40">
        <v>24.3</v>
      </c>
    </row>
    <row r="1835" spans="1:15">
      <c r="A1835" s="40">
        <v>36079</v>
      </c>
      <c r="B1835" s="20" t="s">
        <v>1007</v>
      </c>
      <c r="C1835" s="20" t="s">
        <v>1875</v>
      </c>
      <c r="D1835" s="40">
        <v>24.8</v>
      </c>
      <c r="E1835" s="40">
        <v>25.9</v>
      </c>
      <c r="F1835" s="40">
        <v>35.700000000000003</v>
      </c>
      <c r="G1835" s="40">
        <v>46.9</v>
      </c>
      <c r="H1835" s="40">
        <v>57.8</v>
      </c>
      <c r="I1835" s="40">
        <v>66.099999999999994</v>
      </c>
      <c r="J1835" s="40">
        <v>71.2</v>
      </c>
      <c r="K1835" s="40">
        <v>69.099999999999994</v>
      </c>
      <c r="L1835" s="40">
        <v>62</v>
      </c>
      <c r="M1835" s="40">
        <v>51.3</v>
      </c>
      <c r="N1835" s="40">
        <v>39.9</v>
      </c>
      <c r="O1835" s="40">
        <v>28.7</v>
      </c>
    </row>
    <row r="1836" spans="1:15">
      <c r="A1836" s="40">
        <v>36081</v>
      </c>
      <c r="B1836" s="20" t="s">
        <v>1892</v>
      </c>
      <c r="C1836" s="20" t="s">
        <v>1875</v>
      </c>
      <c r="D1836" s="40">
        <v>31.2</v>
      </c>
      <c r="E1836" s="40">
        <v>31.6</v>
      </c>
      <c r="F1836" s="40">
        <v>39.799999999999997</v>
      </c>
      <c r="G1836" s="40">
        <v>49.6</v>
      </c>
      <c r="H1836" s="40">
        <v>60.2</v>
      </c>
      <c r="I1836" s="40">
        <v>69.400000000000006</v>
      </c>
      <c r="J1836" s="40">
        <v>74.900000000000006</v>
      </c>
      <c r="K1836" s="40">
        <v>73.3</v>
      </c>
      <c r="L1836" s="40">
        <v>66.599999999999994</v>
      </c>
      <c r="M1836" s="40">
        <v>56</v>
      </c>
      <c r="N1836" s="40">
        <v>45</v>
      </c>
      <c r="O1836" s="40">
        <v>34.9</v>
      </c>
    </row>
    <row r="1837" spans="1:15">
      <c r="A1837" s="40">
        <v>36083</v>
      </c>
      <c r="B1837" s="20" t="s">
        <v>1893</v>
      </c>
      <c r="C1837" s="20" t="s">
        <v>1875</v>
      </c>
      <c r="D1837" s="40">
        <v>20.8</v>
      </c>
      <c r="E1837" s="40">
        <v>22</v>
      </c>
      <c r="F1837" s="40">
        <v>32.299999999999997</v>
      </c>
      <c r="G1837" s="40">
        <v>44.4</v>
      </c>
      <c r="H1837" s="40">
        <v>56</v>
      </c>
      <c r="I1837" s="40">
        <v>64.5</v>
      </c>
      <c r="J1837" s="40">
        <v>69.400000000000006</v>
      </c>
      <c r="K1837" s="40">
        <v>67</v>
      </c>
      <c r="L1837" s="40">
        <v>59.6</v>
      </c>
      <c r="M1837" s="40">
        <v>48.9</v>
      </c>
      <c r="N1837" s="40">
        <v>37.299999999999997</v>
      </c>
      <c r="O1837" s="40">
        <v>25.6</v>
      </c>
    </row>
    <row r="1838" spans="1:15">
      <c r="A1838" s="40">
        <v>36085</v>
      </c>
      <c r="B1838" s="20" t="s">
        <v>1097</v>
      </c>
      <c r="C1838" s="20" t="s">
        <v>1875</v>
      </c>
      <c r="D1838" s="40">
        <v>31</v>
      </c>
      <c r="E1838" s="40">
        <v>31.7</v>
      </c>
      <c r="F1838" s="40">
        <v>40.1</v>
      </c>
      <c r="G1838" s="40">
        <v>50.1</v>
      </c>
      <c r="H1838" s="40">
        <v>60.6</v>
      </c>
      <c r="I1838" s="40">
        <v>69.8</v>
      </c>
      <c r="J1838" s="40">
        <v>75.099999999999994</v>
      </c>
      <c r="K1838" s="40">
        <v>73.2</v>
      </c>
      <c r="L1838" s="40">
        <v>66.599999999999994</v>
      </c>
      <c r="M1838" s="40">
        <v>55.9</v>
      </c>
      <c r="N1838" s="40">
        <v>44.9</v>
      </c>
      <c r="O1838" s="40">
        <v>34.6</v>
      </c>
    </row>
    <row r="1839" spans="1:15">
      <c r="A1839" s="40">
        <v>36087</v>
      </c>
      <c r="B1839" s="20" t="s">
        <v>1894</v>
      </c>
      <c r="C1839" s="20" t="s">
        <v>1875</v>
      </c>
      <c r="D1839" s="40">
        <v>26.7</v>
      </c>
      <c r="E1839" s="40">
        <v>27.8</v>
      </c>
      <c r="F1839" s="40">
        <v>37</v>
      </c>
      <c r="G1839" s="40">
        <v>48.1</v>
      </c>
      <c r="H1839" s="40">
        <v>58.8</v>
      </c>
      <c r="I1839" s="40">
        <v>67.400000000000006</v>
      </c>
      <c r="J1839" s="40">
        <v>72.5</v>
      </c>
      <c r="K1839" s="40">
        <v>70.400000000000006</v>
      </c>
      <c r="L1839" s="40">
        <v>63.4</v>
      </c>
      <c r="M1839" s="40">
        <v>52.5</v>
      </c>
      <c r="N1839" s="40">
        <v>41.3</v>
      </c>
      <c r="O1839" s="40">
        <v>30.6</v>
      </c>
    </row>
    <row r="1840" spans="1:15">
      <c r="A1840" s="40">
        <v>36089</v>
      </c>
      <c r="B1840" s="20" t="s">
        <v>1895</v>
      </c>
      <c r="C1840" s="20" t="s">
        <v>1875</v>
      </c>
      <c r="D1840" s="40">
        <v>14.2</v>
      </c>
      <c r="E1840" s="40">
        <v>15.7</v>
      </c>
      <c r="F1840" s="40">
        <v>26.9</v>
      </c>
      <c r="G1840" s="40">
        <v>40.799999999999997</v>
      </c>
      <c r="H1840" s="40">
        <v>53.4</v>
      </c>
      <c r="I1840" s="40">
        <v>62.5</v>
      </c>
      <c r="J1840" s="40">
        <v>67.2</v>
      </c>
      <c r="K1840" s="40">
        <v>64.8</v>
      </c>
      <c r="L1840" s="40">
        <v>57.2</v>
      </c>
      <c r="M1840" s="40">
        <v>46</v>
      </c>
      <c r="N1840" s="40">
        <v>33.700000000000003</v>
      </c>
      <c r="O1840" s="40">
        <v>19.8</v>
      </c>
    </row>
    <row r="1841" spans="1:15">
      <c r="A1841" s="40">
        <v>36091</v>
      </c>
      <c r="B1841" s="20" t="s">
        <v>1896</v>
      </c>
      <c r="C1841" s="20" t="s">
        <v>1875</v>
      </c>
      <c r="D1841" s="40">
        <v>19.100000000000001</v>
      </c>
      <c r="E1841" s="40">
        <v>20.5</v>
      </c>
      <c r="F1841" s="40">
        <v>31.1</v>
      </c>
      <c r="G1841" s="40">
        <v>43.8</v>
      </c>
      <c r="H1841" s="40">
        <v>55.7</v>
      </c>
      <c r="I1841" s="40">
        <v>64.5</v>
      </c>
      <c r="J1841" s="40">
        <v>69.3</v>
      </c>
      <c r="K1841" s="40">
        <v>66.8</v>
      </c>
      <c r="L1841" s="40">
        <v>59.3</v>
      </c>
      <c r="M1841" s="40">
        <v>48.2</v>
      </c>
      <c r="N1841" s="40">
        <v>36.200000000000003</v>
      </c>
      <c r="O1841" s="40">
        <v>24.1</v>
      </c>
    </row>
    <row r="1842" spans="1:15">
      <c r="A1842" s="40">
        <v>36093</v>
      </c>
      <c r="B1842" s="20" t="s">
        <v>1897</v>
      </c>
      <c r="C1842" s="20" t="s">
        <v>1875</v>
      </c>
      <c r="D1842" s="40">
        <v>20.5</v>
      </c>
      <c r="E1842" s="40">
        <v>21.8</v>
      </c>
      <c r="F1842" s="40">
        <v>32.200000000000003</v>
      </c>
      <c r="G1842" s="40">
        <v>44.6</v>
      </c>
      <c r="H1842" s="40">
        <v>56.5</v>
      </c>
      <c r="I1842" s="40">
        <v>65.3</v>
      </c>
      <c r="J1842" s="40">
        <v>70.2</v>
      </c>
      <c r="K1842" s="40">
        <v>67.8</v>
      </c>
      <c r="L1842" s="40">
        <v>60.2</v>
      </c>
      <c r="M1842" s="40">
        <v>49.3</v>
      </c>
      <c r="N1842" s="40">
        <v>37.4</v>
      </c>
      <c r="O1842" s="40">
        <v>25.5</v>
      </c>
    </row>
    <row r="1843" spans="1:15">
      <c r="A1843" s="40">
        <v>36095</v>
      </c>
      <c r="B1843" s="20" t="s">
        <v>1898</v>
      </c>
      <c r="C1843" s="20" t="s">
        <v>1875</v>
      </c>
      <c r="D1843" s="40">
        <v>20.3</v>
      </c>
      <c r="E1843" s="40">
        <v>21.1</v>
      </c>
      <c r="F1843" s="40">
        <v>30.8</v>
      </c>
      <c r="G1843" s="40">
        <v>42.8</v>
      </c>
      <c r="H1843" s="40">
        <v>54.5</v>
      </c>
      <c r="I1843" s="40">
        <v>63.2</v>
      </c>
      <c r="J1843" s="40">
        <v>67.900000000000006</v>
      </c>
      <c r="K1843" s="40">
        <v>65.7</v>
      </c>
      <c r="L1843" s="40">
        <v>58.6</v>
      </c>
      <c r="M1843" s="40">
        <v>47.8</v>
      </c>
      <c r="N1843" s="40">
        <v>36.299999999999997</v>
      </c>
      <c r="O1843" s="40">
        <v>24.7</v>
      </c>
    </row>
    <row r="1844" spans="1:15">
      <c r="A1844" s="40">
        <v>36097</v>
      </c>
      <c r="B1844" s="20" t="s">
        <v>1205</v>
      </c>
      <c r="C1844" s="20" t="s">
        <v>1875</v>
      </c>
      <c r="D1844" s="40">
        <v>21.7</v>
      </c>
      <c r="E1844" s="40">
        <v>22.5</v>
      </c>
      <c r="F1844" s="40">
        <v>32</v>
      </c>
      <c r="G1844" s="40">
        <v>43.7</v>
      </c>
      <c r="H1844" s="40">
        <v>55</v>
      </c>
      <c r="I1844" s="40">
        <v>63.9</v>
      </c>
      <c r="J1844" s="40">
        <v>68.599999999999994</v>
      </c>
      <c r="K1844" s="40">
        <v>66.7</v>
      </c>
      <c r="L1844" s="40">
        <v>59.8</v>
      </c>
      <c r="M1844" s="40">
        <v>48.9</v>
      </c>
      <c r="N1844" s="40">
        <v>37.200000000000003</v>
      </c>
      <c r="O1844" s="40">
        <v>26.2</v>
      </c>
    </row>
    <row r="1845" spans="1:15">
      <c r="A1845" s="40">
        <v>36099</v>
      </c>
      <c r="B1845" s="20" t="s">
        <v>1899</v>
      </c>
      <c r="C1845" s="20" t="s">
        <v>1875</v>
      </c>
      <c r="D1845" s="40">
        <v>23.2</v>
      </c>
      <c r="E1845" s="40">
        <v>23.6</v>
      </c>
      <c r="F1845" s="40">
        <v>32.9</v>
      </c>
      <c r="G1845" s="40">
        <v>44.6</v>
      </c>
      <c r="H1845" s="40">
        <v>56</v>
      </c>
      <c r="I1845" s="40">
        <v>65.5</v>
      </c>
      <c r="J1845" s="40">
        <v>70.599999999999994</v>
      </c>
      <c r="K1845" s="40">
        <v>68.599999999999994</v>
      </c>
      <c r="L1845" s="40">
        <v>61.6</v>
      </c>
      <c r="M1845" s="40">
        <v>50.4</v>
      </c>
      <c r="N1845" s="40">
        <v>38.9</v>
      </c>
      <c r="O1845" s="40">
        <v>27.9</v>
      </c>
    </row>
    <row r="1846" spans="1:15">
      <c r="A1846" s="40">
        <v>36101</v>
      </c>
      <c r="B1846" s="20" t="s">
        <v>1247</v>
      </c>
      <c r="C1846" s="20" t="s">
        <v>1875</v>
      </c>
      <c r="D1846" s="40">
        <v>21.7</v>
      </c>
      <c r="E1846" s="40">
        <v>22.5</v>
      </c>
      <c r="F1846" s="40">
        <v>31.8</v>
      </c>
      <c r="G1846" s="40">
        <v>43.4</v>
      </c>
      <c r="H1846" s="40">
        <v>54.8</v>
      </c>
      <c r="I1846" s="40">
        <v>63.5</v>
      </c>
      <c r="J1846" s="40">
        <v>68</v>
      </c>
      <c r="K1846" s="40">
        <v>66</v>
      </c>
      <c r="L1846" s="40">
        <v>59.2</v>
      </c>
      <c r="M1846" s="40">
        <v>48.3</v>
      </c>
      <c r="N1846" s="40">
        <v>36.799999999999997</v>
      </c>
      <c r="O1846" s="40">
        <v>25.9</v>
      </c>
    </row>
    <row r="1847" spans="1:15">
      <c r="A1847" s="40">
        <v>36103</v>
      </c>
      <c r="B1847" s="20" t="s">
        <v>1534</v>
      </c>
      <c r="C1847" s="20" t="s">
        <v>1875</v>
      </c>
      <c r="D1847" s="40">
        <v>29.6</v>
      </c>
      <c r="E1847" s="40">
        <v>29.9</v>
      </c>
      <c r="F1847" s="40">
        <v>37.5</v>
      </c>
      <c r="G1847" s="40">
        <v>46.7</v>
      </c>
      <c r="H1847" s="40">
        <v>56.9</v>
      </c>
      <c r="I1847" s="40">
        <v>66.099999999999994</v>
      </c>
      <c r="J1847" s="40">
        <v>71.900000000000006</v>
      </c>
      <c r="K1847" s="40">
        <v>70.5</v>
      </c>
      <c r="L1847" s="40">
        <v>64.099999999999994</v>
      </c>
      <c r="M1847" s="40">
        <v>53.9</v>
      </c>
      <c r="N1847" s="40">
        <v>43.6</v>
      </c>
      <c r="O1847" s="40">
        <v>33.6</v>
      </c>
    </row>
    <row r="1848" spans="1:15">
      <c r="A1848" s="40">
        <v>36105</v>
      </c>
      <c r="B1848" s="20" t="s">
        <v>1248</v>
      </c>
      <c r="C1848" s="20" t="s">
        <v>1875</v>
      </c>
      <c r="D1848" s="40">
        <v>21.8</v>
      </c>
      <c r="E1848" s="40">
        <v>22.8</v>
      </c>
      <c r="F1848" s="40">
        <v>32.299999999999997</v>
      </c>
      <c r="G1848" s="40">
        <v>43.8</v>
      </c>
      <c r="H1848" s="40">
        <v>54.8</v>
      </c>
      <c r="I1848" s="40">
        <v>63.2</v>
      </c>
      <c r="J1848" s="40">
        <v>67.900000000000006</v>
      </c>
      <c r="K1848" s="40">
        <v>65.8</v>
      </c>
      <c r="L1848" s="40">
        <v>58.8</v>
      </c>
      <c r="M1848" s="40">
        <v>48.3</v>
      </c>
      <c r="N1848" s="40">
        <v>37.1</v>
      </c>
      <c r="O1848" s="40">
        <v>25.8</v>
      </c>
    </row>
    <row r="1849" spans="1:15">
      <c r="A1849" s="40">
        <v>36107</v>
      </c>
      <c r="B1849" s="20" t="s">
        <v>1900</v>
      </c>
      <c r="C1849" s="20" t="s">
        <v>1875</v>
      </c>
      <c r="D1849" s="40">
        <v>22.3</v>
      </c>
      <c r="E1849" s="40">
        <v>23</v>
      </c>
      <c r="F1849" s="40">
        <v>32.5</v>
      </c>
      <c r="G1849" s="40">
        <v>44.1</v>
      </c>
      <c r="H1849" s="40">
        <v>55.4</v>
      </c>
      <c r="I1849" s="40">
        <v>64.3</v>
      </c>
      <c r="J1849" s="40">
        <v>69.099999999999994</v>
      </c>
      <c r="K1849" s="40">
        <v>66.900000000000006</v>
      </c>
      <c r="L1849" s="40">
        <v>59.8</v>
      </c>
      <c r="M1849" s="40">
        <v>48.7</v>
      </c>
      <c r="N1849" s="40">
        <v>37.4</v>
      </c>
      <c r="O1849" s="40">
        <v>26.7</v>
      </c>
    </row>
    <row r="1850" spans="1:15">
      <c r="A1850" s="40">
        <v>36109</v>
      </c>
      <c r="B1850" s="20" t="s">
        <v>1901</v>
      </c>
      <c r="C1850" s="20" t="s">
        <v>1875</v>
      </c>
      <c r="D1850" s="40">
        <v>21.7</v>
      </c>
      <c r="E1850" s="40">
        <v>22.4</v>
      </c>
      <c r="F1850" s="40">
        <v>31.9</v>
      </c>
      <c r="G1850" s="40">
        <v>43.6</v>
      </c>
      <c r="H1850" s="40">
        <v>55.1</v>
      </c>
      <c r="I1850" s="40">
        <v>64.2</v>
      </c>
      <c r="J1850" s="40">
        <v>69</v>
      </c>
      <c r="K1850" s="40">
        <v>66.8</v>
      </c>
      <c r="L1850" s="40">
        <v>59.9</v>
      </c>
      <c r="M1850" s="40">
        <v>48.8</v>
      </c>
      <c r="N1850" s="40">
        <v>37.299999999999997</v>
      </c>
      <c r="O1850" s="40">
        <v>26.3</v>
      </c>
    </row>
    <row r="1851" spans="1:15">
      <c r="A1851" s="40">
        <v>36111</v>
      </c>
      <c r="B1851" s="20" t="s">
        <v>1902</v>
      </c>
      <c r="C1851" s="20" t="s">
        <v>1875</v>
      </c>
      <c r="D1851" s="40">
        <v>22.5</v>
      </c>
      <c r="E1851" s="40">
        <v>23.5</v>
      </c>
      <c r="F1851" s="40">
        <v>33</v>
      </c>
      <c r="G1851" s="40">
        <v>44.4</v>
      </c>
      <c r="H1851" s="40">
        <v>55.7</v>
      </c>
      <c r="I1851" s="40">
        <v>64</v>
      </c>
      <c r="J1851" s="40">
        <v>68.8</v>
      </c>
      <c r="K1851" s="40">
        <v>66.8</v>
      </c>
      <c r="L1851" s="40">
        <v>59.8</v>
      </c>
      <c r="M1851" s="40">
        <v>49.2</v>
      </c>
      <c r="N1851" s="40">
        <v>37.9</v>
      </c>
      <c r="O1851" s="40">
        <v>26.6</v>
      </c>
    </row>
    <row r="1852" spans="1:15">
      <c r="A1852" s="40">
        <v>36113</v>
      </c>
      <c r="B1852" s="20" t="s">
        <v>1119</v>
      </c>
      <c r="C1852" s="20" t="s">
        <v>1875</v>
      </c>
      <c r="D1852" s="40">
        <v>16.3</v>
      </c>
      <c r="E1852" s="40">
        <v>17.600000000000001</v>
      </c>
      <c r="F1852" s="40">
        <v>28.3</v>
      </c>
      <c r="G1852" s="40">
        <v>41.1</v>
      </c>
      <c r="H1852" s="40">
        <v>53.2</v>
      </c>
      <c r="I1852" s="40">
        <v>62</v>
      </c>
      <c r="J1852" s="40">
        <v>66.7</v>
      </c>
      <c r="K1852" s="40">
        <v>64.3</v>
      </c>
      <c r="L1852" s="40">
        <v>56.8</v>
      </c>
      <c r="M1852" s="40">
        <v>45.9</v>
      </c>
      <c r="N1852" s="40">
        <v>33.799999999999997</v>
      </c>
      <c r="O1852" s="40">
        <v>21.3</v>
      </c>
    </row>
    <row r="1853" spans="1:15">
      <c r="A1853" s="40">
        <v>36115</v>
      </c>
      <c r="B1853" s="20" t="s">
        <v>765</v>
      </c>
      <c r="C1853" s="20" t="s">
        <v>1875</v>
      </c>
      <c r="D1853" s="40">
        <v>18.5</v>
      </c>
      <c r="E1853" s="40">
        <v>20</v>
      </c>
      <c r="F1853" s="40">
        <v>30.9</v>
      </c>
      <c r="G1853" s="40">
        <v>43.7</v>
      </c>
      <c r="H1853" s="40">
        <v>55.4</v>
      </c>
      <c r="I1853" s="40">
        <v>64.099999999999994</v>
      </c>
      <c r="J1853" s="40">
        <v>68.900000000000006</v>
      </c>
      <c r="K1853" s="40">
        <v>66.400000000000006</v>
      </c>
      <c r="L1853" s="40">
        <v>58.8</v>
      </c>
      <c r="M1853" s="40">
        <v>47.9</v>
      </c>
      <c r="N1853" s="40">
        <v>36.1</v>
      </c>
      <c r="O1853" s="40">
        <v>23.8</v>
      </c>
    </row>
    <row r="1854" spans="1:15">
      <c r="A1854" s="40">
        <v>36117</v>
      </c>
      <c r="B1854" s="20" t="s">
        <v>1120</v>
      </c>
      <c r="C1854" s="20" t="s">
        <v>1875</v>
      </c>
      <c r="D1854" s="40">
        <v>22.9</v>
      </c>
      <c r="E1854" s="40">
        <v>23.2</v>
      </c>
      <c r="F1854" s="40">
        <v>32.299999999999997</v>
      </c>
      <c r="G1854" s="40">
        <v>43.9</v>
      </c>
      <c r="H1854" s="40">
        <v>55.3</v>
      </c>
      <c r="I1854" s="40">
        <v>65.2</v>
      </c>
      <c r="J1854" s="40">
        <v>70.3</v>
      </c>
      <c r="K1854" s="40">
        <v>68.400000000000006</v>
      </c>
      <c r="L1854" s="40">
        <v>61.4</v>
      </c>
      <c r="M1854" s="40">
        <v>50.4</v>
      </c>
      <c r="N1854" s="40">
        <v>39</v>
      </c>
      <c r="O1854" s="40">
        <v>27.9</v>
      </c>
    </row>
    <row r="1855" spans="1:15">
      <c r="A1855" s="40">
        <v>36119</v>
      </c>
      <c r="B1855" s="20" t="s">
        <v>1903</v>
      </c>
      <c r="C1855" s="20" t="s">
        <v>1875</v>
      </c>
      <c r="D1855" s="40">
        <v>27.3</v>
      </c>
      <c r="E1855" s="40">
        <v>28.2</v>
      </c>
      <c r="F1855" s="40">
        <v>37.4</v>
      </c>
      <c r="G1855" s="40">
        <v>48.1</v>
      </c>
      <c r="H1855" s="40">
        <v>58.9</v>
      </c>
      <c r="I1855" s="40">
        <v>67.599999999999994</v>
      </c>
      <c r="J1855" s="40">
        <v>72.7</v>
      </c>
      <c r="K1855" s="40">
        <v>70.7</v>
      </c>
      <c r="L1855" s="40">
        <v>63.6</v>
      </c>
      <c r="M1855" s="40">
        <v>53</v>
      </c>
      <c r="N1855" s="40">
        <v>41.7</v>
      </c>
      <c r="O1855" s="40">
        <v>31.1</v>
      </c>
    </row>
    <row r="1856" spans="1:15">
      <c r="A1856" s="40">
        <v>36121</v>
      </c>
      <c r="B1856" s="20" t="s">
        <v>1904</v>
      </c>
      <c r="C1856" s="20" t="s">
        <v>1875</v>
      </c>
      <c r="D1856" s="40">
        <v>21</v>
      </c>
      <c r="E1856" s="40">
        <v>21.5</v>
      </c>
      <c r="F1856" s="40">
        <v>30.8</v>
      </c>
      <c r="G1856" s="40">
        <v>42.7</v>
      </c>
      <c r="H1856" s="40">
        <v>54</v>
      </c>
      <c r="I1856" s="40">
        <v>63.2</v>
      </c>
      <c r="J1856" s="40">
        <v>67.7</v>
      </c>
      <c r="K1856" s="40">
        <v>65.599999999999994</v>
      </c>
      <c r="L1856" s="40">
        <v>59</v>
      </c>
      <c r="M1856" s="40">
        <v>48.2</v>
      </c>
      <c r="N1856" s="40">
        <v>36.700000000000003</v>
      </c>
      <c r="O1856" s="40">
        <v>25.5</v>
      </c>
    </row>
    <row r="1857" spans="1:15">
      <c r="A1857" s="40">
        <v>36123</v>
      </c>
      <c r="B1857" s="20" t="s">
        <v>1905</v>
      </c>
      <c r="C1857" s="20" t="s">
        <v>1875</v>
      </c>
      <c r="D1857" s="40">
        <v>22.4</v>
      </c>
      <c r="E1857" s="40">
        <v>23.1</v>
      </c>
      <c r="F1857" s="40">
        <v>32.200000000000003</v>
      </c>
      <c r="G1857" s="40">
        <v>43.9</v>
      </c>
      <c r="H1857" s="40">
        <v>55.4</v>
      </c>
      <c r="I1857" s="40">
        <v>64.8</v>
      </c>
      <c r="J1857" s="40">
        <v>69.599999999999994</v>
      </c>
      <c r="K1857" s="40">
        <v>67.5</v>
      </c>
      <c r="L1857" s="40">
        <v>60.5</v>
      </c>
      <c r="M1857" s="40">
        <v>49.6</v>
      </c>
      <c r="N1857" s="40">
        <v>38</v>
      </c>
      <c r="O1857" s="40">
        <v>27</v>
      </c>
    </row>
    <row r="1858" spans="1:15">
      <c r="A1858" s="40">
        <v>37001</v>
      </c>
      <c r="B1858" s="20" t="s">
        <v>1906</v>
      </c>
      <c r="C1858" s="20" t="s">
        <v>1907</v>
      </c>
      <c r="D1858" s="40">
        <v>39</v>
      </c>
      <c r="E1858" s="40">
        <v>41</v>
      </c>
      <c r="F1858" s="40">
        <v>48.8</v>
      </c>
      <c r="G1858" s="40">
        <v>57.7</v>
      </c>
      <c r="H1858" s="40">
        <v>66.400000000000006</v>
      </c>
      <c r="I1858" s="40">
        <v>74</v>
      </c>
      <c r="J1858" s="40">
        <v>77.5</v>
      </c>
      <c r="K1858" s="40">
        <v>75.900000000000006</v>
      </c>
      <c r="L1858" s="40">
        <v>69.8</v>
      </c>
      <c r="M1858" s="40">
        <v>58.8</v>
      </c>
      <c r="N1858" s="40">
        <v>48.4</v>
      </c>
      <c r="O1858" s="40">
        <v>40.299999999999997</v>
      </c>
    </row>
    <row r="1859" spans="1:15">
      <c r="A1859" s="40">
        <v>37003</v>
      </c>
      <c r="B1859" s="20" t="s">
        <v>1162</v>
      </c>
      <c r="C1859" s="20" t="s">
        <v>1907</v>
      </c>
      <c r="D1859" s="40">
        <v>38.1</v>
      </c>
      <c r="E1859" s="40">
        <v>40.4</v>
      </c>
      <c r="F1859" s="40">
        <v>48</v>
      </c>
      <c r="G1859" s="40">
        <v>56.6</v>
      </c>
      <c r="H1859" s="40">
        <v>65.2</v>
      </c>
      <c r="I1859" s="40">
        <v>72.599999999999994</v>
      </c>
      <c r="J1859" s="40">
        <v>75.7</v>
      </c>
      <c r="K1859" s="40">
        <v>74.400000000000006</v>
      </c>
      <c r="L1859" s="40">
        <v>68.8</v>
      </c>
      <c r="M1859" s="40">
        <v>58.1</v>
      </c>
      <c r="N1859" s="40">
        <v>47.7</v>
      </c>
      <c r="O1859" s="40">
        <v>39.5</v>
      </c>
    </row>
    <row r="1860" spans="1:15">
      <c r="A1860" s="40">
        <v>37005</v>
      </c>
      <c r="B1860" s="20" t="s">
        <v>1908</v>
      </c>
      <c r="C1860" s="20" t="s">
        <v>1907</v>
      </c>
      <c r="D1860" s="40">
        <v>32.200000000000003</v>
      </c>
      <c r="E1860" s="40">
        <v>34.200000000000003</v>
      </c>
      <c r="F1860" s="40">
        <v>41.5</v>
      </c>
      <c r="G1860" s="40">
        <v>50.4</v>
      </c>
      <c r="H1860" s="40">
        <v>59.1</v>
      </c>
      <c r="I1860" s="40">
        <v>65.900000000000006</v>
      </c>
      <c r="J1860" s="40">
        <v>69.3</v>
      </c>
      <c r="K1860" s="40">
        <v>67.8</v>
      </c>
      <c r="L1860" s="40">
        <v>62.4</v>
      </c>
      <c r="M1860" s="40">
        <v>52.1</v>
      </c>
      <c r="N1860" s="40">
        <v>42</v>
      </c>
      <c r="O1860" s="40">
        <v>34</v>
      </c>
    </row>
    <row r="1861" spans="1:15">
      <c r="A1861" s="40">
        <v>37007</v>
      </c>
      <c r="B1861" s="20" t="s">
        <v>1909</v>
      </c>
      <c r="C1861" s="20" t="s">
        <v>1907</v>
      </c>
      <c r="D1861" s="40">
        <v>42</v>
      </c>
      <c r="E1861" s="40">
        <v>44.1</v>
      </c>
      <c r="F1861" s="40">
        <v>51.6</v>
      </c>
      <c r="G1861" s="40">
        <v>60.4</v>
      </c>
      <c r="H1861" s="40">
        <v>69.099999999999994</v>
      </c>
      <c r="I1861" s="40">
        <v>76.2</v>
      </c>
      <c r="J1861" s="40">
        <v>79.5</v>
      </c>
      <c r="K1861" s="40">
        <v>78.099999999999994</v>
      </c>
      <c r="L1861" s="40">
        <v>72.599999999999994</v>
      </c>
      <c r="M1861" s="40">
        <v>61.6</v>
      </c>
      <c r="N1861" s="40">
        <v>51.1</v>
      </c>
      <c r="O1861" s="40">
        <v>43.1</v>
      </c>
    </row>
    <row r="1862" spans="1:15">
      <c r="A1862" s="40">
        <v>37009</v>
      </c>
      <c r="B1862" s="20" t="s">
        <v>1910</v>
      </c>
      <c r="C1862" s="20" t="s">
        <v>1907</v>
      </c>
      <c r="D1862" s="40">
        <v>31.7</v>
      </c>
      <c r="E1862" s="40">
        <v>33.5</v>
      </c>
      <c r="F1862" s="40">
        <v>40.4</v>
      </c>
      <c r="G1862" s="40">
        <v>49.2</v>
      </c>
      <c r="H1862" s="40">
        <v>57.7</v>
      </c>
      <c r="I1862" s="40">
        <v>64.7</v>
      </c>
      <c r="J1862" s="40">
        <v>68</v>
      </c>
      <c r="K1862" s="40">
        <v>66.7</v>
      </c>
      <c r="L1862" s="40">
        <v>61.3</v>
      </c>
      <c r="M1862" s="40">
        <v>51</v>
      </c>
      <c r="N1862" s="40">
        <v>41</v>
      </c>
      <c r="O1862" s="40">
        <v>33.4</v>
      </c>
    </row>
    <row r="1863" spans="1:15">
      <c r="A1863" s="40">
        <v>37011</v>
      </c>
      <c r="B1863" s="20" t="s">
        <v>1911</v>
      </c>
      <c r="C1863" s="20" t="s">
        <v>1907</v>
      </c>
      <c r="D1863" s="40">
        <v>31.4</v>
      </c>
      <c r="E1863" s="40">
        <v>33</v>
      </c>
      <c r="F1863" s="40">
        <v>39.700000000000003</v>
      </c>
      <c r="G1863" s="40">
        <v>48.2</v>
      </c>
      <c r="H1863" s="40">
        <v>56.7</v>
      </c>
      <c r="I1863" s="40">
        <v>63.4</v>
      </c>
      <c r="J1863" s="40">
        <v>66.7</v>
      </c>
      <c r="K1863" s="40">
        <v>65.599999999999994</v>
      </c>
      <c r="L1863" s="40">
        <v>60.5</v>
      </c>
      <c r="M1863" s="40">
        <v>50.6</v>
      </c>
      <c r="N1863" s="40">
        <v>40.700000000000003</v>
      </c>
      <c r="O1863" s="40">
        <v>33.299999999999997</v>
      </c>
    </row>
    <row r="1864" spans="1:15">
      <c r="A1864" s="40">
        <v>37013</v>
      </c>
      <c r="B1864" s="20" t="s">
        <v>1912</v>
      </c>
      <c r="C1864" s="20" t="s">
        <v>1907</v>
      </c>
      <c r="D1864" s="40">
        <v>43.1</v>
      </c>
      <c r="E1864" s="40">
        <v>44.4</v>
      </c>
      <c r="F1864" s="40">
        <v>51.6</v>
      </c>
      <c r="G1864" s="40">
        <v>59.9</v>
      </c>
      <c r="H1864" s="40">
        <v>68.5</v>
      </c>
      <c r="I1864" s="40">
        <v>75.5</v>
      </c>
      <c r="J1864" s="40">
        <v>79</v>
      </c>
      <c r="K1864" s="40">
        <v>77.8</v>
      </c>
      <c r="L1864" s="40">
        <v>72.8</v>
      </c>
      <c r="M1864" s="40">
        <v>62.5</v>
      </c>
      <c r="N1864" s="40">
        <v>52.4</v>
      </c>
      <c r="O1864" s="40">
        <v>44.6</v>
      </c>
    </row>
    <row r="1865" spans="1:15">
      <c r="A1865" s="40">
        <v>37015</v>
      </c>
      <c r="B1865" s="20" t="s">
        <v>1913</v>
      </c>
      <c r="C1865" s="20" t="s">
        <v>1907</v>
      </c>
      <c r="D1865" s="40">
        <v>40.700000000000003</v>
      </c>
      <c r="E1865" s="40">
        <v>42.4</v>
      </c>
      <c r="F1865" s="40">
        <v>50</v>
      </c>
      <c r="G1865" s="40">
        <v>58.5</v>
      </c>
      <c r="H1865" s="40">
        <v>67.2</v>
      </c>
      <c r="I1865" s="40">
        <v>74.5</v>
      </c>
      <c r="J1865" s="40">
        <v>78.099999999999994</v>
      </c>
      <c r="K1865" s="40">
        <v>76.7</v>
      </c>
      <c r="L1865" s="40">
        <v>71.3</v>
      </c>
      <c r="M1865" s="40">
        <v>60.6</v>
      </c>
      <c r="N1865" s="40">
        <v>50.4</v>
      </c>
      <c r="O1865" s="40">
        <v>42.4</v>
      </c>
    </row>
    <row r="1866" spans="1:15">
      <c r="A1866" s="40">
        <v>37017</v>
      </c>
      <c r="B1866" s="20" t="s">
        <v>1914</v>
      </c>
      <c r="C1866" s="20" t="s">
        <v>1907</v>
      </c>
      <c r="D1866" s="40">
        <v>43.9</v>
      </c>
      <c r="E1866" s="40">
        <v>45.8</v>
      </c>
      <c r="F1866" s="40">
        <v>53.1</v>
      </c>
      <c r="G1866" s="40">
        <v>61.1</v>
      </c>
      <c r="H1866" s="40">
        <v>69.400000000000006</v>
      </c>
      <c r="I1866" s="40">
        <v>76</v>
      </c>
      <c r="J1866" s="40">
        <v>79.2</v>
      </c>
      <c r="K1866" s="40">
        <v>78</v>
      </c>
      <c r="L1866" s="40">
        <v>73.099999999999994</v>
      </c>
      <c r="M1866" s="40">
        <v>62.6</v>
      </c>
      <c r="N1866" s="40">
        <v>52.5</v>
      </c>
      <c r="O1866" s="40">
        <v>44.9</v>
      </c>
    </row>
    <row r="1867" spans="1:15">
      <c r="A1867" s="40">
        <v>37019</v>
      </c>
      <c r="B1867" s="20" t="s">
        <v>1915</v>
      </c>
      <c r="C1867" s="20" t="s">
        <v>1907</v>
      </c>
      <c r="D1867" s="40">
        <v>45.5</v>
      </c>
      <c r="E1867" s="40">
        <v>47</v>
      </c>
      <c r="F1867" s="40">
        <v>53.6</v>
      </c>
      <c r="G1867" s="40">
        <v>61.2</v>
      </c>
      <c r="H1867" s="40">
        <v>69.5</v>
      </c>
      <c r="I1867" s="40">
        <v>76</v>
      </c>
      <c r="J1867" s="40">
        <v>79.3</v>
      </c>
      <c r="K1867" s="40">
        <v>78.400000000000006</v>
      </c>
      <c r="L1867" s="40">
        <v>74</v>
      </c>
      <c r="M1867" s="40">
        <v>64</v>
      </c>
      <c r="N1867" s="40">
        <v>54.1</v>
      </c>
      <c r="O1867" s="40">
        <v>46.9</v>
      </c>
    </row>
    <row r="1868" spans="1:15">
      <c r="A1868" s="40">
        <v>37021</v>
      </c>
      <c r="B1868" s="20" t="s">
        <v>1916</v>
      </c>
      <c r="C1868" s="20" t="s">
        <v>1907</v>
      </c>
      <c r="D1868" s="40">
        <v>35.200000000000003</v>
      </c>
      <c r="E1868" s="40">
        <v>37.200000000000003</v>
      </c>
      <c r="F1868" s="40">
        <v>44.2</v>
      </c>
      <c r="G1868" s="40">
        <v>52.6</v>
      </c>
      <c r="H1868" s="40">
        <v>61</v>
      </c>
      <c r="I1868" s="40">
        <v>67.8</v>
      </c>
      <c r="J1868" s="40">
        <v>71</v>
      </c>
      <c r="K1868" s="40">
        <v>69.8</v>
      </c>
      <c r="L1868" s="40">
        <v>64.599999999999994</v>
      </c>
      <c r="M1868" s="40">
        <v>54.1</v>
      </c>
      <c r="N1868" s="40">
        <v>44.1</v>
      </c>
      <c r="O1868" s="40">
        <v>36.700000000000003</v>
      </c>
    </row>
    <row r="1869" spans="1:15">
      <c r="A1869" s="40">
        <v>37023</v>
      </c>
      <c r="B1869" s="20" t="s">
        <v>1032</v>
      </c>
      <c r="C1869" s="20" t="s">
        <v>1907</v>
      </c>
      <c r="D1869" s="40">
        <v>38</v>
      </c>
      <c r="E1869" s="40">
        <v>40.4</v>
      </c>
      <c r="F1869" s="40">
        <v>47.7</v>
      </c>
      <c r="G1869" s="40">
        <v>56.4</v>
      </c>
      <c r="H1869" s="40">
        <v>65</v>
      </c>
      <c r="I1869" s="40">
        <v>72.2</v>
      </c>
      <c r="J1869" s="40">
        <v>75.400000000000006</v>
      </c>
      <c r="K1869" s="40">
        <v>74.099999999999994</v>
      </c>
      <c r="L1869" s="40">
        <v>68.5</v>
      </c>
      <c r="M1869" s="40">
        <v>57.7</v>
      </c>
      <c r="N1869" s="40">
        <v>47.3</v>
      </c>
      <c r="O1869" s="40">
        <v>39.299999999999997</v>
      </c>
    </row>
    <row r="1870" spans="1:15">
      <c r="A1870" s="40">
        <v>37025</v>
      </c>
      <c r="B1870" s="20" t="s">
        <v>1917</v>
      </c>
      <c r="C1870" s="20" t="s">
        <v>1907</v>
      </c>
      <c r="D1870" s="40">
        <v>40.299999999999997</v>
      </c>
      <c r="E1870" s="40">
        <v>42.6</v>
      </c>
      <c r="F1870" s="40">
        <v>50.1</v>
      </c>
      <c r="G1870" s="40">
        <v>58.8</v>
      </c>
      <c r="H1870" s="40">
        <v>67.8</v>
      </c>
      <c r="I1870" s="40">
        <v>75.099999999999994</v>
      </c>
      <c r="J1870" s="40">
        <v>78.400000000000006</v>
      </c>
      <c r="K1870" s="40">
        <v>76.900000000000006</v>
      </c>
      <c r="L1870" s="40">
        <v>71.2</v>
      </c>
      <c r="M1870" s="40">
        <v>60.1</v>
      </c>
      <c r="N1870" s="40">
        <v>49.5</v>
      </c>
      <c r="O1870" s="40">
        <v>41.5</v>
      </c>
    </row>
    <row r="1871" spans="1:15">
      <c r="A1871" s="40">
        <v>37027</v>
      </c>
      <c r="B1871" s="20" t="s">
        <v>1383</v>
      </c>
      <c r="C1871" s="20" t="s">
        <v>1907</v>
      </c>
      <c r="D1871" s="40">
        <v>37.700000000000003</v>
      </c>
      <c r="E1871" s="40">
        <v>40</v>
      </c>
      <c r="F1871" s="40">
        <v>47.2</v>
      </c>
      <c r="G1871" s="40">
        <v>55.9</v>
      </c>
      <c r="H1871" s="40">
        <v>64.5</v>
      </c>
      <c r="I1871" s="40">
        <v>71.8</v>
      </c>
      <c r="J1871" s="40">
        <v>75.099999999999994</v>
      </c>
      <c r="K1871" s="40">
        <v>73.8</v>
      </c>
      <c r="L1871" s="40">
        <v>68.099999999999994</v>
      </c>
      <c r="M1871" s="40">
        <v>57.2</v>
      </c>
      <c r="N1871" s="40">
        <v>46.8</v>
      </c>
      <c r="O1871" s="40">
        <v>39</v>
      </c>
    </row>
    <row r="1872" spans="1:15">
      <c r="A1872" s="40">
        <v>37029</v>
      </c>
      <c r="B1872" s="20" t="s">
        <v>1034</v>
      </c>
      <c r="C1872" s="20" t="s">
        <v>1907</v>
      </c>
      <c r="D1872" s="40">
        <v>40.700000000000003</v>
      </c>
      <c r="E1872" s="40">
        <v>41.9</v>
      </c>
      <c r="F1872" s="40">
        <v>49.1</v>
      </c>
      <c r="G1872" s="40">
        <v>57.4</v>
      </c>
      <c r="H1872" s="40">
        <v>66.3</v>
      </c>
      <c r="I1872" s="40">
        <v>73.8</v>
      </c>
      <c r="J1872" s="40">
        <v>77.900000000000006</v>
      </c>
      <c r="K1872" s="40">
        <v>76.599999999999994</v>
      </c>
      <c r="L1872" s="40">
        <v>71.599999999999994</v>
      </c>
      <c r="M1872" s="40">
        <v>61.1</v>
      </c>
      <c r="N1872" s="40">
        <v>50.8</v>
      </c>
      <c r="O1872" s="40">
        <v>42.8</v>
      </c>
    </row>
    <row r="1873" spans="1:15">
      <c r="A1873" s="40">
        <v>37031</v>
      </c>
      <c r="B1873" s="20" t="s">
        <v>1918</v>
      </c>
      <c r="C1873" s="20" t="s">
        <v>1907</v>
      </c>
      <c r="D1873" s="40">
        <v>45.3</v>
      </c>
      <c r="E1873" s="40">
        <v>45.9</v>
      </c>
      <c r="F1873" s="40">
        <v>52.7</v>
      </c>
      <c r="G1873" s="40">
        <v>60.5</v>
      </c>
      <c r="H1873" s="40">
        <v>69</v>
      </c>
      <c r="I1873" s="40">
        <v>75.900000000000006</v>
      </c>
      <c r="J1873" s="40">
        <v>79.3</v>
      </c>
      <c r="K1873" s="40">
        <v>78.7</v>
      </c>
      <c r="L1873" s="40">
        <v>74.400000000000006</v>
      </c>
      <c r="M1873" s="40">
        <v>64.7</v>
      </c>
      <c r="N1873" s="40">
        <v>54.6</v>
      </c>
      <c r="O1873" s="40">
        <v>47.1</v>
      </c>
    </row>
    <row r="1874" spans="1:15">
      <c r="A1874" s="40">
        <v>37033</v>
      </c>
      <c r="B1874" s="20" t="s">
        <v>1919</v>
      </c>
      <c r="C1874" s="20" t="s">
        <v>1907</v>
      </c>
      <c r="D1874" s="40">
        <v>38.200000000000003</v>
      </c>
      <c r="E1874" s="40">
        <v>40.1</v>
      </c>
      <c r="F1874" s="40">
        <v>48.1</v>
      </c>
      <c r="G1874" s="40">
        <v>57.2</v>
      </c>
      <c r="H1874" s="40">
        <v>66.099999999999994</v>
      </c>
      <c r="I1874" s="40">
        <v>73.7</v>
      </c>
      <c r="J1874" s="40">
        <v>77.3</v>
      </c>
      <c r="K1874" s="40">
        <v>75.7</v>
      </c>
      <c r="L1874" s="40">
        <v>69.5</v>
      </c>
      <c r="M1874" s="40">
        <v>58.4</v>
      </c>
      <c r="N1874" s="40">
        <v>48</v>
      </c>
      <c r="O1874" s="40">
        <v>39.700000000000003</v>
      </c>
    </row>
    <row r="1875" spans="1:15">
      <c r="A1875" s="40">
        <v>37035</v>
      </c>
      <c r="B1875" s="20" t="s">
        <v>1920</v>
      </c>
      <c r="C1875" s="20" t="s">
        <v>1907</v>
      </c>
      <c r="D1875" s="40">
        <v>38.700000000000003</v>
      </c>
      <c r="E1875" s="40">
        <v>41.3</v>
      </c>
      <c r="F1875" s="40">
        <v>48.8</v>
      </c>
      <c r="G1875" s="40">
        <v>57.4</v>
      </c>
      <c r="H1875" s="40">
        <v>66.2</v>
      </c>
      <c r="I1875" s="40">
        <v>73.5</v>
      </c>
      <c r="J1875" s="40">
        <v>76.7</v>
      </c>
      <c r="K1875" s="40">
        <v>75.3</v>
      </c>
      <c r="L1875" s="40">
        <v>69.7</v>
      </c>
      <c r="M1875" s="40">
        <v>58.9</v>
      </c>
      <c r="N1875" s="40">
        <v>48.4</v>
      </c>
      <c r="O1875" s="40">
        <v>40.200000000000003</v>
      </c>
    </row>
    <row r="1876" spans="1:15">
      <c r="A1876" s="40">
        <v>37037</v>
      </c>
      <c r="B1876" s="20" t="s">
        <v>1038</v>
      </c>
      <c r="C1876" s="20" t="s">
        <v>1907</v>
      </c>
      <c r="D1876" s="40">
        <v>40.200000000000003</v>
      </c>
      <c r="E1876" s="40">
        <v>42.2</v>
      </c>
      <c r="F1876" s="40">
        <v>50.1</v>
      </c>
      <c r="G1876" s="40">
        <v>58.7</v>
      </c>
      <c r="H1876" s="40">
        <v>67.3</v>
      </c>
      <c r="I1876" s="40">
        <v>74.7</v>
      </c>
      <c r="J1876" s="40">
        <v>78.099999999999994</v>
      </c>
      <c r="K1876" s="40">
        <v>76.7</v>
      </c>
      <c r="L1876" s="40">
        <v>70.900000000000006</v>
      </c>
      <c r="M1876" s="40">
        <v>59.9</v>
      </c>
      <c r="N1876" s="40">
        <v>49.5</v>
      </c>
      <c r="O1876" s="40">
        <v>41.3</v>
      </c>
    </row>
    <row r="1877" spans="1:15">
      <c r="A1877" s="40">
        <v>37039</v>
      </c>
      <c r="B1877" s="20" t="s">
        <v>710</v>
      </c>
      <c r="C1877" s="20" t="s">
        <v>1907</v>
      </c>
      <c r="D1877" s="40">
        <v>37.4</v>
      </c>
      <c r="E1877" s="40">
        <v>39.6</v>
      </c>
      <c r="F1877" s="40">
        <v>46.7</v>
      </c>
      <c r="G1877" s="40">
        <v>55.5</v>
      </c>
      <c r="H1877" s="40">
        <v>63.5</v>
      </c>
      <c r="I1877" s="40">
        <v>70.599999999999994</v>
      </c>
      <c r="J1877" s="40">
        <v>73.599999999999994</v>
      </c>
      <c r="K1877" s="40">
        <v>72.7</v>
      </c>
      <c r="L1877" s="40">
        <v>67.599999999999994</v>
      </c>
      <c r="M1877" s="40">
        <v>56.6</v>
      </c>
      <c r="N1877" s="40">
        <v>46.3</v>
      </c>
      <c r="O1877" s="40">
        <v>38.9</v>
      </c>
    </row>
    <row r="1878" spans="1:15">
      <c r="A1878" s="40">
        <v>37041</v>
      </c>
      <c r="B1878" s="20" t="s">
        <v>1921</v>
      </c>
      <c r="C1878" s="20" t="s">
        <v>1907</v>
      </c>
      <c r="D1878" s="40">
        <v>41.1</v>
      </c>
      <c r="E1878" s="40">
        <v>42.6</v>
      </c>
      <c r="F1878" s="40">
        <v>50.1</v>
      </c>
      <c r="G1878" s="40">
        <v>58.7</v>
      </c>
      <c r="H1878" s="40">
        <v>67.400000000000006</v>
      </c>
      <c r="I1878" s="40">
        <v>74.8</v>
      </c>
      <c r="J1878" s="40">
        <v>78.400000000000006</v>
      </c>
      <c r="K1878" s="40">
        <v>77</v>
      </c>
      <c r="L1878" s="40">
        <v>71.900000000000006</v>
      </c>
      <c r="M1878" s="40">
        <v>61.2</v>
      </c>
      <c r="N1878" s="40">
        <v>51</v>
      </c>
      <c r="O1878" s="40">
        <v>43</v>
      </c>
    </row>
    <row r="1879" spans="1:15">
      <c r="A1879" s="40">
        <v>37043</v>
      </c>
      <c r="B1879" s="20" t="s">
        <v>714</v>
      </c>
      <c r="C1879" s="20" t="s">
        <v>1907</v>
      </c>
      <c r="D1879" s="40">
        <v>36.4</v>
      </c>
      <c r="E1879" s="40">
        <v>38.6</v>
      </c>
      <c r="F1879" s="40">
        <v>45.3</v>
      </c>
      <c r="G1879" s="40">
        <v>53.8</v>
      </c>
      <c r="H1879" s="40">
        <v>61.7</v>
      </c>
      <c r="I1879" s="40">
        <v>68.5</v>
      </c>
      <c r="J1879" s="40">
        <v>71.5</v>
      </c>
      <c r="K1879" s="40">
        <v>70.5</v>
      </c>
      <c r="L1879" s="40">
        <v>65.5</v>
      </c>
      <c r="M1879" s="40">
        <v>55.1</v>
      </c>
      <c r="N1879" s="40">
        <v>45.1</v>
      </c>
      <c r="O1879" s="40">
        <v>37.9</v>
      </c>
    </row>
    <row r="1880" spans="1:15">
      <c r="A1880" s="40">
        <v>37045</v>
      </c>
      <c r="B1880" s="20" t="s">
        <v>794</v>
      </c>
      <c r="C1880" s="20" t="s">
        <v>1907</v>
      </c>
      <c r="D1880" s="40">
        <v>39.5</v>
      </c>
      <c r="E1880" s="40">
        <v>42</v>
      </c>
      <c r="F1880" s="40">
        <v>49.4</v>
      </c>
      <c r="G1880" s="40">
        <v>58.3</v>
      </c>
      <c r="H1880" s="40">
        <v>66.900000000000006</v>
      </c>
      <c r="I1880" s="40">
        <v>74.2</v>
      </c>
      <c r="J1880" s="40">
        <v>77.3</v>
      </c>
      <c r="K1880" s="40">
        <v>76</v>
      </c>
      <c r="L1880" s="40">
        <v>70.400000000000006</v>
      </c>
      <c r="M1880" s="40">
        <v>59.3</v>
      </c>
      <c r="N1880" s="40">
        <v>48.7</v>
      </c>
      <c r="O1880" s="40">
        <v>40.799999999999997</v>
      </c>
    </row>
    <row r="1881" spans="1:15">
      <c r="A1881" s="40">
        <v>37047</v>
      </c>
      <c r="B1881" s="20" t="s">
        <v>1922</v>
      </c>
      <c r="C1881" s="20" t="s">
        <v>1907</v>
      </c>
      <c r="D1881" s="40">
        <v>44.8</v>
      </c>
      <c r="E1881" s="40">
        <v>46.6</v>
      </c>
      <c r="F1881" s="40">
        <v>53.6</v>
      </c>
      <c r="G1881" s="40">
        <v>61.3</v>
      </c>
      <c r="H1881" s="40">
        <v>69.5</v>
      </c>
      <c r="I1881" s="40">
        <v>76.099999999999994</v>
      </c>
      <c r="J1881" s="40">
        <v>79.2</v>
      </c>
      <c r="K1881" s="40">
        <v>78.2</v>
      </c>
      <c r="L1881" s="40">
        <v>73.5</v>
      </c>
      <c r="M1881" s="40">
        <v>63.1</v>
      </c>
      <c r="N1881" s="40">
        <v>53.2</v>
      </c>
      <c r="O1881" s="40">
        <v>45.8</v>
      </c>
    </row>
    <row r="1882" spans="1:15">
      <c r="A1882" s="40">
        <v>37049</v>
      </c>
      <c r="B1882" s="20" t="s">
        <v>1923</v>
      </c>
      <c r="C1882" s="20" t="s">
        <v>1907</v>
      </c>
      <c r="D1882" s="40">
        <v>43.7</v>
      </c>
      <c r="E1882" s="40">
        <v>45</v>
      </c>
      <c r="F1882" s="40">
        <v>52</v>
      </c>
      <c r="G1882" s="40">
        <v>60.1</v>
      </c>
      <c r="H1882" s="40">
        <v>68.5</v>
      </c>
      <c r="I1882" s="40">
        <v>75.3</v>
      </c>
      <c r="J1882" s="40">
        <v>78.8</v>
      </c>
      <c r="K1882" s="40">
        <v>77.8</v>
      </c>
      <c r="L1882" s="40">
        <v>73</v>
      </c>
      <c r="M1882" s="40">
        <v>62.8</v>
      </c>
      <c r="N1882" s="40">
        <v>52.8</v>
      </c>
      <c r="O1882" s="40">
        <v>45.2</v>
      </c>
    </row>
    <row r="1883" spans="1:15">
      <c r="A1883" s="40">
        <v>37051</v>
      </c>
      <c r="B1883" s="20" t="s">
        <v>1171</v>
      </c>
      <c r="C1883" s="20" t="s">
        <v>1907</v>
      </c>
      <c r="D1883" s="40">
        <v>42.7</v>
      </c>
      <c r="E1883" s="40">
        <v>44.7</v>
      </c>
      <c r="F1883" s="40">
        <v>52.4</v>
      </c>
      <c r="G1883" s="40">
        <v>60.9</v>
      </c>
      <c r="H1883" s="40">
        <v>69.3</v>
      </c>
      <c r="I1883" s="40">
        <v>76.3</v>
      </c>
      <c r="J1883" s="40">
        <v>79.400000000000006</v>
      </c>
      <c r="K1883" s="40">
        <v>78</v>
      </c>
      <c r="L1883" s="40">
        <v>72.7</v>
      </c>
      <c r="M1883" s="40">
        <v>62</v>
      </c>
      <c r="N1883" s="40">
        <v>51.7</v>
      </c>
      <c r="O1883" s="40">
        <v>43.8</v>
      </c>
    </row>
    <row r="1884" spans="1:15">
      <c r="A1884" s="40">
        <v>37053</v>
      </c>
      <c r="B1884" s="20" t="s">
        <v>1924</v>
      </c>
      <c r="C1884" s="20" t="s">
        <v>1907</v>
      </c>
      <c r="D1884" s="40">
        <v>41</v>
      </c>
      <c r="E1884" s="40">
        <v>42</v>
      </c>
      <c r="F1884" s="40">
        <v>49</v>
      </c>
      <c r="G1884" s="40">
        <v>57.2</v>
      </c>
      <c r="H1884" s="40">
        <v>66</v>
      </c>
      <c r="I1884" s="40">
        <v>73.8</v>
      </c>
      <c r="J1884" s="40">
        <v>78</v>
      </c>
      <c r="K1884" s="40">
        <v>76.8</v>
      </c>
      <c r="L1884" s="40">
        <v>72</v>
      </c>
      <c r="M1884" s="40">
        <v>61.9</v>
      </c>
      <c r="N1884" s="40">
        <v>51.5</v>
      </c>
      <c r="O1884" s="40">
        <v>43.4</v>
      </c>
    </row>
    <row r="1885" spans="1:15">
      <c r="A1885" s="40">
        <v>37055</v>
      </c>
      <c r="B1885" s="20" t="s">
        <v>1925</v>
      </c>
      <c r="C1885" s="20" t="s">
        <v>1907</v>
      </c>
      <c r="D1885" s="40">
        <v>43.5</v>
      </c>
      <c r="E1885" s="40">
        <v>44.1</v>
      </c>
      <c r="F1885" s="40">
        <v>50.7</v>
      </c>
      <c r="G1885" s="40">
        <v>58.7</v>
      </c>
      <c r="H1885" s="40">
        <v>67.400000000000006</v>
      </c>
      <c r="I1885" s="40">
        <v>74.900000000000006</v>
      </c>
      <c r="J1885" s="40">
        <v>78.900000000000006</v>
      </c>
      <c r="K1885" s="40">
        <v>78.2</v>
      </c>
      <c r="L1885" s="40">
        <v>73.7</v>
      </c>
      <c r="M1885" s="40">
        <v>64</v>
      </c>
      <c r="N1885" s="40">
        <v>53.7</v>
      </c>
      <c r="O1885" s="40">
        <v>46</v>
      </c>
    </row>
    <row r="1886" spans="1:15">
      <c r="A1886" s="40">
        <v>37057</v>
      </c>
      <c r="B1886" s="20" t="s">
        <v>1926</v>
      </c>
      <c r="C1886" s="20" t="s">
        <v>1907</v>
      </c>
      <c r="D1886" s="40">
        <v>38.6</v>
      </c>
      <c r="E1886" s="40">
        <v>40.9</v>
      </c>
      <c r="F1886" s="40">
        <v>48.7</v>
      </c>
      <c r="G1886" s="40">
        <v>57.6</v>
      </c>
      <c r="H1886" s="40">
        <v>66.400000000000006</v>
      </c>
      <c r="I1886" s="40">
        <v>73.900000000000006</v>
      </c>
      <c r="J1886" s="40">
        <v>77.2</v>
      </c>
      <c r="K1886" s="40">
        <v>75.8</v>
      </c>
      <c r="L1886" s="40">
        <v>69.900000000000006</v>
      </c>
      <c r="M1886" s="40">
        <v>58.9</v>
      </c>
      <c r="N1886" s="40">
        <v>48.2</v>
      </c>
      <c r="O1886" s="40">
        <v>40</v>
      </c>
    </row>
    <row r="1887" spans="1:15">
      <c r="A1887" s="40">
        <v>37059</v>
      </c>
      <c r="B1887" s="20" t="s">
        <v>1927</v>
      </c>
      <c r="C1887" s="20" t="s">
        <v>1907</v>
      </c>
      <c r="D1887" s="40">
        <v>37.700000000000003</v>
      </c>
      <c r="E1887" s="40">
        <v>40.1</v>
      </c>
      <c r="F1887" s="40">
        <v>48</v>
      </c>
      <c r="G1887" s="40">
        <v>56.8</v>
      </c>
      <c r="H1887" s="40">
        <v>65.599999999999994</v>
      </c>
      <c r="I1887" s="40">
        <v>73.2</v>
      </c>
      <c r="J1887" s="40">
        <v>76.5</v>
      </c>
      <c r="K1887" s="40">
        <v>75.2</v>
      </c>
      <c r="L1887" s="40">
        <v>69.400000000000006</v>
      </c>
      <c r="M1887" s="40">
        <v>58.3</v>
      </c>
      <c r="N1887" s="40">
        <v>47.5</v>
      </c>
      <c r="O1887" s="40">
        <v>39.200000000000003</v>
      </c>
    </row>
    <row r="1888" spans="1:15">
      <c r="A1888" s="40">
        <v>37061</v>
      </c>
      <c r="B1888" s="20" t="s">
        <v>1928</v>
      </c>
      <c r="C1888" s="20" t="s">
        <v>1907</v>
      </c>
      <c r="D1888" s="40">
        <v>43.3</v>
      </c>
      <c r="E1888" s="40">
        <v>45</v>
      </c>
      <c r="F1888" s="40">
        <v>52.1</v>
      </c>
      <c r="G1888" s="40">
        <v>60.3</v>
      </c>
      <c r="H1888" s="40">
        <v>68.5</v>
      </c>
      <c r="I1888" s="40">
        <v>75.400000000000006</v>
      </c>
      <c r="J1888" s="40">
        <v>78.7</v>
      </c>
      <c r="K1888" s="40">
        <v>77.599999999999994</v>
      </c>
      <c r="L1888" s="40">
        <v>72.599999999999994</v>
      </c>
      <c r="M1888" s="40">
        <v>62</v>
      </c>
      <c r="N1888" s="40">
        <v>52.2</v>
      </c>
      <c r="O1888" s="40">
        <v>44.4</v>
      </c>
    </row>
    <row r="1889" spans="1:15">
      <c r="A1889" s="40">
        <v>37063</v>
      </c>
      <c r="B1889" s="20" t="s">
        <v>1929</v>
      </c>
      <c r="C1889" s="20" t="s">
        <v>1907</v>
      </c>
      <c r="D1889" s="40">
        <v>39.1</v>
      </c>
      <c r="E1889" s="40">
        <v>41</v>
      </c>
      <c r="F1889" s="40">
        <v>48.9</v>
      </c>
      <c r="G1889" s="40">
        <v>57.8</v>
      </c>
      <c r="H1889" s="40">
        <v>66.5</v>
      </c>
      <c r="I1889" s="40">
        <v>74.099999999999994</v>
      </c>
      <c r="J1889" s="40">
        <v>77.599999999999994</v>
      </c>
      <c r="K1889" s="40">
        <v>76.099999999999994</v>
      </c>
      <c r="L1889" s="40">
        <v>70.099999999999994</v>
      </c>
      <c r="M1889" s="40">
        <v>59.1</v>
      </c>
      <c r="N1889" s="40">
        <v>48.6</v>
      </c>
      <c r="O1889" s="40">
        <v>40.4</v>
      </c>
    </row>
    <row r="1890" spans="1:15">
      <c r="A1890" s="40">
        <v>37065</v>
      </c>
      <c r="B1890" s="20" t="s">
        <v>1930</v>
      </c>
      <c r="C1890" s="20" t="s">
        <v>1907</v>
      </c>
      <c r="D1890" s="40">
        <v>40.6</v>
      </c>
      <c r="E1890" s="40">
        <v>42.4</v>
      </c>
      <c r="F1890" s="40">
        <v>50.1</v>
      </c>
      <c r="G1890" s="40">
        <v>58.8</v>
      </c>
      <c r="H1890" s="40">
        <v>67.7</v>
      </c>
      <c r="I1890" s="40">
        <v>74.900000000000006</v>
      </c>
      <c r="J1890" s="40">
        <v>78.5</v>
      </c>
      <c r="K1890" s="40">
        <v>77</v>
      </c>
      <c r="L1890" s="40">
        <v>71.5</v>
      </c>
      <c r="M1890" s="40">
        <v>60.6</v>
      </c>
      <c r="N1890" s="40">
        <v>50.2</v>
      </c>
      <c r="O1890" s="40">
        <v>42.1</v>
      </c>
    </row>
    <row r="1891" spans="1:15">
      <c r="A1891" s="40">
        <v>37067</v>
      </c>
      <c r="B1891" s="20" t="s">
        <v>1061</v>
      </c>
      <c r="C1891" s="20" t="s">
        <v>1907</v>
      </c>
      <c r="D1891" s="40">
        <v>37.4</v>
      </c>
      <c r="E1891" s="40">
        <v>39.799999999999997</v>
      </c>
      <c r="F1891" s="40">
        <v>47.6</v>
      </c>
      <c r="G1891" s="40">
        <v>56.5</v>
      </c>
      <c r="H1891" s="40">
        <v>65.400000000000006</v>
      </c>
      <c r="I1891" s="40">
        <v>73</v>
      </c>
      <c r="J1891" s="40">
        <v>76.400000000000006</v>
      </c>
      <c r="K1891" s="40">
        <v>75</v>
      </c>
      <c r="L1891" s="40">
        <v>69.099999999999994</v>
      </c>
      <c r="M1891" s="40">
        <v>58</v>
      </c>
      <c r="N1891" s="40">
        <v>47.3</v>
      </c>
      <c r="O1891" s="40">
        <v>39</v>
      </c>
    </row>
    <row r="1892" spans="1:15">
      <c r="A1892" s="40">
        <v>37069</v>
      </c>
      <c r="B1892" s="20" t="s">
        <v>730</v>
      </c>
      <c r="C1892" s="20" t="s">
        <v>1907</v>
      </c>
      <c r="D1892" s="40">
        <v>38.9</v>
      </c>
      <c r="E1892" s="40">
        <v>40.9</v>
      </c>
      <c r="F1892" s="40">
        <v>48.8</v>
      </c>
      <c r="G1892" s="40">
        <v>57.6</v>
      </c>
      <c r="H1892" s="40">
        <v>66.599999999999994</v>
      </c>
      <c r="I1892" s="40">
        <v>74.099999999999994</v>
      </c>
      <c r="J1892" s="40">
        <v>77.7</v>
      </c>
      <c r="K1892" s="40">
        <v>76.099999999999994</v>
      </c>
      <c r="L1892" s="40">
        <v>70.3</v>
      </c>
      <c r="M1892" s="40">
        <v>59.1</v>
      </c>
      <c r="N1892" s="40">
        <v>48.6</v>
      </c>
      <c r="O1892" s="40">
        <v>40.5</v>
      </c>
    </row>
    <row r="1893" spans="1:15">
      <c r="A1893" s="40">
        <v>37071</v>
      </c>
      <c r="B1893" s="20" t="s">
        <v>1931</v>
      </c>
      <c r="C1893" s="20" t="s">
        <v>1907</v>
      </c>
      <c r="D1893" s="40">
        <v>39.9</v>
      </c>
      <c r="E1893" s="40">
        <v>42.4</v>
      </c>
      <c r="F1893" s="40">
        <v>49.8</v>
      </c>
      <c r="G1893" s="40">
        <v>58.6</v>
      </c>
      <c r="H1893" s="40">
        <v>67.3</v>
      </c>
      <c r="I1893" s="40">
        <v>74.599999999999994</v>
      </c>
      <c r="J1893" s="40">
        <v>77.7</v>
      </c>
      <c r="K1893" s="40">
        <v>76.3</v>
      </c>
      <c r="L1893" s="40">
        <v>70.7</v>
      </c>
      <c r="M1893" s="40">
        <v>59.7</v>
      </c>
      <c r="N1893" s="40">
        <v>49.1</v>
      </c>
      <c r="O1893" s="40">
        <v>41.2</v>
      </c>
    </row>
    <row r="1894" spans="1:15">
      <c r="A1894" s="40">
        <v>37073</v>
      </c>
      <c r="B1894" s="20" t="s">
        <v>1932</v>
      </c>
      <c r="C1894" s="20" t="s">
        <v>1907</v>
      </c>
      <c r="D1894" s="40">
        <v>40</v>
      </c>
      <c r="E1894" s="40">
        <v>41.6</v>
      </c>
      <c r="F1894" s="40">
        <v>49.3</v>
      </c>
      <c r="G1894" s="40">
        <v>57.9</v>
      </c>
      <c r="H1894" s="40">
        <v>66.7</v>
      </c>
      <c r="I1894" s="40">
        <v>74.099999999999994</v>
      </c>
      <c r="J1894" s="40">
        <v>77.900000000000006</v>
      </c>
      <c r="K1894" s="40">
        <v>76.400000000000006</v>
      </c>
      <c r="L1894" s="40">
        <v>71.099999999999994</v>
      </c>
      <c r="M1894" s="40">
        <v>60.3</v>
      </c>
      <c r="N1894" s="40">
        <v>50</v>
      </c>
      <c r="O1894" s="40">
        <v>41.9</v>
      </c>
    </row>
    <row r="1895" spans="1:15">
      <c r="A1895" s="40">
        <v>37075</v>
      </c>
      <c r="B1895" s="20" t="s">
        <v>773</v>
      </c>
      <c r="C1895" s="20" t="s">
        <v>1907</v>
      </c>
      <c r="D1895" s="40">
        <v>35.5</v>
      </c>
      <c r="E1895" s="40">
        <v>37.6</v>
      </c>
      <c r="F1895" s="40">
        <v>44.6</v>
      </c>
      <c r="G1895" s="40">
        <v>53.3</v>
      </c>
      <c r="H1895" s="40">
        <v>61.3</v>
      </c>
      <c r="I1895" s="40">
        <v>68</v>
      </c>
      <c r="J1895" s="40">
        <v>71</v>
      </c>
      <c r="K1895" s="40">
        <v>70</v>
      </c>
      <c r="L1895" s="40">
        <v>65.2</v>
      </c>
      <c r="M1895" s="40">
        <v>54.8</v>
      </c>
      <c r="N1895" s="40">
        <v>44.5</v>
      </c>
      <c r="O1895" s="40">
        <v>37.200000000000003</v>
      </c>
    </row>
    <row r="1896" spans="1:15">
      <c r="A1896" s="40">
        <v>37077</v>
      </c>
      <c r="B1896" s="20" t="s">
        <v>1933</v>
      </c>
      <c r="C1896" s="20" t="s">
        <v>1907</v>
      </c>
      <c r="D1896" s="40">
        <v>38</v>
      </c>
      <c r="E1896" s="40">
        <v>40</v>
      </c>
      <c r="F1896" s="40">
        <v>47.9</v>
      </c>
      <c r="G1896" s="40">
        <v>56.9</v>
      </c>
      <c r="H1896" s="40">
        <v>65.7</v>
      </c>
      <c r="I1896" s="40">
        <v>73.3</v>
      </c>
      <c r="J1896" s="40">
        <v>76.900000000000006</v>
      </c>
      <c r="K1896" s="40">
        <v>75.3</v>
      </c>
      <c r="L1896" s="40">
        <v>69.3</v>
      </c>
      <c r="M1896" s="40">
        <v>58.3</v>
      </c>
      <c r="N1896" s="40">
        <v>48</v>
      </c>
      <c r="O1896" s="40">
        <v>39.6</v>
      </c>
    </row>
    <row r="1897" spans="1:15">
      <c r="A1897" s="40">
        <v>37079</v>
      </c>
      <c r="B1897" s="20" t="s">
        <v>732</v>
      </c>
      <c r="C1897" s="20" t="s">
        <v>1907</v>
      </c>
      <c r="D1897" s="40">
        <v>42</v>
      </c>
      <c r="E1897" s="40">
        <v>43.7</v>
      </c>
      <c r="F1897" s="40">
        <v>51.3</v>
      </c>
      <c r="G1897" s="40">
        <v>59.8</v>
      </c>
      <c r="H1897" s="40">
        <v>68.5</v>
      </c>
      <c r="I1897" s="40">
        <v>75.5</v>
      </c>
      <c r="J1897" s="40">
        <v>79</v>
      </c>
      <c r="K1897" s="40">
        <v>77.599999999999994</v>
      </c>
      <c r="L1897" s="40">
        <v>72.3</v>
      </c>
      <c r="M1897" s="40">
        <v>61.5</v>
      </c>
      <c r="N1897" s="40">
        <v>51.4</v>
      </c>
      <c r="O1897" s="40">
        <v>43.5</v>
      </c>
    </row>
    <row r="1898" spans="1:15">
      <c r="A1898" s="40">
        <v>37081</v>
      </c>
      <c r="B1898" s="20" t="s">
        <v>1934</v>
      </c>
      <c r="C1898" s="20" t="s">
        <v>1907</v>
      </c>
      <c r="D1898" s="40">
        <v>38.200000000000003</v>
      </c>
      <c r="E1898" s="40">
        <v>40.4</v>
      </c>
      <c r="F1898" s="40">
        <v>48.2</v>
      </c>
      <c r="G1898" s="40">
        <v>57.1</v>
      </c>
      <c r="H1898" s="40">
        <v>66.099999999999994</v>
      </c>
      <c r="I1898" s="40">
        <v>73.7</v>
      </c>
      <c r="J1898" s="40">
        <v>77.099999999999994</v>
      </c>
      <c r="K1898" s="40">
        <v>75.599999999999994</v>
      </c>
      <c r="L1898" s="40">
        <v>69.5</v>
      </c>
      <c r="M1898" s="40">
        <v>58.4</v>
      </c>
      <c r="N1898" s="40">
        <v>47.9</v>
      </c>
      <c r="O1898" s="40">
        <v>39.799999999999997</v>
      </c>
    </row>
    <row r="1899" spans="1:15">
      <c r="A1899" s="40">
        <v>37083</v>
      </c>
      <c r="B1899" s="20" t="s">
        <v>1935</v>
      </c>
      <c r="C1899" s="20" t="s">
        <v>1907</v>
      </c>
      <c r="D1899" s="40">
        <v>39.299999999999997</v>
      </c>
      <c r="E1899" s="40">
        <v>41</v>
      </c>
      <c r="F1899" s="40">
        <v>48.9</v>
      </c>
      <c r="G1899" s="40">
        <v>57.8</v>
      </c>
      <c r="H1899" s="40">
        <v>66.900000000000006</v>
      </c>
      <c r="I1899" s="40">
        <v>74.400000000000006</v>
      </c>
      <c r="J1899" s="40">
        <v>78</v>
      </c>
      <c r="K1899" s="40">
        <v>76.400000000000006</v>
      </c>
      <c r="L1899" s="40">
        <v>70.599999999999994</v>
      </c>
      <c r="M1899" s="40">
        <v>59.6</v>
      </c>
      <c r="N1899" s="40">
        <v>49.2</v>
      </c>
      <c r="O1899" s="40">
        <v>41</v>
      </c>
    </row>
    <row r="1900" spans="1:15">
      <c r="A1900" s="40">
        <v>37085</v>
      </c>
      <c r="B1900" s="20" t="s">
        <v>1936</v>
      </c>
      <c r="C1900" s="20" t="s">
        <v>1907</v>
      </c>
      <c r="D1900" s="40">
        <v>41.7</v>
      </c>
      <c r="E1900" s="40">
        <v>43.6</v>
      </c>
      <c r="F1900" s="40">
        <v>51.5</v>
      </c>
      <c r="G1900" s="40">
        <v>60</v>
      </c>
      <c r="H1900" s="40">
        <v>68.5</v>
      </c>
      <c r="I1900" s="40">
        <v>75.599999999999994</v>
      </c>
      <c r="J1900" s="40">
        <v>79</v>
      </c>
      <c r="K1900" s="40">
        <v>77.5</v>
      </c>
      <c r="L1900" s="40">
        <v>72</v>
      </c>
      <c r="M1900" s="40">
        <v>61.1</v>
      </c>
      <c r="N1900" s="40">
        <v>50.8</v>
      </c>
      <c r="O1900" s="40">
        <v>42.8</v>
      </c>
    </row>
    <row r="1901" spans="1:15">
      <c r="A1901" s="40">
        <v>37087</v>
      </c>
      <c r="B1901" s="20" t="s">
        <v>1937</v>
      </c>
      <c r="C1901" s="20" t="s">
        <v>1907</v>
      </c>
      <c r="D1901" s="40">
        <v>33</v>
      </c>
      <c r="E1901" s="40">
        <v>34.799999999999997</v>
      </c>
      <c r="F1901" s="40">
        <v>41.5</v>
      </c>
      <c r="G1901" s="40">
        <v>49.8</v>
      </c>
      <c r="H1901" s="40">
        <v>57.9</v>
      </c>
      <c r="I1901" s="40">
        <v>64.5</v>
      </c>
      <c r="J1901" s="40">
        <v>67.5</v>
      </c>
      <c r="K1901" s="40">
        <v>66.400000000000006</v>
      </c>
      <c r="L1901" s="40">
        <v>61.5</v>
      </c>
      <c r="M1901" s="40">
        <v>51.4</v>
      </c>
      <c r="N1901" s="40">
        <v>41.5</v>
      </c>
      <c r="O1901" s="40">
        <v>34.4</v>
      </c>
    </row>
    <row r="1902" spans="1:15">
      <c r="A1902" s="40">
        <v>37089</v>
      </c>
      <c r="B1902" s="20" t="s">
        <v>1180</v>
      </c>
      <c r="C1902" s="20" t="s">
        <v>1907</v>
      </c>
      <c r="D1902" s="40">
        <v>36.700000000000003</v>
      </c>
      <c r="E1902" s="40">
        <v>38.9</v>
      </c>
      <c r="F1902" s="40">
        <v>45.9</v>
      </c>
      <c r="G1902" s="40">
        <v>54.2</v>
      </c>
      <c r="H1902" s="40">
        <v>62.4</v>
      </c>
      <c r="I1902" s="40">
        <v>69</v>
      </c>
      <c r="J1902" s="40">
        <v>72.099999999999994</v>
      </c>
      <c r="K1902" s="40">
        <v>71</v>
      </c>
      <c r="L1902" s="40">
        <v>65.8</v>
      </c>
      <c r="M1902" s="40">
        <v>55.6</v>
      </c>
      <c r="N1902" s="40">
        <v>45.6</v>
      </c>
      <c r="O1902" s="40">
        <v>38.1</v>
      </c>
    </row>
    <row r="1903" spans="1:15">
      <c r="A1903" s="40">
        <v>37091</v>
      </c>
      <c r="B1903" s="20" t="s">
        <v>1938</v>
      </c>
      <c r="C1903" s="20" t="s">
        <v>1907</v>
      </c>
      <c r="D1903" s="40">
        <v>40</v>
      </c>
      <c r="E1903" s="40">
        <v>41.6</v>
      </c>
      <c r="F1903" s="40">
        <v>49.4</v>
      </c>
      <c r="G1903" s="40">
        <v>58</v>
      </c>
      <c r="H1903" s="40">
        <v>66.8</v>
      </c>
      <c r="I1903" s="40">
        <v>74.2</v>
      </c>
      <c r="J1903" s="40">
        <v>77.900000000000006</v>
      </c>
      <c r="K1903" s="40">
        <v>76.400000000000006</v>
      </c>
      <c r="L1903" s="40">
        <v>70.900000000000006</v>
      </c>
      <c r="M1903" s="40">
        <v>60.1</v>
      </c>
      <c r="N1903" s="40">
        <v>49.9</v>
      </c>
      <c r="O1903" s="40">
        <v>41.7</v>
      </c>
    </row>
    <row r="1904" spans="1:15">
      <c r="A1904" s="40">
        <v>37093</v>
      </c>
      <c r="B1904" s="20" t="s">
        <v>1939</v>
      </c>
      <c r="C1904" s="20" t="s">
        <v>1907</v>
      </c>
      <c r="D1904" s="40">
        <v>42.2</v>
      </c>
      <c r="E1904" s="40">
        <v>44.2</v>
      </c>
      <c r="F1904" s="40">
        <v>52</v>
      </c>
      <c r="G1904" s="40">
        <v>60.5</v>
      </c>
      <c r="H1904" s="40">
        <v>69</v>
      </c>
      <c r="I1904" s="40">
        <v>75.900000000000006</v>
      </c>
      <c r="J1904" s="40">
        <v>79</v>
      </c>
      <c r="K1904" s="40">
        <v>77.5</v>
      </c>
      <c r="L1904" s="40">
        <v>72.2</v>
      </c>
      <c r="M1904" s="40">
        <v>61.5</v>
      </c>
      <c r="N1904" s="40">
        <v>51.3</v>
      </c>
      <c r="O1904" s="40">
        <v>43.3</v>
      </c>
    </row>
    <row r="1905" spans="1:15">
      <c r="A1905" s="40">
        <v>37095</v>
      </c>
      <c r="B1905" s="20" t="s">
        <v>1940</v>
      </c>
      <c r="C1905" s="20" t="s">
        <v>1907</v>
      </c>
      <c r="D1905" s="40">
        <v>44.1</v>
      </c>
      <c r="E1905" s="40">
        <v>44.9</v>
      </c>
      <c r="F1905" s="40">
        <v>51.9</v>
      </c>
      <c r="G1905" s="40">
        <v>59.9</v>
      </c>
      <c r="H1905" s="40">
        <v>68.599999999999994</v>
      </c>
      <c r="I1905" s="40">
        <v>75.7</v>
      </c>
      <c r="J1905" s="40">
        <v>79.5</v>
      </c>
      <c r="K1905" s="40">
        <v>78.5</v>
      </c>
      <c r="L1905" s="40">
        <v>73.7</v>
      </c>
      <c r="M1905" s="40">
        <v>63.8</v>
      </c>
      <c r="N1905" s="40">
        <v>53.7</v>
      </c>
      <c r="O1905" s="40">
        <v>46.1</v>
      </c>
    </row>
    <row r="1906" spans="1:15">
      <c r="A1906" s="40">
        <v>37097</v>
      </c>
      <c r="B1906" s="20" t="s">
        <v>1941</v>
      </c>
      <c r="C1906" s="20" t="s">
        <v>1907</v>
      </c>
      <c r="D1906" s="40">
        <v>38.200000000000003</v>
      </c>
      <c r="E1906" s="40">
        <v>40.6</v>
      </c>
      <c r="F1906" s="40">
        <v>48.3</v>
      </c>
      <c r="G1906" s="40">
        <v>57</v>
      </c>
      <c r="H1906" s="40">
        <v>65.7</v>
      </c>
      <c r="I1906" s="40">
        <v>73.2</v>
      </c>
      <c r="J1906" s="40">
        <v>76.400000000000006</v>
      </c>
      <c r="K1906" s="40">
        <v>75</v>
      </c>
      <c r="L1906" s="40">
        <v>69.400000000000006</v>
      </c>
      <c r="M1906" s="40">
        <v>58.5</v>
      </c>
      <c r="N1906" s="40">
        <v>47.9</v>
      </c>
      <c r="O1906" s="40">
        <v>39.6</v>
      </c>
    </row>
    <row r="1907" spans="1:15">
      <c r="A1907" s="40">
        <v>37099</v>
      </c>
      <c r="B1907" s="20" t="s">
        <v>736</v>
      </c>
      <c r="C1907" s="20" t="s">
        <v>1907</v>
      </c>
      <c r="D1907" s="40">
        <v>34.6</v>
      </c>
      <c r="E1907" s="40">
        <v>36.6</v>
      </c>
      <c r="F1907" s="40">
        <v>43.1</v>
      </c>
      <c r="G1907" s="40">
        <v>51.5</v>
      </c>
      <c r="H1907" s="40">
        <v>59.5</v>
      </c>
      <c r="I1907" s="40">
        <v>65.900000000000006</v>
      </c>
      <c r="J1907" s="40">
        <v>68.8</v>
      </c>
      <c r="K1907" s="40">
        <v>67.8</v>
      </c>
      <c r="L1907" s="40">
        <v>62.9</v>
      </c>
      <c r="M1907" s="40">
        <v>52.7</v>
      </c>
      <c r="N1907" s="40">
        <v>43</v>
      </c>
      <c r="O1907" s="40">
        <v>36</v>
      </c>
    </row>
    <row r="1908" spans="1:15">
      <c r="A1908" s="40">
        <v>37101</v>
      </c>
      <c r="B1908" s="20" t="s">
        <v>1942</v>
      </c>
      <c r="C1908" s="20" t="s">
        <v>1907</v>
      </c>
      <c r="D1908" s="40">
        <v>41.4</v>
      </c>
      <c r="E1908" s="40">
        <v>43.3</v>
      </c>
      <c r="F1908" s="40">
        <v>51.2</v>
      </c>
      <c r="G1908" s="40">
        <v>59.7</v>
      </c>
      <c r="H1908" s="40">
        <v>68.400000000000006</v>
      </c>
      <c r="I1908" s="40">
        <v>75.5</v>
      </c>
      <c r="J1908" s="40">
        <v>78.900000000000006</v>
      </c>
      <c r="K1908" s="40">
        <v>77.400000000000006</v>
      </c>
      <c r="L1908" s="40">
        <v>71.900000000000006</v>
      </c>
      <c r="M1908" s="40">
        <v>61</v>
      </c>
      <c r="N1908" s="40">
        <v>50.7</v>
      </c>
      <c r="O1908" s="40">
        <v>42.7</v>
      </c>
    </row>
    <row r="1909" spans="1:15">
      <c r="A1909" s="40">
        <v>37103</v>
      </c>
      <c r="B1909" s="20" t="s">
        <v>1079</v>
      </c>
      <c r="C1909" s="20" t="s">
        <v>1907</v>
      </c>
      <c r="D1909" s="40">
        <v>43.4</v>
      </c>
      <c r="E1909" s="40">
        <v>44.9</v>
      </c>
      <c r="F1909" s="40">
        <v>51.9</v>
      </c>
      <c r="G1909" s="40">
        <v>60</v>
      </c>
      <c r="H1909" s="40">
        <v>68.3</v>
      </c>
      <c r="I1909" s="40">
        <v>75.099999999999994</v>
      </c>
      <c r="J1909" s="40">
        <v>78.5</v>
      </c>
      <c r="K1909" s="40">
        <v>77.5</v>
      </c>
      <c r="L1909" s="40">
        <v>72.599999999999994</v>
      </c>
      <c r="M1909" s="40">
        <v>62.2</v>
      </c>
      <c r="N1909" s="40">
        <v>52.4</v>
      </c>
      <c r="O1909" s="40">
        <v>44.7</v>
      </c>
    </row>
    <row r="1910" spans="1:15">
      <c r="A1910" s="40">
        <v>37105</v>
      </c>
      <c r="B1910" s="20" t="s">
        <v>741</v>
      </c>
      <c r="C1910" s="20" t="s">
        <v>1907</v>
      </c>
      <c r="D1910" s="40">
        <v>40.9</v>
      </c>
      <c r="E1910" s="40">
        <v>42.9</v>
      </c>
      <c r="F1910" s="40">
        <v>50.8</v>
      </c>
      <c r="G1910" s="40">
        <v>59.4</v>
      </c>
      <c r="H1910" s="40">
        <v>67.900000000000006</v>
      </c>
      <c r="I1910" s="40">
        <v>75.099999999999994</v>
      </c>
      <c r="J1910" s="40">
        <v>78.5</v>
      </c>
      <c r="K1910" s="40">
        <v>77</v>
      </c>
      <c r="L1910" s="40">
        <v>71.400000000000006</v>
      </c>
      <c r="M1910" s="40">
        <v>60.5</v>
      </c>
      <c r="N1910" s="40">
        <v>50.2</v>
      </c>
      <c r="O1910" s="40">
        <v>42</v>
      </c>
    </row>
    <row r="1911" spans="1:15">
      <c r="A1911" s="40">
        <v>37107</v>
      </c>
      <c r="B1911" s="20" t="s">
        <v>1943</v>
      </c>
      <c r="C1911" s="20" t="s">
        <v>1907</v>
      </c>
      <c r="D1911" s="40">
        <v>42.6</v>
      </c>
      <c r="E1911" s="40">
        <v>44.3</v>
      </c>
      <c r="F1911" s="40">
        <v>51.7</v>
      </c>
      <c r="G1911" s="40">
        <v>60</v>
      </c>
      <c r="H1911" s="40">
        <v>68.5</v>
      </c>
      <c r="I1911" s="40">
        <v>75.400000000000006</v>
      </c>
      <c r="J1911" s="40">
        <v>78.8</v>
      </c>
      <c r="K1911" s="40">
        <v>77.7</v>
      </c>
      <c r="L1911" s="40">
        <v>72.5</v>
      </c>
      <c r="M1911" s="40">
        <v>61.8</v>
      </c>
      <c r="N1911" s="40">
        <v>51.8</v>
      </c>
      <c r="O1911" s="40">
        <v>44</v>
      </c>
    </row>
    <row r="1912" spans="1:15">
      <c r="A1912" s="40">
        <v>37109</v>
      </c>
      <c r="B1912" s="20" t="s">
        <v>814</v>
      </c>
      <c r="C1912" s="20" t="s">
        <v>1907</v>
      </c>
      <c r="D1912" s="40">
        <v>39.200000000000003</v>
      </c>
      <c r="E1912" s="40">
        <v>41.7</v>
      </c>
      <c r="F1912" s="40">
        <v>49.1</v>
      </c>
      <c r="G1912" s="40">
        <v>57.9</v>
      </c>
      <c r="H1912" s="40">
        <v>66.599999999999994</v>
      </c>
      <c r="I1912" s="40">
        <v>73.900000000000006</v>
      </c>
      <c r="J1912" s="40">
        <v>77</v>
      </c>
      <c r="K1912" s="40">
        <v>75.7</v>
      </c>
      <c r="L1912" s="40">
        <v>70.099999999999994</v>
      </c>
      <c r="M1912" s="40">
        <v>59.1</v>
      </c>
      <c r="N1912" s="40">
        <v>48.6</v>
      </c>
      <c r="O1912" s="40">
        <v>40.6</v>
      </c>
    </row>
    <row r="1913" spans="1:15">
      <c r="A1913" s="40">
        <v>37111</v>
      </c>
      <c r="B1913" s="20" t="s">
        <v>1944</v>
      </c>
      <c r="C1913" s="20" t="s">
        <v>1907</v>
      </c>
      <c r="D1913" s="40">
        <v>37.200000000000003</v>
      </c>
      <c r="E1913" s="40">
        <v>39.6</v>
      </c>
      <c r="F1913" s="40">
        <v>46.8</v>
      </c>
      <c r="G1913" s="40">
        <v>55.5</v>
      </c>
      <c r="H1913" s="40">
        <v>63.9</v>
      </c>
      <c r="I1913" s="40">
        <v>71</v>
      </c>
      <c r="J1913" s="40">
        <v>74.2</v>
      </c>
      <c r="K1913" s="40">
        <v>72.900000000000006</v>
      </c>
      <c r="L1913" s="40">
        <v>67.3</v>
      </c>
      <c r="M1913" s="40">
        <v>56.8</v>
      </c>
      <c r="N1913" s="40">
        <v>46.4</v>
      </c>
      <c r="O1913" s="40">
        <v>38.5</v>
      </c>
    </row>
    <row r="1914" spans="1:15">
      <c r="A1914" s="40">
        <v>37113</v>
      </c>
      <c r="B1914" s="20" t="s">
        <v>744</v>
      </c>
      <c r="C1914" s="20" t="s">
        <v>1907</v>
      </c>
      <c r="D1914" s="40">
        <v>35.6</v>
      </c>
      <c r="E1914" s="40">
        <v>37.700000000000003</v>
      </c>
      <c r="F1914" s="40">
        <v>44.2</v>
      </c>
      <c r="G1914" s="40">
        <v>52.6</v>
      </c>
      <c r="H1914" s="40">
        <v>60.6</v>
      </c>
      <c r="I1914" s="40">
        <v>67</v>
      </c>
      <c r="J1914" s="40">
        <v>70</v>
      </c>
      <c r="K1914" s="40">
        <v>69</v>
      </c>
      <c r="L1914" s="40">
        <v>64.099999999999994</v>
      </c>
      <c r="M1914" s="40">
        <v>53.9</v>
      </c>
      <c r="N1914" s="40">
        <v>44.1</v>
      </c>
      <c r="O1914" s="40">
        <v>37</v>
      </c>
    </row>
    <row r="1915" spans="1:15">
      <c r="A1915" s="40">
        <v>37115</v>
      </c>
      <c r="B1915" s="20" t="s">
        <v>745</v>
      </c>
      <c r="C1915" s="20" t="s">
        <v>1907</v>
      </c>
      <c r="D1915" s="40">
        <v>35.299999999999997</v>
      </c>
      <c r="E1915" s="40">
        <v>37.4</v>
      </c>
      <c r="F1915" s="40">
        <v>44.6</v>
      </c>
      <c r="G1915" s="40">
        <v>53.2</v>
      </c>
      <c r="H1915" s="40">
        <v>61.9</v>
      </c>
      <c r="I1915" s="40">
        <v>68.7</v>
      </c>
      <c r="J1915" s="40">
        <v>71.8</v>
      </c>
      <c r="K1915" s="40">
        <v>70.7</v>
      </c>
      <c r="L1915" s="40">
        <v>65.5</v>
      </c>
      <c r="M1915" s="40">
        <v>54.9</v>
      </c>
      <c r="N1915" s="40">
        <v>44.5</v>
      </c>
      <c r="O1915" s="40">
        <v>36.9</v>
      </c>
    </row>
    <row r="1916" spans="1:15">
      <c r="A1916" s="40">
        <v>37117</v>
      </c>
      <c r="B1916" s="20" t="s">
        <v>998</v>
      </c>
      <c r="C1916" s="20" t="s">
        <v>1907</v>
      </c>
      <c r="D1916" s="40">
        <v>41.3</v>
      </c>
      <c r="E1916" s="40">
        <v>42.9</v>
      </c>
      <c r="F1916" s="40">
        <v>50.5</v>
      </c>
      <c r="G1916" s="40">
        <v>58.9</v>
      </c>
      <c r="H1916" s="40">
        <v>67.7</v>
      </c>
      <c r="I1916" s="40">
        <v>74.8</v>
      </c>
      <c r="J1916" s="40">
        <v>78.400000000000006</v>
      </c>
      <c r="K1916" s="40">
        <v>77</v>
      </c>
      <c r="L1916" s="40">
        <v>71.7</v>
      </c>
      <c r="M1916" s="40">
        <v>61</v>
      </c>
      <c r="N1916" s="40">
        <v>50.8</v>
      </c>
      <c r="O1916" s="40">
        <v>42.8</v>
      </c>
    </row>
    <row r="1917" spans="1:15">
      <c r="A1917" s="40">
        <v>37119</v>
      </c>
      <c r="B1917" s="20" t="s">
        <v>1945</v>
      </c>
      <c r="C1917" s="20" t="s">
        <v>1907</v>
      </c>
      <c r="D1917" s="40">
        <v>40.5</v>
      </c>
      <c r="E1917" s="40">
        <v>42.8</v>
      </c>
      <c r="F1917" s="40">
        <v>50.2</v>
      </c>
      <c r="G1917" s="40">
        <v>58.9</v>
      </c>
      <c r="H1917" s="40">
        <v>67.7</v>
      </c>
      <c r="I1917" s="40">
        <v>75</v>
      </c>
      <c r="J1917" s="40">
        <v>78.2</v>
      </c>
      <c r="K1917" s="40">
        <v>76.7</v>
      </c>
      <c r="L1917" s="40">
        <v>71.2</v>
      </c>
      <c r="M1917" s="40">
        <v>60.1</v>
      </c>
      <c r="N1917" s="40">
        <v>49.7</v>
      </c>
      <c r="O1917" s="40">
        <v>41.7</v>
      </c>
    </row>
    <row r="1918" spans="1:15">
      <c r="A1918" s="40">
        <v>37121</v>
      </c>
      <c r="B1918" s="20" t="s">
        <v>1087</v>
      </c>
      <c r="C1918" s="20" t="s">
        <v>1907</v>
      </c>
      <c r="D1918" s="40">
        <v>32.700000000000003</v>
      </c>
      <c r="E1918" s="40">
        <v>34.5</v>
      </c>
      <c r="F1918" s="40">
        <v>41.4</v>
      </c>
      <c r="G1918" s="40">
        <v>49.9</v>
      </c>
      <c r="H1918" s="40">
        <v>58.3</v>
      </c>
      <c r="I1918" s="40">
        <v>65.099999999999994</v>
      </c>
      <c r="J1918" s="40">
        <v>68.3</v>
      </c>
      <c r="K1918" s="40">
        <v>67.3</v>
      </c>
      <c r="L1918" s="40">
        <v>62.1</v>
      </c>
      <c r="M1918" s="40">
        <v>51.9</v>
      </c>
      <c r="N1918" s="40">
        <v>41.9</v>
      </c>
      <c r="O1918" s="40">
        <v>34.299999999999997</v>
      </c>
    </row>
    <row r="1919" spans="1:15">
      <c r="A1919" s="40">
        <v>37123</v>
      </c>
      <c r="B1919" s="20" t="s">
        <v>751</v>
      </c>
      <c r="C1919" s="20" t="s">
        <v>1907</v>
      </c>
      <c r="D1919" s="40">
        <v>41</v>
      </c>
      <c r="E1919" s="40">
        <v>43.1</v>
      </c>
      <c r="F1919" s="40">
        <v>50.6</v>
      </c>
      <c r="G1919" s="40">
        <v>59.4</v>
      </c>
      <c r="H1919" s="40">
        <v>68.099999999999994</v>
      </c>
      <c r="I1919" s="40">
        <v>75.3</v>
      </c>
      <c r="J1919" s="40">
        <v>78.5</v>
      </c>
      <c r="K1919" s="40">
        <v>77.2</v>
      </c>
      <c r="L1919" s="40">
        <v>71.599999999999994</v>
      </c>
      <c r="M1919" s="40">
        <v>60.7</v>
      </c>
      <c r="N1919" s="40">
        <v>50.3</v>
      </c>
      <c r="O1919" s="40">
        <v>42.2</v>
      </c>
    </row>
    <row r="1920" spans="1:15">
      <c r="A1920" s="40">
        <v>37125</v>
      </c>
      <c r="B1920" s="20" t="s">
        <v>1946</v>
      </c>
      <c r="C1920" s="20" t="s">
        <v>1907</v>
      </c>
      <c r="D1920" s="40">
        <v>41.2</v>
      </c>
      <c r="E1920" s="40">
        <v>43.2</v>
      </c>
      <c r="F1920" s="40">
        <v>50.9</v>
      </c>
      <c r="G1920" s="40">
        <v>59.6</v>
      </c>
      <c r="H1920" s="40">
        <v>68.2</v>
      </c>
      <c r="I1920" s="40">
        <v>75.2</v>
      </c>
      <c r="J1920" s="40">
        <v>78.400000000000006</v>
      </c>
      <c r="K1920" s="40">
        <v>77</v>
      </c>
      <c r="L1920" s="40">
        <v>71.400000000000006</v>
      </c>
      <c r="M1920" s="40">
        <v>60.7</v>
      </c>
      <c r="N1920" s="40">
        <v>50.5</v>
      </c>
      <c r="O1920" s="40">
        <v>42.3</v>
      </c>
    </row>
    <row r="1921" spans="1:15">
      <c r="A1921" s="40">
        <v>37127</v>
      </c>
      <c r="B1921" s="20" t="s">
        <v>1947</v>
      </c>
      <c r="C1921" s="20" t="s">
        <v>1907</v>
      </c>
      <c r="D1921" s="40">
        <v>39.6</v>
      </c>
      <c r="E1921" s="40">
        <v>41.6</v>
      </c>
      <c r="F1921" s="40">
        <v>49.4</v>
      </c>
      <c r="G1921" s="40">
        <v>58.2</v>
      </c>
      <c r="H1921" s="40">
        <v>67.099999999999994</v>
      </c>
      <c r="I1921" s="40">
        <v>74.5</v>
      </c>
      <c r="J1921" s="40">
        <v>78</v>
      </c>
      <c r="K1921" s="40">
        <v>76.400000000000006</v>
      </c>
      <c r="L1921" s="40">
        <v>70.900000000000006</v>
      </c>
      <c r="M1921" s="40">
        <v>59.7</v>
      </c>
      <c r="N1921" s="40">
        <v>49.3</v>
      </c>
      <c r="O1921" s="40">
        <v>41.1</v>
      </c>
    </row>
    <row r="1922" spans="1:15">
      <c r="A1922" s="40">
        <v>37129</v>
      </c>
      <c r="B1922" s="20" t="s">
        <v>1948</v>
      </c>
      <c r="C1922" s="20" t="s">
        <v>1907</v>
      </c>
      <c r="D1922" s="40">
        <v>45.4</v>
      </c>
      <c r="E1922" s="40">
        <v>46.8</v>
      </c>
      <c r="F1922" s="40">
        <v>53.4</v>
      </c>
      <c r="G1922" s="40">
        <v>61.2</v>
      </c>
      <c r="H1922" s="40">
        <v>69.400000000000006</v>
      </c>
      <c r="I1922" s="40">
        <v>76.099999999999994</v>
      </c>
      <c r="J1922" s="40">
        <v>79.400000000000006</v>
      </c>
      <c r="K1922" s="40">
        <v>78.400000000000006</v>
      </c>
      <c r="L1922" s="40">
        <v>74.099999999999994</v>
      </c>
      <c r="M1922" s="40">
        <v>64.099999999999994</v>
      </c>
      <c r="N1922" s="40">
        <v>54.2</v>
      </c>
      <c r="O1922" s="40">
        <v>46.9</v>
      </c>
    </row>
    <row r="1923" spans="1:15">
      <c r="A1923" s="40">
        <v>37131</v>
      </c>
      <c r="B1923" s="20" t="s">
        <v>1949</v>
      </c>
      <c r="C1923" s="20" t="s">
        <v>1907</v>
      </c>
      <c r="D1923" s="40">
        <v>39.200000000000003</v>
      </c>
      <c r="E1923" s="40">
        <v>40.9</v>
      </c>
      <c r="F1923" s="40">
        <v>48.8</v>
      </c>
      <c r="G1923" s="40">
        <v>57.7</v>
      </c>
      <c r="H1923" s="40">
        <v>66.7</v>
      </c>
      <c r="I1923" s="40">
        <v>74.3</v>
      </c>
      <c r="J1923" s="40">
        <v>78</v>
      </c>
      <c r="K1923" s="40">
        <v>76.3</v>
      </c>
      <c r="L1923" s="40">
        <v>70.599999999999994</v>
      </c>
      <c r="M1923" s="40">
        <v>59.6</v>
      </c>
      <c r="N1923" s="40">
        <v>49.2</v>
      </c>
      <c r="O1923" s="40">
        <v>41</v>
      </c>
    </row>
    <row r="1924" spans="1:15">
      <c r="A1924" s="40">
        <v>37133</v>
      </c>
      <c r="B1924" s="20" t="s">
        <v>1950</v>
      </c>
      <c r="C1924" s="20" t="s">
        <v>1907</v>
      </c>
      <c r="D1924" s="40">
        <v>44.4</v>
      </c>
      <c r="E1924" s="40">
        <v>45.8</v>
      </c>
      <c r="F1924" s="40">
        <v>52.5</v>
      </c>
      <c r="G1924" s="40">
        <v>60.6</v>
      </c>
      <c r="H1924" s="40">
        <v>68.599999999999994</v>
      </c>
      <c r="I1924" s="40">
        <v>75.400000000000006</v>
      </c>
      <c r="J1924" s="40">
        <v>78.8</v>
      </c>
      <c r="K1924" s="40">
        <v>77.8</v>
      </c>
      <c r="L1924" s="40">
        <v>73.2</v>
      </c>
      <c r="M1924" s="40">
        <v>63</v>
      </c>
      <c r="N1924" s="40">
        <v>53.2</v>
      </c>
      <c r="O1924" s="40">
        <v>45.8</v>
      </c>
    </row>
    <row r="1925" spans="1:15">
      <c r="A1925" s="40">
        <v>37135</v>
      </c>
      <c r="B1925" s="20" t="s">
        <v>871</v>
      </c>
      <c r="C1925" s="20" t="s">
        <v>1907</v>
      </c>
      <c r="D1925" s="40">
        <v>38.9</v>
      </c>
      <c r="E1925" s="40">
        <v>40.799999999999997</v>
      </c>
      <c r="F1925" s="40">
        <v>48.7</v>
      </c>
      <c r="G1925" s="40">
        <v>57.5</v>
      </c>
      <c r="H1925" s="40">
        <v>66.099999999999994</v>
      </c>
      <c r="I1925" s="40">
        <v>73.599999999999994</v>
      </c>
      <c r="J1925" s="40">
        <v>77.099999999999994</v>
      </c>
      <c r="K1925" s="40">
        <v>75.599999999999994</v>
      </c>
      <c r="L1925" s="40">
        <v>69.599999999999994</v>
      </c>
      <c r="M1925" s="40">
        <v>58.8</v>
      </c>
      <c r="N1925" s="40">
        <v>48.4</v>
      </c>
      <c r="O1925" s="40">
        <v>40.1</v>
      </c>
    </row>
    <row r="1926" spans="1:15">
      <c r="A1926" s="40">
        <v>37137</v>
      </c>
      <c r="B1926" s="20" t="s">
        <v>1951</v>
      </c>
      <c r="C1926" s="20" t="s">
        <v>1907</v>
      </c>
      <c r="D1926" s="40">
        <v>44.5</v>
      </c>
      <c r="E1926" s="40">
        <v>45.4</v>
      </c>
      <c r="F1926" s="40">
        <v>52.4</v>
      </c>
      <c r="G1926" s="40">
        <v>60.5</v>
      </c>
      <c r="H1926" s="40">
        <v>69</v>
      </c>
      <c r="I1926" s="40">
        <v>76</v>
      </c>
      <c r="J1926" s="40">
        <v>79.5</v>
      </c>
      <c r="K1926" s="40">
        <v>78.5</v>
      </c>
      <c r="L1926" s="40">
        <v>73.900000000000006</v>
      </c>
      <c r="M1926" s="40">
        <v>63.8</v>
      </c>
      <c r="N1926" s="40">
        <v>53.8</v>
      </c>
      <c r="O1926" s="40">
        <v>46.1</v>
      </c>
    </row>
    <row r="1927" spans="1:15">
      <c r="A1927" s="40">
        <v>37139</v>
      </c>
      <c r="B1927" s="20" t="s">
        <v>1952</v>
      </c>
      <c r="C1927" s="20" t="s">
        <v>1907</v>
      </c>
      <c r="D1927" s="40">
        <v>40.9</v>
      </c>
      <c r="E1927" s="40">
        <v>42.2</v>
      </c>
      <c r="F1927" s="40">
        <v>49.4</v>
      </c>
      <c r="G1927" s="40">
        <v>57.8</v>
      </c>
      <c r="H1927" s="40">
        <v>66.599999999999994</v>
      </c>
      <c r="I1927" s="40">
        <v>74.099999999999994</v>
      </c>
      <c r="J1927" s="40">
        <v>78</v>
      </c>
      <c r="K1927" s="40">
        <v>76.7</v>
      </c>
      <c r="L1927" s="40">
        <v>71.7</v>
      </c>
      <c r="M1927" s="40">
        <v>61.2</v>
      </c>
      <c r="N1927" s="40">
        <v>50.9</v>
      </c>
      <c r="O1927" s="40">
        <v>42.9</v>
      </c>
    </row>
    <row r="1928" spans="1:15">
      <c r="A1928" s="40">
        <v>37141</v>
      </c>
      <c r="B1928" s="20" t="s">
        <v>1953</v>
      </c>
      <c r="C1928" s="20" t="s">
        <v>1907</v>
      </c>
      <c r="D1928" s="40">
        <v>44.5</v>
      </c>
      <c r="E1928" s="40">
        <v>46.1</v>
      </c>
      <c r="F1928" s="40">
        <v>52.9</v>
      </c>
      <c r="G1928" s="40">
        <v>60.8</v>
      </c>
      <c r="H1928" s="40">
        <v>68.900000000000006</v>
      </c>
      <c r="I1928" s="40">
        <v>75.7</v>
      </c>
      <c r="J1928" s="40">
        <v>78.900000000000006</v>
      </c>
      <c r="K1928" s="40">
        <v>77.900000000000006</v>
      </c>
      <c r="L1928" s="40">
        <v>73.3</v>
      </c>
      <c r="M1928" s="40">
        <v>62.9</v>
      </c>
      <c r="N1928" s="40">
        <v>53.1</v>
      </c>
      <c r="O1928" s="40">
        <v>45.7</v>
      </c>
    </row>
    <row r="1929" spans="1:15">
      <c r="A1929" s="40">
        <v>37143</v>
      </c>
      <c r="B1929" s="20" t="s">
        <v>1954</v>
      </c>
      <c r="C1929" s="20" t="s">
        <v>1907</v>
      </c>
      <c r="D1929" s="40">
        <v>41</v>
      </c>
      <c r="E1929" s="40">
        <v>42.4</v>
      </c>
      <c r="F1929" s="40">
        <v>49.8</v>
      </c>
      <c r="G1929" s="40">
        <v>58.3</v>
      </c>
      <c r="H1929" s="40">
        <v>67</v>
      </c>
      <c r="I1929" s="40">
        <v>74.400000000000006</v>
      </c>
      <c r="J1929" s="40">
        <v>78.099999999999994</v>
      </c>
      <c r="K1929" s="40">
        <v>76.8</v>
      </c>
      <c r="L1929" s="40">
        <v>71.7</v>
      </c>
      <c r="M1929" s="40">
        <v>61.1</v>
      </c>
      <c r="N1929" s="40">
        <v>50.9</v>
      </c>
      <c r="O1929" s="40">
        <v>42.9</v>
      </c>
    </row>
    <row r="1930" spans="1:15">
      <c r="A1930" s="40">
        <v>37145</v>
      </c>
      <c r="B1930" s="20" t="s">
        <v>1955</v>
      </c>
      <c r="C1930" s="20" t="s">
        <v>1907</v>
      </c>
      <c r="D1930" s="40">
        <v>37.700000000000003</v>
      </c>
      <c r="E1930" s="40">
        <v>39.6</v>
      </c>
      <c r="F1930" s="40">
        <v>47.5</v>
      </c>
      <c r="G1930" s="40">
        <v>56.6</v>
      </c>
      <c r="H1930" s="40">
        <v>65.400000000000006</v>
      </c>
      <c r="I1930" s="40">
        <v>73</v>
      </c>
      <c r="J1930" s="40">
        <v>76.5</v>
      </c>
      <c r="K1930" s="40">
        <v>75</v>
      </c>
      <c r="L1930" s="40">
        <v>68.900000000000006</v>
      </c>
      <c r="M1930" s="40">
        <v>57.9</v>
      </c>
      <c r="N1930" s="40">
        <v>47.6</v>
      </c>
      <c r="O1930" s="40">
        <v>39.1</v>
      </c>
    </row>
    <row r="1931" spans="1:15">
      <c r="A1931" s="40">
        <v>37147</v>
      </c>
      <c r="B1931" s="20" t="s">
        <v>1956</v>
      </c>
      <c r="C1931" s="20" t="s">
        <v>1907</v>
      </c>
      <c r="D1931" s="40">
        <v>42</v>
      </c>
      <c r="E1931" s="40">
        <v>43.7</v>
      </c>
      <c r="F1931" s="40">
        <v>51.2</v>
      </c>
      <c r="G1931" s="40">
        <v>59.7</v>
      </c>
      <c r="H1931" s="40">
        <v>68.400000000000006</v>
      </c>
      <c r="I1931" s="40">
        <v>75.400000000000006</v>
      </c>
      <c r="J1931" s="40">
        <v>79</v>
      </c>
      <c r="K1931" s="40">
        <v>77.599999999999994</v>
      </c>
      <c r="L1931" s="40">
        <v>72.3</v>
      </c>
      <c r="M1931" s="40">
        <v>61.7</v>
      </c>
      <c r="N1931" s="40">
        <v>51.4</v>
      </c>
      <c r="O1931" s="40">
        <v>43.5</v>
      </c>
    </row>
    <row r="1932" spans="1:15">
      <c r="A1932" s="40">
        <v>37149</v>
      </c>
      <c r="B1932" s="20" t="s">
        <v>825</v>
      </c>
      <c r="C1932" s="20" t="s">
        <v>1907</v>
      </c>
      <c r="D1932" s="40">
        <v>39.799999999999997</v>
      </c>
      <c r="E1932" s="40">
        <v>42.2</v>
      </c>
      <c r="F1932" s="40">
        <v>49.4</v>
      </c>
      <c r="G1932" s="40">
        <v>57.9</v>
      </c>
      <c r="H1932" s="40">
        <v>66.400000000000006</v>
      </c>
      <c r="I1932" s="40">
        <v>73.5</v>
      </c>
      <c r="J1932" s="40">
        <v>76.7</v>
      </c>
      <c r="K1932" s="40">
        <v>75.400000000000006</v>
      </c>
      <c r="L1932" s="40">
        <v>69.8</v>
      </c>
      <c r="M1932" s="40">
        <v>59.1</v>
      </c>
      <c r="N1932" s="40">
        <v>48.7</v>
      </c>
      <c r="O1932" s="40">
        <v>40.9</v>
      </c>
    </row>
    <row r="1933" spans="1:15">
      <c r="A1933" s="40">
        <v>37151</v>
      </c>
      <c r="B1933" s="20" t="s">
        <v>756</v>
      </c>
      <c r="C1933" s="20" t="s">
        <v>1907</v>
      </c>
      <c r="D1933" s="40">
        <v>39.700000000000003</v>
      </c>
      <c r="E1933" s="40">
        <v>41.8</v>
      </c>
      <c r="F1933" s="40">
        <v>49.5</v>
      </c>
      <c r="G1933" s="40">
        <v>58.2</v>
      </c>
      <c r="H1933" s="40">
        <v>67.099999999999994</v>
      </c>
      <c r="I1933" s="40">
        <v>74.400000000000006</v>
      </c>
      <c r="J1933" s="40">
        <v>77.8</v>
      </c>
      <c r="K1933" s="40">
        <v>76.400000000000006</v>
      </c>
      <c r="L1933" s="40">
        <v>70.5</v>
      </c>
      <c r="M1933" s="40">
        <v>59.6</v>
      </c>
      <c r="N1933" s="40">
        <v>49.1</v>
      </c>
      <c r="O1933" s="40">
        <v>41</v>
      </c>
    </row>
    <row r="1934" spans="1:15">
      <c r="A1934" s="40">
        <v>37153</v>
      </c>
      <c r="B1934" s="20" t="s">
        <v>1097</v>
      </c>
      <c r="C1934" s="20" t="s">
        <v>1907</v>
      </c>
      <c r="D1934" s="40">
        <v>42</v>
      </c>
      <c r="E1934" s="40">
        <v>44.1</v>
      </c>
      <c r="F1934" s="40">
        <v>51.7</v>
      </c>
      <c r="G1934" s="40">
        <v>60.4</v>
      </c>
      <c r="H1934" s="40">
        <v>69.099999999999994</v>
      </c>
      <c r="I1934" s="40">
        <v>76.099999999999994</v>
      </c>
      <c r="J1934" s="40">
        <v>79.2</v>
      </c>
      <c r="K1934" s="40">
        <v>77.8</v>
      </c>
      <c r="L1934" s="40">
        <v>72.400000000000006</v>
      </c>
      <c r="M1934" s="40">
        <v>61.5</v>
      </c>
      <c r="N1934" s="40">
        <v>51.2</v>
      </c>
      <c r="O1934" s="40">
        <v>43.1</v>
      </c>
    </row>
    <row r="1935" spans="1:15">
      <c r="A1935" s="40">
        <v>37155</v>
      </c>
      <c r="B1935" s="20" t="s">
        <v>1957</v>
      </c>
      <c r="C1935" s="20" t="s">
        <v>1907</v>
      </c>
      <c r="D1935" s="40">
        <v>43.7</v>
      </c>
      <c r="E1935" s="40">
        <v>45.7</v>
      </c>
      <c r="F1935" s="40">
        <v>53.3</v>
      </c>
      <c r="G1935" s="40">
        <v>61.4</v>
      </c>
      <c r="H1935" s="40">
        <v>69.8</v>
      </c>
      <c r="I1935" s="40">
        <v>76.599999999999994</v>
      </c>
      <c r="J1935" s="40">
        <v>79.5</v>
      </c>
      <c r="K1935" s="40">
        <v>78.3</v>
      </c>
      <c r="L1935" s="40">
        <v>73.099999999999994</v>
      </c>
      <c r="M1935" s="40">
        <v>62.5</v>
      </c>
      <c r="N1935" s="40">
        <v>52.3</v>
      </c>
      <c r="O1935" s="40">
        <v>44.6</v>
      </c>
    </row>
    <row r="1936" spans="1:15">
      <c r="A1936" s="40">
        <v>37157</v>
      </c>
      <c r="B1936" s="20" t="s">
        <v>1835</v>
      </c>
      <c r="C1936" s="20" t="s">
        <v>1907</v>
      </c>
      <c r="D1936" s="40">
        <v>37.799999999999997</v>
      </c>
      <c r="E1936" s="40">
        <v>39.9</v>
      </c>
      <c r="F1936" s="40">
        <v>47.9</v>
      </c>
      <c r="G1936" s="40">
        <v>56.9</v>
      </c>
      <c r="H1936" s="40">
        <v>65.900000000000006</v>
      </c>
      <c r="I1936" s="40">
        <v>73.5</v>
      </c>
      <c r="J1936" s="40">
        <v>77</v>
      </c>
      <c r="K1936" s="40">
        <v>75.5</v>
      </c>
      <c r="L1936" s="40">
        <v>69.3</v>
      </c>
      <c r="M1936" s="40">
        <v>58.2</v>
      </c>
      <c r="N1936" s="40">
        <v>47.7</v>
      </c>
      <c r="O1936" s="40">
        <v>39.4</v>
      </c>
    </row>
    <row r="1937" spans="1:15">
      <c r="A1937" s="40">
        <v>37159</v>
      </c>
      <c r="B1937" s="20" t="s">
        <v>1422</v>
      </c>
      <c r="C1937" s="20" t="s">
        <v>1907</v>
      </c>
      <c r="D1937" s="40">
        <v>38.9</v>
      </c>
      <c r="E1937" s="40">
        <v>41.3</v>
      </c>
      <c r="F1937" s="40">
        <v>49</v>
      </c>
      <c r="G1937" s="40">
        <v>57.8</v>
      </c>
      <c r="H1937" s="40">
        <v>66.7</v>
      </c>
      <c r="I1937" s="40">
        <v>74.099999999999994</v>
      </c>
      <c r="J1937" s="40">
        <v>77.400000000000006</v>
      </c>
      <c r="K1937" s="40">
        <v>76</v>
      </c>
      <c r="L1937" s="40">
        <v>70.2</v>
      </c>
      <c r="M1937" s="40">
        <v>59.1</v>
      </c>
      <c r="N1937" s="40">
        <v>48.5</v>
      </c>
      <c r="O1937" s="40">
        <v>40.299999999999997</v>
      </c>
    </row>
    <row r="1938" spans="1:15">
      <c r="A1938" s="40">
        <v>37161</v>
      </c>
      <c r="B1938" s="20" t="s">
        <v>1958</v>
      </c>
      <c r="C1938" s="20" t="s">
        <v>1907</v>
      </c>
      <c r="D1938" s="40">
        <v>39.5</v>
      </c>
      <c r="E1938" s="40">
        <v>42</v>
      </c>
      <c r="F1938" s="40">
        <v>49.3</v>
      </c>
      <c r="G1938" s="40">
        <v>58</v>
      </c>
      <c r="H1938" s="40">
        <v>66.5</v>
      </c>
      <c r="I1938" s="40">
        <v>73.7</v>
      </c>
      <c r="J1938" s="40">
        <v>76.900000000000006</v>
      </c>
      <c r="K1938" s="40">
        <v>75.599999999999994</v>
      </c>
      <c r="L1938" s="40">
        <v>69.900000000000006</v>
      </c>
      <c r="M1938" s="40">
        <v>59</v>
      </c>
      <c r="N1938" s="40">
        <v>48.5</v>
      </c>
      <c r="O1938" s="40">
        <v>40.6</v>
      </c>
    </row>
    <row r="1939" spans="1:15">
      <c r="A1939" s="40">
        <v>37163</v>
      </c>
      <c r="B1939" s="20" t="s">
        <v>1959</v>
      </c>
      <c r="C1939" s="20" t="s">
        <v>1907</v>
      </c>
      <c r="D1939" s="40">
        <v>42.8</v>
      </c>
      <c r="E1939" s="40">
        <v>44.7</v>
      </c>
      <c r="F1939" s="40">
        <v>52.2</v>
      </c>
      <c r="G1939" s="40">
        <v>60.5</v>
      </c>
      <c r="H1939" s="40">
        <v>68.900000000000006</v>
      </c>
      <c r="I1939" s="40">
        <v>75.8</v>
      </c>
      <c r="J1939" s="40">
        <v>79</v>
      </c>
      <c r="K1939" s="40">
        <v>77.7</v>
      </c>
      <c r="L1939" s="40">
        <v>72.599999999999994</v>
      </c>
      <c r="M1939" s="40">
        <v>61.8</v>
      </c>
      <c r="N1939" s="40">
        <v>51.8</v>
      </c>
      <c r="O1939" s="40">
        <v>44</v>
      </c>
    </row>
    <row r="1940" spans="1:15">
      <c r="A1940" s="40">
        <v>37165</v>
      </c>
      <c r="B1940" s="20" t="s">
        <v>1732</v>
      </c>
      <c r="C1940" s="20" t="s">
        <v>1907</v>
      </c>
      <c r="D1940" s="40">
        <v>42.5</v>
      </c>
      <c r="E1940" s="40">
        <v>44.7</v>
      </c>
      <c r="F1940" s="40">
        <v>52.2</v>
      </c>
      <c r="G1940" s="40">
        <v>60.8</v>
      </c>
      <c r="H1940" s="40">
        <v>69.3</v>
      </c>
      <c r="I1940" s="40">
        <v>76.2</v>
      </c>
      <c r="J1940" s="40">
        <v>79.2</v>
      </c>
      <c r="K1940" s="40">
        <v>77.8</v>
      </c>
      <c r="L1940" s="40">
        <v>72.5</v>
      </c>
      <c r="M1940" s="40">
        <v>61.8</v>
      </c>
      <c r="N1940" s="40">
        <v>51.6</v>
      </c>
      <c r="O1940" s="40">
        <v>43.6</v>
      </c>
    </row>
    <row r="1941" spans="1:15">
      <c r="A1941" s="40">
        <v>37167</v>
      </c>
      <c r="B1941" s="20" t="s">
        <v>1960</v>
      </c>
      <c r="C1941" s="20" t="s">
        <v>1907</v>
      </c>
      <c r="D1941" s="40">
        <v>41</v>
      </c>
      <c r="E1941" s="40">
        <v>43.3</v>
      </c>
      <c r="F1941" s="40">
        <v>50.7</v>
      </c>
      <c r="G1941" s="40">
        <v>59.5</v>
      </c>
      <c r="H1941" s="40">
        <v>68.400000000000006</v>
      </c>
      <c r="I1941" s="40">
        <v>75.599999999999994</v>
      </c>
      <c r="J1941" s="40">
        <v>79</v>
      </c>
      <c r="K1941" s="40">
        <v>77.5</v>
      </c>
      <c r="L1941" s="40">
        <v>71.900000000000006</v>
      </c>
      <c r="M1941" s="40">
        <v>60.7</v>
      </c>
      <c r="N1941" s="40">
        <v>50.2</v>
      </c>
      <c r="O1941" s="40">
        <v>42.2</v>
      </c>
    </row>
    <row r="1942" spans="1:15">
      <c r="A1942" s="40">
        <v>37169</v>
      </c>
      <c r="B1942" s="20" t="s">
        <v>1961</v>
      </c>
      <c r="C1942" s="20" t="s">
        <v>1907</v>
      </c>
      <c r="D1942" s="40">
        <v>36.9</v>
      </c>
      <c r="E1942" s="40">
        <v>39.1</v>
      </c>
      <c r="F1942" s="40">
        <v>47</v>
      </c>
      <c r="G1942" s="40">
        <v>56</v>
      </c>
      <c r="H1942" s="40">
        <v>64.8</v>
      </c>
      <c r="I1942" s="40">
        <v>72.400000000000006</v>
      </c>
      <c r="J1942" s="40">
        <v>75.8</v>
      </c>
      <c r="K1942" s="40">
        <v>74.400000000000006</v>
      </c>
      <c r="L1942" s="40">
        <v>68.5</v>
      </c>
      <c r="M1942" s="40">
        <v>57.3</v>
      </c>
      <c r="N1942" s="40">
        <v>46.8</v>
      </c>
      <c r="O1942" s="40">
        <v>38.5</v>
      </c>
    </row>
    <row r="1943" spans="1:15">
      <c r="A1943" s="40">
        <v>37171</v>
      </c>
      <c r="B1943" s="20" t="s">
        <v>1962</v>
      </c>
      <c r="C1943" s="20" t="s">
        <v>1907</v>
      </c>
      <c r="D1943" s="40">
        <v>36</v>
      </c>
      <c r="E1943" s="40">
        <v>38.299999999999997</v>
      </c>
      <c r="F1943" s="40">
        <v>46.2</v>
      </c>
      <c r="G1943" s="40">
        <v>55.1</v>
      </c>
      <c r="H1943" s="40">
        <v>63.8</v>
      </c>
      <c r="I1943" s="40">
        <v>71.3</v>
      </c>
      <c r="J1943" s="40">
        <v>74.7</v>
      </c>
      <c r="K1943" s="40">
        <v>73.3</v>
      </c>
      <c r="L1943" s="40">
        <v>67.5</v>
      </c>
      <c r="M1943" s="40">
        <v>56.4</v>
      </c>
      <c r="N1943" s="40">
        <v>45.8</v>
      </c>
      <c r="O1943" s="40">
        <v>37.6</v>
      </c>
    </row>
    <row r="1944" spans="1:15">
      <c r="A1944" s="40">
        <v>37173</v>
      </c>
      <c r="B1944" s="20" t="s">
        <v>1963</v>
      </c>
      <c r="C1944" s="20" t="s">
        <v>1907</v>
      </c>
      <c r="D1944" s="40">
        <v>33.9</v>
      </c>
      <c r="E1944" s="40">
        <v>36</v>
      </c>
      <c r="F1944" s="40">
        <v>42.7</v>
      </c>
      <c r="G1944" s="40">
        <v>51.1</v>
      </c>
      <c r="H1944" s="40">
        <v>59.1</v>
      </c>
      <c r="I1944" s="40">
        <v>65.8</v>
      </c>
      <c r="J1944" s="40">
        <v>68.7</v>
      </c>
      <c r="K1944" s="40">
        <v>67.8</v>
      </c>
      <c r="L1944" s="40">
        <v>63</v>
      </c>
      <c r="M1944" s="40">
        <v>52.9</v>
      </c>
      <c r="N1944" s="40">
        <v>42.7</v>
      </c>
      <c r="O1944" s="40">
        <v>35.5</v>
      </c>
    </row>
    <row r="1945" spans="1:15">
      <c r="A1945" s="40">
        <v>37175</v>
      </c>
      <c r="B1945" s="20" t="s">
        <v>1964</v>
      </c>
      <c r="C1945" s="20" t="s">
        <v>1907</v>
      </c>
      <c r="D1945" s="40">
        <v>35.799999999999997</v>
      </c>
      <c r="E1945" s="40">
        <v>37.9</v>
      </c>
      <c r="F1945" s="40">
        <v>44.8</v>
      </c>
      <c r="G1945" s="40">
        <v>53.1</v>
      </c>
      <c r="H1945" s="40">
        <v>61</v>
      </c>
      <c r="I1945" s="40">
        <v>67.400000000000006</v>
      </c>
      <c r="J1945" s="40">
        <v>70.400000000000006</v>
      </c>
      <c r="K1945" s="40">
        <v>69.3</v>
      </c>
      <c r="L1945" s="40">
        <v>64.3</v>
      </c>
      <c r="M1945" s="40">
        <v>54.1</v>
      </c>
      <c r="N1945" s="40">
        <v>44.3</v>
      </c>
      <c r="O1945" s="40">
        <v>37.200000000000003</v>
      </c>
    </row>
    <row r="1946" spans="1:15">
      <c r="A1946" s="40">
        <v>37177</v>
      </c>
      <c r="B1946" s="20" t="s">
        <v>1965</v>
      </c>
      <c r="C1946" s="20" t="s">
        <v>1907</v>
      </c>
      <c r="D1946" s="40">
        <v>42.7</v>
      </c>
      <c r="E1946" s="40">
        <v>43.8</v>
      </c>
      <c r="F1946" s="40">
        <v>50.9</v>
      </c>
      <c r="G1946" s="40">
        <v>59</v>
      </c>
      <c r="H1946" s="40">
        <v>67.7</v>
      </c>
      <c r="I1946" s="40">
        <v>75</v>
      </c>
      <c r="J1946" s="40">
        <v>78.8</v>
      </c>
      <c r="K1946" s="40">
        <v>77.7</v>
      </c>
      <c r="L1946" s="40">
        <v>72.900000000000006</v>
      </c>
      <c r="M1946" s="40">
        <v>62.7</v>
      </c>
      <c r="N1946" s="40">
        <v>52.5</v>
      </c>
      <c r="O1946" s="40">
        <v>44.8</v>
      </c>
    </row>
    <row r="1947" spans="1:15">
      <c r="A1947" s="40">
        <v>37179</v>
      </c>
      <c r="B1947" s="20" t="s">
        <v>837</v>
      </c>
      <c r="C1947" s="20" t="s">
        <v>1907</v>
      </c>
      <c r="D1947" s="40">
        <v>41.5</v>
      </c>
      <c r="E1947" s="40">
        <v>43.7</v>
      </c>
      <c r="F1947" s="40">
        <v>51</v>
      </c>
      <c r="G1947" s="40">
        <v>59.6</v>
      </c>
      <c r="H1947" s="40">
        <v>68.3</v>
      </c>
      <c r="I1947" s="40">
        <v>75.400000000000006</v>
      </c>
      <c r="J1947" s="40">
        <v>78.7</v>
      </c>
      <c r="K1947" s="40">
        <v>77.099999999999994</v>
      </c>
      <c r="L1947" s="40">
        <v>71.7</v>
      </c>
      <c r="M1947" s="40">
        <v>60.7</v>
      </c>
      <c r="N1947" s="40">
        <v>50.5</v>
      </c>
      <c r="O1947" s="40">
        <v>42.7</v>
      </c>
    </row>
    <row r="1948" spans="1:15">
      <c r="A1948" s="40">
        <v>37181</v>
      </c>
      <c r="B1948" s="20" t="s">
        <v>1966</v>
      </c>
      <c r="C1948" s="20" t="s">
        <v>1907</v>
      </c>
      <c r="D1948" s="40">
        <v>38.1</v>
      </c>
      <c r="E1948" s="40">
        <v>40</v>
      </c>
      <c r="F1948" s="40">
        <v>48</v>
      </c>
      <c r="G1948" s="40">
        <v>56.9</v>
      </c>
      <c r="H1948" s="40">
        <v>65.8</v>
      </c>
      <c r="I1948" s="40">
        <v>73.5</v>
      </c>
      <c r="J1948" s="40">
        <v>77.099999999999994</v>
      </c>
      <c r="K1948" s="40">
        <v>75.400000000000006</v>
      </c>
      <c r="L1948" s="40">
        <v>69.5</v>
      </c>
      <c r="M1948" s="40">
        <v>58.4</v>
      </c>
      <c r="N1948" s="40">
        <v>48</v>
      </c>
      <c r="O1948" s="40">
        <v>39.6</v>
      </c>
    </row>
    <row r="1949" spans="1:15">
      <c r="A1949" s="40">
        <v>37183</v>
      </c>
      <c r="B1949" s="20" t="s">
        <v>1967</v>
      </c>
      <c r="C1949" s="20" t="s">
        <v>1907</v>
      </c>
      <c r="D1949" s="40">
        <v>40.200000000000003</v>
      </c>
      <c r="E1949" s="40">
        <v>42.1</v>
      </c>
      <c r="F1949" s="40">
        <v>50</v>
      </c>
      <c r="G1949" s="40">
        <v>58.6</v>
      </c>
      <c r="H1949" s="40">
        <v>67.3</v>
      </c>
      <c r="I1949" s="40">
        <v>74.7</v>
      </c>
      <c r="J1949" s="40">
        <v>78.2</v>
      </c>
      <c r="K1949" s="40">
        <v>76.7</v>
      </c>
      <c r="L1949" s="40">
        <v>70.900000000000006</v>
      </c>
      <c r="M1949" s="40">
        <v>60</v>
      </c>
      <c r="N1949" s="40">
        <v>49.7</v>
      </c>
      <c r="O1949" s="40">
        <v>41.6</v>
      </c>
    </row>
    <row r="1950" spans="1:15">
      <c r="A1950" s="40">
        <v>37185</v>
      </c>
      <c r="B1950" s="20" t="s">
        <v>1119</v>
      </c>
      <c r="C1950" s="20" t="s">
        <v>1907</v>
      </c>
      <c r="D1950" s="40">
        <v>38.299999999999997</v>
      </c>
      <c r="E1950" s="40">
        <v>40.1</v>
      </c>
      <c r="F1950" s="40">
        <v>48.1</v>
      </c>
      <c r="G1950" s="40">
        <v>57.1</v>
      </c>
      <c r="H1950" s="40">
        <v>66.2</v>
      </c>
      <c r="I1950" s="40">
        <v>73.900000000000006</v>
      </c>
      <c r="J1950" s="40">
        <v>77.599999999999994</v>
      </c>
      <c r="K1950" s="40">
        <v>75.8</v>
      </c>
      <c r="L1950" s="40">
        <v>69.900000000000006</v>
      </c>
      <c r="M1950" s="40">
        <v>58.7</v>
      </c>
      <c r="N1950" s="40">
        <v>48.3</v>
      </c>
      <c r="O1950" s="40">
        <v>40</v>
      </c>
    </row>
    <row r="1951" spans="1:15">
      <c r="A1951" s="40">
        <v>37187</v>
      </c>
      <c r="B1951" s="20" t="s">
        <v>765</v>
      </c>
      <c r="C1951" s="20" t="s">
        <v>1907</v>
      </c>
      <c r="D1951" s="40">
        <v>41.9</v>
      </c>
      <c r="E1951" s="40">
        <v>43.3</v>
      </c>
      <c r="F1951" s="40">
        <v>50.6</v>
      </c>
      <c r="G1951" s="40">
        <v>58.9</v>
      </c>
      <c r="H1951" s="40">
        <v>67.599999999999994</v>
      </c>
      <c r="I1951" s="40">
        <v>74.8</v>
      </c>
      <c r="J1951" s="40">
        <v>78.400000000000006</v>
      </c>
      <c r="K1951" s="40">
        <v>77.2</v>
      </c>
      <c r="L1951" s="40">
        <v>72.099999999999994</v>
      </c>
      <c r="M1951" s="40">
        <v>61.6</v>
      </c>
      <c r="N1951" s="40">
        <v>51.5</v>
      </c>
      <c r="O1951" s="40">
        <v>43.7</v>
      </c>
    </row>
    <row r="1952" spans="1:15">
      <c r="A1952" s="40">
        <v>37189</v>
      </c>
      <c r="B1952" s="20" t="s">
        <v>1968</v>
      </c>
      <c r="C1952" s="20" t="s">
        <v>1907</v>
      </c>
      <c r="D1952" s="40">
        <v>32</v>
      </c>
      <c r="E1952" s="40">
        <v>33.6</v>
      </c>
      <c r="F1952" s="40">
        <v>40.5</v>
      </c>
      <c r="G1952" s="40">
        <v>49.1</v>
      </c>
      <c r="H1952" s="40">
        <v>57.7</v>
      </c>
      <c r="I1952" s="40">
        <v>64.5</v>
      </c>
      <c r="J1952" s="40">
        <v>67.900000000000006</v>
      </c>
      <c r="K1952" s="40">
        <v>66.599999999999994</v>
      </c>
      <c r="L1952" s="40">
        <v>61.4</v>
      </c>
      <c r="M1952" s="40">
        <v>51.3</v>
      </c>
      <c r="N1952" s="40">
        <v>41.4</v>
      </c>
      <c r="O1952" s="40">
        <v>33.799999999999997</v>
      </c>
    </row>
    <row r="1953" spans="1:15">
      <c r="A1953" s="40">
        <v>37191</v>
      </c>
      <c r="B1953" s="20" t="s">
        <v>1120</v>
      </c>
      <c r="C1953" s="20" t="s">
        <v>1907</v>
      </c>
      <c r="D1953" s="40">
        <v>42.1</v>
      </c>
      <c r="E1953" s="40">
        <v>43.9</v>
      </c>
      <c r="F1953" s="40">
        <v>51.5</v>
      </c>
      <c r="G1953" s="40">
        <v>59.9</v>
      </c>
      <c r="H1953" s="40">
        <v>68.599999999999994</v>
      </c>
      <c r="I1953" s="40">
        <v>75.599999999999994</v>
      </c>
      <c r="J1953" s="40">
        <v>79</v>
      </c>
      <c r="K1953" s="40">
        <v>77.599999999999994</v>
      </c>
      <c r="L1953" s="40">
        <v>72.2</v>
      </c>
      <c r="M1953" s="40">
        <v>61.4</v>
      </c>
      <c r="N1953" s="40">
        <v>51.3</v>
      </c>
      <c r="O1953" s="40">
        <v>43.4</v>
      </c>
    </row>
    <row r="1954" spans="1:15">
      <c r="A1954" s="40">
        <v>37193</v>
      </c>
      <c r="B1954" s="20" t="s">
        <v>1124</v>
      </c>
      <c r="C1954" s="20" t="s">
        <v>1907</v>
      </c>
      <c r="D1954" s="40">
        <v>36.700000000000003</v>
      </c>
      <c r="E1954" s="40">
        <v>39</v>
      </c>
      <c r="F1954" s="40">
        <v>46.6</v>
      </c>
      <c r="G1954" s="40">
        <v>55.3</v>
      </c>
      <c r="H1954" s="40">
        <v>63.8</v>
      </c>
      <c r="I1954" s="40">
        <v>71.3</v>
      </c>
      <c r="J1954" s="40">
        <v>74.5</v>
      </c>
      <c r="K1954" s="40">
        <v>73.2</v>
      </c>
      <c r="L1954" s="40">
        <v>67.5</v>
      </c>
      <c r="M1954" s="40">
        <v>56.6</v>
      </c>
      <c r="N1954" s="40">
        <v>46.2</v>
      </c>
      <c r="O1954" s="40">
        <v>38.1</v>
      </c>
    </row>
    <row r="1955" spans="1:15">
      <c r="A1955" s="40">
        <v>37195</v>
      </c>
      <c r="B1955" s="20" t="s">
        <v>1369</v>
      </c>
      <c r="C1955" s="20" t="s">
        <v>1907</v>
      </c>
      <c r="D1955" s="40">
        <v>41</v>
      </c>
      <c r="E1955" s="40">
        <v>42.9</v>
      </c>
      <c r="F1955" s="40">
        <v>50.7</v>
      </c>
      <c r="G1955" s="40">
        <v>59.3</v>
      </c>
      <c r="H1955" s="40">
        <v>68</v>
      </c>
      <c r="I1955" s="40">
        <v>75.2</v>
      </c>
      <c r="J1955" s="40">
        <v>78.7</v>
      </c>
      <c r="K1955" s="40">
        <v>77.2</v>
      </c>
      <c r="L1955" s="40">
        <v>71.7</v>
      </c>
      <c r="M1955" s="40">
        <v>60.8</v>
      </c>
      <c r="N1955" s="40">
        <v>50.5</v>
      </c>
      <c r="O1955" s="40">
        <v>42.5</v>
      </c>
    </row>
    <row r="1956" spans="1:15">
      <c r="A1956" s="40">
        <v>37197</v>
      </c>
      <c r="B1956" s="20" t="s">
        <v>1969</v>
      </c>
      <c r="C1956" s="20" t="s">
        <v>1907</v>
      </c>
      <c r="D1956" s="40">
        <v>37</v>
      </c>
      <c r="E1956" s="40">
        <v>39.4</v>
      </c>
      <c r="F1956" s="40">
        <v>47.2</v>
      </c>
      <c r="G1956" s="40">
        <v>56</v>
      </c>
      <c r="H1956" s="40">
        <v>64.7</v>
      </c>
      <c r="I1956" s="40">
        <v>72.3</v>
      </c>
      <c r="J1956" s="40">
        <v>75.599999999999994</v>
      </c>
      <c r="K1956" s="40">
        <v>74.3</v>
      </c>
      <c r="L1956" s="40">
        <v>68.599999999999994</v>
      </c>
      <c r="M1956" s="40">
        <v>57.6</v>
      </c>
      <c r="N1956" s="40">
        <v>46.9</v>
      </c>
      <c r="O1956" s="40">
        <v>38.5</v>
      </c>
    </row>
    <row r="1957" spans="1:15">
      <c r="A1957" s="40">
        <v>37199</v>
      </c>
      <c r="B1957" s="20" t="s">
        <v>1970</v>
      </c>
      <c r="C1957" s="20" t="s">
        <v>1907</v>
      </c>
      <c r="D1957" s="40">
        <v>32.6</v>
      </c>
      <c r="E1957" s="40">
        <v>34.4</v>
      </c>
      <c r="F1957" s="40">
        <v>41.2</v>
      </c>
      <c r="G1957" s="40">
        <v>49.7</v>
      </c>
      <c r="H1957" s="40">
        <v>58.1</v>
      </c>
      <c r="I1957" s="40">
        <v>64.900000000000006</v>
      </c>
      <c r="J1957" s="40">
        <v>68</v>
      </c>
      <c r="K1957" s="40">
        <v>67</v>
      </c>
      <c r="L1957" s="40">
        <v>61.9</v>
      </c>
      <c r="M1957" s="40">
        <v>51.7</v>
      </c>
      <c r="N1957" s="40">
        <v>41.7</v>
      </c>
      <c r="O1957" s="40">
        <v>34.200000000000003</v>
      </c>
    </row>
    <row r="1958" spans="1:15">
      <c r="A1958" s="40">
        <v>38001</v>
      </c>
      <c r="B1958" s="20" t="s">
        <v>899</v>
      </c>
      <c r="C1958" s="20" t="s">
        <v>1971</v>
      </c>
      <c r="D1958" s="40">
        <v>12</v>
      </c>
      <c r="E1958" s="40">
        <v>16.7</v>
      </c>
      <c r="F1958" s="40">
        <v>27.4</v>
      </c>
      <c r="G1958" s="40">
        <v>41.7</v>
      </c>
      <c r="H1958" s="40">
        <v>53.2</v>
      </c>
      <c r="I1958" s="40">
        <v>62.6</v>
      </c>
      <c r="J1958" s="40">
        <v>69.599999999999994</v>
      </c>
      <c r="K1958" s="40">
        <v>67.7</v>
      </c>
      <c r="L1958" s="40">
        <v>56.6</v>
      </c>
      <c r="M1958" s="40">
        <v>44.6</v>
      </c>
      <c r="N1958" s="40">
        <v>28.4</v>
      </c>
      <c r="O1958" s="40">
        <v>17</v>
      </c>
    </row>
    <row r="1959" spans="1:15">
      <c r="A1959" s="40">
        <v>38003</v>
      </c>
      <c r="B1959" s="20" t="s">
        <v>1972</v>
      </c>
      <c r="C1959" s="20" t="s">
        <v>1971</v>
      </c>
      <c r="D1959" s="40">
        <v>5.3</v>
      </c>
      <c r="E1959" s="40">
        <v>11</v>
      </c>
      <c r="F1959" s="40">
        <v>25</v>
      </c>
      <c r="G1959" s="40">
        <v>41.5</v>
      </c>
      <c r="H1959" s="40">
        <v>54.3</v>
      </c>
      <c r="I1959" s="40">
        <v>63.6</v>
      </c>
      <c r="J1959" s="40">
        <v>69.400000000000006</v>
      </c>
      <c r="K1959" s="40">
        <v>67.2</v>
      </c>
      <c r="L1959" s="40">
        <v>56.6</v>
      </c>
      <c r="M1959" s="40">
        <v>44.2</v>
      </c>
      <c r="N1959" s="40">
        <v>26.4</v>
      </c>
      <c r="O1959" s="40">
        <v>11.9</v>
      </c>
    </row>
    <row r="1960" spans="1:15">
      <c r="A1960" s="40">
        <v>38005</v>
      </c>
      <c r="B1960" s="20" t="s">
        <v>1973</v>
      </c>
      <c r="C1960" s="20" t="s">
        <v>1971</v>
      </c>
      <c r="D1960" s="40">
        <v>3</v>
      </c>
      <c r="E1960" s="40">
        <v>8.6999999999999993</v>
      </c>
      <c r="F1960" s="40">
        <v>22.3</v>
      </c>
      <c r="G1960" s="40">
        <v>39.9</v>
      </c>
      <c r="H1960" s="40">
        <v>53</v>
      </c>
      <c r="I1960" s="40">
        <v>62.4</v>
      </c>
      <c r="J1960" s="40">
        <v>68.099999999999994</v>
      </c>
      <c r="K1960" s="40">
        <v>65.7</v>
      </c>
      <c r="L1960" s="40">
        <v>55.2</v>
      </c>
      <c r="M1960" s="40">
        <v>42.9</v>
      </c>
      <c r="N1960" s="40">
        <v>24.3</v>
      </c>
      <c r="O1960" s="40">
        <v>9.8000000000000007</v>
      </c>
    </row>
    <row r="1961" spans="1:15">
      <c r="A1961" s="40">
        <v>38007</v>
      </c>
      <c r="B1961" s="20" t="s">
        <v>1974</v>
      </c>
      <c r="C1961" s="20" t="s">
        <v>1971</v>
      </c>
      <c r="D1961" s="40">
        <v>11.3</v>
      </c>
      <c r="E1961" s="40">
        <v>16.7</v>
      </c>
      <c r="F1961" s="40">
        <v>27.6</v>
      </c>
      <c r="G1961" s="40">
        <v>42.2</v>
      </c>
      <c r="H1961" s="40">
        <v>53.6</v>
      </c>
      <c r="I1961" s="40">
        <v>62.7</v>
      </c>
      <c r="J1961" s="40">
        <v>69.7</v>
      </c>
      <c r="K1961" s="40">
        <v>67.7</v>
      </c>
      <c r="L1961" s="40">
        <v>56.6</v>
      </c>
      <c r="M1961" s="40">
        <v>44.6</v>
      </c>
      <c r="N1961" s="40">
        <v>28.6</v>
      </c>
      <c r="O1961" s="40">
        <v>16.7</v>
      </c>
    </row>
    <row r="1962" spans="1:15">
      <c r="A1962" s="40">
        <v>38009</v>
      </c>
      <c r="B1962" s="20" t="s">
        <v>1975</v>
      </c>
      <c r="C1962" s="20" t="s">
        <v>1971</v>
      </c>
      <c r="D1962" s="40">
        <v>3.1</v>
      </c>
      <c r="E1962" s="40">
        <v>8.8000000000000007</v>
      </c>
      <c r="F1962" s="40">
        <v>22.2</v>
      </c>
      <c r="G1962" s="40">
        <v>40.1</v>
      </c>
      <c r="H1962" s="40">
        <v>53.1</v>
      </c>
      <c r="I1962" s="40">
        <v>62.1</v>
      </c>
      <c r="J1962" s="40">
        <v>67.7</v>
      </c>
      <c r="K1962" s="40">
        <v>65.5</v>
      </c>
      <c r="L1962" s="40">
        <v>54.9</v>
      </c>
      <c r="M1962" s="40">
        <v>42.6</v>
      </c>
      <c r="N1962" s="40">
        <v>24.4</v>
      </c>
      <c r="O1962" s="40">
        <v>9.8000000000000007</v>
      </c>
    </row>
    <row r="1963" spans="1:15">
      <c r="A1963" s="40">
        <v>38011</v>
      </c>
      <c r="B1963" s="20" t="s">
        <v>1976</v>
      </c>
      <c r="C1963" s="20" t="s">
        <v>1971</v>
      </c>
      <c r="D1963" s="40">
        <v>13.7</v>
      </c>
      <c r="E1963" s="40">
        <v>18.399999999999999</v>
      </c>
      <c r="F1963" s="40">
        <v>28.3</v>
      </c>
      <c r="G1963" s="40">
        <v>41.9</v>
      </c>
      <c r="H1963" s="40">
        <v>52.9</v>
      </c>
      <c r="I1963" s="40">
        <v>62.3</v>
      </c>
      <c r="J1963" s="40">
        <v>69.7</v>
      </c>
      <c r="K1963" s="40">
        <v>67.8</v>
      </c>
      <c r="L1963" s="40">
        <v>56.6</v>
      </c>
      <c r="M1963" s="40">
        <v>44.7</v>
      </c>
      <c r="N1963" s="40">
        <v>29.3</v>
      </c>
      <c r="O1963" s="40">
        <v>18.5</v>
      </c>
    </row>
    <row r="1964" spans="1:15">
      <c r="A1964" s="40">
        <v>38013</v>
      </c>
      <c r="B1964" s="20" t="s">
        <v>1032</v>
      </c>
      <c r="C1964" s="20" t="s">
        <v>1971</v>
      </c>
      <c r="D1964" s="40">
        <v>4.2</v>
      </c>
      <c r="E1964" s="40">
        <v>9.6999999999999993</v>
      </c>
      <c r="F1964" s="40">
        <v>22.3</v>
      </c>
      <c r="G1964" s="40">
        <v>39.6</v>
      </c>
      <c r="H1964" s="40">
        <v>52</v>
      </c>
      <c r="I1964" s="40">
        <v>61</v>
      </c>
      <c r="J1964" s="40">
        <v>66.900000000000006</v>
      </c>
      <c r="K1964" s="40">
        <v>64.7</v>
      </c>
      <c r="L1964" s="40">
        <v>54.1</v>
      </c>
      <c r="M1964" s="40">
        <v>42.3</v>
      </c>
      <c r="N1964" s="40">
        <v>24.5</v>
      </c>
      <c r="O1964" s="40">
        <v>10.9</v>
      </c>
    </row>
    <row r="1965" spans="1:15">
      <c r="A1965" s="40">
        <v>38015</v>
      </c>
      <c r="B1965" s="20" t="s">
        <v>1977</v>
      </c>
      <c r="C1965" s="20" t="s">
        <v>1971</v>
      </c>
      <c r="D1965" s="40">
        <v>6.8</v>
      </c>
      <c r="E1965" s="40">
        <v>12.1</v>
      </c>
      <c r="F1965" s="40">
        <v>25.3</v>
      </c>
      <c r="G1965" s="40">
        <v>41.8</v>
      </c>
      <c r="H1965" s="40">
        <v>54.1</v>
      </c>
      <c r="I1965" s="40">
        <v>63.5</v>
      </c>
      <c r="J1965" s="40">
        <v>69.8</v>
      </c>
      <c r="K1965" s="40">
        <v>67.599999999999994</v>
      </c>
      <c r="L1965" s="40">
        <v>57</v>
      </c>
      <c r="M1965" s="40">
        <v>44.5</v>
      </c>
      <c r="N1965" s="40">
        <v>26.8</v>
      </c>
      <c r="O1965" s="40">
        <v>13.2</v>
      </c>
    </row>
    <row r="1966" spans="1:15">
      <c r="A1966" s="40">
        <v>38017</v>
      </c>
      <c r="B1966" s="20" t="s">
        <v>1166</v>
      </c>
      <c r="C1966" s="20" t="s">
        <v>1971</v>
      </c>
      <c r="D1966" s="40">
        <v>5.2</v>
      </c>
      <c r="E1966" s="40">
        <v>11.1</v>
      </c>
      <c r="F1966" s="40">
        <v>25.6</v>
      </c>
      <c r="G1966" s="40">
        <v>42.4</v>
      </c>
      <c r="H1966" s="40">
        <v>55.5</v>
      </c>
      <c r="I1966" s="40">
        <v>64.900000000000006</v>
      </c>
      <c r="J1966" s="40">
        <v>70.400000000000006</v>
      </c>
      <c r="K1966" s="40">
        <v>68.3</v>
      </c>
      <c r="L1966" s="40">
        <v>57.7</v>
      </c>
      <c r="M1966" s="40">
        <v>45.2</v>
      </c>
      <c r="N1966" s="40">
        <v>27.2</v>
      </c>
      <c r="O1966" s="40">
        <v>12.2</v>
      </c>
    </row>
    <row r="1967" spans="1:15">
      <c r="A1967" s="40">
        <v>38019</v>
      </c>
      <c r="B1967" s="20" t="s">
        <v>1978</v>
      </c>
      <c r="C1967" s="20" t="s">
        <v>1971</v>
      </c>
      <c r="D1967" s="40">
        <v>0.4</v>
      </c>
      <c r="E1967" s="40">
        <v>6.3</v>
      </c>
      <c r="F1967" s="40">
        <v>20</v>
      </c>
      <c r="G1967" s="40">
        <v>38.1</v>
      </c>
      <c r="H1967" s="40">
        <v>51.9</v>
      </c>
      <c r="I1967" s="40">
        <v>61.1</v>
      </c>
      <c r="J1967" s="40">
        <v>66.3</v>
      </c>
      <c r="K1967" s="40">
        <v>64.3</v>
      </c>
      <c r="L1967" s="40">
        <v>53.9</v>
      </c>
      <c r="M1967" s="40">
        <v>41.5</v>
      </c>
      <c r="N1967" s="40">
        <v>22.6</v>
      </c>
      <c r="O1967" s="40">
        <v>7.4</v>
      </c>
    </row>
    <row r="1968" spans="1:15">
      <c r="A1968" s="40">
        <v>38021</v>
      </c>
      <c r="B1968" s="20" t="s">
        <v>1979</v>
      </c>
      <c r="C1968" s="20" t="s">
        <v>1971</v>
      </c>
      <c r="D1968" s="40">
        <v>7.7</v>
      </c>
      <c r="E1968" s="40">
        <v>13.1</v>
      </c>
      <c r="F1968" s="40">
        <v>26.8</v>
      </c>
      <c r="G1968" s="40">
        <v>42.6</v>
      </c>
      <c r="H1968" s="40">
        <v>54.9</v>
      </c>
      <c r="I1968" s="40">
        <v>64.3</v>
      </c>
      <c r="J1968" s="40">
        <v>70.3</v>
      </c>
      <c r="K1968" s="40">
        <v>68.2</v>
      </c>
      <c r="L1968" s="40">
        <v>57.8</v>
      </c>
      <c r="M1968" s="40">
        <v>45.4</v>
      </c>
      <c r="N1968" s="40">
        <v>27.9</v>
      </c>
      <c r="O1968" s="40">
        <v>13.9</v>
      </c>
    </row>
    <row r="1969" spans="1:15">
      <c r="A1969" s="40">
        <v>38023</v>
      </c>
      <c r="B1969" s="20" t="s">
        <v>1980</v>
      </c>
      <c r="C1969" s="20" t="s">
        <v>1971</v>
      </c>
      <c r="D1969" s="40">
        <v>4.7</v>
      </c>
      <c r="E1969" s="40">
        <v>10.4</v>
      </c>
      <c r="F1969" s="40">
        <v>22.8</v>
      </c>
      <c r="G1969" s="40">
        <v>39.799999999999997</v>
      </c>
      <c r="H1969" s="40">
        <v>52</v>
      </c>
      <c r="I1969" s="40">
        <v>61</v>
      </c>
      <c r="J1969" s="40">
        <v>67</v>
      </c>
      <c r="K1969" s="40">
        <v>65</v>
      </c>
      <c r="L1969" s="40">
        <v>54.1</v>
      </c>
      <c r="M1969" s="40">
        <v>42.2</v>
      </c>
      <c r="N1969" s="40">
        <v>24.8</v>
      </c>
      <c r="O1969" s="40">
        <v>11.3</v>
      </c>
    </row>
    <row r="1970" spans="1:15">
      <c r="A1970" s="40">
        <v>38025</v>
      </c>
      <c r="B1970" s="20" t="s">
        <v>1981</v>
      </c>
      <c r="C1970" s="20" t="s">
        <v>1971</v>
      </c>
      <c r="D1970" s="40">
        <v>9.4</v>
      </c>
      <c r="E1970" s="40">
        <v>14.9</v>
      </c>
      <c r="F1970" s="40">
        <v>26.6</v>
      </c>
      <c r="G1970" s="40">
        <v>41.8</v>
      </c>
      <c r="H1970" s="40">
        <v>53.4</v>
      </c>
      <c r="I1970" s="40">
        <v>62.6</v>
      </c>
      <c r="J1970" s="40">
        <v>69.099999999999994</v>
      </c>
      <c r="K1970" s="40">
        <v>67.3</v>
      </c>
      <c r="L1970" s="40">
        <v>56.5</v>
      </c>
      <c r="M1970" s="40">
        <v>44.6</v>
      </c>
      <c r="N1970" s="40">
        <v>27.9</v>
      </c>
      <c r="O1970" s="40">
        <v>15.3</v>
      </c>
    </row>
    <row r="1971" spans="1:15">
      <c r="A1971" s="40">
        <v>38027</v>
      </c>
      <c r="B1971" s="20" t="s">
        <v>1857</v>
      </c>
      <c r="C1971" s="20" t="s">
        <v>1971</v>
      </c>
      <c r="D1971" s="40">
        <v>3.8</v>
      </c>
      <c r="E1971" s="40">
        <v>9.4</v>
      </c>
      <c r="F1971" s="40">
        <v>23.2</v>
      </c>
      <c r="G1971" s="40">
        <v>40.4</v>
      </c>
      <c r="H1971" s="40">
        <v>53.6</v>
      </c>
      <c r="I1971" s="40">
        <v>63</v>
      </c>
      <c r="J1971" s="40">
        <v>68.7</v>
      </c>
      <c r="K1971" s="40">
        <v>66.400000000000006</v>
      </c>
      <c r="L1971" s="40">
        <v>55.9</v>
      </c>
      <c r="M1971" s="40">
        <v>43.5</v>
      </c>
      <c r="N1971" s="40">
        <v>25</v>
      </c>
      <c r="O1971" s="40">
        <v>10.5</v>
      </c>
    </row>
    <row r="1972" spans="1:15">
      <c r="A1972" s="40">
        <v>38029</v>
      </c>
      <c r="B1972" s="20" t="s">
        <v>1982</v>
      </c>
      <c r="C1972" s="20" t="s">
        <v>1971</v>
      </c>
      <c r="D1972" s="40">
        <v>8.5</v>
      </c>
      <c r="E1972" s="40">
        <v>13.8</v>
      </c>
      <c r="F1972" s="40">
        <v>26.9</v>
      </c>
      <c r="G1972" s="40">
        <v>42.9</v>
      </c>
      <c r="H1972" s="40">
        <v>54.9</v>
      </c>
      <c r="I1972" s="40">
        <v>64.3</v>
      </c>
      <c r="J1972" s="40">
        <v>70.8</v>
      </c>
      <c r="K1972" s="40">
        <v>68.8</v>
      </c>
      <c r="L1972" s="40">
        <v>58.1</v>
      </c>
      <c r="M1972" s="40">
        <v>45.5</v>
      </c>
      <c r="N1972" s="40">
        <v>28</v>
      </c>
      <c r="O1972" s="40">
        <v>14.4</v>
      </c>
    </row>
    <row r="1973" spans="1:15">
      <c r="A1973" s="40">
        <v>38031</v>
      </c>
      <c r="B1973" s="20" t="s">
        <v>1983</v>
      </c>
      <c r="C1973" s="20" t="s">
        <v>1971</v>
      </c>
      <c r="D1973" s="40">
        <v>4.4000000000000004</v>
      </c>
      <c r="E1973" s="40">
        <v>10</v>
      </c>
      <c r="F1973" s="40">
        <v>23.8</v>
      </c>
      <c r="G1973" s="40">
        <v>40.6</v>
      </c>
      <c r="H1973" s="40">
        <v>53.7</v>
      </c>
      <c r="I1973" s="40">
        <v>63.1</v>
      </c>
      <c r="J1973" s="40">
        <v>68.900000000000006</v>
      </c>
      <c r="K1973" s="40">
        <v>66.599999999999994</v>
      </c>
      <c r="L1973" s="40">
        <v>56.1</v>
      </c>
      <c r="M1973" s="40">
        <v>43.8</v>
      </c>
      <c r="N1973" s="40">
        <v>25.5</v>
      </c>
      <c r="O1973" s="40">
        <v>11</v>
      </c>
    </row>
    <row r="1974" spans="1:15">
      <c r="A1974" s="40">
        <v>38033</v>
      </c>
      <c r="B1974" s="20" t="s">
        <v>1752</v>
      </c>
      <c r="C1974" s="20" t="s">
        <v>1971</v>
      </c>
      <c r="D1974" s="40">
        <v>12.3</v>
      </c>
      <c r="E1974" s="40">
        <v>17.5</v>
      </c>
      <c r="F1974" s="40">
        <v>28.2</v>
      </c>
      <c r="G1974" s="40">
        <v>42.5</v>
      </c>
      <c r="H1974" s="40">
        <v>53.7</v>
      </c>
      <c r="I1974" s="40">
        <v>62.7</v>
      </c>
      <c r="J1974" s="40">
        <v>69.8</v>
      </c>
      <c r="K1974" s="40">
        <v>67.900000000000006</v>
      </c>
      <c r="L1974" s="40">
        <v>56.7</v>
      </c>
      <c r="M1974" s="40">
        <v>44.8</v>
      </c>
      <c r="N1974" s="40">
        <v>29.1</v>
      </c>
      <c r="O1974" s="40">
        <v>17.600000000000001</v>
      </c>
    </row>
    <row r="1975" spans="1:15">
      <c r="A1975" s="40">
        <v>38035</v>
      </c>
      <c r="B1975" s="20" t="s">
        <v>1984</v>
      </c>
      <c r="C1975" s="20" t="s">
        <v>1971</v>
      </c>
      <c r="D1975" s="40">
        <v>3</v>
      </c>
      <c r="E1975" s="40">
        <v>8.9</v>
      </c>
      <c r="F1975" s="40">
        <v>23.4</v>
      </c>
      <c r="G1975" s="40">
        <v>41.1</v>
      </c>
      <c r="H1975" s="40">
        <v>54.5</v>
      </c>
      <c r="I1975" s="40">
        <v>64</v>
      </c>
      <c r="J1975" s="40">
        <v>69.2</v>
      </c>
      <c r="K1975" s="40">
        <v>67.099999999999994</v>
      </c>
      <c r="L1975" s="40">
        <v>56.8</v>
      </c>
      <c r="M1975" s="40">
        <v>44.2</v>
      </c>
      <c r="N1975" s="40">
        <v>25.5</v>
      </c>
      <c r="O1975" s="40">
        <v>10</v>
      </c>
    </row>
    <row r="1976" spans="1:15">
      <c r="A1976" s="40">
        <v>38037</v>
      </c>
      <c r="B1976" s="20" t="s">
        <v>806</v>
      </c>
      <c r="C1976" s="20" t="s">
        <v>1971</v>
      </c>
      <c r="D1976" s="40">
        <v>10.199999999999999</v>
      </c>
      <c r="E1976" s="40">
        <v>15.3</v>
      </c>
      <c r="F1976" s="40">
        <v>27.1</v>
      </c>
      <c r="G1976" s="40">
        <v>42.2</v>
      </c>
      <c r="H1976" s="40">
        <v>54.3</v>
      </c>
      <c r="I1976" s="40">
        <v>63.6</v>
      </c>
      <c r="J1976" s="40">
        <v>70.400000000000006</v>
      </c>
      <c r="K1976" s="40">
        <v>68.3</v>
      </c>
      <c r="L1976" s="40">
        <v>57.5</v>
      </c>
      <c r="M1976" s="40">
        <v>45.1</v>
      </c>
      <c r="N1976" s="40">
        <v>28.2</v>
      </c>
      <c r="O1976" s="40">
        <v>15.8</v>
      </c>
    </row>
    <row r="1977" spans="1:15">
      <c r="A1977" s="40">
        <v>38039</v>
      </c>
      <c r="B1977" s="20" t="s">
        <v>1985</v>
      </c>
      <c r="C1977" s="20" t="s">
        <v>1971</v>
      </c>
      <c r="D1977" s="40">
        <v>3.4</v>
      </c>
      <c r="E1977" s="40">
        <v>9.3000000000000007</v>
      </c>
      <c r="F1977" s="40">
        <v>23.4</v>
      </c>
      <c r="G1977" s="40">
        <v>40.4</v>
      </c>
      <c r="H1977" s="40">
        <v>53.6</v>
      </c>
      <c r="I1977" s="40">
        <v>63</v>
      </c>
      <c r="J1977" s="40">
        <v>68.7</v>
      </c>
      <c r="K1977" s="40">
        <v>66.400000000000006</v>
      </c>
      <c r="L1977" s="40">
        <v>55.9</v>
      </c>
      <c r="M1977" s="40">
        <v>43.4</v>
      </c>
      <c r="N1977" s="40">
        <v>25</v>
      </c>
      <c r="O1977" s="40">
        <v>10.1</v>
      </c>
    </row>
    <row r="1978" spans="1:15">
      <c r="A1978" s="40">
        <v>38041</v>
      </c>
      <c r="B1978" s="20" t="s">
        <v>1986</v>
      </c>
      <c r="C1978" s="20" t="s">
        <v>1971</v>
      </c>
      <c r="D1978" s="40">
        <v>11.1</v>
      </c>
      <c r="E1978" s="40">
        <v>16.100000000000001</v>
      </c>
      <c r="F1978" s="40">
        <v>27.1</v>
      </c>
      <c r="G1978" s="40">
        <v>41.6</v>
      </c>
      <c r="H1978" s="40">
        <v>53.2</v>
      </c>
      <c r="I1978" s="40">
        <v>62.5</v>
      </c>
      <c r="J1978" s="40">
        <v>69.400000000000006</v>
      </c>
      <c r="K1978" s="40">
        <v>67.400000000000006</v>
      </c>
      <c r="L1978" s="40">
        <v>56.4</v>
      </c>
      <c r="M1978" s="40">
        <v>44.4</v>
      </c>
      <c r="N1978" s="40">
        <v>28.1</v>
      </c>
      <c r="O1978" s="40">
        <v>16.399999999999999</v>
      </c>
    </row>
    <row r="1979" spans="1:15">
      <c r="A1979" s="40">
        <v>38043</v>
      </c>
      <c r="B1979" s="20" t="s">
        <v>1987</v>
      </c>
      <c r="C1979" s="20" t="s">
        <v>1971</v>
      </c>
      <c r="D1979" s="40">
        <v>5.5</v>
      </c>
      <c r="E1979" s="40">
        <v>11</v>
      </c>
      <c r="F1979" s="40">
        <v>24.5</v>
      </c>
      <c r="G1979" s="40">
        <v>41.1</v>
      </c>
      <c r="H1979" s="40">
        <v>53.6</v>
      </c>
      <c r="I1979" s="40">
        <v>63</v>
      </c>
      <c r="J1979" s="40">
        <v>69.2</v>
      </c>
      <c r="K1979" s="40">
        <v>67</v>
      </c>
      <c r="L1979" s="40">
        <v>56.4</v>
      </c>
      <c r="M1979" s="40">
        <v>43.9</v>
      </c>
      <c r="N1979" s="40">
        <v>26.1</v>
      </c>
      <c r="O1979" s="40">
        <v>12.2</v>
      </c>
    </row>
    <row r="1980" spans="1:15">
      <c r="A1980" s="40">
        <v>38045</v>
      </c>
      <c r="B1980" s="20" t="s">
        <v>1988</v>
      </c>
      <c r="C1980" s="20" t="s">
        <v>1971</v>
      </c>
      <c r="D1980" s="40">
        <v>7.2</v>
      </c>
      <c r="E1980" s="40">
        <v>12.6</v>
      </c>
      <c r="F1980" s="40">
        <v>26.2</v>
      </c>
      <c r="G1980" s="40">
        <v>42.1</v>
      </c>
      <c r="H1980" s="40">
        <v>54.6</v>
      </c>
      <c r="I1980" s="40">
        <v>64.099999999999994</v>
      </c>
      <c r="J1980" s="40">
        <v>70</v>
      </c>
      <c r="K1980" s="40">
        <v>67.7</v>
      </c>
      <c r="L1980" s="40">
        <v>57.2</v>
      </c>
      <c r="M1980" s="40">
        <v>45</v>
      </c>
      <c r="N1980" s="40">
        <v>27.4</v>
      </c>
      <c r="O1980" s="40">
        <v>13.4</v>
      </c>
    </row>
    <row r="1981" spans="1:15">
      <c r="A1981" s="40">
        <v>38047</v>
      </c>
      <c r="B1981" s="20" t="s">
        <v>816</v>
      </c>
      <c r="C1981" s="20" t="s">
        <v>1971</v>
      </c>
      <c r="D1981" s="40">
        <v>6.8</v>
      </c>
      <c r="E1981" s="40">
        <v>12</v>
      </c>
      <c r="F1981" s="40">
        <v>25.1</v>
      </c>
      <c r="G1981" s="40">
        <v>41.4</v>
      </c>
      <c r="H1981" s="40">
        <v>53.8</v>
      </c>
      <c r="I1981" s="40">
        <v>63.2</v>
      </c>
      <c r="J1981" s="40">
        <v>69.400000000000006</v>
      </c>
      <c r="K1981" s="40">
        <v>67.3</v>
      </c>
      <c r="L1981" s="40">
        <v>56.7</v>
      </c>
      <c r="M1981" s="40">
        <v>44.3</v>
      </c>
      <c r="N1981" s="40">
        <v>26.7</v>
      </c>
      <c r="O1981" s="40">
        <v>12.9</v>
      </c>
    </row>
    <row r="1982" spans="1:15">
      <c r="A1982" s="40">
        <v>38049</v>
      </c>
      <c r="B1982" s="20" t="s">
        <v>1191</v>
      </c>
      <c r="C1982" s="20" t="s">
        <v>1971</v>
      </c>
      <c r="D1982" s="40">
        <v>4.5</v>
      </c>
      <c r="E1982" s="40">
        <v>10.3</v>
      </c>
      <c r="F1982" s="40">
        <v>23.8</v>
      </c>
      <c r="G1982" s="40">
        <v>41.3</v>
      </c>
      <c r="H1982" s="40">
        <v>54</v>
      </c>
      <c r="I1982" s="40">
        <v>63.2</v>
      </c>
      <c r="J1982" s="40">
        <v>68.900000000000006</v>
      </c>
      <c r="K1982" s="40">
        <v>66.7</v>
      </c>
      <c r="L1982" s="40">
        <v>56.1</v>
      </c>
      <c r="M1982" s="40">
        <v>43.8</v>
      </c>
      <c r="N1982" s="40">
        <v>25.6</v>
      </c>
      <c r="O1982" s="40">
        <v>11.3</v>
      </c>
    </row>
    <row r="1983" spans="1:15">
      <c r="A1983" s="40">
        <v>38051</v>
      </c>
      <c r="B1983" s="20" t="s">
        <v>1085</v>
      </c>
      <c r="C1983" s="20" t="s">
        <v>1971</v>
      </c>
      <c r="D1983" s="40">
        <v>7.8</v>
      </c>
      <c r="E1983" s="40">
        <v>12.8</v>
      </c>
      <c r="F1983" s="40">
        <v>25.9</v>
      </c>
      <c r="G1983" s="40">
        <v>41.8</v>
      </c>
      <c r="H1983" s="40">
        <v>54</v>
      </c>
      <c r="I1983" s="40">
        <v>63.4</v>
      </c>
      <c r="J1983" s="40">
        <v>69.599999999999994</v>
      </c>
      <c r="K1983" s="40">
        <v>67.5</v>
      </c>
      <c r="L1983" s="40">
        <v>57</v>
      </c>
      <c r="M1983" s="40">
        <v>44.7</v>
      </c>
      <c r="N1983" s="40">
        <v>27.2</v>
      </c>
      <c r="O1983" s="40">
        <v>13.7</v>
      </c>
    </row>
    <row r="1984" spans="1:15">
      <c r="A1984" s="40">
        <v>38053</v>
      </c>
      <c r="B1984" s="20" t="s">
        <v>1989</v>
      </c>
      <c r="C1984" s="20" t="s">
        <v>1971</v>
      </c>
      <c r="D1984" s="40">
        <v>8.9</v>
      </c>
      <c r="E1984" s="40">
        <v>14.7</v>
      </c>
      <c r="F1984" s="40">
        <v>26.7</v>
      </c>
      <c r="G1984" s="40">
        <v>42.2</v>
      </c>
      <c r="H1984" s="40">
        <v>53.7</v>
      </c>
      <c r="I1984" s="40">
        <v>62.6</v>
      </c>
      <c r="J1984" s="40">
        <v>69.2</v>
      </c>
      <c r="K1984" s="40">
        <v>67.400000000000006</v>
      </c>
      <c r="L1984" s="40">
        <v>56.3</v>
      </c>
      <c r="M1984" s="40">
        <v>44.3</v>
      </c>
      <c r="N1984" s="40">
        <v>27.6</v>
      </c>
      <c r="O1984" s="40">
        <v>14.8</v>
      </c>
    </row>
    <row r="1985" spans="1:15">
      <c r="A1985" s="40">
        <v>38055</v>
      </c>
      <c r="B1985" s="20" t="s">
        <v>1192</v>
      </c>
      <c r="C1985" s="20" t="s">
        <v>1971</v>
      </c>
      <c r="D1985" s="40">
        <v>7.1</v>
      </c>
      <c r="E1985" s="40">
        <v>12.4</v>
      </c>
      <c r="F1985" s="40">
        <v>25.1</v>
      </c>
      <c r="G1985" s="40">
        <v>41.5</v>
      </c>
      <c r="H1985" s="40">
        <v>53.9</v>
      </c>
      <c r="I1985" s="40">
        <v>63</v>
      </c>
      <c r="J1985" s="40">
        <v>69.2</v>
      </c>
      <c r="K1985" s="40">
        <v>67.2</v>
      </c>
      <c r="L1985" s="40">
        <v>56.6</v>
      </c>
      <c r="M1985" s="40">
        <v>44.4</v>
      </c>
      <c r="N1985" s="40">
        <v>26.8</v>
      </c>
      <c r="O1985" s="40">
        <v>13.5</v>
      </c>
    </row>
    <row r="1986" spans="1:15">
      <c r="A1986" s="40">
        <v>38057</v>
      </c>
      <c r="B1986" s="20" t="s">
        <v>1197</v>
      </c>
      <c r="C1986" s="20" t="s">
        <v>1971</v>
      </c>
      <c r="D1986" s="40">
        <v>8.9</v>
      </c>
      <c r="E1986" s="40">
        <v>14.1</v>
      </c>
      <c r="F1986" s="40">
        <v>26.3</v>
      </c>
      <c r="G1986" s="40">
        <v>42.1</v>
      </c>
      <c r="H1986" s="40">
        <v>54</v>
      </c>
      <c r="I1986" s="40">
        <v>63.2</v>
      </c>
      <c r="J1986" s="40">
        <v>69.5</v>
      </c>
      <c r="K1986" s="40">
        <v>67.8</v>
      </c>
      <c r="L1986" s="40">
        <v>57</v>
      </c>
      <c r="M1986" s="40">
        <v>45</v>
      </c>
      <c r="N1986" s="40">
        <v>27.9</v>
      </c>
      <c r="O1986" s="40">
        <v>15.1</v>
      </c>
    </row>
    <row r="1987" spans="1:15">
      <c r="A1987" s="40">
        <v>38059</v>
      </c>
      <c r="B1987" s="20" t="s">
        <v>1339</v>
      </c>
      <c r="C1987" s="20" t="s">
        <v>1971</v>
      </c>
      <c r="D1987" s="40">
        <v>8.9</v>
      </c>
      <c r="E1987" s="40">
        <v>14.1</v>
      </c>
      <c r="F1987" s="40">
        <v>26.5</v>
      </c>
      <c r="G1987" s="40">
        <v>42.2</v>
      </c>
      <c r="H1987" s="40">
        <v>54.3</v>
      </c>
      <c r="I1987" s="40">
        <v>63.5</v>
      </c>
      <c r="J1987" s="40">
        <v>70.099999999999994</v>
      </c>
      <c r="K1987" s="40">
        <v>68</v>
      </c>
      <c r="L1987" s="40">
        <v>57.4</v>
      </c>
      <c r="M1987" s="40">
        <v>45</v>
      </c>
      <c r="N1987" s="40">
        <v>27.8</v>
      </c>
      <c r="O1987" s="40">
        <v>14.9</v>
      </c>
    </row>
    <row r="1988" spans="1:15">
      <c r="A1988" s="40">
        <v>38061</v>
      </c>
      <c r="B1988" s="20" t="s">
        <v>1990</v>
      </c>
      <c r="C1988" s="20" t="s">
        <v>1971</v>
      </c>
      <c r="D1988" s="40">
        <v>6.1</v>
      </c>
      <c r="E1988" s="40">
        <v>11.7</v>
      </c>
      <c r="F1988" s="40">
        <v>24.1</v>
      </c>
      <c r="G1988" s="40">
        <v>40.5</v>
      </c>
      <c r="H1988" s="40">
        <v>52.7</v>
      </c>
      <c r="I1988" s="40">
        <v>61.7</v>
      </c>
      <c r="J1988" s="40">
        <v>67.8</v>
      </c>
      <c r="K1988" s="40">
        <v>65.7</v>
      </c>
      <c r="L1988" s="40">
        <v>55</v>
      </c>
      <c r="M1988" s="40">
        <v>43.2</v>
      </c>
      <c r="N1988" s="40">
        <v>25.7</v>
      </c>
      <c r="O1988" s="40">
        <v>12.4</v>
      </c>
    </row>
    <row r="1989" spans="1:15">
      <c r="A1989" s="40">
        <v>38063</v>
      </c>
      <c r="B1989" s="20" t="s">
        <v>1414</v>
      </c>
      <c r="C1989" s="20" t="s">
        <v>1971</v>
      </c>
      <c r="D1989" s="40">
        <v>2.2999999999999998</v>
      </c>
      <c r="E1989" s="40">
        <v>8.1999999999999993</v>
      </c>
      <c r="F1989" s="40">
        <v>22.2</v>
      </c>
      <c r="G1989" s="40">
        <v>39.6</v>
      </c>
      <c r="H1989" s="40">
        <v>53.1</v>
      </c>
      <c r="I1989" s="40">
        <v>62.5</v>
      </c>
      <c r="J1989" s="40">
        <v>68</v>
      </c>
      <c r="K1989" s="40">
        <v>65.8</v>
      </c>
      <c r="L1989" s="40">
        <v>55.3</v>
      </c>
      <c r="M1989" s="40">
        <v>42.8</v>
      </c>
      <c r="N1989" s="40">
        <v>24.2</v>
      </c>
      <c r="O1989" s="40">
        <v>9.1</v>
      </c>
    </row>
    <row r="1990" spans="1:15">
      <c r="A1990" s="40">
        <v>38065</v>
      </c>
      <c r="B1990" s="20" t="s">
        <v>1991</v>
      </c>
      <c r="C1990" s="20" t="s">
        <v>1971</v>
      </c>
      <c r="D1990" s="40">
        <v>8.5</v>
      </c>
      <c r="E1990" s="40">
        <v>13.7</v>
      </c>
      <c r="F1990" s="40">
        <v>26.2</v>
      </c>
      <c r="G1990" s="40">
        <v>42.1</v>
      </c>
      <c r="H1990" s="40">
        <v>54.3</v>
      </c>
      <c r="I1990" s="40">
        <v>63.6</v>
      </c>
      <c r="J1990" s="40">
        <v>69.900000000000006</v>
      </c>
      <c r="K1990" s="40">
        <v>68</v>
      </c>
      <c r="L1990" s="40">
        <v>57.3</v>
      </c>
      <c r="M1990" s="40">
        <v>45</v>
      </c>
      <c r="N1990" s="40">
        <v>27.7</v>
      </c>
      <c r="O1990" s="40">
        <v>14.8</v>
      </c>
    </row>
    <row r="1991" spans="1:15">
      <c r="A1991" s="40">
        <v>38067</v>
      </c>
      <c r="B1991" s="20" t="s">
        <v>1992</v>
      </c>
      <c r="C1991" s="20" t="s">
        <v>1971</v>
      </c>
      <c r="D1991" s="40">
        <v>1</v>
      </c>
      <c r="E1991" s="40">
        <v>6.9</v>
      </c>
      <c r="F1991" s="40">
        <v>21.2</v>
      </c>
      <c r="G1991" s="40">
        <v>39.700000000000003</v>
      </c>
      <c r="H1991" s="40">
        <v>53.5</v>
      </c>
      <c r="I1991" s="40">
        <v>63</v>
      </c>
      <c r="J1991" s="40">
        <v>68</v>
      </c>
      <c r="K1991" s="40">
        <v>65.900000000000006</v>
      </c>
      <c r="L1991" s="40">
        <v>55.6</v>
      </c>
      <c r="M1991" s="40">
        <v>43.1</v>
      </c>
      <c r="N1991" s="40">
        <v>24.1</v>
      </c>
      <c r="O1991" s="40">
        <v>8.3000000000000007</v>
      </c>
    </row>
    <row r="1992" spans="1:15">
      <c r="A1992" s="40">
        <v>38069</v>
      </c>
      <c r="B1992" s="20" t="s">
        <v>1094</v>
      </c>
      <c r="C1992" s="20" t="s">
        <v>1971</v>
      </c>
      <c r="D1992" s="40">
        <v>2.7</v>
      </c>
      <c r="E1992" s="40">
        <v>8.6</v>
      </c>
      <c r="F1992" s="40">
        <v>22.1</v>
      </c>
      <c r="G1992" s="40">
        <v>39.799999999999997</v>
      </c>
      <c r="H1992" s="40">
        <v>52.9</v>
      </c>
      <c r="I1992" s="40">
        <v>62</v>
      </c>
      <c r="J1992" s="40">
        <v>67.7</v>
      </c>
      <c r="K1992" s="40">
        <v>65.400000000000006</v>
      </c>
      <c r="L1992" s="40">
        <v>54.9</v>
      </c>
      <c r="M1992" s="40">
        <v>42.6</v>
      </c>
      <c r="N1992" s="40">
        <v>24.1</v>
      </c>
      <c r="O1992" s="40">
        <v>9.5</v>
      </c>
    </row>
    <row r="1993" spans="1:15">
      <c r="A1993" s="40">
        <v>38071</v>
      </c>
      <c r="B1993" s="20" t="s">
        <v>1640</v>
      </c>
      <c r="C1993" s="20" t="s">
        <v>1971</v>
      </c>
      <c r="D1993" s="40">
        <v>2.1</v>
      </c>
      <c r="E1993" s="40">
        <v>8</v>
      </c>
      <c r="F1993" s="40">
        <v>21.8</v>
      </c>
      <c r="G1993" s="40">
        <v>39.6</v>
      </c>
      <c r="H1993" s="40">
        <v>53.1</v>
      </c>
      <c r="I1993" s="40">
        <v>62.4</v>
      </c>
      <c r="J1993" s="40">
        <v>67.900000000000006</v>
      </c>
      <c r="K1993" s="40">
        <v>65.7</v>
      </c>
      <c r="L1993" s="40">
        <v>55.2</v>
      </c>
      <c r="M1993" s="40">
        <v>42.6</v>
      </c>
      <c r="N1993" s="40">
        <v>24</v>
      </c>
      <c r="O1993" s="40">
        <v>9</v>
      </c>
    </row>
    <row r="1994" spans="1:15">
      <c r="A1994" s="40">
        <v>38073</v>
      </c>
      <c r="B1994" s="20" t="s">
        <v>1993</v>
      </c>
      <c r="C1994" s="20" t="s">
        <v>1971</v>
      </c>
      <c r="D1994" s="40">
        <v>6.8</v>
      </c>
      <c r="E1994" s="40">
        <v>12.3</v>
      </c>
      <c r="F1994" s="40">
        <v>26.5</v>
      </c>
      <c r="G1994" s="40">
        <v>42.6</v>
      </c>
      <c r="H1994" s="40">
        <v>55.5</v>
      </c>
      <c r="I1994" s="40">
        <v>64.8</v>
      </c>
      <c r="J1994" s="40">
        <v>70.5</v>
      </c>
      <c r="K1994" s="40">
        <v>68.400000000000006</v>
      </c>
      <c r="L1994" s="40">
        <v>57.8</v>
      </c>
      <c r="M1994" s="40">
        <v>45.5</v>
      </c>
      <c r="N1994" s="40">
        <v>27.8</v>
      </c>
      <c r="O1994" s="40">
        <v>13.4</v>
      </c>
    </row>
    <row r="1995" spans="1:15">
      <c r="A1995" s="40">
        <v>38075</v>
      </c>
      <c r="B1995" s="20" t="s">
        <v>1643</v>
      </c>
      <c r="C1995" s="20" t="s">
        <v>1971</v>
      </c>
      <c r="D1995" s="40">
        <v>4.5999999999999996</v>
      </c>
      <c r="E1995" s="40">
        <v>10.3</v>
      </c>
      <c r="F1995" s="40">
        <v>23.2</v>
      </c>
      <c r="G1995" s="40">
        <v>40.700000000000003</v>
      </c>
      <c r="H1995" s="40">
        <v>53.4</v>
      </c>
      <c r="I1995" s="40">
        <v>62.4</v>
      </c>
      <c r="J1995" s="40">
        <v>68.2</v>
      </c>
      <c r="K1995" s="40">
        <v>65.900000000000006</v>
      </c>
      <c r="L1995" s="40">
        <v>55.4</v>
      </c>
      <c r="M1995" s="40">
        <v>43.3</v>
      </c>
      <c r="N1995" s="40">
        <v>25.3</v>
      </c>
      <c r="O1995" s="40">
        <v>11.3</v>
      </c>
    </row>
    <row r="1996" spans="1:15">
      <c r="A1996" s="40">
        <v>38077</v>
      </c>
      <c r="B1996" s="20" t="s">
        <v>1202</v>
      </c>
      <c r="C1996" s="20" t="s">
        <v>1971</v>
      </c>
      <c r="D1996" s="40">
        <v>7.1</v>
      </c>
      <c r="E1996" s="40">
        <v>12.7</v>
      </c>
      <c r="F1996" s="40">
        <v>26.8</v>
      </c>
      <c r="G1996" s="40">
        <v>43</v>
      </c>
      <c r="H1996" s="40">
        <v>55.9</v>
      </c>
      <c r="I1996" s="40">
        <v>65.400000000000006</v>
      </c>
      <c r="J1996" s="40">
        <v>70.900000000000006</v>
      </c>
      <c r="K1996" s="40">
        <v>68.7</v>
      </c>
      <c r="L1996" s="40">
        <v>58.4</v>
      </c>
      <c r="M1996" s="40">
        <v>46.1</v>
      </c>
      <c r="N1996" s="40">
        <v>28.3</v>
      </c>
      <c r="O1996" s="40">
        <v>13.7</v>
      </c>
    </row>
    <row r="1997" spans="1:15">
      <c r="A1997" s="40">
        <v>38079</v>
      </c>
      <c r="B1997" s="20" t="s">
        <v>1994</v>
      </c>
      <c r="C1997" s="20" t="s">
        <v>1971</v>
      </c>
      <c r="D1997" s="40">
        <v>1.4</v>
      </c>
      <c r="E1997" s="40">
        <v>7.1</v>
      </c>
      <c r="F1997" s="40">
        <v>20.399999999999999</v>
      </c>
      <c r="G1997" s="40">
        <v>38.200000000000003</v>
      </c>
      <c r="H1997" s="40">
        <v>51.4</v>
      </c>
      <c r="I1997" s="40">
        <v>60.4</v>
      </c>
      <c r="J1997" s="40">
        <v>66</v>
      </c>
      <c r="K1997" s="40">
        <v>63.8</v>
      </c>
      <c r="L1997" s="40">
        <v>53.3</v>
      </c>
      <c r="M1997" s="40">
        <v>41.1</v>
      </c>
      <c r="N1997" s="40">
        <v>22.6</v>
      </c>
      <c r="O1997" s="40">
        <v>8</v>
      </c>
    </row>
    <row r="1998" spans="1:15">
      <c r="A1998" s="40">
        <v>38081</v>
      </c>
      <c r="B1998" s="20" t="s">
        <v>1995</v>
      </c>
      <c r="C1998" s="20" t="s">
        <v>1971</v>
      </c>
      <c r="D1998" s="40">
        <v>7.5</v>
      </c>
      <c r="E1998" s="40">
        <v>13</v>
      </c>
      <c r="F1998" s="40">
        <v>27</v>
      </c>
      <c r="G1998" s="40">
        <v>43</v>
      </c>
      <c r="H1998" s="40">
        <v>55.7</v>
      </c>
      <c r="I1998" s="40">
        <v>65.099999999999994</v>
      </c>
      <c r="J1998" s="40">
        <v>70.900000000000006</v>
      </c>
      <c r="K1998" s="40">
        <v>68.7</v>
      </c>
      <c r="L1998" s="40">
        <v>58.3</v>
      </c>
      <c r="M1998" s="40">
        <v>45.9</v>
      </c>
      <c r="N1998" s="40">
        <v>28.2</v>
      </c>
      <c r="O1998" s="40">
        <v>13.9</v>
      </c>
    </row>
    <row r="1999" spans="1:15">
      <c r="A1999" s="40">
        <v>38083</v>
      </c>
      <c r="B1999" s="20" t="s">
        <v>1358</v>
      </c>
      <c r="C1999" s="20" t="s">
        <v>1971</v>
      </c>
      <c r="D1999" s="40">
        <v>5.4</v>
      </c>
      <c r="E1999" s="40">
        <v>10.8</v>
      </c>
      <c r="F1999" s="40">
        <v>24</v>
      </c>
      <c r="G1999" s="40">
        <v>40.799999999999997</v>
      </c>
      <c r="H1999" s="40">
        <v>53.6</v>
      </c>
      <c r="I1999" s="40">
        <v>62.9</v>
      </c>
      <c r="J1999" s="40">
        <v>68.900000000000006</v>
      </c>
      <c r="K1999" s="40">
        <v>66.7</v>
      </c>
      <c r="L1999" s="40">
        <v>56</v>
      </c>
      <c r="M1999" s="40">
        <v>43.7</v>
      </c>
      <c r="N1999" s="40">
        <v>25.7</v>
      </c>
      <c r="O1999" s="40">
        <v>12</v>
      </c>
    </row>
    <row r="2000" spans="1:15">
      <c r="A2000" s="40">
        <v>38085</v>
      </c>
      <c r="B2000" s="20" t="s">
        <v>1297</v>
      </c>
      <c r="C2000" s="20" t="s">
        <v>1971</v>
      </c>
      <c r="D2000" s="40">
        <v>10.199999999999999</v>
      </c>
      <c r="E2000" s="40">
        <v>15.4</v>
      </c>
      <c r="F2000" s="40">
        <v>27.7</v>
      </c>
      <c r="G2000" s="40">
        <v>43.1</v>
      </c>
      <c r="H2000" s="40">
        <v>54.9</v>
      </c>
      <c r="I2000" s="40">
        <v>64.3</v>
      </c>
      <c r="J2000" s="40">
        <v>71.099999999999994</v>
      </c>
      <c r="K2000" s="40">
        <v>69</v>
      </c>
      <c r="L2000" s="40">
        <v>58.3</v>
      </c>
      <c r="M2000" s="40">
        <v>45.7</v>
      </c>
      <c r="N2000" s="40">
        <v>28.8</v>
      </c>
      <c r="O2000" s="40">
        <v>15.8</v>
      </c>
    </row>
    <row r="2001" spans="1:15">
      <c r="A2001" s="40">
        <v>38087</v>
      </c>
      <c r="B2001" s="20" t="s">
        <v>1996</v>
      </c>
      <c r="C2001" s="20" t="s">
        <v>1971</v>
      </c>
      <c r="D2001" s="40">
        <v>13.1</v>
      </c>
      <c r="E2001" s="40">
        <v>18</v>
      </c>
      <c r="F2001" s="40">
        <v>28.2</v>
      </c>
      <c r="G2001" s="40">
        <v>42.1</v>
      </c>
      <c r="H2001" s="40">
        <v>53.4</v>
      </c>
      <c r="I2001" s="40">
        <v>62.6</v>
      </c>
      <c r="J2001" s="40">
        <v>69.900000000000006</v>
      </c>
      <c r="K2001" s="40">
        <v>68</v>
      </c>
      <c r="L2001" s="40">
        <v>56.8</v>
      </c>
      <c r="M2001" s="40">
        <v>44.9</v>
      </c>
      <c r="N2001" s="40">
        <v>29.3</v>
      </c>
      <c r="O2001" s="40">
        <v>18.2</v>
      </c>
    </row>
    <row r="2002" spans="1:15">
      <c r="A2002" s="40">
        <v>38089</v>
      </c>
      <c r="B2002" s="20" t="s">
        <v>1206</v>
      </c>
      <c r="C2002" s="20" t="s">
        <v>1971</v>
      </c>
      <c r="D2002" s="40">
        <v>10.8</v>
      </c>
      <c r="E2002" s="40">
        <v>16</v>
      </c>
      <c r="F2002" s="40">
        <v>27.1</v>
      </c>
      <c r="G2002" s="40">
        <v>41.9</v>
      </c>
      <c r="H2002" s="40">
        <v>53.3</v>
      </c>
      <c r="I2002" s="40">
        <v>62.6</v>
      </c>
      <c r="J2002" s="40">
        <v>69.400000000000006</v>
      </c>
      <c r="K2002" s="40">
        <v>67.5</v>
      </c>
      <c r="L2002" s="40">
        <v>56.5</v>
      </c>
      <c r="M2002" s="40">
        <v>44.5</v>
      </c>
      <c r="N2002" s="40">
        <v>28.3</v>
      </c>
      <c r="O2002" s="40">
        <v>16.399999999999999</v>
      </c>
    </row>
    <row r="2003" spans="1:15">
      <c r="A2003" s="40">
        <v>38091</v>
      </c>
      <c r="B2003" s="20" t="s">
        <v>1650</v>
      </c>
      <c r="C2003" s="20" t="s">
        <v>1971</v>
      </c>
      <c r="D2003" s="40">
        <v>3.6</v>
      </c>
      <c r="E2003" s="40">
        <v>9.5</v>
      </c>
      <c r="F2003" s="40">
        <v>23.9</v>
      </c>
      <c r="G2003" s="40">
        <v>41</v>
      </c>
      <c r="H2003" s="40">
        <v>54.2</v>
      </c>
      <c r="I2003" s="40">
        <v>63.6</v>
      </c>
      <c r="J2003" s="40">
        <v>69.2</v>
      </c>
      <c r="K2003" s="40">
        <v>67.2</v>
      </c>
      <c r="L2003" s="40">
        <v>56.7</v>
      </c>
      <c r="M2003" s="40">
        <v>44.1</v>
      </c>
      <c r="N2003" s="40">
        <v>25.5</v>
      </c>
      <c r="O2003" s="40">
        <v>10.3</v>
      </c>
    </row>
    <row r="2004" spans="1:15">
      <c r="A2004" s="40">
        <v>38093</v>
      </c>
      <c r="B2004" s="20" t="s">
        <v>1997</v>
      </c>
      <c r="C2004" s="20" t="s">
        <v>1971</v>
      </c>
      <c r="D2004" s="40">
        <v>6</v>
      </c>
      <c r="E2004" s="40">
        <v>11.4</v>
      </c>
      <c r="F2004" s="40">
        <v>24.9</v>
      </c>
      <c r="G2004" s="40">
        <v>41.2</v>
      </c>
      <c r="H2004" s="40">
        <v>53.8</v>
      </c>
      <c r="I2004" s="40">
        <v>63.2</v>
      </c>
      <c r="J2004" s="40">
        <v>69.3</v>
      </c>
      <c r="K2004" s="40">
        <v>67</v>
      </c>
      <c r="L2004" s="40">
        <v>56.5</v>
      </c>
      <c r="M2004" s="40">
        <v>44.2</v>
      </c>
      <c r="N2004" s="40">
        <v>26.5</v>
      </c>
      <c r="O2004" s="40">
        <v>12.4</v>
      </c>
    </row>
    <row r="2005" spans="1:15">
      <c r="A2005" s="40">
        <v>38095</v>
      </c>
      <c r="B2005" s="20" t="s">
        <v>1998</v>
      </c>
      <c r="C2005" s="20" t="s">
        <v>1971</v>
      </c>
      <c r="D2005" s="40">
        <v>0.9</v>
      </c>
      <c r="E2005" s="40">
        <v>6.8</v>
      </c>
      <c r="F2005" s="40">
        <v>20.5</v>
      </c>
      <c r="G2005" s="40">
        <v>38.5</v>
      </c>
      <c r="H2005" s="40">
        <v>52</v>
      </c>
      <c r="I2005" s="40">
        <v>61.1</v>
      </c>
      <c r="J2005" s="40">
        <v>66.5</v>
      </c>
      <c r="K2005" s="40">
        <v>64.3</v>
      </c>
      <c r="L2005" s="40">
        <v>53.9</v>
      </c>
      <c r="M2005" s="40">
        <v>41.4</v>
      </c>
      <c r="N2005" s="40">
        <v>22.8</v>
      </c>
      <c r="O2005" s="40">
        <v>7.9</v>
      </c>
    </row>
    <row r="2006" spans="1:15">
      <c r="A2006" s="40">
        <v>38097</v>
      </c>
      <c r="B2006" s="20" t="s">
        <v>1999</v>
      </c>
      <c r="C2006" s="20" t="s">
        <v>1971</v>
      </c>
      <c r="D2006" s="40">
        <v>4.0999999999999996</v>
      </c>
      <c r="E2006" s="40">
        <v>10</v>
      </c>
      <c r="F2006" s="40">
        <v>24.7</v>
      </c>
      <c r="G2006" s="40">
        <v>42</v>
      </c>
      <c r="H2006" s="40">
        <v>55.4</v>
      </c>
      <c r="I2006" s="40">
        <v>64.8</v>
      </c>
      <c r="J2006" s="40">
        <v>70.2</v>
      </c>
      <c r="K2006" s="40">
        <v>68.099999999999994</v>
      </c>
      <c r="L2006" s="40">
        <v>57.8</v>
      </c>
      <c r="M2006" s="40">
        <v>45.1</v>
      </c>
      <c r="N2006" s="40">
        <v>26.5</v>
      </c>
      <c r="O2006" s="40">
        <v>11</v>
      </c>
    </row>
    <row r="2007" spans="1:15">
      <c r="A2007" s="40">
        <v>38099</v>
      </c>
      <c r="B2007" s="20" t="s">
        <v>2000</v>
      </c>
      <c r="C2007" s="20" t="s">
        <v>1971</v>
      </c>
      <c r="D2007" s="40">
        <v>2.1</v>
      </c>
      <c r="E2007" s="40">
        <v>7.9</v>
      </c>
      <c r="F2007" s="40">
        <v>22</v>
      </c>
      <c r="G2007" s="40">
        <v>39.9</v>
      </c>
      <c r="H2007" s="40">
        <v>53.5</v>
      </c>
      <c r="I2007" s="40">
        <v>62.8</v>
      </c>
      <c r="J2007" s="40">
        <v>68</v>
      </c>
      <c r="K2007" s="40">
        <v>66</v>
      </c>
      <c r="L2007" s="40">
        <v>55.7</v>
      </c>
      <c r="M2007" s="40">
        <v>43.3</v>
      </c>
      <c r="N2007" s="40">
        <v>24.6</v>
      </c>
      <c r="O2007" s="40">
        <v>9.1</v>
      </c>
    </row>
    <row r="2008" spans="1:15">
      <c r="A2008" s="40">
        <v>38101</v>
      </c>
      <c r="B2008" s="20" t="s">
        <v>2001</v>
      </c>
      <c r="C2008" s="20" t="s">
        <v>1971</v>
      </c>
      <c r="D2008" s="40">
        <v>6</v>
      </c>
      <c r="E2008" s="40">
        <v>11.5</v>
      </c>
      <c r="F2008" s="40">
        <v>24.2</v>
      </c>
      <c r="G2008" s="40">
        <v>41</v>
      </c>
      <c r="H2008" s="40">
        <v>53.5</v>
      </c>
      <c r="I2008" s="40">
        <v>62.5</v>
      </c>
      <c r="J2008" s="40">
        <v>68.5</v>
      </c>
      <c r="K2008" s="40">
        <v>66.400000000000006</v>
      </c>
      <c r="L2008" s="40">
        <v>55.9</v>
      </c>
      <c r="M2008" s="40">
        <v>43.8</v>
      </c>
      <c r="N2008" s="40">
        <v>26</v>
      </c>
      <c r="O2008" s="40">
        <v>12.5</v>
      </c>
    </row>
    <row r="2009" spans="1:15">
      <c r="A2009" s="40">
        <v>38103</v>
      </c>
      <c r="B2009" s="20" t="s">
        <v>1256</v>
      </c>
      <c r="C2009" s="20" t="s">
        <v>1971</v>
      </c>
      <c r="D2009" s="40">
        <v>4.4000000000000004</v>
      </c>
      <c r="E2009" s="40">
        <v>9.8000000000000007</v>
      </c>
      <c r="F2009" s="40">
        <v>23.4</v>
      </c>
      <c r="G2009" s="40">
        <v>40.4</v>
      </c>
      <c r="H2009" s="40">
        <v>53.2</v>
      </c>
      <c r="I2009" s="40">
        <v>62.7</v>
      </c>
      <c r="J2009" s="40">
        <v>68.599999999999994</v>
      </c>
      <c r="K2009" s="40">
        <v>66.400000000000006</v>
      </c>
      <c r="L2009" s="40">
        <v>55.7</v>
      </c>
      <c r="M2009" s="40">
        <v>43.4</v>
      </c>
      <c r="N2009" s="40">
        <v>25.2</v>
      </c>
      <c r="O2009" s="40">
        <v>11.1</v>
      </c>
    </row>
    <row r="2010" spans="1:15">
      <c r="A2010" s="40">
        <v>38105</v>
      </c>
      <c r="B2010" s="20" t="s">
        <v>2002</v>
      </c>
      <c r="C2010" s="20" t="s">
        <v>1971</v>
      </c>
      <c r="D2010" s="40">
        <v>6.6</v>
      </c>
      <c r="E2010" s="40">
        <v>12.3</v>
      </c>
      <c r="F2010" s="40">
        <v>24.6</v>
      </c>
      <c r="G2010" s="40">
        <v>41</v>
      </c>
      <c r="H2010" s="40">
        <v>52.9</v>
      </c>
      <c r="I2010" s="40">
        <v>61.8</v>
      </c>
      <c r="J2010" s="40">
        <v>68</v>
      </c>
      <c r="K2010" s="40">
        <v>66</v>
      </c>
      <c r="L2010" s="40">
        <v>55</v>
      </c>
      <c r="M2010" s="40">
        <v>43.2</v>
      </c>
      <c r="N2010" s="40">
        <v>26.1</v>
      </c>
      <c r="O2010" s="40">
        <v>12.9</v>
      </c>
    </row>
    <row r="2011" spans="1:15">
      <c r="A2011" s="40">
        <v>39001</v>
      </c>
      <c r="B2011" s="20" t="s">
        <v>899</v>
      </c>
      <c r="C2011" s="20" t="s">
        <v>2003</v>
      </c>
      <c r="D2011" s="40">
        <v>30.3</v>
      </c>
      <c r="E2011" s="40">
        <v>33</v>
      </c>
      <c r="F2011" s="40">
        <v>42.1</v>
      </c>
      <c r="G2011" s="40">
        <v>52.2</v>
      </c>
      <c r="H2011" s="40">
        <v>62.2</v>
      </c>
      <c r="I2011" s="40">
        <v>70.400000000000006</v>
      </c>
      <c r="J2011" s="40">
        <v>74.099999999999994</v>
      </c>
      <c r="K2011" s="40">
        <v>72.400000000000006</v>
      </c>
      <c r="L2011" s="40">
        <v>66.2</v>
      </c>
      <c r="M2011" s="40">
        <v>54.4</v>
      </c>
      <c r="N2011" s="40">
        <v>42.8</v>
      </c>
      <c r="O2011" s="40">
        <v>33.299999999999997</v>
      </c>
    </row>
    <row r="2012" spans="1:15">
      <c r="A2012" s="40">
        <v>39003</v>
      </c>
      <c r="B2012" s="20" t="s">
        <v>1217</v>
      </c>
      <c r="C2012" s="20" t="s">
        <v>2003</v>
      </c>
      <c r="D2012" s="40">
        <v>25.3</v>
      </c>
      <c r="E2012" s="40">
        <v>27.5</v>
      </c>
      <c r="F2012" s="40">
        <v>37.5</v>
      </c>
      <c r="G2012" s="40">
        <v>48.6</v>
      </c>
      <c r="H2012" s="40">
        <v>60.2</v>
      </c>
      <c r="I2012" s="40">
        <v>69.599999999999994</v>
      </c>
      <c r="J2012" s="40">
        <v>73.599999999999994</v>
      </c>
      <c r="K2012" s="40">
        <v>71.099999999999994</v>
      </c>
      <c r="L2012" s="40">
        <v>64.599999999999994</v>
      </c>
      <c r="M2012" s="40">
        <v>52.7</v>
      </c>
      <c r="N2012" s="40">
        <v>40.299999999999997</v>
      </c>
      <c r="O2012" s="40">
        <v>29.3</v>
      </c>
    </row>
    <row r="2013" spans="1:15">
      <c r="A2013" s="40">
        <v>39005</v>
      </c>
      <c r="B2013" s="20" t="s">
        <v>2004</v>
      </c>
      <c r="C2013" s="20" t="s">
        <v>2003</v>
      </c>
      <c r="D2013" s="40">
        <v>24.9</v>
      </c>
      <c r="E2013" s="40">
        <v>26.8</v>
      </c>
      <c r="F2013" s="40">
        <v>36.299999999999997</v>
      </c>
      <c r="G2013" s="40">
        <v>47.1</v>
      </c>
      <c r="H2013" s="40">
        <v>58.2</v>
      </c>
      <c r="I2013" s="40">
        <v>67.3</v>
      </c>
      <c r="J2013" s="40">
        <v>71.3</v>
      </c>
      <c r="K2013" s="40">
        <v>69.3</v>
      </c>
      <c r="L2013" s="40">
        <v>63</v>
      </c>
      <c r="M2013" s="40">
        <v>51.4</v>
      </c>
      <c r="N2013" s="40">
        <v>39.4</v>
      </c>
      <c r="O2013" s="40">
        <v>28.8</v>
      </c>
    </row>
    <row r="2014" spans="1:15">
      <c r="A2014" s="40">
        <v>39007</v>
      </c>
      <c r="B2014" s="20" t="s">
        <v>2005</v>
      </c>
      <c r="C2014" s="20" t="s">
        <v>2003</v>
      </c>
      <c r="D2014" s="40">
        <v>24.3</v>
      </c>
      <c r="E2014" s="40">
        <v>25</v>
      </c>
      <c r="F2014" s="40">
        <v>34.200000000000003</v>
      </c>
      <c r="G2014" s="40">
        <v>45.2</v>
      </c>
      <c r="H2014" s="40">
        <v>56.3</v>
      </c>
      <c r="I2014" s="40">
        <v>65.599999999999994</v>
      </c>
      <c r="J2014" s="40">
        <v>70.099999999999994</v>
      </c>
      <c r="K2014" s="40">
        <v>68</v>
      </c>
      <c r="L2014" s="40">
        <v>61.9</v>
      </c>
      <c r="M2014" s="40">
        <v>50.8</v>
      </c>
      <c r="N2014" s="40">
        <v>39.299999999999997</v>
      </c>
      <c r="O2014" s="40">
        <v>28.8</v>
      </c>
    </row>
    <row r="2015" spans="1:15">
      <c r="A2015" s="40">
        <v>39009</v>
      </c>
      <c r="B2015" s="20" t="s">
        <v>2006</v>
      </c>
      <c r="C2015" s="20" t="s">
        <v>2003</v>
      </c>
      <c r="D2015" s="40">
        <v>29.6</v>
      </c>
      <c r="E2015" s="40">
        <v>32</v>
      </c>
      <c r="F2015" s="40">
        <v>41.1</v>
      </c>
      <c r="G2015" s="40">
        <v>51.4</v>
      </c>
      <c r="H2015" s="40">
        <v>61.3</v>
      </c>
      <c r="I2015" s="40">
        <v>69.400000000000006</v>
      </c>
      <c r="J2015" s="40">
        <v>73.2</v>
      </c>
      <c r="K2015" s="40">
        <v>71.5</v>
      </c>
      <c r="L2015" s="40">
        <v>65.3</v>
      </c>
      <c r="M2015" s="40">
        <v>53.8</v>
      </c>
      <c r="N2015" s="40">
        <v>42.1</v>
      </c>
      <c r="O2015" s="40">
        <v>32.5</v>
      </c>
    </row>
    <row r="2016" spans="1:15">
      <c r="A2016" s="40">
        <v>39011</v>
      </c>
      <c r="B2016" s="20" t="s">
        <v>2007</v>
      </c>
      <c r="C2016" s="20" t="s">
        <v>2003</v>
      </c>
      <c r="D2016" s="40">
        <v>25.5</v>
      </c>
      <c r="E2016" s="40">
        <v>27.7</v>
      </c>
      <c r="F2016" s="40">
        <v>37.700000000000003</v>
      </c>
      <c r="G2016" s="40">
        <v>48.8</v>
      </c>
      <c r="H2016" s="40">
        <v>60.2</v>
      </c>
      <c r="I2016" s="40">
        <v>69.5</v>
      </c>
      <c r="J2016" s="40">
        <v>73.5</v>
      </c>
      <c r="K2016" s="40">
        <v>71.099999999999994</v>
      </c>
      <c r="L2016" s="40">
        <v>64.7</v>
      </c>
      <c r="M2016" s="40">
        <v>52.7</v>
      </c>
      <c r="N2016" s="40">
        <v>40.299999999999997</v>
      </c>
      <c r="O2016" s="40">
        <v>29.3</v>
      </c>
    </row>
    <row r="2017" spans="1:15">
      <c r="A2017" s="40">
        <v>39013</v>
      </c>
      <c r="B2017" s="20" t="s">
        <v>2008</v>
      </c>
      <c r="C2017" s="20" t="s">
        <v>2003</v>
      </c>
      <c r="D2017" s="40">
        <v>28</v>
      </c>
      <c r="E2017" s="40">
        <v>30.1</v>
      </c>
      <c r="F2017" s="40">
        <v>39.1</v>
      </c>
      <c r="G2017" s="40">
        <v>49.5</v>
      </c>
      <c r="H2017" s="40">
        <v>59.9</v>
      </c>
      <c r="I2017" s="40">
        <v>68.400000000000006</v>
      </c>
      <c r="J2017" s="40">
        <v>72.400000000000006</v>
      </c>
      <c r="K2017" s="40">
        <v>70.7</v>
      </c>
      <c r="L2017" s="40">
        <v>64.400000000000006</v>
      </c>
      <c r="M2017" s="40">
        <v>52.7</v>
      </c>
      <c r="N2017" s="40">
        <v>41.1</v>
      </c>
      <c r="O2017" s="40">
        <v>31.2</v>
      </c>
    </row>
    <row r="2018" spans="1:15">
      <c r="A2018" s="40">
        <v>39015</v>
      </c>
      <c r="B2018" s="20" t="s">
        <v>1164</v>
      </c>
      <c r="C2018" s="20" t="s">
        <v>2003</v>
      </c>
      <c r="D2018" s="40">
        <v>29.6</v>
      </c>
      <c r="E2018" s="40">
        <v>32.200000000000003</v>
      </c>
      <c r="F2018" s="40">
        <v>41.5</v>
      </c>
      <c r="G2018" s="40">
        <v>51.7</v>
      </c>
      <c r="H2018" s="40">
        <v>61.8</v>
      </c>
      <c r="I2018" s="40">
        <v>70.2</v>
      </c>
      <c r="J2018" s="40">
        <v>74</v>
      </c>
      <c r="K2018" s="40">
        <v>72.2</v>
      </c>
      <c r="L2018" s="40">
        <v>66</v>
      </c>
      <c r="M2018" s="40">
        <v>54.2</v>
      </c>
      <c r="N2018" s="40">
        <v>42.4</v>
      </c>
      <c r="O2018" s="40">
        <v>32.700000000000003</v>
      </c>
    </row>
    <row r="2019" spans="1:15">
      <c r="A2019" s="40">
        <v>39017</v>
      </c>
      <c r="B2019" s="20" t="s">
        <v>707</v>
      </c>
      <c r="C2019" s="20" t="s">
        <v>2003</v>
      </c>
      <c r="D2019" s="40">
        <v>28.6</v>
      </c>
      <c r="E2019" s="40">
        <v>31</v>
      </c>
      <c r="F2019" s="40">
        <v>40.700000000000003</v>
      </c>
      <c r="G2019" s="40">
        <v>51.4</v>
      </c>
      <c r="H2019" s="40">
        <v>62</v>
      </c>
      <c r="I2019" s="40">
        <v>71</v>
      </c>
      <c r="J2019" s="40">
        <v>75.099999999999994</v>
      </c>
      <c r="K2019" s="40">
        <v>72.900000000000006</v>
      </c>
      <c r="L2019" s="40">
        <v>66.400000000000006</v>
      </c>
      <c r="M2019" s="40">
        <v>54.2</v>
      </c>
      <c r="N2019" s="40">
        <v>42.1</v>
      </c>
      <c r="O2019" s="40">
        <v>31.8</v>
      </c>
    </row>
    <row r="2020" spans="1:15">
      <c r="A2020" s="40">
        <v>39019</v>
      </c>
      <c r="B2020" s="20" t="s">
        <v>791</v>
      </c>
      <c r="C2020" s="20" t="s">
        <v>2003</v>
      </c>
      <c r="D2020" s="40">
        <v>26.3</v>
      </c>
      <c r="E2020" s="40">
        <v>27.9</v>
      </c>
      <c r="F2020" s="40">
        <v>37.299999999999997</v>
      </c>
      <c r="G2020" s="40">
        <v>47.8</v>
      </c>
      <c r="H2020" s="40">
        <v>58.7</v>
      </c>
      <c r="I2020" s="40">
        <v>67.3</v>
      </c>
      <c r="J2020" s="40">
        <v>71.400000000000006</v>
      </c>
      <c r="K2020" s="40">
        <v>69.5</v>
      </c>
      <c r="L2020" s="40">
        <v>63.2</v>
      </c>
      <c r="M2020" s="40">
        <v>51.5</v>
      </c>
      <c r="N2020" s="40">
        <v>39.9</v>
      </c>
      <c r="O2020" s="40">
        <v>29.8</v>
      </c>
    </row>
    <row r="2021" spans="1:15">
      <c r="A2021" s="40">
        <v>39021</v>
      </c>
      <c r="B2021" s="20" t="s">
        <v>1167</v>
      </c>
      <c r="C2021" s="20" t="s">
        <v>2003</v>
      </c>
      <c r="D2021" s="40">
        <v>26</v>
      </c>
      <c r="E2021" s="40">
        <v>28.6</v>
      </c>
      <c r="F2021" s="40">
        <v>38.299999999999997</v>
      </c>
      <c r="G2021" s="40">
        <v>49.2</v>
      </c>
      <c r="H2021" s="40">
        <v>60.2</v>
      </c>
      <c r="I2021" s="40">
        <v>69.2</v>
      </c>
      <c r="J2021" s="40">
        <v>73.099999999999994</v>
      </c>
      <c r="K2021" s="40">
        <v>71</v>
      </c>
      <c r="L2021" s="40">
        <v>64.5</v>
      </c>
      <c r="M2021" s="40">
        <v>52.7</v>
      </c>
      <c r="N2021" s="40">
        <v>40.4</v>
      </c>
      <c r="O2021" s="40">
        <v>29.6</v>
      </c>
    </row>
    <row r="2022" spans="1:15">
      <c r="A2022" s="40">
        <v>39023</v>
      </c>
      <c r="B2022" s="20" t="s">
        <v>793</v>
      </c>
      <c r="C2022" s="20" t="s">
        <v>2003</v>
      </c>
      <c r="D2022" s="40">
        <v>26.8</v>
      </c>
      <c r="E2022" s="40">
        <v>29.4</v>
      </c>
      <c r="F2022" s="40">
        <v>39.1</v>
      </c>
      <c r="G2022" s="40">
        <v>49.8</v>
      </c>
      <c r="H2022" s="40">
        <v>60.7</v>
      </c>
      <c r="I2022" s="40">
        <v>69.599999999999994</v>
      </c>
      <c r="J2022" s="40">
        <v>73.5</v>
      </c>
      <c r="K2022" s="40">
        <v>71.400000000000006</v>
      </c>
      <c r="L2022" s="40">
        <v>65</v>
      </c>
      <c r="M2022" s="40">
        <v>53.2</v>
      </c>
      <c r="N2022" s="40">
        <v>40.9</v>
      </c>
      <c r="O2022" s="40">
        <v>30.4</v>
      </c>
    </row>
    <row r="2023" spans="1:15">
      <c r="A2023" s="40">
        <v>39025</v>
      </c>
      <c r="B2023" s="20" t="s">
        <v>2009</v>
      </c>
      <c r="C2023" s="20" t="s">
        <v>2003</v>
      </c>
      <c r="D2023" s="40">
        <v>29.8</v>
      </c>
      <c r="E2023" s="40">
        <v>32.4</v>
      </c>
      <c r="F2023" s="40">
        <v>41.6</v>
      </c>
      <c r="G2023" s="40">
        <v>52</v>
      </c>
      <c r="H2023" s="40">
        <v>62.3</v>
      </c>
      <c r="I2023" s="40">
        <v>71</v>
      </c>
      <c r="J2023" s="40">
        <v>74.900000000000006</v>
      </c>
      <c r="K2023" s="40">
        <v>73</v>
      </c>
      <c r="L2023" s="40">
        <v>66.599999999999994</v>
      </c>
      <c r="M2023" s="40">
        <v>54.7</v>
      </c>
      <c r="N2023" s="40">
        <v>42.8</v>
      </c>
      <c r="O2023" s="40">
        <v>32.9</v>
      </c>
    </row>
    <row r="2024" spans="1:15">
      <c r="A2024" s="40">
        <v>39027</v>
      </c>
      <c r="B2024" s="20" t="s">
        <v>1169</v>
      </c>
      <c r="C2024" s="20" t="s">
        <v>2003</v>
      </c>
      <c r="D2024" s="40">
        <v>28</v>
      </c>
      <c r="E2024" s="40">
        <v>30.6</v>
      </c>
      <c r="F2024" s="40">
        <v>40</v>
      </c>
      <c r="G2024" s="40">
        <v>50.5</v>
      </c>
      <c r="H2024" s="40">
        <v>61</v>
      </c>
      <c r="I2024" s="40">
        <v>69.7</v>
      </c>
      <c r="J2024" s="40">
        <v>73.5</v>
      </c>
      <c r="K2024" s="40">
        <v>71.5</v>
      </c>
      <c r="L2024" s="40">
        <v>65.3</v>
      </c>
      <c r="M2024" s="40">
        <v>53.4</v>
      </c>
      <c r="N2024" s="40">
        <v>41.3</v>
      </c>
      <c r="O2024" s="40">
        <v>31.2</v>
      </c>
    </row>
    <row r="2025" spans="1:15">
      <c r="A2025" s="40">
        <v>39029</v>
      </c>
      <c r="B2025" s="20" t="s">
        <v>2010</v>
      </c>
      <c r="C2025" s="20" t="s">
        <v>2003</v>
      </c>
      <c r="D2025" s="40">
        <v>26</v>
      </c>
      <c r="E2025" s="40">
        <v>27.5</v>
      </c>
      <c r="F2025" s="40">
        <v>36.700000000000003</v>
      </c>
      <c r="G2025" s="40">
        <v>47.4</v>
      </c>
      <c r="H2025" s="40">
        <v>58.2</v>
      </c>
      <c r="I2025" s="40">
        <v>66.8</v>
      </c>
      <c r="J2025" s="40">
        <v>71</v>
      </c>
      <c r="K2025" s="40">
        <v>69</v>
      </c>
      <c r="L2025" s="40">
        <v>62.9</v>
      </c>
      <c r="M2025" s="40">
        <v>51.3</v>
      </c>
      <c r="N2025" s="40">
        <v>39.700000000000003</v>
      </c>
      <c r="O2025" s="40">
        <v>29.7</v>
      </c>
    </row>
    <row r="2026" spans="1:15">
      <c r="A2026" s="40">
        <v>39031</v>
      </c>
      <c r="B2026" s="20" t="s">
        <v>2011</v>
      </c>
      <c r="C2026" s="20" t="s">
        <v>2003</v>
      </c>
      <c r="D2026" s="40">
        <v>26.7</v>
      </c>
      <c r="E2026" s="40">
        <v>28.9</v>
      </c>
      <c r="F2026" s="40">
        <v>38.299999999999997</v>
      </c>
      <c r="G2026" s="40">
        <v>48.9</v>
      </c>
      <c r="H2026" s="40">
        <v>59.6</v>
      </c>
      <c r="I2026" s="40">
        <v>68.3</v>
      </c>
      <c r="J2026" s="40">
        <v>72.2</v>
      </c>
      <c r="K2026" s="40">
        <v>70.3</v>
      </c>
      <c r="L2026" s="40">
        <v>64</v>
      </c>
      <c r="M2026" s="40">
        <v>52.2</v>
      </c>
      <c r="N2026" s="40">
        <v>40.4</v>
      </c>
      <c r="O2026" s="40">
        <v>30.1</v>
      </c>
    </row>
    <row r="2027" spans="1:15">
      <c r="A2027" s="40">
        <v>39033</v>
      </c>
      <c r="B2027" s="20" t="s">
        <v>798</v>
      </c>
      <c r="C2027" s="20" t="s">
        <v>2003</v>
      </c>
      <c r="D2027" s="40">
        <v>24.9</v>
      </c>
      <c r="E2027" s="40">
        <v>26.9</v>
      </c>
      <c r="F2027" s="40">
        <v>36.5</v>
      </c>
      <c r="G2027" s="40">
        <v>47.5</v>
      </c>
      <c r="H2027" s="40">
        <v>58.8</v>
      </c>
      <c r="I2027" s="40">
        <v>68</v>
      </c>
      <c r="J2027" s="40">
        <v>72</v>
      </c>
      <c r="K2027" s="40">
        <v>69.8</v>
      </c>
      <c r="L2027" s="40">
        <v>63.4</v>
      </c>
      <c r="M2027" s="40">
        <v>51.9</v>
      </c>
      <c r="N2027" s="40">
        <v>39.5</v>
      </c>
      <c r="O2027" s="40">
        <v>28.8</v>
      </c>
    </row>
    <row r="2028" spans="1:15">
      <c r="A2028" s="40">
        <v>39035</v>
      </c>
      <c r="B2028" s="20" t="s">
        <v>2012</v>
      </c>
      <c r="C2028" s="20" t="s">
        <v>2003</v>
      </c>
      <c r="D2028" s="40">
        <v>25.7</v>
      </c>
      <c r="E2028" s="40">
        <v>27</v>
      </c>
      <c r="F2028" s="40">
        <v>36</v>
      </c>
      <c r="G2028" s="40">
        <v>46.9</v>
      </c>
      <c r="H2028" s="40">
        <v>58.2</v>
      </c>
      <c r="I2028" s="40">
        <v>67.599999999999994</v>
      </c>
      <c r="J2028" s="40">
        <v>72.099999999999994</v>
      </c>
      <c r="K2028" s="40">
        <v>70.099999999999994</v>
      </c>
      <c r="L2028" s="40">
        <v>63.8</v>
      </c>
      <c r="M2028" s="40">
        <v>52.7</v>
      </c>
      <c r="N2028" s="40">
        <v>40.6</v>
      </c>
      <c r="O2028" s="40">
        <v>30</v>
      </c>
    </row>
    <row r="2029" spans="1:15">
      <c r="A2029" s="40">
        <v>39037</v>
      </c>
      <c r="B2029" s="20" t="s">
        <v>2013</v>
      </c>
      <c r="C2029" s="20" t="s">
        <v>2003</v>
      </c>
      <c r="D2029" s="40">
        <v>25.9</v>
      </c>
      <c r="E2029" s="40">
        <v>28.2</v>
      </c>
      <c r="F2029" s="40">
        <v>38.299999999999997</v>
      </c>
      <c r="G2029" s="40">
        <v>49.2</v>
      </c>
      <c r="H2029" s="40">
        <v>60.2</v>
      </c>
      <c r="I2029" s="40">
        <v>69.400000000000006</v>
      </c>
      <c r="J2029" s="40">
        <v>73.400000000000006</v>
      </c>
      <c r="K2029" s="40">
        <v>71.2</v>
      </c>
      <c r="L2029" s="40">
        <v>64.599999999999994</v>
      </c>
      <c r="M2029" s="40">
        <v>52.8</v>
      </c>
      <c r="N2029" s="40">
        <v>40.4</v>
      </c>
      <c r="O2029" s="40">
        <v>29.6</v>
      </c>
    </row>
    <row r="2030" spans="1:15">
      <c r="A2030" s="40">
        <v>39039</v>
      </c>
      <c r="B2030" s="20" t="s">
        <v>2014</v>
      </c>
      <c r="C2030" s="20" t="s">
        <v>2003</v>
      </c>
      <c r="D2030" s="40">
        <v>24.2</v>
      </c>
      <c r="E2030" s="40">
        <v>26.1</v>
      </c>
      <c r="F2030" s="40">
        <v>36.5</v>
      </c>
      <c r="G2030" s="40">
        <v>47.9</v>
      </c>
      <c r="H2030" s="40">
        <v>59.5</v>
      </c>
      <c r="I2030" s="40">
        <v>69.099999999999994</v>
      </c>
      <c r="J2030" s="40">
        <v>73.400000000000006</v>
      </c>
      <c r="K2030" s="40">
        <v>70.900000000000006</v>
      </c>
      <c r="L2030" s="40">
        <v>64.099999999999994</v>
      </c>
      <c r="M2030" s="40">
        <v>52.1</v>
      </c>
      <c r="N2030" s="40">
        <v>39.6</v>
      </c>
      <c r="O2030" s="40">
        <v>28.3</v>
      </c>
    </row>
    <row r="2031" spans="1:15">
      <c r="A2031" s="40">
        <v>39041</v>
      </c>
      <c r="B2031" s="20" t="s">
        <v>1222</v>
      </c>
      <c r="C2031" s="20" t="s">
        <v>2003</v>
      </c>
      <c r="D2031" s="40">
        <v>26.7</v>
      </c>
      <c r="E2031" s="40">
        <v>29.2</v>
      </c>
      <c r="F2031" s="40">
        <v>38.799999999999997</v>
      </c>
      <c r="G2031" s="40">
        <v>49.5</v>
      </c>
      <c r="H2031" s="40">
        <v>60.8</v>
      </c>
      <c r="I2031" s="40">
        <v>69.8</v>
      </c>
      <c r="J2031" s="40">
        <v>73.8</v>
      </c>
      <c r="K2031" s="40">
        <v>71.599999999999994</v>
      </c>
      <c r="L2031" s="40">
        <v>65.099999999999994</v>
      </c>
      <c r="M2031" s="40">
        <v>53.1</v>
      </c>
      <c r="N2031" s="40">
        <v>40.9</v>
      </c>
      <c r="O2031" s="40">
        <v>30.4</v>
      </c>
    </row>
    <row r="2032" spans="1:15">
      <c r="A2032" s="40">
        <v>39043</v>
      </c>
      <c r="B2032" s="20" t="s">
        <v>1884</v>
      </c>
      <c r="C2032" s="20" t="s">
        <v>2003</v>
      </c>
      <c r="D2032" s="40">
        <v>26.1</v>
      </c>
      <c r="E2032" s="40">
        <v>27.6</v>
      </c>
      <c r="F2032" s="40">
        <v>36.700000000000003</v>
      </c>
      <c r="G2032" s="40">
        <v>47.6</v>
      </c>
      <c r="H2032" s="40">
        <v>59.2</v>
      </c>
      <c r="I2032" s="40">
        <v>69</v>
      </c>
      <c r="J2032" s="40">
        <v>73.5</v>
      </c>
      <c r="K2032" s="40">
        <v>71.3</v>
      </c>
      <c r="L2032" s="40">
        <v>65.099999999999994</v>
      </c>
      <c r="M2032" s="40">
        <v>53.5</v>
      </c>
      <c r="N2032" s="40">
        <v>41.2</v>
      </c>
      <c r="O2032" s="40">
        <v>30.4</v>
      </c>
    </row>
    <row r="2033" spans="1:15">
      <c r="A2033" s="40">
        <v>39045</v>
      </c>
      <c r="B2033" s="20" t="s">
        <v>955</v>
      </c>
      <c r="C2033" s="20" t="s">
        <v>2003</v>
      </c>
      <c r="D2033" s="40">
        <v>27.9</v>
      </c>
      <c r="E2033" s="40">
        <v>30.5</v>
      </c>
      <c r="F2033" s="40">
        <v>40</v>
      </c>
      <c r="G2033" s="40">
        <v>50.5</v>
      </c>
      <c r="H2033" s="40">
        <v>61.1</v>
      </c>
      <c r="I2033" s="40">
        <v>69.7</v>
      </c>
      <c r="J2033" s="40">
        <v>73.599999999999994</v>
      </c>
      <c r="K2033" s="40">
        <v>71.599999999999994</v>
      </c>
      <c r="L2033" s="40">
        <v>65</v>
      </c>
      <c r="M2033" s="40">
        <v>53.3</v>
      </c>
      <c r="N2033" s="40">
        <v>41.4</v>
      </c>
      <c r="O2033" s="40">
        <v>31.2</v>
      </c>
    </row>
    <row r="2034" spans="1:15">
      <c r="A2034" s="40">
        <v>39047</v>
      </c>
      <c r="B2034" s="20" t="s">
        <v>729</v>
      </c>
      <c r="C2034" s="20" t="s">
        <v>2003</v>
      </c>
      <c r="D2034" s="40">
        <v>27.6</v>
      </c>
      <c r="E2034" s="40">
        <v>30.3</v>
      </c>
      <c r="F2034" s="40">
        <v>39.700000000000003</v>
      </c>
      <c r="G2034" s="40">
        <v>50.2</v>
      </c>
      <c r="H2034" s="40">
        <v>60.9</v>
      </c>
      <c r="I2034" s="40">
        <v>69.5</v>
      </c>
      <c r="J2034" s="40">
        <v>73.3</v>
      </c>
      <c r="K2034" s="40">
        <v>71.3</v>
      </c>
      <c r="L2034" s="40">
        <v>65.099999999999994</v>
      </c>
      <c r="M2034" s="40">
        <v>53.4</v>
      </c>
      <c r="N2034" s="40">
        <v>41.2</v>
      </c>
      <c r="O2034" s="40">
        <v>31</v>
      </c>
    </row>
    <row r="2035" spans="1:15">
      <c r="A2035" s="40">
        <v>39049</v>
      </c>
      <c r="B2035" s="20" t="s">
        <v>730</v>
      </c>
      <c r="C2035" s="20" t="s">
        <v>2003</v>
      </c>
      <c r="D2035" s="40">
        <v>27.8</v>
      </c>
      <c r="E2035" s="40">
        <v>30.5</v>
      </c>
      <c r="F2035" s="40">
        <v>40</v>
      </c>
      <c r="G2035" s="40">
        <v>50.6</v>
      </c>
      <c r="H2035" s="40">
        <v>61.6</v>
      </c>
      <c r="I2035" s="40">
        <v>70.5</v>
      </c>
      <c r="J2035" s="40">
        <v>74.400000000000006</v>
      </c>
      <c r="K2035" s="40">
        <v>72.3</v>
      </c>
      <c r="L2035" s="40">
        <v>65.8</v>
      </c>
      <c r="M2035" s="40">
        <v>53.9</v>
      </c>
      <c r="N2035" s="40">
        <v>41.7</v>
      </c>
      <c r="O2035" s="40">
        <v>31.3</v>
      </c>
    </row>
    <row r="2036" spans="1:15">
      <c r="A2036" s="40">
        <v>39051</v>
      </c>
      <c r="B2036" s="20" t="s">
        <v>804</v>
      </c>
      <c r="C2036" s="20" t="s">
        <v>2003</v>
      </c>
      <c r="D2036" s="40">
        <v>23.7</v>
      </c>
      <c r="E2036" s="40">
        <v>25.5</v>
      </c>
      <c r="F2036" s="40">
        <v>35.700000000000003</v>
      </c>
      <c r="G2036" s="40">
        <v>47.3</v>
      </c>
      <c r="H2036" s="40">
        <v>58.9</v>
      </c>
      <c r="I2036" s="40">
        <v>68.7</v>
      </c>
      <c r="J2036" s="40">
        <v>73</v>
      </c>
      <c r="K2036" s="40">
        <v>70.599999999999994</v>
      </c>
      <c r="L2036" s="40">
        <v>63.5</v>
      </c>
      <c r="M2036" s="40">
        <v>51.6</v>
      </c>
      <c r="N2036" s="40">
        <v>39</v>
      </c>
      <c r="O2036" s="40">
        <v>27.9</v>
      </c>
    </row>
    <row r="2037" spans="1:15">
      <c r="A2037" s="40">
        <v>39053</v>
      </c>
      <c r="B2037" s="20" t="s">
        <v>2015</v>
      </c>
      <c r="C2037" s="20" t="s">
        <v>2003</v>
      </c>
      <c r="D2037" s="40">
        <v>31.7</v>
      </c>
      <c r="E2037" s="40">
        <v>34</v>
      </c>
      <c r="F2037" s="40">
        <v>42.9</v>
      </c>
      <c r="G2037" s="40">
        <v>52.9</v>
      </c>
      <c r="H2037" s="40">
        <v>62.6</v>
      </c>
      <c r="I2037" s="40">
        <v>70.5</v>
      </c>
      <c r="J2037" s="40">
        <v>74.400000000000006</v>
      </c>
      <c r="K2037" s="40">
        <v>72.900000000000006</v>
      </c>
      <c r="L2037" s="40">
        <v>66.5</v>
      </c>
      <c r="M2037" s="40">
        <v>54.9</v>
      </c>
      <c r="N2037" s="40">
        <v>43.5</v>
      </c>
      <c r="O2037" s="40">
        <v>34.4</v>
      </c>
    </row>
    <row r="2038" spans="1:15">
      <c r="A2038" s="40">
        <v>39055</v>
      </c>
      <c r="B2038" s="20" t="s">
        <v>2016</v>
      </c>
      <c r="C2038" s="20" t="s">
        <v>2003</v>
      </c>
      <c r="D2038" s="40">
        <v>23.6</v>
      </c>
      <c r="E2038" s="40">
        <v>24.9</v>
      </c>
      <c r="F2038" s="40">
        <v>34.299999999999997</v>
      </c>
      <c r="G2038" s="40">
        <v>45.4</v>
      </c>
      <c r="H2038" s="40">
        <v>56.4</v>
      </c>
      <c r="I2038" s="40">
        <v>65.599999999999994</v>
      </c>
      <c r="J2038" s="40">
        <v>69.8</v>
      </c>
      <c r="K2038" s="40">
        <v>67.8</v>
      </c>
      <c r="L2038" s="40">
        <v>61.6</v>
      </c>
      <c r="M2038" s="40">
        <v>50.6</v>
      </c>
      <c r="N2038" s="40">
        <v>38.700000000000003</v>
      </c>
      <c r="O2038" s="40">
        <v>27.9</v>
      </c>
    </row>
    <row r="2039" spans="1:15">
      <c r="A2039" s="40">
        <v>39057</v>
      </c>
      <c r="B2039" s="20" t="s">
        <v>732</v>
      </c>
      <c r="C2039" s="20" t="s">
        <v>2003</v>
      </c>
      <c r="D2039" s="40">
        <v>27.7</v>
      </c>
      <c r="E2039" s="40">
        <v>30.3</v>
      </c>
      <c r="F2039" s="40">
        <v>39.799999999999997</v>
      </c>
      <c r="G2039" s="40">
        <v>50.4</v>
      </c>
      <c r="H2039" s="40">
        <v>61.2</v>
      </c>
      <c r="I2039" s="40">
        <v>70</v>
      </c>
      <c r="J2039" s="40">
        <v>73.900000000000006</v>
      </c>
      <c r="K2039" s="40">
        <v>71.8</v>
      </c>
      <c r="L2039" s="40">
        <v>65.400000000000006</v>
      </c>
      <c r="M2039" s="40">
        <v>53.5</v>
      </c>
      <c r="N2039" s="40">
        <v>41.4</v>
      </c>
      <c r="O2039" s="40">
        <v>31.1</v>
      </c>
    </row>
    <row r="2040" spans="1:15">
      <c r="A2040" s="40">
        <v>39059</v>
      </c>
      <c r="B2040" s="20" t="s">
        <v>2017</v>
      </c>
      <c r="C2040" s="20" t="s">
        <v>2003</v>
      </c>
      <c r="D2040" s="40">
        <v>27.8</v>
      </c>
      <c r="E2040" s="40">
        <v>30</v>
      </c>
      <c r="F2040" s="40">
        <v>39.200000000000003</v>
      </c>
      <c r="G2040" s="40">
        <v>49.7</v>
      </c>
      <c r="H2040" s="40">
        <v>60.1</v>
      </c>
      <c r="I2040" s="40">
        <v>68.599999999999994</v>
      </c>
      <c r="J2040" s="40">
        <v>72.599999999999994</v>
      </c>
      <c r="K2040" s="40">
        <v>70.599999999999994</v>
      </c>
      <c r="L2040" s="40">
        <v>64.400000000000006</v>
      </c>
      <c r="M2040" s="40">
        <v>52.6</v>
      </c>
      <c r="N2040" s="40">
        <v>41</v>
      </c>
      <c r="O2040" s="40">
        <v>31.1</v>
      </c>
    </row>
    <row r="2041" spans="1:15">
      <c r="A2041" s="40">
        <v>39061</v>
      </c>
      <c r="B2041" s="20" t="s">
        <v>986</v>
      </c>
      <c r="C2041" s="20" t="s">
        <v>2003</v>
      </c>
      <c r="D2041" s="40">
        <v>29.8</v>
      </c>
      <c r="E2041" s="40">
        <v>32.200000000000003</v>
      </c>
      <c r="F2041" s="40">
        <v>41.7</v>
      </c>
      <c r="G2041" s="40">
        <v>52.3</v>
      </c>
      <c r="H2041" s="40">
        <v>62.7</v>
      </c>
      <c r="I2041" s="40">
        <v>71.5</v>
      </c>
      <c r="J2041" s="40">
        <v>75.7</v>
      </c>
      <c r="K2041" s="40">
        <v>73.599999999999994</v>
      </c>
      <c r="L2041" s="40">
        <v>67.099999999999994</v>
      </c>
      <c r="M2041" s="40">
        <v>55.2</v>
      </c>
      <c r="N2041" s="40">
        <v>43.1</v>
      </c>
      <c r="O2041" s="40">
        <v>33</v>
      </c>
    </row>
    <row r="2042" spans="1:15">
      <c r="A2042" s="40">
        <v>39063</v>
      </c>
      <c r="B2042" s="20" t="s">
        <v>1070</v>
      </c>
      <c r="C2042" s="20" t="s">
        <v>2003</v>
      </c>
      <c r="D2042" s="40">
        <v>25.2</v>
      </c>
      <c r="E2042" s="40">
        <v>27.3</v>
      </c>
      <c r="F2042" s="40">
        <v>37.200000000000003</v>
      </c>
      <c r="G2042" s="40">
        <v>48.2</v>
      </c>
      <c r="H2042" s="40">
        <v>59.8</v>
      </c>
      <c r="I2042" s="40">
        <v>69.400000000000006</v>
      </c>
      <c r="J2042" s="40">
        <v>73.5</v>
      </c>
      <c r="K2042" s="40">
        <v>71</v>
      </c>
      <c r="L2042" s="40">
        <v>64.400000000000006</v>
      </c>
      <c r="M2042" s="40">
        <v>52.5</v>
      </c>
      <c r="N2042" s="40">
        <v>40.1</v>
      </c>
      <c r="O2042" s="40">
        <v>29.1</v>
      </c>
    </row>
    <row r="2043" spans="1:15">
      <c r="A2043" s="40">
        <v>39065</v>
      </c>
      <c r="B2043" s="20" t="s">
        <v>1179</v>
      </c>
      <c r="C2043" s="20" t="s">
        <v>2003</v>
      </c>
      <c r="D2043" s="40">
        <v>25.3</v>
      </c>
      <c r="E2043" s="40">
        <v>27.7</v>
      </c>
      <c r="F2043" s="40">
        <v>37.299999999999997</v>
      </c>
      <c r="G2043" s="40">
        <v>48.3</v>
      </c>
      <c r="H2043" s="40">
        <v>59.8</v>
      </c>
      <c r="I2043" s="40">
        <v>69</v>
      </c>
      <c r="J2043" s="40">
        <v>73.099999999999994</v>
      </c>
      <c r="K2043" s="40">
        <v>70.8</v>
      </c>
      <c r="L2043" s="40">
        <v>64.3</v>
      </c>
      <c r="M2043" s="40">
        <v>52.5</v>
      </c>
      <c r="N2043" s="40">
        <v>40.1</v>
      </c>
      <c r="O2043" s="40">
        <v>29.2</v>
      </c>
    </row>
    <row r="2044" spans="1:15">
      <c r="A2044" s="40">
        <v>39067</v>
      </c>
      <c r="B2044" s="20" t="s">
        <v>1227</v>
      </c>
      <c r="C2044" s="20" t="s">
        <v>2003</v>
      </c>
      <c r="D2044" s="40">
        <v>27</v>
      </c>
      <c r="E2044" s="40">
        <v>29</v>
      </c>
      <c r="F2044" s="40">
        <v>38.200000000000003</v>
      </c>
      <c r="G2044" s="40">
        <v>48.7</v>
      </c>
      <c r="H2044" s="40">
        <v>59.4</v>
      </c>
      <c r="I2044" s="40">
        <v>67.900000000000006</v>
      </c>
      <c r="J2044" s="40">
        <v>71.900000000000006</v>
      </c>
      <c r="K2044" s="40">
        <v>70.099999999999994</v>
      </c>
      <c r="L2044" s="40">
        <v>63.8</v>
      </c>
      <c r="M2044" s="40">
        <v>52.1</v>
      </c>
      <c r="N2044" s="40">
        <v>40.4</v>
      </c>
      <c r="O2044" s="40">
        <v>30.4</v>
      </c>
    </row>
    <row r="2045" spans="1:15">
      <c r="A2045" s="40">
        <v>39069</v>
      </c>
      <c r="B2045" s="20" t="s">
        <v>734</v>
      </c>
      <c r="C2045" s="20" t="s">
        <v>2003</v>
      </c>
      <c r="D2045" s="40">
        <v>24.6</v>
      </c>
      <c r="E2045" s="40">
        <v>26.4</v>
      </c>
      <c r="F2045" s="40">
        <v>36.700000000000003</v>
      </c>
      <c r="G2045" s="40">
        <v>48</v>
      </c>
      <c r="H2045" s="40">
        <v>59.6</v>
      </c>
      <c r="I2045" s="40">
        <v>69.2</v>
      </c>
      <c r="J2045" s="40">
        <v>73.5</v>
      </c>
      <c r="K2045" s="40">
        <v>71</v>
      </c>
      <c r="L2045" s="40">
        <v>64.099999999999994</v>
      </c>
      <c r="M2045" s="40">
        <v>52.2</v>
      </c>
      <c r="N2045" s="40">
        <v>39.799999999999997</v>
      </c>
      <c r="O2045" s="40">
        <v>28.6</v>
      </c>
    </row>
    <row r="2046" spans="1:15">
      <c r="A2046" s="40">
        <v>39071</v>
      </c>
      <c r="B2046" s="20" t="s">
        <v>2018</v>
      </c>
      <c r="C2046" s="20" t="s">
        <v>2003</v>
      </c>
      <c r="D2046" s="40">
        <v>28.6</v>
      </c>
      <c r="E2046" s="40">
        <v>31.2</v>
      </c>
      <c r="F2046" s="40">
        <v>40.5</v>
      </c>
      <c r="G2046" s="40">
        <v>50.9</v>
      </c>
      <c r="H2046" s="40">
        <v>61.3</v>
      </c>
      <c r="I2046" s="40">
        <v>69.7</v>
      </c>
      <c r="J2046" s="40">
        <v>73.5</v>
      </c>
      <c r="K2046" s="40">
        <v>71.599999999999994</v>
      </c>
      <c r="L2046" s="40">
        <v>65.400000000000006</v>
      </c>
      <c r="M2046" s="40">
        <v>53.7</v>
      </c>
      <c r="N2046" s="40">
        <v>41.7</v>
      </c>
      <c r="O2046" s="40">
        <v>31.9</v>
      </c>
    </row>
    <row r="2047" spans="1:15">
      <c r="A2047" s="40">
        <v>39073</v>
      </c>
      <c r="B2047" s="20" t="s">
        <v>2019</v>
      </c>
      <c r="C2047" s="20" t="s">
        <v>2003</v>
      </c>
      <c r="D2047" s="40">
        <v>28.5</v>
      </c>
      <c r="E2047" s="40">
        <v>31</v>
      </c>
      <c r="F2047" s="40">
        <v>40.299999999999997</v>
      </c>
      <c r="G2047" s="40">
        <v>50.7</v>
      </c>
      <c r="H2047" s="40">
        <v>61</v>
      </c>
      <c r="I2047" s="40">
        <v>69.3</v>
      </c>
      <c r="J2047" s="40">
        <v>73.2</v>
      </c>
      <c r="K2047" s="40">
        <v>71.3</v>
      </c>
      <c r="L2047" s="40">
        <v>64.900000000000006</v>
      </c>
      <c r="M2047" s="40">
        <v>53.3</v>
      </c>
      <c r="N2047" s="40">
        <v>41.6</v>
      </c>
      <c r="O2047" s="40">
        <v>31.6</v>
      </c>
    </row>
    <row r="2048" spans="1:15">
      <c r="A2048" s="40">
        <v>39075</v>
      </c>
      <c r="B2048" s="20" t="s">
        <v>992</v>
      </c>
      <c r="C2048" s="20" t="s">
        <v>2003</v>
      </c>
      <c r="D2048" s="40">
        <v>25.8</v>
      </c>
      <c r="E2048" s="40">
        <v>27.8</v>
      </c>
      <c r="F2048" s="40">
        <v>37.200000000000003</v>
      </c>
      <c r="G2048" s="40">
        <v>47.9</v>
      </c>
      <c r="H2048" s="40">
        <v>58.7</v>
      </c>
      <c r="I2048" s="40">
        <v>67.599999999999994</v>
      </c>
      <c r="J2048" s="40">
        <v>71.599999999999994</v>
      </c>
      <c r="K2048" s="40">
        <v>69.599999999999994</v>
      </c>
      <c r="L2048" s="40">
        <v>63.3</v>
      </c>
      <c r="M2048" s="40">
        <v>51.6</v>
      </c>
      <c r="N2048" s="40">
        <v>39.799999999999997</v>
      </c>
      <c r="O2048" s="40">
        <v>29.3</v>
      </c>
    </row>
    <row r="2049" spans="1:15">
      <c r="A2049" s="40">
        <v>39077</v>
      </c>
      <c r="B2049" s="20" t="s">
        <v>1558</v>
      </c>
      <c r="C2049" s="20" t="s">
        <v>2003</v>
      </c>
      <c r="D2049" s="40">
        <v>25.2</v>
      </c>
      <c r="E2049" s="40">
        <v>27</v>
      </c>
      <c r="F2049" s="40">
        <v>36.4</v>
      </c>
      <c r="G2049" s="40">
        <v>47.5</v>
      </c>
      <c r="H2049" s="40">
        <v>58.8</v>
      </c>
      <c r="I2049" s="40">
        <v>68.2</v>
      </c>
      <c r="J2049" s="40">
        <v>72.400000000000006</v>
      </c>
      <c r="K2049" s="40">
        <v>70.099999999999994</v>
      </c>
      <c r="L2049" s="40">
        <v>63.9</v>
      </c>
      <c r="M2049" s="40">
        <v>52.4</v>
      </c>
      <c r="N2049" s="40">
        <v>40.200000000000003</v>
      </c>
      <c r="O2049" s="40">
        <v>29.3</v>
      </c>
    </row>
    <row r="2050" spans="1:15">
      <c r="A2050" s="40">
        <v>39079</v>
      </c>
      <c r="B2050" s="20" t="s">
        <v>736</v>
      </c>
      <c r="C2050" s="20" t="s">
        <v>2003</v>
      </c>
      <c r="D2050" s="40">
        <v>30.1</v>
      </c>
      <c r="E2050" s="40">
        <v>32.6</v>
      </c>
      <c r="F2050" s="40">
        <v>41.7</v>
      </c>
      <c r="G2050" s="40">
        <v>51.8</v>
      </c>
      <c r="H2050" s="40">
        <v>61.8</v>
      </c>
      <c r="I2050" s="40">
        <v>69.900000000000006</v>
      </c>
      <c r="J2050" s="40">
        <v>73.8</v>
      </c>
      <c r="K2050" s="40">
        <v>72.099999999999994</v>
      </c>
      <c r="L2050" s="40">
        <v>65.7</v>
      </c>
      <c r="M2050" s="40">
        <v>54</v>
      </c>
      <c r="N2050" s="40">
        <v>42.6</v>
      </c>
      <c r="O2050" s="40">
        <v>33</v>
      </c>
    </row>
    <row r="2051" spans="1:15">
      <c r="A2051" s="40">
        <v>39081</v>
      </c>
      <c r="B2051" s="20" t="s">
        <v>737</v>
      </c>
      <c r="C2051" s="20" t="s">
        <v>2003</v>
      </c>
      <c r="D2051" s="40">
        <v>27.6</v>
      </c>
      <c r="E2051" s="40">
        <v>29.5</v>
      </c>
      <c r="F2051" s="40">
        <v>38.6</v>
      </c>
      <c r="G2051" s="40">
        <v>49</v>
      </c>
      <c r="H2051" s="40">
        <v>59.7</v>
      </c>
      <c r="I2051" s="40">
        <v>68.2</v>
      </c>
      <c r="J2051" s="40">
        <v>72.3</v>
      </c>
      <c r="K2051" s="40">
        <v>70.400000000000006</v>
      </c>
      <c r="L2051" s="40">
        <v>64.099999999999994</v>
      </c>
      <c r="M2051" s="40">
        <v>52.5</v>
      </c>
      <c r="N2051" s="40">
        <v>41</v>
      </c>
      <c r="O2051" s="40">
        <v>31</v>
      </c>
    </row>
    <row r="2052" spans="1:15">
      <c r="A2052" s="40">
        <v>39083</v>
      </c>
      <c r="B2052" s="20" t="s">
        <v>1187</v>
      </c>
      <c r="C2052" s="20" t="s">
        <v>2003</v>
      </c>
      <c r="D2052" s="40">
        <v>25.7</v>
      </c>
      <c r="E2052" s="40">
        <v>27.9</v>
      </c>
      <c r="F2052" s="40">
        <v>37.5</v>
      </c>
      <c r="G2052" s="40">
        <v>48.1</v>
      </c>
      <c r="H2052" s="40">
        <v>59</v>
      </c>
      <c r="I2052" s="40">
        <v>67.900000000000006</v>
      </c>
      <c r="J2052" s="40">
        <v>71.8</v>
      </c>
      <c r="K2052" s="40">
        <v>69.8</v>
      </c>
      <c r="L2052" s="40">
        <v>63.4</v>
      </c>
      <c r="M2052" s="40">
        <v>51.7</v>
      </c>
      <c r="N2052" s="40">
        <v>39.700000000000003</v>
      </c>
      <c r="O2052" s="40">
        <v>29.3</v>
      </c>
    </row>
    <row r="2053" spans="1:15">
      <c r="A2053" s="40">
        <v>39085</v>
      </c>
      <c r="B2053" s="20" t="s">
        <v>859</v>
      </c>
      <c r="C2053" s="20" t="s">
        <v>2003</v>
      </c>
      <c r="D2053" s="40">
        <v>25.3</v>
      </c>
      <c r="E2053" s="40">
        <v>26</v>
      </c>
      <c r="F2053" s="40">
        <v>35</v>
      </c>
      <c r="G2053" s="40">
        <v>45.7</v>
      </c>
      <c r="H2053" s="40">
        <v>56.9</v>
      </c>
      <c r="I2053" s="40">
        <v>66.400000000000006</v>
      </c>
      <c r="J2053" s="40">
        <v>71</v>
      </c>
      <c r="K2053" s="40">
        <v>69.099999999999994</v>
      </c>
      <c r="L2053" s="40">
        <v>63.1</v>
      </c>
      <c r="M2053" s="40">
        <v>52.2</v>
      </c>
      <c r="N2053" s="40">
        <v>40.299999999999997</v>
      </c>
      <c r="O2053" s="40">
        <v>29.8</v>
      </c>
    </row>
    <row r="2054" spans="1:15">
      <c r="A2054" s="40">
        <v>39087</v>
      </c>
      <c r="B2054" s="20" t="s">
        <v>740</v>
      </c>
      <c r="C2054" s="20" t="s">
        <v>2003</v>
      </c>
      <c r="D2054" s="40">
        <v>32</v>
      </c>
      <c r="E2054" s="40">
        <v>34.4</v>
      </c>
      <c r="F2054" s="40">
        <v>43.3</v>
      </c>
      <c r="G2054" s="40">
        <v>53.2</v>
      </c>
      <c r="H2054" s="40">
        <v>62.6</v>
      </c>
      <c r="I2054" s="40">
        <v>70.5</v>
      </c>
      <c r="J2054" s="40">
        <v>74.400000000000006</v>
      </c>
      <c r="K2054" s="40">
        <v>72.900000000000006</v>
      </c>
      <c r="L2054" s="40">
        <v>66.7</v>
      </c>
      <c r="M2054" s="40">
        <v>55</v>
      </c>
      <c r="N2054" s="40">
        <v>43.7</v>
      </c>
      <c r="O2054" s="40">
        <v>34.700000000000003</v>
      </c>
    </row>
    <row r="2055" spans="1:15">
      <c r="A2055" s="40">
        <v>39089</v>
      </c>
      <c r="B2055" s="20" t="s">
        <v>2020</v>
      </c>
      <c r="C2055" s="20" t="s">
        <v>2003</v>
      </c>
      <c r="D2055" s="40">
        <v>26.8</v>
      </c>
      <c r="E2055" s="40">
        <v>29.3</v>
      </c>
      <c r="F2055" s="40">
        <v>38.799999999999997</v>
      </c>
      <c r="G2055" s="40">
        <v>49.4</v>
      </c>
      <c r="H2055" s="40">
        <v>60.2</v>
      </c>
      <c r="I2055" s="40">
        <v>68.900000000000006</v>
      </c>
      <c r="J2055" s="40">
        <v>72.8</v>
      </c>
      <c r="K2055" s="40">
        <v>70.7</v>
      </c>
      <c r="L2055" s="40">
        <v>64.2</v>
      </c>
      <c r="M2055" s="40">
        <v>52.4</v>
      </c>
      <c r="N2055" s="40">
        <v>40.5</v>
      </c>
      <c r="O2055" s="40">
        <v>30.2</v>
      </c>
    </row>
    <row r="2056" spans="1:15">
      <c r="A2056" s="40">
        <v>39091</v>
      </c>
      <c r="B2056" s="20" t="s">
        <v>816</v>
      </c>
      <c r="C2056" s="20" t="s">
        <v>2003</v>
      </c>
      <c r="D2056" s="40">
        <v>25.3</v>
      </c>
      <c r="E2056" s="40">
        <v>27.8</v>
      </c>
      <c r="F2056" s="40">
        <v>37.5</v>
      </c>
      <c r="G2056" s="40">
        <v>48.5</v>
      </c>
      <c r="H2056" s="40">
        <v>59.7</v>
      </c>
      <c r="I2056" s="40">
        <v>68.8</v>
      </c>
      <c r="J2056" s="40">
        <v>72.8</v>
      </c>
      <c r="K2056" s="40">
        <v>70.5</v>
      </c>
      <c r="L2056" s="40">
        <v>64.2</v>
      </c>
      <c r="M2056" s="40">
        <v>52.4</v>
      </c>
      <c r="N2056" s="40">
        <v>39.9</v>
      </c>
      <c r="O2056" s="40">
        <v>29</v>
      </c>
    </row>
    <row r="2057" spans="1:15">
      <c r="A2057" s="40">
        <v>39093</v>
      </c>
      <c r="B2057" s="20" t="s">
        <v>2021</v>
      </c>
      <c r="C2057" s="20" t="s">
        <v>2003</v>
      </c>
      <c r="D2057" s="40">
        <v>26.1</v>
      </c>
      <c r="E2057" s="40">
        <v>27.6</v>
      </c>
      <c r="F2057" s="40">
        <v>36.6</v>
      </c>
      <c r="G2057" s="40">
        <v>47.5</v>
      </c>
      <c r="H2057" s="40">
        <v>58.9</v>
      </c>
      <c r="I2057" s="40">
        <v>68.400000000000006</v>
      </c>
      <c r="J2057" s="40">
        <v>72.7</v>
      </c>
      <c r="K2057" s="40">
        <v>70.599999999999994</v>
      </c>
      <c r="L2057" s="40">
        <v>64.5</v>
      </c>
      <c r="M2057" s="40">
        <v>53</v>
      </c>
      <c r="N2057" s="40">
        <v>40.9</v>
      </c>
      <c r="O2057" s="40">
        <v>30.3</v>
      </c>
    </row>
    <row r="2058" spans="1:15">
      <c r="A2058" s="40">
        <v>39095</v>
      </c>
      <c r="B2058" s="20" t="s">
        <v>1282</v>
      </c>
      <c r="C2058" s="20" t="s">
        <v>2003</v>
      </c>
      <c r="D2058" s="40">
        <v>25.1</v>
      </c>
      <c r="E2058" s="40">
        <v>26.7</v>
      </c>
      <c r="F2058" s="40">
        <v>36.6</v>
      </c>
      <c r="G2058" s="40">
        <v>47.9</v>
      </c>
      <c r="H2058" s="40">
        <v>59.5</v>
      </c>
      <c r="I2058" s="40">
        <v>69.2</v>
      </c>
      <c r="J2058" s="40">
        <v>73.8</v>
      </c>
      <c r="K2058" s="40">
        <v>71.400000000000006</v>
      </c>
      <c r="L2058" s="40">
        <v>64.5</v>
      </c>
      <c r="M2058" s="40">
        <v>52.7</v>
      </c>
      <c r="N2058" s="40">
        <v>40.1</v>
      </c>
      <c r="O2058" s="40">
        <v>29.1</v>
      </c>
    </row>
    <row r="2059" spans="1:15">
      <c r="A2059" s="40">
        <v>39097</v>
      </c>
      <c r="B2059" s="20" t="s">
        <v>745</v>
      </c>
      <c r="C2059" s="20" t="s">
        <v>2003</v>
      </c>
      <c r="D2059" s="40">
        <v>27</v>
      </c>
      <c r="E2059" s="40">
        <v>29.7</v>
      </c>
      <c r="F2059" s="40">
        <v>39.200000000000003</v>
      </c>
      <c r="G2059" s="40">
        <v>49.9</v>
      </c>
      <c r="H2059" s="40">
        <v>60.8</v>
      </c>
      <c r="I2059" s="40">
        <v>69.599999999999994</v>
      </c>
      <c r="J2059" s="40">
        <v>73.5</v>
      </c>
      <c r="K2059" s="40">
        <v>71.5</v>
      </c>
      <c r="L2059" s="40">
        <v>65.099999999999994</v>
      </c>
      <c r="M2059" s="40">
        <v>53.3</v>
      </c>
      <c r="N2059" s="40">
        <v>41</v>
      </c>
      <c r="O2059" s="40">
        <v>30.6</v>
      </c>
    </row>
    <row r="2060" spans="1:15">
      <c r="A2060" s="40">
        <v>39099</v>
      </c>
      <c r="B2060" s="20" t="s">
        <v>2022</v>
      </c>
      <c r="C2060" s="20" t="s">
        <v>2003</v>
      </c>
      <c r="D2060" s="40">
        <v>25</v>
      </c>
      <c r="E2060" s="40">
        <v>26.6</v>
      </c>
      <c r="F2060" s="40">
        <v>35.799999999999997</v>
      </c>
      <c r="G2060" s="40">
        <v>46.7</v>
      </c>
      <c r="H2060" s="40">
        <v>57.4</v>
      </c>
      <c r="I2060" s="40">
        <v>66.2</v>
      </c>
      <c r="J2060" s="40">
        <v>70.400000000000006</v>
      </c>
      <c r="K2060" s="40">
        <v>68.400000000000006</v>
      </c>
      <c r="L2060" s="40">
        <v>62.2</v>
      </c>
      <c r="M2060" s="40">
        <v>50.8</v>
      </c>
      <c r="N2060" s="40">
        <v>39.1</v>
      </c>
      <c r="O2060" s="40">
        <v>28.8</v>
      </c>
    </row>
    <row r="2061" spans="1:15">
      <c r="A2061" s="40">
        <v>39101</v>
      </c>
      <c r="B2061" s="20" t="s">
        <v>747</v>
      </c>
      <c r="C2061" s="20" t="s">
        <v>2003</v>
      </c>
      <c r="D2061" s="40">
        <v>25.8</v>
      </c>
      <c r="E2061" s="40">
        <v>28</v>
      </c>
      <c r="F2061" s="40">
        <v>37.700000000000003</v>
      </c>
      <c r="G2061" s="40">
        <v>48.7</v>
      </c>
      <c r="H2061" s="40">
        <v>60.1</v>
      </c>
      <c r="I2061" s="40">
        <v>69.2</v>
      </c>
      <c r="J2061" s="40">
        <v>73.099999999999994</v>
      </c>
      <c r="K2061" s="40">
        <v>70.900000000000006</v>
      </c>
      <c r="L2061" s="40">
        <v>64.400000000000006</v>
      </c>
      <c r="M2061" s="40">
        <v>52.6</v>
      </c>
      <c r="N2061" s="40">
        <v>40.200000000000003</v>
      </c>
      <c r="O2061" s="40">
        <v>29.6</v>
      </c>
    </row>
    <row r="2062" spans="1:15">
      <c r="A2062" s="40">
        <v>39103</v>
      </c>
      <c r="B2062" s="20" t="s">
        <v>2023</v>
      </c>
      <c r="C2062" s="20" t="s">
        <v>2003</v>
      </c>
      <c r="D2062" s="40">
        <v>25.4</v>
      </c>
      <c r="E2062" s="40">
        <v>27.1</v>
      </c>
      <c r="F2062" s="40">
        <v>36.4</v>
      </c>
      <c r="G2062" s="40">
        <v>47.3</v>
      </c>
      <c r="H2062" s="40">
        <v>58.5</v>
      </c>
      <c r="I2062" s="40">
        <v>67.599999999999994</v>
      </c>
      <c r="J2062" s="40">
        <v>71.8</v>
      </c>
      <c r="K2062" s="40">
        <v>69.7</v>
      </c>
      <c r="L2062" s="40">
        <v>63.4</v>
      </c>
      <c r="M2062" s="40">
        <v>52</v>
      </c>
      <c r="N2062" s="40">
        <v>40.1</v>
      </c>
      <c r="O2062" s="40">
        <v>29.5</v>
      </c>
    </row>
    <row r="2063" spans="1:15">
      <c r="A2063" s="40">
        <v>39105</v>
      </c>
      <c r="B2063" s="20" t="s">
        <v>2024</v>
      </c>
      <c r="C2063" s="20" t="s">
        <v>2003</v>
      </c>
      <c r="D2063" s="40">
        <v>30.9</v>
      </c>
      <c r="E2063" s="40">
        <v>33.200000000000003</v>
      </c>
      <c r="F2063" s="40">
        <v>42.2</v>
      </c>
      <c r="G2063" s="40">
        <v>52.3</v>
      </c>
      <c r="H2063" s="40">
        <v>62.1</v>
      </c>
      <c r="I2063" s="40">
        <v>70.099999999999994</v>
      </c>
      <c r="J2063" s="40">
        <v>73.900000000000006</v>
      </c>
      <c r="K2063" s="40">
        <v>72.3</v>
      </c>
      <c r="L2063" s="40">
        <v>66</v>
      </c>
      <c r="M2063" s="40">
        <v>54.4</v>
      </c>
      <c r="N2063" s="40">
        <v>42.9</v>
      </c>
      <c r="O2063" s="40">
        <v>33.6</v>
      </c>
    </row>
    <row r="2064" spans="1:15">
      <c r="A2064" s="40">
        <v>39107</v>
      </c>
      <c r="B2064" s="20" t="s">
        <v>1197</v>
      </c>
      <c r="C2064" s="20" t="s">
        <v>2003</v>
      </c>
      <c r="D2064" s="40">
        <v>25.2</v>
      </c>
      <c r="E2064" s="40">
        <v>27.5</v>
      </c>
      <c r="F2064" s="40">
        <v>37.700000000000003</v>
      </c>
      <c r="G2064" s="40">
        <v>48.8</v>
      </c>
      <c r="H2064" s="40">
        <v>60</v>
      </c>
      <c r="I2064" s="40">
        <v>69.400000000000006</v>
      </c>
      <c r="J2064" s="40">
        <v>73.3</v>
      </c>
      <c r="K2064" s="40">
        <v>71</v>
      </c>
      <c r="L2064" s="40">
        <v>64.599999999999994</v>
      </c>
      <c r="M2064" s="40">
        <v>52.7</v>
      </c>
      <c r="N2064" s="40">
        <v>40.1</v>
      </c>
      <c r="O2064" s="40">
        <v>29</v>
      </c>
    </row>
    <row r="2065" spans="1:15">
      <c r="A2065" s="40">
        <v>39109</v>
      </c>
      <c r="B2065" s="20" t="s">
        <v>1235</v>
      </c>
      <c r="C2065" s="20" t="s">
        <v>2003</v>
      </c>
      <c r="D2065" s="40">
        <v>26.8</v>
      </c>
      <c r="E2065" s="40">
        <v>29.1</v>
      </c>
      <c r="F2065" s="40">
        <v>39</v>
      </c>
      <c r="G2065" s="40">
        <v>49.9</v>
      </c>
      <c r="H2065" s="40">
        <v>60.9</v>
      </c>
      <c r="I2065" s="40">
        <v>70</v>
      </c>
      <c r="J2065" s="40">
        <v>74</v>
      </c>
      <c r="K2065" s="40">
        <v>71.900000000000006</v>
      </c>
      <c r="L2065" s="40">
        <v>65.3</v>
      </c>
      <c r="M2065" s="40">
        <v>53.3</v>
      </c>
      <c r="N2065" s="40">
        <v>41</v>
      </c>
      <c r="O2065" s="40">
        <v>30.3</v>
      </c>
    </row>
    <row r="2066" spans="1:15">
      <c r="A2066" s="40">
        <v>39111</v>
      </c>
      <c r="B2066" s="20" t="s">
        <v>750</v>
      </c>
      <c r="C2066" s="20" t="s">
        <v>2003</v>
      </c>
      <c r="D2066" s="40">
        <v>28.8</v>
      </c>
      <c r="E2066" s="40">
        <v>31</v>
      </c>
      <c r="F2066" s="40">
        <v>40</v>
      </c>
      <c r="G2066" s="40">
        <v>50.3</v>
      </c>
      <c r="H2066" s="40">
        <v>60.4</v>
      </c>
      <c r="I2066" s="40">
        <v>68.8</v>
      </c>
      <c r="J2066" s="40">
        <v>72.8</v>
      </c>
      <c r="K2066" s="40">
        <v>71.099999999999994</v>
      </c>
      <c r="L2066" s="40">
        <v>65</v>
      </c>
      <c r="M2066" s="40">
        <v>53.3</v>
      </c>
      <c r="N2066" s="40">
        <v>41.5</v>
      </c>
      <c r="O2066" s="40">
        <v>31.8</v>
      </c>
    </row>
    <row r="2067" spans="1:15">
      <c r="A2067" s="40">
        <v>39113</v>
      </c>
      <c r="B2067" s="20" t="s">
        <v>751</v>
      </c>
      <c r="C2067" s="20" t="s">
        <v>2003</v>
      </c>
      <c r="D2067" s="40">
        <v>27.7</v>
      </c>
      <c r="E2067" s="40">
        <v>30.3</v>
      </c>
      <c r="F2067" s="40">
        <v>39.799999999999997</v>
      </c>
      <c r="G2067" s="40">
        <v>50.6</v>
      </c>
      <c r="H2067" s="40">
        <v>61.5</v>
      </c>
      <c r="I2067" s="40">
        <v>70.5</v>
      </c>
      <c r="J2067" s="40">
        <v>74.5</v>
      </c>
      <c r="K2067" s="40">
        <v>72.3</v>
      </c>
      <c r="L2067" s="40">
        <v>65.8</v>
      </c>
      <c r="M2067" s="40">
        <v>53.7</v>
      </c>
      <c r="N2067" s="40">
        <v>41.6</v>
      </c>
      <c r="O2067" s="40">
        <v>31.2</v>
      </c>
    </row>
    <row r="2068" spans="1:15">
      <c r="A2068" s="40">
        <v>39115</v>
      </c>
      <c r="B2068" s="20" t="s">
        <v>752</v>
      </c>
      <c r="C2068" s="20" t="s">
        <v>2003</v>
      </c>
      <c r="D2068" s="40">
        <v>28.8</v>
      </c>
      <c r="E2068" s="40">
        <v>31.1</v>
      </c>
      <c r="F2068" s="40">
        <v>40.4</v>
      </c>
      <c r="G2068" s="40">
        <v>50.8</v>
      </c>
      <c r="H2068" s="40">
        <v>60.9</v>
      </c>
      <c r="I2068" s="40">
        <v>69.3</v>
      </c>
      <c r="J2068" s="40">
        <v>73</v>
      </c>
      <c r="K2068" s="40">
        <v>71.3</v>
      </c>
      <c r="L2068" s="40">
        <v>65.099999999999994</v>
      </c>
      <c r="M2068" s="40">
        <v>53.4</v>
      </c>
      <c r="N2068" s="40">
        <v>41.7</v>
      </c>
      <c r="O2068" s="40">
        <v>31.8</v>
      </c>
    </row>
    <row r="2069" spans="1:15">
      <c r="A2069" s="40">
        <v>39117</v>
      </c>
      <c r="B2069" s="20" t="s">
        <v>2025</v>
      </c>
      <c r="C2069" s="20" t="s">
        <v>2003</v>
      </c>
      <c r="D2069" s="40">
        <v>25.2</v>
      </c>
      <c r="E2069" s="40">
        <v>27.4</v>
      </c>
      <c r="F2069" s="40">
        <v>37.1</v>
      </c>
      <c r="G2069" s="40">
        <v>47.9</v>
      </c>
      <c r="H2069" s="40">
        <v>59.1</v>
      </c>
      <c r="I2069" s="40">
        <v>68.099999999999994</v>
      </c>
      <c r="J2069" s="40">
        <v>72.099999999999994</v>
      </c>
      <c r="K2069" s="40">
        <v>69.8</v>
      </c>
      <c r="L2069" s="40">
        <v>63.4</v>
      </c>
      <c r="M2069" s="40">
        <v>51.7</v>
      </c>
      <c r="N2069" s="40">
        <v>39.6</v>
      </c>
      <c r="O2069" s="40">
        <v>29</v>
      </c>
    </row>
    <row r="2070" spans="1:15">
      <c r="A2070" s="40">
        <v>39119</v>
      </c>
      <c r="B2070" s="20" t="s">
        <v>2026</v>
      </c>
      <c r="C2070" s="20" t="s">
        <v>2003</v>
      </c>
      <c r="D2070" s="40">
        <v>27.8</v>
      </c>
      <c r="E2070" s="40">
        <v>30.1</v>
      </c>
      <c r="F2070" s="40">
        <v>39.4</v>
      </c>
      <c r="G2070" s="40">
        <v>49.9</v>
      </c>
      <c r="H2070" s="40">
        <v>60.4</v>
      </c>
      <c r="I2070" s="40">
        <v>68.8</v>
      </c>
      <c r="J2070" s="40">
        <v>72.7</v>
      </c>
      <c r="K2070" s="40">
        <v>70.900000000000006</v>
      </c>
      <c r="L2070" s="40">
        <v>64.5</v>
      </c>
      <c r="M2070" s="40">
        <v>52.8</v>
      </c>
      <c r="N2070" s="40">
        <v>41.1</v>
      </c>
      <c r="O2070" s="40">
        <v>31</v>
      </c>
    </row>
    <row r="2071" spans="1:15">
      <c r="A2071" s="40">
        <v>39121</v>
      </c>
      <c r="B2071" s="20" t="s">
        <v>1236</v>
      </c>
      <c r="C2071" s="20" t="s">
        <v>2003</v>
      </c>
      <c r="D2071" s="40">
        <v>28.5</v>
      </c>
      <c r="E2071" s="40">
        <v>30.8</v>
      </c>
      <c r="F2071" s="40">
        <v>39.9</v>
      </c>
      <c r="G2071" s="40">
        <v>50.4</v>
      </c>
      <c r="H2071" s="40">
        <v>60.6</v>
      </c>
      <c r="I2071" s="40">
        <v>69</v>
      </c>
      <c r="J2071" s="40">
        <v>72.900000000000006</v>
      </c>
      <c r="K2071" s="40">
        <v>71.099999999999994</v>
      </c>
      <c r="L2071" s="40">
        <v>64.900000000000006</v>
      </c>
      <c r="M2071" s="40">
        <v>53.2</v>
      </c>
      <c r="N2071" s="40">
        <v>41.4</v>
      </c>
      <c r="O2071" s="40">
        <v>31.6</v>
      </c>
    </row>
    <row r="2072" spans="1:15">
      <c r="A2072" s="40">
        <v>39123</v>
      </c>
      <c r="B2072" s="20" t="s">
        <v>1346</v>
      </c>
      <c r="C2072" s="20" t="s">
        <v>2003</v>
      </c>
      <c r="D2072" s="40">
        <v>25.6</v>
      </c>
      <c r="E2072" s="40">
        <v>27.4</v>
      </c>
      <c r="F2072" s="40">
        <v>36.799999999999997</v>
      </c>
      <c r="G2072" s="40">
        <v>48</v>
      </c>
      <c r="H2072" s="40">
        <v>59.6</v>
      </c>
      <c r="I2072" s="40">
        <v>69.400000000000006</v>
      </c>
      <c r="J2072" s="40">
        <v>74</v>
      </c>
      <c r="K2072" s="40">
        <v>71.599999999999994</v>
      </c>
      <c r="L2072" s="40">
        <v>65.099999999999994</v>
      </c>
      <c r="M2072" s="40">
        <v>53.5</v>
      </c>
      <c r="N2072" s="40">
        <v>40.799999999999997</v>
      </c>
      <c r="O2072" s="40">
        <v>29.8</v>
      </c>
    </row>
    <row r="2073" spans="1:15">
      <c r="A2073" s="40">
        <v>39125</v>
      </c>
      <c r="B2073" s="20" t="s">
        <v>1092</v>
      </c>
      <c r="C2073" s="20" t="s">
        <v>2003</v>
      </c>
      <c r="D2073" s="40">
        <v>24.6</v>
      </c>
      <c r="E2073" s="40">
        <v>26.6</v>
      </c>
      <c r="F2073" s="40">
        <v>37</v>
      </c>
      <c r="G2073" s="40">
        <v>48.5</v>
      </c>
      <c r="H2073" s="40">
        <v>59.9</v>
      </c>
      <c r="I2073" s="40">
        <v>69.3</v>
      </c>
      <c r="J2073" s="40">
        <v>73.599999999999994</v>
      </c>
      <c r="K2073" s="40">
        <v>71.2</v>
      </c>
      <c r="L2073" s="40">
        <v>64.599999999999994</v>
      </c>
      <c r="M2073" s="40">
        <v>52.6</v>
      </c>
      <c r="N2073" s="40">
        <v>40</v>
      </c>
      <c r="O2073" s="40">
        <v>28.6</v>
      </c>
    </row>
    <row r="2074" spans="1:15">
      <c r="A2074" s="40">
        <v>39127</v>
      </c>
      <c r="B2074" s="20" t="s">
        <v>753</v>
      </c>
      <c r="C2074" s="20" t="s">
        <v>2003</v>
      </c>
      <c r="D2074" s="40">
        <v>27.9</v>
      </c>
      <c r="E2074" s="40">
        <v>30.3</v>
      </c>
      <c r="F2074" s="40">
        <v>39.700000000000003</v>
      </c>
      <c r="G2074" s="40">
        <v>50.1</v>
      </c>
      <c r="H2074" s="40">
        <v>60.4</v>
      </c>
      <c r="I2074" s="40">
        <v>68.900000000000006</v>
      </c>
      <c r="J2074" s="40">
        <v>72.7</v>
      </c>
      <c r="K2074" s="40">
        <v>70.900000000000006</v>
      </c>
      <c r="L2074" s="40">
        <v>64.400000000000006</v>
      </c>
      <c r="M2074" s="40">
        <v>52.8</v>
      </c>
      <c r="N2074" s="40">
        <v>41</v>
      </c>
      <c r="O2074" s="40">
        <v>31</v>
      </c>
    </row>
    <row r="2075" spans="1:15">
      <c r="A2075" s="40">
        <v>39129</v>
      </c>
      <c r="B2075" s="20" t="s">
        <v>2027</v>
      </c>
      <c r="C2075" s="20" t="s">
        <v>2003</v>
      </c>
      <c r="D2075" s="40">
        <v>28.6</v>
      </c>
      <c r="E2075" s="40">
        <v>31.2</v>
      </c>
      <c r="F2075" s="40">
        <v>40.700000000000003</v>
      </c>
      <c r="G2075" s="40">
        <v>51.2</v>
      </c>
      <c r="H2075" s="40">
        <v>62</v>
      </c>
      <c r="I2075" s="40">
        <v>70.599999999999994</v>
      </c>
      <c r="J2075" s="40">
        <v>74.5</v>
      </c>
      <c r="K2075" s="40">
        <v>72.5</v>
      </c>
      <c r="L2075" s="40">
        <v>66</v>
      </c>
      <c r="M2075" s="40">
        <v>54.2</v>
      </c>
      <c r="N2075" s="40">
        <v>42.2</v>
      </c>
      <c r="O2075" s="40">
        <v>32</v>
      </c>
    </row>
    <row r="2076" spans="1:15">
      <c r="A2076" s="40">
        <v>39131</v>
      </c>
      <c r="B2076" s="20" t="s">
        <v>755</v>
      </c>
      <c r="C2076" s="20" t="s">
        <v>2003</v>
      </c>
      <c r="D2076" s="40">
        <v>29.7</v>
      </c>
      <c r="E2076" s="40">
        <v>32.4</v>
      </c>
      <c r="F2076" s="40">
        <v>41.6</v>
      </c>
      <c r="G2076" s="40">
        <v>51.8</v>
      </c>
      <c r="H2076" s="40">
        <v>61.9</v>
      </c>
      <c r="I2076" s="40">
        <v>70.099999999999994</v>
      </c>
      <c r="J2076" s="40">
        <v>73.900000000000006</v>
      </c>
      <c r="K2076" s="40">
        <v>72.099999999999994</v>
      </c>
      <c r="L2076" s="40">
        <v>65.900000000000006</v>
      </c>
      <c r="M2076" s="40">
        <v>54.1</v>
      </c>
      <c r="N2076" s="40">
        <v>42.6</v>
      </c>
      <c r="O2076" s="40">
        <v>32.700000000000003</v>
      </c>
    </row>
    <row r="2077" spans="1:15">
      <c r="A2077" s="40">
        <v>39133</v>
      </c>
      <c r="B2077" s="20" t="s">
        <v>2028</v>
      </c>
      <c r="C2077" s="20" t="s">
        <v>2003</v>
      </c>
      <c r="D2077" s="40">
        <v>24.5</v>
      </c>
      <c r="E2077" s="40">
        <v>26</v>
      </c>
      <c r="F2077" s="40">
        <v>35.299999999999997</v>
      </c>
      <c r="G2077" s="40">
        <v>46.2</v>
      </c>
      <c r="H2077" s="40">
        <v>57.2</v>
      </c>
      <c r="I2077" s="40">
        <v>66.2</v>
      </c>
      <c r="J2077" s="40">
        <v>70.400000000000006</v>
      </c>
      <c r="K2077" s="40">
        <v>68.400000000000006</v>
      </c>
      <c r="L2077" s="40">
        <v>62.2</v>
      </c>
      <c r="M2077" s="40">
        <v>50.9</v>
      </c>
      <c r="N2077" s="40">
        <v>39</v>
      </c>
      <c r="O2077" s="40">
        <v>28.5</v>
      </c>
    </row>
    <row r="2078" spans="1:15">
      <c r="A2078" s="40">
        <v>39135</v>
      </c>
      <c r="B2078" s="20" t="s">
        <v>2029</v>
      </c>
      <c r="C2078" s="20" t="s">
        <v>2003</v>
      </c>
      <c r="D2078" s="40">
        <v>26.6</v>
      </c>
      <c r="E2078" s="40">
        <v>29.1</v>
      </c>
      <c r="F2078" s="40">
        <v>39</v>
      </c>
      <c r="G2078" s="40">
        <v>49.8</v>
      </c>
      <c r="H2078" s="40">
        <v>60.6</v>
      </c>
      <c r="I2078" s="40">
        <v>69.599999999999994</v>
      </c>
      <c r="J2078" s="40">
        <v>73.599999999999994</v>
      </c>
      <c r="K2078" s="40">
        <v>71.400000000000006</v>
      </c>
      <c r="L2078" s="40">
        <v>64.8</v>
      </c>
      <c r="M2078" s="40">
        <v>52.9</v>
      </c>
      <c r="N2078" s="40">
        <v>40.799999999999997</v>
      </c>
      <c r="O2078" s="40">
        <v>30.2</v>
      </c>
    </row>
    <row r="2079" spans="1:15">
      <c r="A2079" s="40">
        <v>39137</v>
      </c>
      <c r="B2079" s="20" t="s">
        <v>1007</v>
      </c>
      <c r="C2079" s="20" t="s">
        <v>2003</v>
      </c>
      <c r="D2079" s="40">
        <v>25</v>
      </c>
      <c r="E2079" s="40">
        <v>27</v>
      </c>
      <c r="F2079" s="40">
        <v>37.299999999999997</v>
      </c>
      <c r="G2079" s="40">
        <v>48.5</v>
      </c>
      <c r="H2079" s="40">
        <v>60</v>
      </c>
      <c r="I2079" s="40">
        <v>69.5</v>
      </c>
      <c r="J2079" s="40">
        <v>73.7</v>
      </c>
      <c r="K2079" s="40">
        <v>71.2</v>
      </c>
      <c r="L2079" s="40">
        <v>64.599999999999994</v>
      </c>
      <c r="M2079" s="40">
        <v>52.7</v>
      </c>
      <c r="N2079" s="40">
        <v>40.200000000000003</v>
      </c>
      <c r="O2079" s="40">
        <v>29</v>
      </c>
    </row>
    <row r="2080" spans="1:15">
      <c r="A2080" s="40">
        <v>39139</v>
      </c>
      <c r="B2080" s="20" t="s">
        <v>1202</v>
      </c>
      <c r="C2080" s="20" t="s">
        <v>2003</v>
      </c>
      <c r="D2080" s="40">
        <v>24.5</v>
      </c>
      <c r="E2080" s="40">
        <v>26.5</v>
      </c>
      <c r="F2080" s="40">
        <v>36</v>
      </c>
      <c r="G2080" s="40">
        <v>46.9</v>
      </c>
      <c r="H2080" s="40">
        <v>57.9</v>
      </c>
      <c r="I2080" s="40">
        <v>67.099999999999994</v>
      </c>
      <c r="J2080" s="40">
        <v>71.099999999999994</v>
      </c>
      <c r="K2080" s="40">
        <v>69</v>
      </c>
      <c r="L2080" s="40">
        <v>62.7</v>
      </c>
      <c r="M2080" s="40">
        <v>51.1</v>
      </c>
      <c r="N2080" s="40">
        <v>39</v>
      </c>
      <c r="O2080" s="40">
        <v>28.4</v>
      </c>
    </row>
    <row r="2081" spans="1:15">
      <c r="A2081" s="40">
        <v>39141</v>
      </c>
      <c r="B2081" s="20" t="s">
        <v>2030</v>
      </c>
      <c r="C2081" s="20" t="s">
        <v>2003</v>
      </c>
      <c r="D2081" s="40">
        <v>29</v>
      </c>
      <c r="E2081" s="40">
        <v>31.7</v>
      </c>
      <c r="F2081" s="40">
        <v>41</v>
      </c>
      <c r="G2081" s="40">
        <v>51.5</v>
      </c>
      <c r="H2081" s="40">
        <v>61.8</v>
      </c>
      <c r="I2081" s="40">
        <v>70.2</v>
      </c>
      <c r="J2081" s="40">
        <v>74.099999999999994</v>
      </c>
      <c r="K2081" s="40">
        <v>72.099999999999994</v>
      </c>
      <c r="L2081" s="40">
        <v>65.900000000000006</v>
      </c>
      <c r="M2081" s="40">
        <v>54</v>
      </c>
      <c r="N2081" s="40">
        <v>42.3</v>
      </c>
      <c r="O2081" s="40">
        <v>32.299999999999997</v>
      </c>
    </row>
    <row r="2082" spans="1:15">
      <c r="A2082" s="40">
        <v>39143</v>
      </c>
      <c r="B2082" s="20" t="s">
        <v>2031</v>
      </c>
      <c r="C2082" s="20" t="s">
        <v>2003</v>
      </c>
      <c r="D2082" s="40">
        <v>25.6</v>
      </c>
      <c r="E2082" s="40">
        <v>27.5</v>
      </c>
      <c r="F2082" s="40">
        <v>37</v>
      </c>
      <c r="G2082" s="40">
        <v>48.2</v>
      </c>
      <c r="H2082" s="40">
        <v>59.8</v>
      </c>
      <c r="I2082" s="40">
        <v>69.400000000000006</v>
      </c>
      <c r="J2082" s="40">
        <v>73.8</v>
      </c>
      <c r="K2082" s="40">
        <v>71.3</v>
      </c>
      <c r="L2082" s="40">
        <v>64.900000000000006</v>
      </c>
      <c r="M2082" s="40">
        <v>53.2</v>
      </c>
      <c r="N2082" s="40">
        <v>40.6</v>
      </c>
      <c r="O2082" s="40">
        <v>29.8</v>
      </c>
    </row>
    <row r="2083" spans="1:15">
      <c r="A2083" s="40">
        <v>39145</v>
      </c>
      <c r="B2083" s="20" t="s">
        <v>2032</v>
      </c>
      <c r="C2083" s="20" t="s">
        <v>2003</v>
      </c>
      <c r="D2083" s="40">
        <v>30.7</v>
      </c>
      <c r="E2083" s="40">
        <v>33.299999999999997</v>
      </c>
      <c r="F2083" s="40">
        <v>42.3</v>
      </c>
      <c r="G2083" s="40">
        <v>52.5</v>
      </c>
      <c r="H2083" s="40">
        <v>62.4</v>
      </c>
      <c r="I2083" s="40">
        <v>70.400000000000006</v>
      </c>
      <c r="J2083" s="40">
        <v>74.3</v>
      </c>
      <c r="K2083" s="40">
        <v>72.599999999999994</v>
      </c>
      <c r="L2083" s="40">
        <v>66.3</v>
      </c>
      <c r="M2083" s="40">
        <v>54.5</v>
      </c>
      <c r="N2083" s="40">
        <v>43</v>
      </c>
      <c r="O2083" s="40">
        <v>33.5</v>
      </c>
    </row>
    <row r="2084" spans="1:15">
      <c r="A2084" s="40">
        <v>39147</v>
      </c>
      <c r="B2084" s="20" t="s">
        <v>1899</v>
      </c>
      <c r="C2084" s="20" t="s">
        <v>2003</v>
      </c>
      <c r="D2084" s="40">
        <v>25.3</v>
      </c>
      <c r="E2084" s="40">
        <v>27.3</v>
      </c>
      <c r="F2084" s="40">
        <v>36.799999999999997</v>
      </c>
      <c r="G2084" s="40">
        <v>48</v>
      </c>
      <c r="H2084" s="40">
        <v>59.5</v>
      </c>
      <c r="I2084" s="40">
        <v>69</v>
      </c>
      <c r="J2084" s="40">
        <v>73</v>
      </c>
      <c r="K2084" s="40">
        <v>70.599999999999994</v>
      </c>
      <c r="L2084" s="40">
        <v>64.2</v>
      </c>
      <c r="M2084" s="40">
        <v>52.6</v>
      </c>
      <c r="N2084" s="40">
        <v>40.1</v>
      </c>
      <c r="O2084" s="40">
        <v>29.3</v>
      </c>
    </row>
    <row r="2085" spans="1:15">
      <c r="A2085" s="40">
        <v>39149</v>
      </c>
      <c r="B2085" s="20" t="s">
        <v>759</v>
      </c>
      <c r="C2085" s="20" t="s">
        <v>2003</v>
      </c>
      <c r="D2085" s="40">
        <v>25.7</v>
      </c>
      <c r="E2085" s="40">
        <v>28</v>
      </c>
      <c r="F2085" s="40">
        <v>38</v>
      </c>
      <c r="G2085" s="40">
        <v>49.1</v>
      </c>
      <c r="H2085" s="40">
        <v>60.1</v>
      </c>
      <c r="I2085" s="40">
        <v>69.400000000000006</v>
      </c>
      <c r="J2085" s="40">
        <v>73.3</v>
      </c>
      <c r="K2085" s="40">
        <v>71.099999999999994</v>
      </c>
      <c r="L2085" s="40">
        <v>64.599999999999994</v>
      </c>
      <c r="M2085" s="40">
        <v>52.7</v>
      </c>
      <c r="N2085" s="40">
        <v>40.299999999999997</v>
      </c>
      <c r="O2085" s="40">
        <v>29.4</v>
      </c>
    </row>
    <row r="2086" spans="1:15">
      <c r="A2086" s="40">
        <v>39151</v>
      </c>
      <c r="B2086" s="20" t="s">
        <v>1206</v>
      </c>
      <c r="C2086" s="20" t="s">
        <v>2003</v>
      </c>
      <c r="D2086" s="40">
        <v>25.6</v>
      </c>
      <c r="E2086" s="40">
        <v>27.1</v>
      </c>
      <c r="F2086" s="40">
        <v>36.5</v>
      </c>
      <c r="G2086" s="40">
        <v>47.3</v>
      </c>
      <c r="H2086" s="40">
        <v>58.2</v>
      </c>
      <c r="I2086" s="40">
        <v>67.099999999999994</v>
      </c>
      <c r="J2086" s="40">
        <v>71.3</v>
      </c>
      <c r="K2086" s="40">
        <v>69.3</v>
      </c>
      <c r="L2086" s="40">
        <v>62.9</v>
      </c>
      <c r="M2086" s="40">
        <v>51.4</v>
      </c>
      <c r="N2086" s="40">
        <v>39.6</v>
      </c>
      <c r="O2086" s="40">
        <v>29.3</v>
      </c>
    </row>
    <row r="2087" spans="1:15">
      <c r="A2087" s="40">
        <v>39153</v>
      </c>
      <c r="B2087" s="20" t="s">
        <v>952</v>
      </c>
      <c r="C2087" s="20" t="s">
        <v>2003</v>
      </c>
      <c r="D2087" s="40">
        <v>25.5</v>
      </c>
      <c r="E2087" s="40">
        <v>27</v>
      </c>
      <c r="F2087" s="40">
        <v>36.200000000000003</v>
      </c>
      <c r="G2087" s="40">
        <v>47.1</v>
      </c>
      <c r="H2087" s="40">
        <v>58.3</v>
      </c>
      <c r="I2087" s="40">
        <v>67.400000000000006</v>
      </c>
      <c r="J2087" s="40">
        <v>71.7</v>
      </c>
      <c r="K2087" s="40">
        <v>69.599999999999994</v>
      </c>
      <c r="L2087" s="40">
        <v>63.2</v>
      </c>
      <c r="M2087" s="40">
        <v>51.9</v>
      </c>
      <c r="N2087" s="40">
        <v>39.9</v>
      </c>
      <c r="O2087" s="40">
        <v>29.5</v>
      </c>
    </row>
    <row r="2088" spans="1:15">
      <c r="A2088" s="40">
        <v>39155</v>
      </c>
      <c r="B2088" s="20" t="s">
        <v>2033</v>
      </c>
      <c r="C2088" s="20" t="s">
        <v>2003</v>
      </c>
      <c r="D2088" s="40">
        <v>24.5</v>
      </c>
      <c r="E2088" s="40">
        <v>25.7</v>
      </c>
      <c r="F2088" s="40">
        <v>35</v>
      </c>
      <c r="G2088" s="40">
        <v>46</v>
      </c>
      <c r="H2088" s="40">
        <v>57</v>
      </c>
      <c r="I2088" s="40">
        <v>66</v>
      </c>
      <c r="J2088" s="40">
        <v>70.2</v>
      </c>
      <c r="K2088" s="40">
        <v>68.2</v>
      </c>
      <c r="L2088" s="40">
        <v>62</v>
      </c>
      <c r="M2088" s="40">
        <v>50.7</v>
      </c>
      <c r="N2088" s="40">
        <v>39</v>
      </c>
      <c r="O2088" s="40">
        <v>28.6</v>
      </c>
    </row>
    <row r="2089" spans="1:15">
      <c r="A2089" s="40">
        <v>39157</v>
      </c>
      <c r="B2089" s="20" t="s">
        <v>2034</v>
      </c>
      <c r="C2089" s="20" t="s">
        <v>2003</v>
      </c>
      <c r="D2089" s="40">
        <v>26.7</v>
      </c>
      <c r="E2089" s="40">
        <v>28.6</v>
      </c>
      <c r="F2089" s="40">
        <v>38.1</v>
      </c>
      <c r="G2089" s="40">
        <v>48.7</v>
      </c>
      <c r="H2089" s="40">
        <v>59.4</v>
      </c>
      <c r="I2089" s="40">
        <v>68</v>
      </c>
      <c r="J2089" s="40">
        <v>72</v>
      </c>
      <c r="K2089" s="40">
        <v>70.099999999999994</v>
      </c>
      <c r="L2089" s="40">
        <v>63.7</v>
      </c>
      <c r="M2089" s="40">
        <v>52</v>
      </c>
      <c r="N2089" s="40">
        <v>40.200000000000003</v>
      </c>
      <c r="O2089" s="40">
        <v>30.1</v>
      </c>
    </row>
    <row r="2090" spans="1:15">
      <c r="A2090" s="40">
        <v>39159</v>
      </c>
      <c r="B2090" s="20" t="s">
        <v>837</v>
      </c>
      <c r="C2090" s="20" t="s">
        <v>2003</v>
      </c>
      <c r="D2090" s="40">
        <v>26.3</v>
      </c>
      <c r="E2090" s="40">
        <v>28.8</v>
      </c>
      <c r="F2090" s="40">
        <v>38.4</v>
      </c>
      <c r="G2090" s="40">
        <v>49.3</v>
      </c>
      <c r="H2090" s="40">
        <v>60.5</v>
      </c>
      <c r="I2090" s="40">
        <v>69.599999999999994</v>
      </c>
      <c r="J2090" s="40">
        <v>73.5</v>
      </c>
      <c r="K2090" s="40">
        <v>71.3</v>
      </c>
      <c r="L2090" s="40">
        <v>64.900000000000006</v>
      </c>
      <c r="M2090" s="40">
        <v>53</v>
      </c>
      <c r="N2090" s="40">
        <v>40.6</v>
      </c>
      <c r="O2090" s="40">
        <v>30</v>
      </c>
    </row>
    <row r="2091" spans="1:15">
      <c r="A2091" s="40">
        <v>39161</v>
      </c>
      <c r="B2091" s="20" t="s">
        <v>2035</v>
      </c>
      <c r="C2091" s="20" t="s">
        <v>2003</v>
      </c>
      <c r="D2091" s="40">
        <v>24.9</v>
      </c>
      <c r="E2091" s="40">
        <v>27</v>
      </c>
      <c r="F2091" s="40">
        <v>37.4</v>
      </c>
      <c r="G2091" s="40">
        <v>48.7</v>
      </c>
      <c r="H2091" s="40">
        <v>60.1</v>
      </c>
      <c r="I2091" s="40">
        <v>69.5</v>
      </c>
      <c r="J2091" s="40">
        <v>73.599999999999994</v>
      </c>
      <c r="K2091" s="40">
        <v>71.2</v>
      </c>
      <c r="L2091" s="40">
        <v>64.7</v>
      </c>
      <c r="M2091" s="40">
        <v>52.7</v>
      </c>
      <c r="N2091" s="40">
        <v>40.1</v>
      </c>
      <c r="O2091" s="40">
        <v>28.8</v>
      </c>
    </row>
    <row r="2092" spans="1:15">
      <c r="A2092" s="40">
        <v>39163</v>
      </c>
      <c r="B2092" s="20" t="s">
        <v>2036</v>
      </c>
      <c r="C2092" s="20" t="s">
        <v>2003</v>
      </c>
      <c r="D2092" s="40">
        <v>29.4</v>
      </c>
      <c r="E2092" s="40">
        <v>31.9</v>
      </c>
      <c r="F2092" s="40">
        <v>41</v>
      </c>
      <c r="G2092" s="40">
        <v>51.2</v>
      </c>
      <c r="H2092" s="40">
        <v>61.3</v>
      </c>
      <c r="I2092" s="40">
        <v>69.5</v>
      </c>
      <c r="J2092" s="40">
        <v>73.400000000000006</v>
      </c>
      <c r="K2092" s="40">
        <v>71.599999999999994</v>
      </c>
      <c r="L2092" s="40">
        <v>65.3</v>
      </c>
      <c r="M2092" s="40">
        <v>53.6</v>
      </c>
      <c r="N2092" s="40">
        <v>42</v>
      </c>
      <c r="O2092" s="40">
        <v>32.299999999999997</v>
      </c>
    </row>
    <row r="2093" spans="1:15">
      <c r="A2093" s="40">
        <v>39165</v>
      </c>
      <c r="B2093" s="20" t="s">
        <v>1119</v>
      </c>
      <c r="C2093" s="20" t="s">
        <v>2003</v>
      </c>
      <c r="D2093" s="40">
        <v>28.8</v>
      </c>
      <c r="E2093" s="40">
        <v>31.3</v>
      </c>
      <c r="F2093" s="40">
        <v>40.799999999999997</v>
      </c>
      <c r="G2093" s="40">
        <v>51.3</v>
      </c>
      <c r="H2093" s="40">
        <v>61.9</v>
      </c>
      <c r="I2093" s="40">
        <v>70.7</v>
      </c>
      <c r="J2093" s="40">
        <v>74.8</v>
      </c>
      <c r="K2093" s="40">
        <v>72.7</v>
      </c>
      <c r="L2093" s="40">
        <v>66.3</v>
      </c>
      <c r="M2093" s="40">
        <v>54.2</v>
      </c>
      <c r="N2093" s="40">
        <v>42.1</v>
      </c>
      <c r="O2093" s="40">
        <v>32</v>
      </c>
    </row>
    <row r="2094" spans="1:15">
      <c r="A2094" s="40">
        <v>39167</v>
      </c>
      <c r="B2094" s="20" t="s">
        <v>765</v>
      </c>
      <c r="C2094" s="20" t="s">
        <v>2003</v>
      </c>
      <c r="D2094" s="40">
        <v>29.9</v>
      </c>
      <c r="E2094" s="40">
        <v>32.200000000000003</v>
      </c>
      <c r="F2094" s="40">
        <v>41.3</v>
      </c>
      <c r="G2094" s="40">
        <v>51.5</v>
      </c>
      <c r="H2094" s="40">
        <v>61.6</v>
      </c>
      <c r="I2094" s="40">
        <v>69.8</v>
      </c>
      <c r="J2094" s="40">
        <v>73.7</v>
      </c>
      <c r="K2094" s="40">
        <v>72</v>
      </c>
      <c r="L2094" s="40">
        <v>65.8</v>
      </c>
      <c r="M2094" s="40">
        <v>54.2</v>
      </c>
      <c r="N2094" s="40">
        <v>42.4</v>
      </c>
      <c r="O2094" s="40">
        <v>32.799999999999997</v>
      </c>
    </row>
    <row r="2095" spans="1:15">
      <c r="A2095" s="40">
        <v>39169</v>
      </c>
      <c r="B2095" s="20" t="s">
        <v>1120</v>
      </c>
      <c r="C2095" s="20" t="s">
        <v>2003</v>
      </c>
      <c r="D2095" s="40">
        <v>25.5</v>
      </c>
      <c r="E2095" s="40">
        <v>27.3</v>
      </c>
      <c r="F2095" s="40">
        <v>36.700000000000003</v>
      </c>
      <c r="G2095" s="40">
        <v>47.5</v>
      </c>
      <c r="H2095" s="40">
        <v>58.5</v>
      </c>
      <c r="I2095" s="40">
        <v>67.5</v>
      </c>
      <c r="J2095" s="40">
        <v>71.599999999999994</v>
      </c>
      <c r="K2095" s="40">
        <v>69.599999999999994</v>
      </c>
      <c r="L2095" s="40">
        <v>63.2</v>
      </c>
      <c r="M2095" s="40">
        <v>51.7</v>
      </c>
      <c r="N2095" s="40">
        <v>39.799999999999997</v>
      </c>
      <c r="O2095" s="40">
        <v>29.3</v>
      </c>
    </row>
    <row r="2096" spans="1:15">
      <c r="A2096" s="40">
        <v>39171</v>
      </c>
      <c r="B2096" s="20" t="s">
        <v>2002</v>
      </c>
      <c r="C2096" s="20" t="s">
        <v>2003</v>
      </c>
      <c r="D2096" s="40">
        <v>23.2</v>
      </c>
      <c r="E2096" s="40">
        <v>25.1</v>
      </c>
      <c r="F2096" s="40">
        <v>35.5</v>
      </c>
      <c r="G2096" s="40">
        <v>47.1</v>
      </c>
      <c r="H2096" s="40">
        <v>58.6</v>
      </c>
      <c r="I2096" s="40">
        <v>68.2</v>
      </c>
      <c r="J2096" s="40">
        <v>72.5</v>
      </c>
      <c r="K2096" s="40">
        <v>70.099999999999994</v>
      </c>
      <c r="L2096" s="40">
        <v>63.3</v>
      </c>
      <c r="M2096" s="40">
        <v>51.4</v>
      </c>
      <c r="N2096" s="40">
        <v>38.700000000000003</v>
      </c>
      <c r="O2096" s="40">
        <v>27.4</v>
      </c>
    </row>
    <row r="2097" spans="1:15">
      <c r="A2097" s="40">
        <v>39173</v>
      </c>
      <c r="B2097" s="20" t="s">
        <v>2037</v>
      </c>
      <c r="C2097" s="20" t="s">
        <v>2003</v>
      </c>
      <c r="D2097" s="40">
        <v>25.2</v>
      </c>
      <c r="E2097" s="40">
        <v>27.1</v>
      </c>
      <c r="F2097" s="40">
        <v>37</v>
      </c>
      <c r="G2097" s="40">
        <v>48.3</v>
      </c>
      <c r="H2097" s="40">
        <v>59.9</v>
      </c>
      <c r="I2097" s="40">
        <v>69.5</v>
      </c>
      <c r="J2097" s="40">
        <v>73.7</v>
      </c>
      <c r="K2097" s="40">
        <v>71.3</v>
      </c>
      <c r="L2097" s="40">
        <v>64.599999999999994</v>
      </c>
      <c r="M2097" s="40">
        <v>52.8</v>
      </c>
      <c r="N2097" s="40">
        <v>40.200000000000003</v>
      </c>
      <c r="O2097" s="40">
        <v>29.2</v>
      </c>
    </row>
    <row r="2098" spans="1:15">
      <c r="A2098" s="40">
        <v>39175</v>
      </c>
      <c r="B2098" s="20" t="s">
        <v>2038</v>
      </c>
      <c r="C2098" s="20" t="s">
        <v>2003</v>
      </c>
      <c r="D2098" s="40">
        <v>25.5</v>
      </c>
      <c r="E2098" s="40">
        <v>27.6</v>
      </c>
      <c r="F2098" s="40">
        <v>37.299999999999997</v>
      </c>
      <c r="G2098" s="40">
        <v>48.3</v>
      </c>
      <c r="H2098" s="40">
        <v>59.9</v>
      </c>
      <c r="I2098" s="40">
        <v>69.099999999999994</v>
      </c>
      <c r="J2098" s="40">
        <v>73.2</v>
      </c>
      <c r="K2098" s="40">
        <v>70.8</v>
      </c>
      <c r="L2098" s="40">
        <v>64.3</v>
      </c>
      <c r="M2098" s="40">
        <v>52.6</v>
      </c>
      <c r="N2098" s="40">
        <v>40.200000000000003</v>
      </c>
      <c r="O2098" s="40">
        <v>29.4</v>
      </c>
    </row>
    <row r="2099" spans="1:15">
      <c r="A2099" s="40">
        <v>40001</v>
      </c>
      <c r="B2099" s="20" t="s">
        <v>1258</v>
      </c>
      <c r="C2099" s="20" t="s">
        <v>2039</v>
      </c>
      <c r="D2099" s="40">
        <v>36.299999999999997</v>
      </c>
      <c r="E2099" s="40">
        <v>40.6</v>
      </c>
      <c r="F2099" s="40">
        <v>48.9</v>
      </c>
      <c r="G2099" s="40">
        <v>58.7</v>
      </c>
      <c r="H2099" s="40">
        <v>66.7</v>
      </c>
      <c r="I2099" s="40">
        <v>74.7</v>
      </c>
      <c r="J2099" s="40">
        <v>79.3</v>
      </c>
      <c r="K2099" s="40">
        <v>78.599999999999994</v>
      </c>
      <c r="L2099" s="40">
        <v>71.5</v>
      </c>
      <c r="M2099" s="40">
        <v>60.6</v>
      </c>
      <c r="N2099" s="40">
        <v>47.9</v>
      </c>
      <c r="O2099" s="40">
        <v>39</v>
      </c>
    </row>
    <row r="2100" spans="1:15">
      <c r="A2100" s="40">
        <v>40003</v>
      </c>
      <c r="B2100" s="20" t="s">
        <v>2040</v>
      </c>
      <c r="C2100" s="20" t="s">
        <v>2039</v>
      </c>
      <c r="D2100" s="40">
        <v>33</v>
      </c>
      <c r="E2100" s="40">
        <v>38.200000000000003</v>
      </c>
      <c r="F2100" s="40">
        <v>46.8</v>
      </c>
      <c r="G2100" s="40">
        <v>57.3</v>
      </c>
      <c r="H2100" s="40">
        <v>66.900000000000006</v>
      </c>
      <c r="I2100" s="40">
        <v>76.900000000000006</v>
      </c>
      <c r="J2100" s="40">
        <v>82.1</v>
      </c>
      <c r="K2100" s="40">
        <v>80.900000000000006</v>
      </c>
      <c r="L2100" s="40">
        <v>72.400000000000006</v>
      </c>
      <c r="M2100" s="40">
        <v>60.2</v>
      </c>
      <c r="N2100" s="40">
        <v>45.9</v>
      </c>
      <c r="O2100" s="40">
        <v>35.6</v>
      </c>
    </row>
    <row r="2101" spans="1:15">
      <c r="A2101" s="40">
        <v>40005</v>
      </c>
      <c r="B2101" s="20" t="s">
        <v>2041</v>
      </c>
      <c r="C2101" s="20" t="s">
        <v>2039</v>
      </c>
      <c r="D2101" s="40">
        <v>40.1</v>
      </c>
      <c r="E2101" s="40">
        <v>44.7</v>
      </c>
      <c r="F2101" s="40">
        <v>52.5</v>
      </c>
      <c r="G2101" s="40">
        <v>61.9</v>
      </c>
      <c r="H2101" s="40">
        <v>69.8</v>
      </c>
      <c r="I2101" s="40">
        <v>77.900000000000006</v>
      </c>
      <c r="J2101" s="40">
        <v>82.3</v>
      </c>
      <c r="K2101" s="40">
        <v>81.900000000000006</v>
      </c>
      <c r="L2101" s="40">
        <v>74.8</v>
      </c>
      <c r="M2101" s="40">
        <v>63.7</v>
      </c>
      <c r="N2101" s="40">
        <v>51.5</v>
      </c>
      <c r="O2101" s="40">
        <v>42.6</v>
      </c>
    </row>
    <row r="2102" spans="1:15">
      <c r="A2102" s="40">
        <v>40007</v>
      </c>
      <c r="B2102" s="20" t="s">
        <v>2042</v>
      </c>
      <c r="C2102" s="20" t="s">
        <v>2039</v>
      </c>
      <c r="D2102" s="40">
        <v>33</v>
      </c>
      <c r="E2102" s="40">
        <v>37.6</v>
      </c>
      <c r="F2102" s="40">
        <v>45.4</v>
      </c>
      <c r="G2102" s="40">
        <v>55.8</v>
      </c>
      <c r="H2102" s="40">
        <v>65.3</v>
      </c>
      <c r="I2102" s="40">
        <v>75.2</v>
      </c>
      <c r="J2102" s="40">
        <v>80.5</v>
      </c>
      <c r="K2102" s="40">
        <v>79.099999999999994</v>
      </c>
      <c r="L2102" s="40">
        <v>70.8</v>
      </c>
      <c r="M2102" s="40">
        <v>58.6</v>
      </c>
      <c r="N2102" s="40">
        <v>44.5</v>
      </c>
      <c r="O2102" s="40">
        <v>35</v>
      </c>
    </row>
    <row r="2103" spans="1:15">
      <c r="A2103" s="40">
        <v>40009</v>
      </c>
      <c r="B2103" s="20" t="s">
        <v>2043</v>
      </c>
      <c r="C2103" s="20" t="s">
        <v>2039</v>
      </c>
      <c r="D2103" s="40">
        <v>36.200000000000003</v>
      </c>
      <c r="E2103" s="40">
        <v>41</v>
      </c>
      <c r="F2103" s="40">
        <v>48.9</v>
      </c>
      <c r="G2103" s="40">
        <v>59</v>
      </c>
      <c r="H2103" s="40">
        <v>67.8</v>
      </c>
      <c r="I2103" s="40">
        <v>77.2</v>
      </c>
      <c r="J2103" s="40">
        <v>81.900000000000006</v>
      </c>
      <c r="K2103" s="40">
        <v>80.8</v>
      </c>
      <c r="L2103" s="40">
        <v>72.8</v>
      </c>
      <c r="M2103" s="40">
        <v>61</v>
      </c>
      <c r="N2103" s="40">
        <v>47.6</v>
      </c>
      <c r="O2103" s="40">
        <v>38.1</v>
      </c>
    </row>
    <row r="2104" spans="1:15">
      <c r="A2104" s="40">
        <v>40011</v>
      </c>
      <c r="B2104" s="20" t="s">
        <v>1133</v>
      </c>
      <c r="C2104" s="20" t="s">
        <v>2039</v>
      </c>
      <c r="D2104" s="40">
        <v>34.9</v>
      </c>
      <c r="E2104" s="40">
        <v>39.799999999999997</v>
      </c>
      <c r="F2104" s="40">
        <v>48.1</v>
      </c>
      <c r="G2104" s="40">
        <v>58.4</v>
      </c>
      <c r="H2104" s="40">
        <v>67.599999999999994</v>
      </c>
      <c r="I2104" s="40">
        <v>77.099999999999994</v>
      </c>
      <c r="J2104" s="40">
        <v>82.1</v>
      </c>
      <c r="K2104" s="40">
        <v>81.099999999999994</v>
      </c>
      <c r="L2104" s="40">
        <v>72.900000000000006</v>
      </c>
      <c r="M2104" s="40">
        <v>61.1</v>
      </c>
      <c r="N2104" s="40">
        <v>47.2</v>
      </c>
      <c r="O2104" s="40">
        <v>37.299999999999997</v>
      </c>
    </row>
    <row r="2105" spans="1:15">
      <c r="A2105" s="40">
        <v>40013</v>
      </c>
      <c r="B2105" s="20" t="s">
        <v>1030</v>
      </c>
      <c r="C2105" s="20" t="s">
        <v>2039</v>
      </c>
      <c r="D2105" s="40">
        <v>40.799999999999997</v>
      </c>
      <c r="E2105" s="40">
        <v>45.4</v>
      </c>
      <c r="F2105" s="40">
        <v>53.2</v>
      </c>
      <c r="G2105" s="40">
        <v>62.5</v>
      </c>
      <c r="H2105" s="40">
        <v>70.5</v>
      </c>
      <c r="I2105" s="40">
        <v>78.599999999999994</v>
      </c>
      <c r="J2105" s="40">
        <v>82.9</v>
      </c>
      <c r="K2105" s="40">
        <v>82.5</v>
      </c>
      <c r="L2105" s="40">
        <v>75.400000000000006</v>
      </c>
      <c r="M2105" s="40">
        <v>64.400000000000006</v>
      </c>
      <c r="N2105" s="40">
        <v>52.2</v>
      </c>
      <c r="O2105" s="40">
        <v>43.4</v>
      </c>
    </row>
    <row r="2106" spans="1:15">
      <c r="A2106" s="40">
        <v>40015</v>
      </c>
      <c r="B2106" s="20" t="s">
        <v>2044</v>
      </c>
      <c r="C2106" s="20" t="s">
        <v>2039</v>
      </c>
      <c r="D2106" s="40">
        <v>36.4</v>
      </c>
      <c r="E2106" s="40">
        <v>41.4</v>
      </c>
      <c r="F2106" s="40">
        <v>49.6</v>
      </c>
      <c r="G2106" s="40">
        <v>59.7</v>
      </c>
      <c r="H2106" s="40">
        <v>68.400000000000006</v>
      </c>
      <c r="I2106" s="40">
        <v>77.5</v>
      </c>
      <c r="J2106" s="40">
        <v>82.2</v>
      </c>
      <c r="K2106" s="40">
        <v>81.400000000000006</v>
      </c>
      <c r="L2106" s="40">
        <v>73.5</v>
      </c>
      <c r="M2106" s="40">
        <v>61.9</v>
      </c>
      <c r="N2106" s="40">
        <v>48.4</v>
      </c>
      <c r="O2106" s="40">
        <v>38.799999999999997</v>
      </c>
    </row>
    <row r="2107" spans="1:15">
      <c r="A2107" s="40">
        <v>40017</v>
      </c>
      <c r="B2107" s="20" t="s">
        <v>2045</v>
      </c>
      <c r="C2107" s="20" t="s">
        <v>2039</v>
      </c>
      <c r="D2107" s="40">
        <v>35.700000000000003</v>
      </c>
      <c r="E2107" s="40">
        <v>40.6</v>
      </c>
      <c r="F2107" s="40">
        <v>48.8</v>
      </c>
      <c r="G2107" s="40">
        <v>59</v>
      </c>
      <c r="H2107" s="40">
        <v>68</v>
      </c>
      <c r="I2107" s="40">
        <v>77</v>
      </c>
      <c r="J2107" s="40">
        <v>82</v>
      </c>
      <c r="K2107" s="40">
        <v>81.2</v>
      </c>
      <c r="L2107" s="40">
        <v>73.3</v>
      </c>
      <c r="M2107" s="40">
        <v>61.6</v>
      </c>
      <c r="N2107" s="40">
        <v>48</v>
      </c>
      <c r="O2107" s="40">
        <v>38.200000000000003</v>
      </c>
    </row>
    <row r="2108" spans="1:15">
      <c r="A2108" s="40">
        <v>40019</v>
      </c>
      <c r="B2108" s="20" t="s">
        <v>1387</v>
      </c>
      <c r="C2108" s="20" t="s">
        <v>2039</v>
      </c>
      <c r="D2108" s="40">
        <v>40.1</v>
      </c>
      <c r="E2108" s="40">
        <v>44.8</v>
      </c>
      <c r="F2108" s="40">
        <v>52.8</v>
      </c>
      <c r="G2108" s="40">
        <v>62.4</v>
      </c>
      <c r="H2108" s="40">
        <v>70.400000000000006</v>
      </c>
      <c r="I2108" s="40">
        <v>78.8</v>
      </c>
      <c r="J2108" s="40">
        <v>83.3</v>
      </c>
      <c r="K2108" s="40">
        <v>82.9</v>
      </c>
      <c r="L2108" s="40">
        <v>75.5</v>
      </c>
      <c r="M2108" s="40">
        <v>64.2</v>
      </c>
      <c r="N2108" s="40">
        <v>51.6</v>
      </c>
      <c r="O2108" s="40">
        <v>42.7</v>
      </c>
    </row>
    <row r="2109" spans="1:15">
      <c r="A2109" s="40">
        <v>40021</v>
      </c>
      <c r="B2109" s="20" t="s">
        <v>710</v>
      </c>
      <c r="C2109" s="20" t="s">
        <v>2039</v>
      </c>
      <c r="D2109" s="40">
        <v>36.700000000000003</v>
      </c>
      <c r="E2109" s="40">
        <v>41.3</v>
      </c>
      <c r="F2109" s="40">
        <v>49.5</v>
      </c>
      <c r="G2109" s="40">
        <v>59.6</v>
      </c>
      <c r="H2109" s="40">
        <v>67.7</v>
      </c>
      <c r="I2109" s="40">
        <v>75.900000000000006</v>
      </c>
      <c r="J2109" s="40">
        <v>80.7</v>
      </c>
      <c r="K2109" s="40">
        <v>80</v>
      </c>
      <c r="L2109" s="40">
        <v>72.599999999999994</v>
      </c>
      <c r="M2109" s="40">
        <v>61.6</v>
      </c>
      <c r="N2109" s="40">
        <v>48.7</v>
      </c>
      <c r="O2109" s="40">
        <v>39.6</v>
      </c>
    </row>
    <row r="2110" spans="1:15">
      <c r="A2110" s="40">
        <v>40023</v>
      </c>
      <c r="B2110" s="20" t="s">
        <v>712</v>
      </c>
      <c r="C2110" s="20" t="s">
        <v>2039</v>
      </c>
      <c r="D2110" s="40">
        <v>40.9</v>
      </c>
      <c r="E2110" s="40">
        <v>45.3</v>
      </c>
      <c r="F2110" s="40">
        <v>52.9</v>
      </c>
      <c r="G2110" s="40">
        <v>62</v>
      </c>
      <c r="H2110" s="40">
        <v>69.900000000000006</v>
      </c>
      <c r="I2110" s="40">
        <v>77.900000000000006</v>
      </c>
      <c r="J2110" s="40">
        <v>81.900000000000006</v>
      </c>
      <c r="K2110" s="40">
        <v>81.599999999999994</v>
      </c>
      <c r="L2110" s="40">
        <v>74.8</v>
      </c>
      <c r="M2110" s="40">
        <v>63.9</v>
      </c>
      <c r="N2110" s="40">
        <v>51.8</v>
      </c>
      <c r="O2110" s="40">
        <v>43.3</v>
      </c>
    </row>
    <row r="2111" spans="1:15">
      <c r="A2111" s="40">
        <v>40025</v>
      </c>
      <c r="B2111" s="20" t="s">
        <v>2046</v>
      </c>
      <c r="C2111" s="20" t="s">
        <v>2039</v>
      </c>
      <c r="D2111" s="40">
        <v>33.1</v>
      </c>
      <c r="E2111" s="40">
        <v>36.799999999999997</v>
      </c>
      <c r="F2111" s="40">
        <v>43.4</v>
      </c>
      <c r="G2111" s="40">
        <v>53.1</v>
      </c>
      <c r="H2111" s="40">
        <v>62.6</v>
      </c>
      <c r="I2111" s="40">
        <v>72.400000000000006</v>
      </c>
      <c r="J2111" s="40">
        <v>77.3</v>
      </c>
      <c r="K2111" s="40">
        <v>75.5</v>
      </c>
      <c r="L2111" s="40">
        <v>67.599999999999994</v>
      </c>
      <c r="M2111" s="40">
        <v>55.9</v>
      </c>
      <c r="N2111" s="40">
        <v>42.6</v>
      </c>
      <c r="O2111" s="40">
        <v>34.299999999999997</v>
      </c>
    </row>
    <row r="2112" spans="1:15">
      <c r="A2112" s="40">
        <v>40027</v>
      </c>
      <c r="B2112" s="20" t="s">
        <v>794</v>
      </c>
      <c r="C2112" s="20" t="s">
        <v>2039</v>
      </c>
      <c r="D2112" s="40">
        <v>37.4</v>
      </c>
      <c r="E2112" s="40">
        <v>42.1</v>
      </c>
      <c r="F2112" s="40">
        <v>50.3</v>
      </c>
      <c r="G2112" s="40">
        <v>60.4</v>
      </c>
      <c r="H2112" s="40">
        <v>68.900000000000006</v>
      </c>
      <c r="I2112" s="40">
        <v>77.400000000000006</v>
      </c>
      <c r="J2112" s="40">
        <v>82.2</v>
      </c>
      <c r="K2112" s="40">
        <v>81.599999999999994</v>
      </c>
      <c r="L2112" s="40">
        <v>73.8</v>
      </c>
      <c r="M2112" s="40">
        <v>62.6</v>
      </c>
      <c r="N2112" s="40">
        <v>49.6</v>
      </c>
      <c r="O2112" s="40">
        <v>40</v>
      </c>
    </row>
    <row r="2113" spans="1:15">
      <c r="A2113" s="40">
        <v>40029</v>
      </c>
      <c r="B2113" s="20" t="s">
        <v>2047</v>
      </c>
      <c r="C2113" s="20" t="s">
        <v>2039</v>
      </c>
      <c r="D2113" s="40">
        <v>39.6</v>
      </c>
      <c r="E2113" s="40">
        <v>44.4</v>
      </c>
      <c r="F2113" s="40">
        <v>52.3</v>
      </c>
      <c r="G2113" s="40">
        <v>61.9</v>
      </c>
      <c r="H2113" s="40">
        <v>69.7</v>
      </c>
      <c r="I2113" s="40">
        <v>78</v>
      </c>
      <c r="J2113" s="40">
        <v>82.5</v>
      </c>
      <c r="K2113" s="40">
        <v>82.1</v>
      </c>
      <c r="L2113" s="40">
        <v>74.8</v>
      </c>
      <c r="M2113" s="40">
        <v>63.7</v>
      </c>
      <c r="N2113" s="40">
        <v>51.4</v>
      </c>
      <c r="O2113" s="40">
        <v>42.3</v>
      </c>
    </row>
    <row r="2114" spans="1:15">
      <c r="A2114" s="40">
        <v>40031</v>
      </c>
      <c r="B2114" s="20" t="s">
        <v>1314</v>
      </c>
      <c r="C2114" s="20" t="s">
        <v>2039</v>
      </c>
      <c r="D2114" s="40">
        <v>38.299999999999997</v>
      </c>
      <c r="E2114" s="40">
        <v>43.1</v>
      </c>
      <c r="F2114" s="40">
        <v>51.3</v>
      </c>
      <c r="G2114" s="40">
        <v>61.1</v>
      </c>
      <c r="H2114" s="40">
        <v>69.5</v>
      </c>
      <c r="I2114" s="40">
        <v>78.3</v>
      </c>
      <c r="J2114" s="40">
        <v>82.8</v>
      </c>
      <c r="K2114" s="40">
        <v>82.2</v>
      </c>
      <c r="L2114" s="40">
        <v>74.5</v>
      </c>
      <c r="M2114" s="40">
        <v>63.1</v>
      </c>
      <c r="N2114" s="40">
        <v>50</v>
      </c>
      <c r="O2114" s="40">
        <v>40.5</v>
      </c>
    </row>
    <row r="2115" spans="1:15">
      <c r="A2115" s="40">
        <v>40033</v>
      </c>
      <c r="B2115" s="20" t="s">
        <v>2048</v>
      </c>
      <c r="C2115" s="20" t="s">
        <v>2039</v>
      </c>
      <c r="D2115" s="40">
        <v>39.5</v>
      </c>
      <c r="E2115" s="40">
        <v>44.4</v>
      </c>
      <c r="F2115" s="40">
        <v>52.6</v>
      </c>
      <c r="G2115" s="40">
        <v>62.3</v>
      </c>
      <c r="H2115" s="40">
        <v>70.599999999999994</v>
      </c>
      <c r="I2115" s="40">
        <v>79.400000000000006</v>
      </c>
      <c r="J2115" s="40">
        <v>83.9</v>
      </c>
      <c r="K2115" s="40">
        <v>83.4</v>
      </c>
      <c r="L2115" s="40">
        <v>75.599999999999994</v>
      </c>
      <c r="M2115" s="40">
        <v>64.099999999999994</v>
      </c>
      <c r="N2115" s="40">
        <v>51.2</v>
      </c>
      <c r="O2115" s="40">
        <v>41.9</v>
      </c>
    </row>
    <row r="2116" spans="1:15">
      <c r="A2116" s="40">
        <v>40035</v>
      </c>
      <c r="B2116" s="20" t="s">
        <v>2049</v>
      </c>
      <c r="C2116" s="20" t="s">
        <v>2039</v>
      </c>
      <c r="D2116" s="40">
        <v>34.4</v>
      </c>
      <c r="E2116" s="40">
        <v>39.299999999999997</v>
      </c>
      <c r="F2116" s="40">
        <v>48</v>
      </c>
      <c r="G2116" s="40">
        <v>58.5</v>
      </c>
      <c r="H2116" s="40">
        <v>67.5</v>
      </c>
      <c r="I2116" s="40">
        <v>76.099999999999994</v>
      </c>
      <c r="J2116" s="40">
        <v>81</v>
      </c>
      <c r="K2116" s="40">
        <v>80.099999999999994</v>
      </c>
      <c r="L2116" s="40">
        <v>72.2</v>
      </c>
      <c r="M2116" s="40">
        <v>61</v>
      </c>
      <c r="N2116" s="40">
        <v>47.5</v>
      </c>
      <c r="O2116" s="40">
        <v>37.700000000000003</v>
      </c>
    </row>
    <row r="2117" spans="1:15">
      <c r="A2117" s="40">
        <v>40037</v>
      </c>
      <c r="B2117" s="20" t="s">
        <v>2050</v>
      </c>
      <c r="C2117" s="20" t="s">
        <v>2039</v>
      </c>
      <c r="D2117" s="40">
        <v>36.1</v>
      </c>
      <c r="E2117" s="40">
        <v>41.1</v>
      </c>
      <c r="F2117" s="40">
        <v>49.6</v>
      </c>
      <c r="G2117" s="40">
        <v>60.2</v>
      </c>
      <c r="H2117" s="40">
        <v>68.2</v>
      </c>
      <c r="I2117" s="40">
        <v>76.900000000000006</v>
      </c>
      <c r="J2117" s="40">
        <v>81.900000000000006</v>
      </c>
      <c r="K2117" s="40">
        <v>81.2</v>
      </c>
      <c r="L2117" s="40">
        <v>73.400000000000006</v>
      </c>
      <c r="M2117" s="40">
        <v>62</v>
      </c>
      <c r="N2117" s="40">
        <v>48.9</v>
      </c>
      <c r="O2117" s="40">
        <v>39.1</v>
      </c>
    </row>
    <row r="2118" spans="1:15">
      <c r="A2118" s="40">
        <v>40039</v>
      </c>
      <c r="B2118" s="20" t="s">
        <v>914</v>
      </c>
      <c r="C2118" s="20" t="s">
        <v>2039</v>
      </c>
      <c r="D2118" s="40">
        <v>35.1</v>
      </c>
      <c r="E2118" s="40">
        <v>40</v>
      </c>
      <c r="F2118" s="40">
        <v>48.1</v>
      </c>
      <c r="G2118" s="40">
        <v>58.4</v>
      </c>
      <c r="H2118" s="40">
        <v>67.5</v>
      </c>
      <c r="I2118" s="40">
        <v>77</v>
      </c>
      <c r="J2118" s="40">
        <v>81.900000000000006</v>
      </c>
      <c r="K2118" s="40">
        <v>80.7</v>
      </c>
      <c r="L2118" s="40">
        <v>72.599999999999994</v>
      </c>
      <c r="M2118" s="40">
        <v>60.7</v>
      </c>
      <c r="N2118" s="40">
        <v>47</v>
      </c>
      <c r="O2118" s="40">
        <v>37.299999999999997</v>
      </c>
    </row>
    <row r="2119" spans="1:15">
      <c r="A2119" s="40">
        <v>40041</v>
      </c>
      <c r="B2119" s="20" t="s">
        <v>1222</v>
      </c>
      <c r="C2119" s="20" t="s">
        <v>2039</v>
      </c>
      <c r="D2119" s="40">
        <v>35.4</v>
      </c>
      <c r="E2119" s="40">
        <v>39.9</v>
      </c>
      <c r="F2119" s="40">
        <v>48.4</v>
      </c>
      <c r="G2119" s="40">
        <v>58.5</v>
      </c>
      <c r="H2119" s="40">
        <v>67</v>
      </c>
      <c r="I2119" s="40">
        <v>75.2</v>
      </c>
      <c r="J2119" s="40">
        <v>80</v>
      </c>
      <c r="K2119" s="40">
        <v>79.2</v>
      </c>
      <c r="L2119" s="40">
        <v>71.599999999999994</v>
      </c>
      <c r="M2119" s="40">
        <v>60.6</v>
      </c>
      <c r="N2119" s="40">
        <v>47.8</v>
      </c>
      <c r="O2119" s="40">
        <v>38.4</v>
      </c>
    </row>
    <row r="2120" spans="1:15">
      <c r="A2120" s="40">
        <v>40043</v>
      </c>
      <c r="B2120" s="20" t="s">
        <v>2051</v>
      </c>
      <c r="C2120" s="20" t="s">
        <v>2039</v>
      </c>
      <c r="D2120" s="40">
        <v>34.299999999999997</v>
      </c>
      <c r="E2120" s="40">
        <v>39.200000000000003</v>
      </c>
      <c r="F2120" s="40">
        <v>47.2</v>
      </c>
      <c r="G2120" s="40">
        <v>57.6</v>
      </c>
      <c r="H2120" s="40">
        <v>66.8</v>
      </c>
      <c r="I2120" s="40">
        <v>76.3</v>
      </c>
      <c r="J2120" s="40">
        <v>81.400000000000006</v>
      </c>
      <c r="K2120" s="40">
        <v>80.2</v>
      </c>
      <c r="L2120" s="40">
        <v>72</v>
      </c>
      <c r="M2120" s="40">
        <v>60.1</v>
      </c>
      <c r="N2120" s="40">
        <v>46.3</v>
      </c>
      <c r="O2120" s="40">
        <v>36.5</v>
      </c>
    </row>
    <row r="2121" spans="1:15">
      <c r="A2121" s="40">
        <v>40045</v>
      </c>
      <c r="B2121" s="20" t="s">
        <v>1318</v>
      </c>
      <c r="C2121" s="20" t="s">
        <v>2039</v>
      </c>
      <c r="D2121" s="40">
        <v>33.6</v>
      </c>
      <c r="E2121" s="40">
        <v>38.4</v>
      </c>
      <c r="F2121" s="40">
        <v>46.2</v>
      </c>
      <c r="G2121" s="40">
        <v>56.6</v>
      </c>
      <c r="H2121" s="40">
        <v>65.8</v>
      </c>
      <c r="I2121" s="40">
        <v>75.400000000000006</v>
      </c>
      <c r="J2121" s="40">
        <v>80.599999999999994</v>
      </c>
      <c r="K2121" s="40">
        <v>79.400000000000006</v>
      </c>
      <c r="L2121" s="40">
        <v>71.2</v>
      </c>
      <c r="M2121" s="40">
        <v>59.2</v>
      </c>
      <c r="N2121" s="40">
        <v>45.4</v>
      </c>
      <c r="O2121" s="40">
        <v>35.799999999999997</v>
      </c>
    </row>
    <row r="2122" spans="1:15">
      <c r="A2122" s="40">
        <v>40047</v>
      </c>
      <c r="B2122" s="20" t="s">
        <v>923</v>
      </c>
      <c r="C2122" s="20" t="s">
        <v>2039</v>
      </c>
      <c r="D2122" s="40">
        <v>34</v>
      </c>
      <c r="E2122" s="40">
        <v>39.1</v>
      </c>
      <c r="F2122" s="40">
        <v>47.7</v>
      </c>
      <c r="G2122" s="40">
        <v>58</v>
      </c>
      <c r="H2122" s="40">
        <v>67.3</v>
      </c>
      <c r="I2122" s="40">
        <v>76.900000000000006</v>
      </c>
      <c r="J2122" s="40">
        <v>82.1</v>
      </c>
      <c r="K2122" s="40">
        <v>81</v>
      </c>
      <c r="L2122" s="40">
        <v>72.7</v>
      </c>
      <c r="M2122" s="40">
        <v>60.9</v>
      </c>
      <c r="N2122" s="40">
        <v>46.9</v>
      </c>
      <c r="O2122" s="40">
        <v>36.6</v>
      </c>
    </row>
    <row r="2123" spans="1:15">
      <c r="A2123" s="40">
        <v>40049</v>
      </c>
      <c r="B2123" s="20" t="s">
        <v>2052</v>
      </c>
      <c r="C2123" s="20" t="s">
        <v>2039</v>
      </c>
      <c r="D2123" s="40">
        <v>38.700000000000003</v>
      </c>
      <c r="E2123" s="40">
        <v>43.7</v>
      </c>
      <c r="F2123" s="40">
        <v>51.7</v>
      </c>
      <c r="G2123" s="40">
        <v>61.7</v>
      </c>
      <c r="H2123" s="40">
        <v>69.8</v>
      </c>
      <c r="I2123" s="40">
        <v>78.3</v>
      </c>
      <c r="J2123" s="40">
        <v>82.9</v>
      </c>
      <c r="K2123" s="40">
        <v>82.2</v>
      </c>
      <c r="L2123" s="40">
        <v>74.7</v>
      </c>
      <c r="M2123" s="40">
        <v>63.3</v>
      </c>
      <c r="N2123" s="40">
        <v>50.5</v>
      </c>
      <c r="O2123" s="40">
        <v>41.3</v>
      </c>
    </row>
    <row r="2124" spans="1:15">
      <c r="A2124" s="40">
        <v>40051</v>
      </c>
      <c r="B2124" s="20" t="s">
        <v>1066</v>
      </c>
      <c r="C2124" s="20" t="s">
        <v>2039</v>
      </c>
      <c r="D2124" s="40">
        <v>37.200000000000003</v>
      </c>
      <c r="E2124" s="40">
        <v>42.1</v>
      </c>
      <c r="F2124" s="40">
        <v>50.2</v>
      </c>
      <c r="G2124" s="40">
        <v>60.3</v>
      </c>
      <c r="H2124" s="40">
        <v>68.7</v>
      </c>
      <c r="I2124" s="40">
        <v>77.400000000000006</v>
      </c>
      <c r="J2124" s="40">
        <v>82</v>
      </c>
      <c r="K2124" s="40">
        <v>81.400000000000006</v>
      </c>
      <c r="L2124" s="40">
        <v>73.7</v>
      </c>
      <c r="M2124" s="40">
        <v>62.3</v>
      </c>
      <c r="N2124" s="40">
        <v>49.2</v>
      </c>
      <c r="O2124" s="40">
        <v>39.6</v>
      </c>
    </row>
    <row r="2125" spans="1:15">
      <c r="A2125" s="40">
        <v>40053</v>
      </c>
      <c r="B2125" s="20" t="s">
        <v>806</v>
      </c>
      <c r="C2125" s="20" t="s">
        <v>2039</v>
      </c>
      <c r="D2125" s="40">
        <v>32.9</v>
      </c>
      <c r="E2125" s="40">
        <v>38.1</v>
      </c>
      <c r="F2125" s="40">
        <v>46.8</v>
      </c>
      <c r="G2125" s="40">
        <v>57.4</v>
      </c>
      <c r="H2125" s="40">
        <v>66.900000000000006</v>
      </c>
      <c r="I2125" s="40">
        <v>76.900000000000006</v>
      </c>
      <c r="J2125" s="40">
        <v>82.1</v>
      </c>
      <c r="K2125" s="40">
        <v>80.900000000000006</v>
      </c>
      <c r="L2125" s="40">
        <v>72.5</v>
      </c>
      <c r="M2125" s="40">
        <v>60.4</v>
      </c>
      <c r="N2125" s="40">
        <v>46</v>
      </c>
      <c r="O2125" s="40">
        <v>35.5</v>
      </c>
    </row>
    <row r="2126" spans="1:15">
      <c r="A2126" s="40">
        <v>40055</v>
      </c>
      <c r="B2126" s="20" t="s">
        <v>2053</v>
      </c>
      <c r="C2126" s="20" t="s">
        <v>2039</v>
      </c>
      <c r="D2126" s="40">
        <v>37.200000000000003</v>
      </c>
      <c r="E2126" s="40">
        <v>42</v>
      </c>
      <c r="F2126" s="40">
        <v>50.1</v>
      </c>
      <c r="G2126" s="40">
        <v>60.2</v>
      </c>
      <c r="H2126" s="40">
        <v>69.099999999999994</v>
      </c>
      <c r="I2126" s="40">
        <v>78.400000000000006</v>
      </c>
      <c r="J2126" s="40">
        <v>82.9</v>
      </c>
      <c r="K2126" s="40">
        <v>81.900000000000006</v>
      </c>
      <c r="L2126" s="40">
        <v>73.900000000000006</v>
      </c>
      <c r="M2126" s="40">
        <v>62.1</v>
      </c>
      <c r="N2126" s="40">
        <v>48.7</v>
      </c>
      <c r="O2126" s="40">
        <v>39.200000000000003</v>
      </c>
    </row>
    <row r="2127" spans="1:15">
      <c r="A2127" s="40">
        <v>40057</v>
      </c>
      <c r="B2127" s="20" t="s">
        <v>2054</v>
      </c>
      <c r="C2127" s="20" t="s">
        <v>2039</v>
      </c>
      <c r="D2127" s="40">
        <v>37.700000000000003</v>
      </c>
      <c r="E2127" s="40">
        <v>42.5</v>
      </c>
      <c r="F2127" s="40">
        <v>50.5</v>
      </c>
      <c r="G2127" s="40">
        <v>60.7</v>
      </c>
      <c r="H2127" s="40">
        <v>69.599999999999994</v>
      </c>
      <c r="I2127" s="40">
        <v>78.8</v>
      </c>
      <c r="J2127" s="40">
        <v>83.2</v>
      </c>
      <c r="K2127" s="40">
        <v>82.1</v>
      </c>
      <c r="L2127" s="40">
        <v>74.099999999999994</v>
      </c>
      <c r="M2127" s="40">
        <v>62.4</v>
      </c>
      <c r="N2127" s="40">
        <v>49.1</v>
      </c>
      <c r="O2127" s="40">
        <v>39.6</v>
      </c>
    </row>
    <row r="2128" spans="1:15">
      <c r="A2128" s="40">
        <v>40059</v>
      </c>
      <c r="B2128" s="20" t="s">
        <v>1326</v>
      </c>
      <c r="C2128" s="20" t="s">
        <v>2039</v>
      </c>
      <c r="D2128" s="40">
        <v>33</v>
      </c>
      <c r="E2128" s="40">
        <v>38</v>
      </c>
      <c r="F2128" s="40">
        <v>46.1</v>
      </c>
      <c r="G2128" s="40">
        <v>56.8</v>
      </c>
      <c r="H2128" s="40">
        <v>66.2</v>
      </c>
      <c r="I2128" s="40">
        <v>76</v>
      </c>
      <c r="J2128" s="40">
        <v>81.400000000000006</v>
      </c>
      <c r="K2128" s="40">
        <v>80.099999999999994</v>
      </c>
      <c r="L2128" s="40">
        <v>71.599999999999994</v>
      </c>
      <c r="M2128" s="40">
        <v>59.4</v>
      </c>
      <c r="N2128" s="40">
        <v>45.1</v>
      </c>
      <c r="O2128" s="40">
        <v>35.200000000000003</v>
      </c>
    </row>
    <row r="2129" spans="1:15">
      <c r="A2129" s="40">
        <v>40061</v>
      </c>
      <c r="B2129" s="20" t="s">
        <v>1328</v>
      </c>
      <c r="C2129" s="20" t="s">
        <v>2039</v>
      </c>
      <c r="D2129" s="40">
        <v>39</v>
      </c>
      <c r="E2129" s="40">
        <v>43.4</v>
      </c>
      <c r="F2129" s="40">
        <v>51.4</v>
      </c>
      <c r="G2129" s="40">
        <v>61.2</v>
      </c>
      <c r="H2129" s="40">
        <v>69.099999999999994</v>
      </c>
      <c r="I2129" s="40">
        <v>77.3</v>
      </c>
      <c r="J2129" s="40">
        <v>81.8</v>
      </c>
      <c r="K2129" s="40">
        <v>81.3</v>
      </c>
      <c r="L2129" s="40">
        <v>73.900000000000006</v>
      </c>
      <c r="M2129" s="40">
        <v>63</v>
      </c>
      <c r="N2129" s="40">
        <v>50.5</v>
      </c>
      <c r="O2129" s="40">
        <v>41.5</v>
      </c>
    </row>
    <row r="2130" spans="1:15">
      <c r="A2130" s="40">
        <v>40063</v>
      </c>
      <c r="B2130" s="20" t="s">
        <v>2055</v>
      </c>
      <c r="C2130" s="20" t="s">
        <v>2039</v>
      </c>
      <c r="D2130" s="40">
        <v>38.5</v>
      </c>
      <c r="E2130" s="40">
        <v>43.4</v>
      </c>
      <c r="F2130" s="40">
        <v>51.2</v>
      </c>
      <c r="G2130" s="40">
        <v>61.1</v>
      </c>
      <c r="H2130" s="40">
        <v>69</v>
      </c>
      <c r="I2130" s="40">
        <v>77.3</v>
      </c>
      <c r="J2130" s="40">
        <v>82.1</v>
      </c>
      <c r="K2130" s="40">
        <v>81.5</v>
      </c>
      <c r="L2130" s="40">
        <v>74</v>
      </c>
      <c r="M2130" s="40">
        <v>63.1</v>
      </c>
      <c r="N2130" s="40">
        <v>50.6</v>
      </c>
      <c r="O2130" s="40">
        <v>41.4</v>
      </c>
    </row>
    <row r="2131" spans="1:15">
      <c r="A2131" s="40">
        <v>40065</v>
      </c>
      <c r="B2131" s="20" t="s">
        <v>736</v>
      </c>
      <c r="C2131" s="20" t="s">
        <v>2039</v>
      </c>
      <c r="D2131" s="40">
        <v>38.200000000000003</v>
      </c>
      <c r="E2131" s="40">
        <v>43</v>
      </c>
      <c r="F2131" s="40">
        <v>51.1</v>
      </c>
      <c r="G2131" s="40">
        <v>61.3</v>
      </c>
      <c r="H2131" s="40">
        <v>70.2</v>
      </c>
      <c r="I2131" s="40">
        <v>79.400000000000006</v>
      </c>
      <c r="J2131" s="40">
        <v>83.8</v>
      </c>
      <c r="K2131" s="40">
        <v>82.8</v>
      </c>
      <c r="L2131" s="40">
        <v>74.8</v>
      </c>
      <c r="M2131" s="40">
        <v>63.1</v>
      </c>
      <c r="N2131" s="40">
        <v>49.8</v>
      </c>
      <c r="O2131" s="40">
        <v>40.200000000000003</v>
      </c>
    </row>
    <row r="2132" spans="1:15">
      <c r="A2132" s="40">
        <v>40067</v>
      </c>
      <c r="B2132" s="20" t="s">
        <v>737</v>
      </c>
      <c r="C2132" s="20" t="s">
        <v>2039</v>
      </c>
      <c r="D2132" s="40">
        <v>40.4</v>
      </c>
      <c r="E2132" s="40">
        <v>45.2</v>
      </c>
      <c r="F2132" s="40">
        <v>53.2</v>
      </c>
      <c r="G2132" s="40">
        <v>62.9</v>
      </c>
      <c r="H2132" s="40">
        <v>71</v>
      </c>
      <c r="I2132" s="40">
        <v>79.5</v>
      </c>
      <c r="J2132" s="40">
        <v>84</v>
      </c>
      <c r="K2132" s="40">
        <v>83.7</v>
      </c>
      <c r="L2132" s="40">
        <v>76</v>
      </c>
      <c r="M2132" s="40">
        <v>64.599999999999994</v>
      </c>
      <c r="N2132" s="40">
        <v>51.9</v>
      </c>
      <c r="O2132" s="40">
        <v>42.8</v>
      </c>
    </row>
    <row r="2133" spans="1:15">
      <c r="A2133" s="40">
        <v>40069</v>
      </c>
      <c r="B2133" s="20" t="s">
        <v>1942</v>
      </c>
      <c r="C2133" s="20" t="s">
        <v>2039</v>
      </c>
      <c r="D2133" s="40">
        <v>40.1</v>
      </c>
      <c r="E2133" s="40">
        <v>44.7</v>
      </c>
      <c r="F2133" s="40">
        <v>52.6</v>
      </c>
      <c r="G2133" s="40">
        <v>62</v>
      </c>
      <c r="H2133" s="40">
        <v>69.900000000000006</v>
      </c>
      <c r="I2133" s="40">
        <v>78.2</v>
      </c>
      <c r="J2133" s="40">
        <v>82.7</v>
      </c>
      <c r="K2133" s="40">
        <v>82.2</v>
      </c>
      <c r="L2133" s="40">
        <v>75.099999999999994</v>
      </c>
      <c r="M2133" s="40">
        <v>64</v>
      </c>
      <c r="N2133" s="40">
        <v>51.7</v>
      </c>
      <c r="O2133" s="40">
        <v>42.7</v>
      </c>
    </row>
    <row r="2134" spans="1:15">
      <c r="A2134" s="40">
        <v>40071</v>
      </c>
      <c r="B2134" s="20" t="s">
        <v>2056</v>
      </c>
      <c r="C2134" s="20" t="s">
        <v>2039</v>
      </c>
      <c r="D2134" s="40">
        <v>33.200000000000003</v>
      </c>
      <c r="E2134" s="40">
        <v>38.5</v>
      </c>
      <c r="F2134" s="40">
        <v>47.3</v>
      </c>
      <c r="G2134" s="40">
        <v>58</v>
      </c>
      <c r="H2134" s="40">
        <v>67.2</v>
      </c>
      <c r="I2134" s="40">
        <v>76.7</v>
      </c>
      <c r="J2134" s="40">
        <v>81.900000000000006</v>
      </c>
      <c r="K2134" s="40">
        <v>80.8</v>
      </c>
      <c r="L2134" s="40">
        <v>72.400000000000006</v>
      </c>
      <c r="M2134" s="40">
        <v>60.6</v>
      </c>
      <c r="N2134" s="40">
        <v>46.6</v>
      </c>
      <c r="O2134" s="40">
        <v>36</v>
      </c>
    </row>
    <row r="2135" spans="1:15">
      <c r="A2135" s="40">
        <v>40073</v>
      </c>
      <c r="B2135" s="20" t="s">
        <v>2057</v>
      </c>
      <c r="C2135" s="20" t="s">
        <v>2039</v>
      </c>
      <c r="D2135" s="40">
        <v>35.299999999999997</v>
      </c>
      <c r="E2135" s="40">
        <v>40.4</v>
      </c>
      <c r="F2135" s="40">
        <v>48.9</v>
      </c>
      <c r="G2135" s="40">
        <v>59.3</v>
      </c>
      <c r="H2135" s="40">
        <v>68.5</v>
      </c>
      <c r="I2135" s="40">
        <v>77.8</v>
      </c>
      <c r="J2135" s="40">
        <v>82.9</v>
      </c>
      <c r="K2135" s="40">
        <v>81.900000000000006</v>
      </c>
      <c r="L2135" s="40">
        <v>73.8</v>
      </c>
      <c r="M2135" s="40">
        <v>61.9</v>
      </c>
      <c r="N2135" s="40">
        <v>47.9</v>
      </c>
      <c r="O2135" s="40">
        <v>37.799999999999997</v>
      </c>
    </row>
    <row r="2136" spans="1:15">
      <c r="A2136" s="40">
        <v>40075</v>
      </c>
      <c r="B2136" s="20" t="s">
        <v>929</v>
      </c>
      <c r="C2136" s="20" t="s">
        <v>2039</v>
      </c>
      <c r="D2136" s="40">
        <v>37.200000000000003</v>
      </c>
      <c r="E2136" s="40">
        <v>42</v>
      </c>
      <c r="F2136" s="40">
        <v>50.3</v>
      </c>
      <c r="G2136" s="40">
        <v>60.2</v>
      </c>
      <c r="H2136" s="40">
        <v>69</v>
      </c>
      <c r="I2136" s="40">
        <v>78.2</v>
      </c>
      <c r="J2136" s="40">
        <v>82.8</v>
      </c>
      <c r="K2136" s="40">
        <v>81.900000000000006</v>
      </c>
      <c r="L2136" s="40">
        <v>73.900000000000006</v>
      </c>
      <c r="M2136" s="40">
        <v>62.3</v>
      </c>
      <c r="N2136" s="40">
        <v>48.9</v>
      </c>
      <c r="O2136" s="40">
        <v>39.299999999999997</v>
      </c>
    </row>
    <row r="2137" spans="1:15">
      <c r="A2137" s="40">
        <v>40077</v>
      </c>
      <c r="B2137" s="20" t="s">
        <v>2058</v>
      </c>
      <c r="C2137" s="20" t="s">
        <v>2039</v>
      </c>
      <c r="D2137" s="40">
        <v>39.4</v>
      </c>
      <c r="E2137" s="40">
        <v>43.7</v>
      </c>
      <c r="F2137" s="40">
        <v>51.5</v>
      </c>
      <c r="G2137" s="40">
        <v>60.9</v>
      </c>
      <c r="H2137" s="40">
        <v>68.599999999999994</v>
      </c>
      <c r="I2137" s="40">
        <v>76.7</v>
      </c>
      <c r="J2137" s="40">
        <v>81.099999999999994</v>
      </c>
      <c r="K2137" s="40">
        <v>80.7</v>
      </c>
      <c r="L2137" s="40">
        <v>73.5</v>
      </c>
      <c r="M2137" s="40">
        <v>62.7</v>
      </c>
      <c r="N2137" s="40">
        <v>50.5</v>
      </c>
      <c r="O2137" s="40">
        <v>41.8</v>
      </c>
    </row>
    <row r="2138" spans="1:15">
      <c r="A2138" s="40">
        <v>40079</v>
      </c>
      <c r="B2138" s="20" t="s">
        <v>2059</v>
      </c>
      <c r="C2138" s="20" t="s">
        <v>2039</v>
      </c>
      <c r="D2138" s="40">
        <v>39.1</v>
      </c>
      <c r="E2138" s="40">
        <v>43.1</v>
      </c>
      <c r="F2138" s="40">
        <v>50.9</v>
      </c>
      <c r="G2138" s="40">
        <v>60.4</v>
      </c>
      <c r="H2138" s="40">
        <v>68.2</v>
      </c>
      <c r="I2138" s="40">
        <v>76.099999999999994</v>
      </c>
      <c r="J2138" s="40">
        <v>80.400000000000006</v>
      </c>
      <c r="K2138" s="40">
        <v>79.900000000000006</v>
      </c>
      <c r="L2138" s="40">
        <v>72.8</v>
      </c>
      <c r="M2138" s="40">
        <v>61.9</v>
      </c>
      <c r="N2138" s="40">
        <v>49.9</v>
      </c>
      <c r="O2138" s="40">
        <v>41.2</v>
      </c>
    </row>
    <row r="2139" spans="1:15">
      <c r="A2139" s="40">
        <v>40081</v>
      </c>
      <c r="B2139" s="20" t="s">
        <v>814</v>
      </c>
      <c r="C2139" s="20" t="s">
        <v>2039</v>
      </c>
      <c r="D2139" s="40">
        <v>36.700000000000003</v>
      </c>
      <c r="E2139" s="40">
        <v>41.8</v>
      </c>
      <c r="F2139" s="40">
        <v>50</v>
      </c>
      <c r="G2139" s="40">
        <v>60.5</v>
      </c>
      <c r="H2139" s="40">
        <v>68.8</v>
      </c>
      <c r="I2139" s="40">
        <v>77.5</v>
      </c>
      <c r="J2139" s="40">
        <v>82.5</v>
      </c>
      <c r="K2139" s="40">
        <v>81.7</v>
      </c>
      <c r="L2139" s="40">
        <v>73.900000000000006</v>
      </c>
      <c r="M2139" s="40">
        <v>62.3</v>
      </c>
      <c r="N2139" s="40">
        <v>49.2</v>
      </c>
      <c r="O2139" s="40">
        <v>39.5</v>
      </c>
    </row>
    <row r="2140" spans="1:15">
      <c r="A2140" s="40">
        <v>40083</v>
      </c>
      <c r="B2140" s="20" t="s">
        <v>816</v>
      </c>
      <c r="C2140" s="20" t="s">
        <v>2039</v>
      </c>
      <c r="D2140" s="40">
        <v>35.6</v>
      </c>
      <c r="E2140" s="40">
        <v>40.700000000000003</v>
      </c>
      <c r="F2140" s="40">
        <v>49.1</v>
      </c>
      <c r="G2140" s="40">
        <v>59.5</v>
      </c>
      <c r="H2140" s="40">
        <v>68.400000000000006</v>
      </c>
      <c r="I2140" s="40">
        <v>77.5</v>
      </c>
      <c r="J2140" s="40">
        <v>82.6</v>
      </c>
      <c r="K2140" s="40">
        <v>81.599999999999994</v>
      </c>
      <c r="L2140" s="40">
        <v>73.599999999999994</v>
      </c>
      <c r="M2140" s="40">
        <v>61.9</v>
      </c>
      <c r="N2140" s="40">
        <v>48.2</v>
      </c>
      <c r="O2140" s="40">
        <v>38.299999999999997</v>
      </c>
    </row>
    <row r="2141" spans="1:15">
      <c r="A2141" s="40">
        <v>40085</v>
      </c>
      <c r="B2141" s="20" t="s">
        <v>2060</v>
      </c>
      <c r="C2141" s="20" t="s">
        <v>2039</v>
      </c>
      <c r="D2141" s="40">
        <v>40.9</v>
      </c>
      <c r="E2141" s="40">
        <v>45.6</v>
      </c>
      <c r="F2141" s="40">
        <v>53.5</v>
      </c>
      <c r="G2141" s="40">
        <v>62.9</v>
      </c>
      <c r="H2141" s="40">
        <v>70.900000000000006</v>
      </c>
      <c r="I2141" s="40">
        <v>79.3</v>
      </c>
      <c r="J2141" s="40">
        <v>83.7</v>
      </c>
      <c r="K2141" s="40">
        <v>83.3</v>
      </c>
      <c r="L2141" s="40">
        <v>76</v>
      </c>
      <c r="M2141" s="40">
        <v>64.900000000000006</v>
      </c>
      <c r="N2141" s="40">
        <v>52.4</v>
      </c>
      <c r="O2141" s="40">
        <v>43.5</v>
      </c>
    </row>
    <row r="2142" spans="1:15">
      <c r="A2142" s="40">
        <v>40087</v>
      </c>
      <c r="B2142" s="20" t="s">
        <v>2061</v>
      </c>
      <c r="C2142" s="20" t="s">
        <v>2039</v>
      </c>
      <c r="D2142" s="40">
        <v>37.6</v>
      </c>
      <c r="E2142" s="40">
        <v>42.4</v>
      </c>
      <c r="F2142" s="40">
        <v>50.6</v>
      </c>
      <c r="G2142" s="40">
        <v>60.6</v>
      </c>
      <c r="H2142" s="40">
        <v>69</v>
      </c>
      <c r="I2142" s="40">
        <v>77.5</v>
      </c>
      <c r="J2142" s="40">
        <v>82.2</v>
      </c>
      <c r="K2142" s="40">
        <v>81.599999999999994</v>
      </c>
      <c r="L2142" s="40">
        <v>73.900000000000006</v>
      </c>
      <c r="M2142" s="40">
        <v>62.6</v>
      </c>
      <c r="N2142" s="40">
        <v>49.7</v>
      </c>
      <c r="O2142" s="40">
        <v>40.1</v>
      </c>
    </row>
    <row r="2143" spans="1:15">
      <c r="A2143" s="40">
        <v>40089</v>
      </c>
      <c r="B2143" s="20" t="s">
        <v>2062</v>
      </c>
      <c r="C2143" s="20" t="s">
        <v>2039</v>
      </c>
      <c r="D2143" s="40">
        <v>40.4</v>
      </c>
      <c r="E2143" s="40">
        <v>44.4</v>
      </c>
      <c r="F2143" s="40">
        <v>51.9</v>
      </c>
      <c r="G2143" s="40">
        <v>60.9</v>
      </c>
      <c r="H2143" s="40">
        <v>68.7</v>
      </c>
      <c r="I2143" s="40">
        <v>76.3</v>
      </c>
      <c r="J2143" s="40">
        <v>80.2</v>
      </c>
      <c r="K2143" s="40">
        <v>79.8</v>
      </c>
      <c r="L2143" s="40">
        <v>73.400000000000006</v>
      </c>
      <c r="M2143" s="40">
        <v>62.5</v>
      </c>
      <c r="N2143" s="40">
        <v>50.8</v>
      </c>
      <c r="O2143" s="40">
        <v>42.4</v>
      </c>
    </row>
    <row r="2144" spans="1:15">
      <c r="A2144" s="40">
        <v>40091</v>
      </c>
      <c r="B2144" s="20" t="s">
        <v>1085</v>
      </c>
      <c r="C2144" s="20" t="s">
        <v>2039</v>
      </c>
      <c r="D2144" s="40">
        <v>38.299999999999997</v>
      </c>
      <c r="E2144" s="40">
        <v>43.1</v>
      </c>
      <c r="F2144" s="40">
        <v>51.3</v>
      </c>
      <c r="G2144" s="40">
        <v>61.2</v>
      </c>
      <c r="H2144" s="40">
        <v>69.2</v>
      </c>
      <c r="I2144" s="40">
        <v>77.599999999999994</v>
      </c>
      <c r="J2144" s="40">
        <v>82.3</v>
      </c>
      <c r="K2144" s="40">
        <v>81.7</v>
      </c>
      <c r="L2144" s="40">
        <v>74.2</v>
      </c>
      <c r="M2144" s="40">
        <v>63.2</v>
      </c>
      <c r="N2144" s="40">
        <v>50.4</v>
      </c>
      <c r="O2144" s="40">
        <v>41.3</v>
      </c>
    </row>
    <row r="2145" spans="1:15">
      <c r="A2145" s="40">
        <v>40093</v>
      </c>
      <c r="B2145" s="20" t="s">
        <v>2063</v>
      </c>
      <c r="C2145" s="20" t="s">
        <v>2039</v>
      </c>
      <c r="D2145" s="40">
        <v>34.1</v>
      </c>
      <c r="E2145" s="40">
        <v>39.1</v>
      </c>
      <c r="F2145" s="40">
        <v>47.5</v>
      </c>
      <c r="G2145" s="40">
        <v>58</v>
      </c>
      <c r="H2145" s="40">
        <v>67.400000000000006</v>
      </c>
      <c r="I2145" s="40">
        <v>77.2</v>
      </c>
      <c r="J2145" s="40">
        <v>82.3</v>
      </c>
      <c r="K2145" s="40">
        <v>81.099999999999994</v>
      </c>
      <c r="L2145" s="40">
        <v>72.7</v>
      </c>
      <c r="M2145" s="40">
        <v>60.7</v>
      </c>
      <c r="N2145" s="40">
        <v>46.6</v>
      </c>
      <c r="O2145" s="40">
        <v>36.5</v>
      </c>
    </row>
    <row r="2146" spans="1:15">
      <c r="A2146" s="40">
        <v>40095</v>
      </c>
      <c r="B2146" s="20" t="s">
        <v>748</v>
      </c>
      <c r="C2146" s="20" t="s">
        <v>2039</v>
      </c>
      <c r="D2146" s="40">
        <v>40.799999999999997</v>
      </c>
      <c r="E2146" s="40">
        <v>45.4</v>
      </c>
      <c r="F2146" s="40">
        <v>53.3</v>
      </c>
      <c r="G2146" s="40">
        <v>62.6</v>
      </c>
      <c r="H2146" s="40">
        <v>70.599999999999994</v>
      </c>
      <c r="I2146" s="40">
        <v>78.900000000000006</v>
      </c>
      <c r="J2146" s="40">
        <v>83.3</v>
      </c>
      <c r="K2146" s="40">
        <v>82.9</v>
      </c>
      <c r="L2146" s="40">
        <v>75.7</v>
      </c>
      <c r="M2146" s="40">
        <v>64.7</v>
      </c>
      <c r="N2146" s="40">
        <v>52.4</v>
      </c>
      <c r="O2146" s="40">
        <v>43.4</v>
      </c>
    </row>
    <row r="2147" spans="1:15">
      <c r="A2147" s="40">
        <v>40097</v>
      </c>
      <c r="B2147" s="20" t="s">
        <v>2064</v>
      </c>
      <c r="C2147" s="20" t="s">
        <v>2039</v>
      </c>
      <c r="D2147" s="40">
        <v>35.9</v>
      </c>
      <c r="E2147" s="40">
        <v>40.700000000000003</v>
      </c>
      <c r="F2147" s="40">
        <v>49.2</v>
      </c>
      <c r="G2147" s="40">
        <v>59.6</v>
      </c>
      <c r="H2147" s="40">
        <v>68.2</v>
      </c>
      <c r="I2147" s="40">
        <v>76.7</v>
      </c>
      <c r="J2147" s="40">
        <v>81.599999999999994</v>
      </c>
      <c r="K2147" s="40">
        <v>80.7</v>
      </c>
      <c r="L2147" s="40">
        <v>73</v>
      </c>
      <c r="M2147" s="40">
        <v>61.8</v>
      </c>
      <c r="N2147" s="40">
        <v>48.6</v>
      </c>
      <c r="O2147" s="40">
        <v>39.1</v>
      </c>
    </row>
    <row r="2148" spans="1:15">
      <c r="A2148" s="40">
        <v>40099</v>
      </c>
      <c r="B2148" s="20" t="s">
        <v>1088</v>
      </c>
      <c r="C2148" s="20" t="s">
        <v>2039</v>
      </c>
      <c r="D2148" s="40">
        <v>39.6</v>
      </c>
      <c r="E2148" s="40">
        <v>44.3</v>
      </c>
      <c r="F2148" s="40">
        <v>52.2</v>
      </c>
      <c r="G2148" s="40">
        <v>61.8</v>
      </c>
      <c r="H2148" s="40">
        <v>69.7</v>
      </c>
      <c r="I2148" s="40">
        <v>78.099999999999994</v>
      </c>
      <c r="J2148" s="40">
        <v>82.7</v>
      </c>
      <c r="K2148" s="40">
        <v>82.2</v>
      </c>
      <c r="L2148" s="40">
        <v>74.900000000000006</v>
      </c>
      <c r="M2148" s="40">
        <v>63.7</v>
      </c>
      <c r="N2148" s="40">
        <v>51.2</v>
      </c>
      <c r="O2148" s="40">
        <v>42.2</v>
      </c>
    </row>
    <row r="2149" spans="1:15">
      <c r="A2149" s="40">
        <v>40101</v>
      </c>
      <c r="B2149" s="20" t="s">
        <v>2065</v>
      </c>
      <c r="C2149" s="20" t="s">
        <v>2039</v>
      </c>
      <c r="D2149" s="40">
        <v>37.799999999999997</v>
      </c>
      <c r="E2149" s="40">
        <v>42.5</v>
      </c>
      <c r="F2149" s="40">
        <v>50.8</v>
      </c>
      <c r="G2149" s="40">
        <v>60.9</v>
      </c>
      <c r="H2149" s="40">
        <v>69.099999999999994</v>
      </c>
      <c r="I2149" s="40">
        <v>77.5</v>
      </c>
      <c r="J2149" s="40">
        <v>82.2</v>
      </c>
      <c r="K2149" s="40">
        <v>81.5</v>
      </c>
      <c r="L2149" s="40">
        <v>74.099999999999994</v>
      </c>
      <c r="M2149" s="40">
        <v>63</v>
      </c>
      <c r="N2149" s="40">
        <v>49.9</v>
      </c>
      <c r="O2149" s="40">
        <v>40.700000000000003</v>
      </c>
    </row>
    <row r="2150" spans="1:15">
      <c r="A2150" s="40">
        <v>40103</v>
      </c>
      <c r="B2150" s="20" t="s">
        <v>1236</v>
      </c>
      <c r="C2150" s="20" t="s">
        <v>2039</v>
      </c>
      <c r="D2150" s="40">
        <v>34.6</v>
      </c>
      <c r="E2150" s="40">
        <v>39.700000000000003</v>
      </c>
      <c r="F2150" s="40">
        <v>48.3</v>
      </c>
      <c r="G2150" s="40">
        <v>58.8</v>
      </c>
      <c r="H2150" s="40">
        <v>67.7</v>
      </c>
      <c r="I2150" s="40">
        <v>76.900000000000006</v>
      </c>
      <c r="J2150" s="40">
        <v>82.1</v>
      </c>
      <c r="K2150" s="40">
        <v>81.099999999999994</v>
      </c>
      <c r="L2150" s="40">
        <v>72.900000000000006</v>
      </c>
      <c r="M2150" s="40">
        <v>61.3</v>
      </c>
      <c r="N2150" s="40">
        <v>47.5</v>
      </c>
      <c r="O2150" s="40">
        <v>37.299999999999997</v>
      </c>
    </row>
    <row r="2151" spans="1:15">
      <c r="A2151" s="40">
        <v>40105</v>
      </c>
      <c r="B2151" s="20" t="s">
        <v>2066</v>
      </c>
      <c r="C2151" s="20" t="s">
        <v>2039</v>
      </c>
      <c r="D2151" s="40">
        <v>34</v>
      </c>
      <c r="E2151" s="40">
        <v>39.1</v>
      </c>
      <c r="F2151" s="40">
        <v>47.9</v>
      </c>
      <c r="G2151" s="40">
        <v>58.6</v>
      </c>
      <c r="H2151" s="40">
        <v>67.5</v>
      </c>
      <c r="I2151" s="40">
        <v>76.3</v>
      </c>
      <c r="J2151" s="40">
        <v>81.400000000000006</v>
      </c>
      <c r="K2151" s="40">
        <v>80.400000000000006</v>
      </c>
      <c r="L2151" s="40">
        <v>72.400000000000006</v>
      </c>
      <c r="M2151" s="40">
        <v>61</v>
      </c>
      <c r="N2151" s="40">
        <v>47.4</v>
      </c>
      <c r="O2151" s="40">
        <v>37.299999999999997</v>
      </c>
    </row>
    <row r="2152" spans="1:15">
      <c r="A2152" s="40">
        <v>40107</v>
      </c>
      <c r="B2152" s="20" t="s">
        <v>2067</v>
      </c>
      <c r="C2152" s="20" t="s">
        <v>2039</v>
      </c>
      <c r="D2152" s="40">
        <v>37.6</v>
      </c>
      <c r="E2152" s="40">
        <v>42.5</v>
      </c>
      <c r="F2152" s="40">
        <v>50.7</v>
      </c>
      <c r="G2152" s="40">
        <v>60.8</v>
      </c>
      <c r="H2152" s="40">
        <v>68.8</v>
      </c>
      <c r="I2152" s="40">
        <v>77.3</v>
      </c>
      <c r="J2152" s="40">
        <v>82.1</v>
      </c>
      <c r="K2152" s="40">
        <v>81.5</v>
      </c>
      <c r="L2152" s="40">
        <v>73.900000000000006</v>
      </c>
      <c r="M2152" s="40">
        <v>62.7</v>
      </c>
      <c r="N2152" s="40">
        <v>50</v>
      </c>
      <c r="O2152" s="40">
        <v>40.6</v>
      </c>
    </row>
    <row r="2153" spans="1:15">
      <c r="A2153" s="40">
        <v>40109</v>
      </c>
      <c r="B2153" s="20" t="s">
        <v>2068</v>
      </c>
      <c r="C2153" s="20" t="s">
        <v>2039</v>
      </c>
      <c r="D2153" s="40">
        <v>36.5</v>
      </c>
      <c r="E2153" s="40">
        <v>41.4</v>
      </c>
      <c r="F2153" s="40">
        <v>49.7</v>
      </c>
      <c r="G2153" s="40">
        <v>60</v>
      </c>
      <c r="H2153" s="40">
        <v>68.599999999999994</v>
      </c>
      <c r="I2153" s="40">
        <v>77.400000000000006</v>
      </c>
      <c r="J2153" s="40">
        <v>82.3</v>
      </c>
      <c r="K2153" s="40">
        <v>81.599999999999994</v>
      </c>
      <c r="L2153" s="40">
        <v>73.8</v>
      </c>
      <c r="M2153" s="40">
        <v>62.2</v>
      </c>
      <c r="N2153" s="40">
        <v>48.9</v>
      </c>
      <c r="O2153" s="40">
        <v>39.200000000000003</v>
      </c>
    </row>
    <row r="2154" spans="1:15">
      <c r="A2154" s="40">
        <v>40111</v>
      </c>
      <c r="B2154" s="20" t="s">
        <v>2069</v>
      </c>
      <c r="C2154" s="20" t="s">
        <v>2039</v>
      </c>
      <c r="D2154" s="40">
        <v>37.5</v>
      </c>
      <c r="E2154" s="40">
        <v>42.3</v>
      </c>
      <c r="F2154" s="40">
        <v>50.7</v>
      </c>
      <c r="G2154" s="40">
        <v>60.9</v>
      </c>
      <c r="H2154" s="40">
        <v>68.900000000000006</v>
      </c>
      <c r="I2154" s="40">
        <v>77.5</v>
      </c>
      <c r="J2154" s="40">
        <v>82.4</v>
      </c>
      <c r="K2154" s="40">
        <v>81.7</v>
      </c>
      <c r="L2154" s="40">
        <v>74.2</v>
      </c>
      <c r="M2154" s="40">
        <v>62.9</v>
      </c>
      <c r="N2154" s="40">
        <v>50</v>
      </c>
      <c r="O2154" s="40">
        <v>40.5</v>
      </c>
    </row>
    <row r="2155" spans="1:15">
      <c r="A2155" s="40">
        <v>40113</v>
      </c>
      <c r="B2155" s="20" t="s">
        <v>1344</v>
      </c>
      <c r="C2155" s="20" t="s">
        <v>2039</v>
      </c>
      <c r="D2155" s="40">
        <v>34.1</v>
      </c>
      <c r="E2155" s="40">
        <v>39.200000000000003</v>
      </c>
      <c r="F2155" s="40">
        <v>48</v>
      </c>
      <c r="G2155" s="40">
        <v>58.8</v>
      </c>
      <c r="H2155" s="40">
        <v>67.3</v>
      </c>
      <c r="I2155" s="40">
        <v>76.099999999999994</v>
      </c>
      <c r="J2155" s="40">
        <v>81.3</v>
      </c>
      <c r="K2155" s="40">
        <v>80.400000000000006</v>
      </c>
      <c r="L2155" s="40">
        <v>72.3</v>
      </c>
      <c r="M2155" s="40">
        <v>60.8</v>
      </c>
      <c r="N2155" s="40">
        <v>47.3</v>
      </c>
      <c r="O2155" s="40">
        <v>37</v>
      </c>
    </row>
    <row r="2156" spans="1:15">
      <c r="A2156" s="40">
        <v>40115</v>
      </c>
      <c r="B2156" s="20" t="s">
        <v>1346</v>
      </c>
      <c r="C2156" s="20" t="s">
        <v>2039</v>
      </c>
      <c r="D2156" s="40">
        <v>34.299999999999997</v>
      </c>
      <c r="E2156" s="40">
        <v>39</v>
      </c>
      <c r="F2156" s="40">
        <v>47.7</v>
      </c>
      <c r="G2156" s="40">
        <v>58.1</v>
      </c>
      <c r="H2156" s="40">
        <v>67</v>
      </c>
      <c r="I2156" s="40">
        <v>75.5</v>
      </c>
      <c r="J2156" s="40">
        <v>80.3</v>
      </c>
      <c r="K2156" s="40">
        <v>79.2</v>
      </c>
      <c r="L2156" s="40">
        <v>71.7</v>
      </c>
      <c r="M2156" s="40">
        <v>60.6</v>
      </c>
      <c r="N2156" s="40">
        <v>47.3</v>
      </c>
      <c r="O2156" s="40">
        <v>37.5</v>
      </c>
    </row>
    <row r="2157" spans="1:15">
      <c r="A2157" s="40">
        <v>40117</v>
      </c>
      <c r="B2157" s="20" t="s">
        <v>1347</v>
      </c>
      <c r="C2157" s="20" t="s">
        <v>2039</v>
      </c>
      <c r="D2157" s="40">
        <v>35</v>
      </c>
      <c r="E2157" s="40">
        <v>40.1</v>
      </c>
      <c r="F2157" s="40">
        <v>48.7</v>
      </c>
      <c r="G2157" s="40">
        <v>59.5</v>
      </c>
      <c r="H2157" s="40">
        <v>68</v>
      </c>
      <c r="I2157" s="40">
        <v>76.8</v>
      </c>
      <c r="J2157" s="40">
        <v>81.900000000000006</v>
      </c>
      <c r="K2157" s="40">
        <v>81</v>
      </c>
      <c r="L2157" s="40">
        <v>72.900000000000006</v>
      </c>
      <c r="M2157" s="40">
        <v>61.4</v>
      </c>
      <c r="N2157" s="40">
        <v>48</v>
      </c>
      <c r="O2157" s="40">
        <v>37.799999999999997</v>
      </c>
    </row>
    <row r="2158" spans="1:15">
      <c r="A2158" s="40">
        <v>40119</v>
      </c>
      <c r="B2158" s="20" t="s">
        <v>2070</v>
      </c>
      <c r="C2158" s="20" t="s">
        <v>2039</v>
      </c>
      <c r="D2158" s="40">
        <v>35.5</v>
      </c>
      <c r="E2158" s="40">
        <v>40.6</v>
      </c>
      <c r="F2158" s="40">
        <v>49.1</v>
      </c>
      <c r="G2158" s="40">
        <v>59.7</v>
      </c>
      <c r="H2158" s="40">
        <v>68.2</v>
      </c>
      <c r="I2158" s="40">
        <v>77</v>
      </c>
      <c r="J2158" s="40">
        <v>82.2</v>
      </c>
      <c r="K2158" s="40">
        <v>81.2</v>
      </c>
      <c r="L2158" s="40">
        <v>73.2</v>
      </c>
      <c r="M2158" s="40">
        <v>61.7</v>
      </c>
      <c r="N2158" s="40">
        <v>48.3</v>
      </c>
      <c r="O2158" s="40">
        <v>38.299999999999997</v>
      </c>
    </row>
    <row r="2159" spans="1:15">
      <c r="A2159" s="40">
        <v>40121</v>
      </c>
      <c r="B2159" s="20" t="s">
        <v>2071</v>
      </c>
      <c r="C2159" s="20" t="s">
        <v>2039</v>
      </c>
      <c r="D2159" s="40">
        <v>39.200000000000003</v>
      </c>
      <c r="E2159" s="40">
        <v>43.8</v>
      </c>
      <c r="F2159" s="40">
        <v>51.8</v>
      </c>
      <c r="G2159" s="40">
        <v>61.4</v>
      </c>
      <c r="H2159" s="40">
        <v>69.2</v>
      </c>
      <c r="I2159" s="40">
        <v>77.5</v>
      </c>
      <c r="J2159" s="40">
        <v>82</v>
      </c>
      <c r="K2159" s="40">
        <v>81.599999999999994</v>
      </c>
      <c r="L2159" s="40">
        <v>74.2</v>
      </c>
      <c r="M2159" s="40">
        <v>63.3</v>
      </c>
      <c r="N2159" s="40">
        <v>50.9</v>
      </c>
      <c r="O2159" s="40">
        <v>41.9</v>
      </c>
    </row>
    <row r="2160" spans="1:15">
      <c r="A2160" s="40">
        <v>40123</v>
      </c>
      <c r="B2160" s="20" t="s">
        <v>1684</v>
      </c>
      <c r="C2160" s="20" t="s">
        <v>2039</v>
      </c>
      <c r="D2160" s="40">
        <v>39</v>
      </c>
      <c r="E2160" s="40">
        <v>43.8</v>
      </c>
      <c r="F2160" s="40">
        <v>51.6</v>
      </c>
      <c r="G2160" s="40">
        <v>61.3</v>
      </c>
      <c r="H2160" s="40">
        <v>69.3</v>
      </c>
      <c r="I2160" s="40">
        <v>77.599999999999994</v>
      </c>
      <c r="J2160" s="40">
        <v>82.2</v>
      </c>
      <c r="K2160" s="40">
        <v>81.8</v>
      </c>
      <c r="L2160" s="40">
        <v>74.3</v>
      </c>
      <c r="M2160" s="40">
        <v>63.3</v>
      </c>
      <c r="N2160" s="40">
        <v>50.9</v>
      </c>
      <c r="O2160" s="40">
        <v>41.8</v>
      </c>
    </row>
    <row r="2161" spans="1:15">
      <c r="A2161" s="40">
        <v>40125</v>
      </c>
      <c r="B2161" s="20" t="s">
        <v>1348</v>
      </c>
      <c r="C2161" s="20" t="s">
        <v>2039</v>
      </c>
      <c r="D2161" s="40">
        <v>37.799999999999997</v>
      </c>
      <c r="E2161" s="40">
        <v>42.7</v>
      </c>
      <c r="F2161" s="40">
        <v>50.7</v>
      </c>
      <c r="G2161" s="40">
        <v>60.9</v>
      </c>
      <c r="H2161" s="40">
        <v>69.2</v>
      </c>
      <c r="I2161" s="40">
        <v>77.599999999999994</v>
      </c>
      <c r="J2161" s="40">
        <v>82.4</v>
      </c>
      <c r="K2161" s="40">
        <v>81.7</v>
      </c>
      <c r="L2161" s="40">
        <v>74</v>
      </c>
      <c r="M2161" s="40">
        <v>62.7</v>
      </c>
      <c r="N2161" s="40">
        <v>50</v>
      </c>
      <c r="O2161" s="40">
        <v>40.5</v>
      </c>
    </row>
    <row r="2162" spans="1:15">
      <c r="A2162" s="40">
        <v>40127</v>
      </c>
      <c r="B2162" s="20" t="s">
        <v>2072</v>
      </c>
      <c r="C2162" s="20" t="s">
        <v>2039</v>
      </c>
      <c r="D2162" s="40">
        <v>39.9</v>
      </c>
      <c r="E2162" s="40">
        <v>44.1</v>
      </c>
      <c r="F2162" s="40">
        <v>51.8</v>
      </c>
      <c r="G2162" s="40">
        <v>61</v>
      </c>
      <c r="H2162" s="40">
        <v>68.7</v>
      </c>
      <c r="I2162" s="40">
        <v>76.599999999999994</v>
      </c>
      <c r="J2162" s="40">
        <v>80.900000000000006</v>
      </c>
      <c r="K2162" s="40">
        <v>80.5</v>
      </c>
      <c r="L2162" s="40">
        <v>73.7</v>
      </c>
      <c r="M2162" s="40">
        <v>62.8</v>
      </c>
      <c r="N2162" s="40">
        <v>50.8</v>
      </c>
      <c r="O2162" s="40">
        <v>42.2</v>
      </c>
    </row>
    <row r="2163" spans="1:15">
      <c r="A2163" s="40">
        <v>40129</v>
      </c>
      <c r="B2163" s="20" t="s">
        <v>2073</v>
      </c>
      <c r="C2163" s="20" t="s">
        <v>2039</v>
      </c>
      <c r="D2163" s="40">
        <v>35</v>
      </c>
      <c r="E2163" s="40">
        <v>39.799999999999997</v>
      </c>
      <c r="F2163" s="40">
        <v>47.6</v>
      </c>
      <c r="G2163" s="40">
        <v>57.9</v>
      </c>
      <c r="H2163" s="40">
        <v>66.900000000000006</v>
      </c>
      <c r="I2163" s="40">
        <v>76.400000000000006</v>
      </c>
      <c r="J2163" s="40">
        <v>81.3</v>
      </c>
      <c r="K2163" s="40">
        <v>80.099999999999994</v>
      </c>
      <c r="L2163" s="40">
        <v>72</v>
      </c>
      <c r="M2163" s="40">
        <v>60.1</v>
      </c>
      <c r="N2163" s="40">
        <v>46.6</v>
      </c>
      <c r="O2163" s="40">
        <v>37</v>
      </c>
    </row>
    <row r="2164" spans="1:15">
      <c r="A2164" s="40">
        <v>40131</v>
      </c>
      <c r="B2164" s="20" t="s">
        <v>2074</v>
      </c>
      <c r="C2164" s="20" t="s">
        <v>2039</v>
      </c>
      <c r="D2164" s="40">
        <v>35.200000000000003</v>
      </c>
      <c r="E2164" s="40">
        <v>40.200000000000003</v>
      </c>
      <c r="F2164" s="40">
        <v>48.9</v>
      </c>
      <c r="G2164" s="40">
        <v>59.6</v>
      </c>
      <c r="H2164" s="40">
        <v>68.2</v>
      </c>
      <c r="I2164" s="40">
        <v>76.8</v>
      </c>
      <c r="J2164" s="40">
        <v>81.8</v>
      </c>
      <c r="K2164" s="40">
        <v>80.900000000000006</v>
      </c>
      <c r="L2164" s="40">
        <v>73.099999999999994</v>
      </c>
      <c r="M2164" s="40">
        <v>61.8</v>
      </c>
      <c r="N2164" s="40">
        <v>48.3</v>
      </c>
      <c r="O2164" s="40">
        <v>38.5</v>
      </c>
    </row>
    <row r="2165" spans="1:15">
      <c r="A2165" s="40">
        <v>40133</v>
      </c>
      <c r="B2165" s="20" t="s">
        <v>1012</v>
      </c>
      <c r="C2165" s="20" t="s">
        <v>2039</v>
      </c>
      <c r="D2165" s="40">
        <v>38.1</v>
      </c>
      <c r="E2165" s="40">
        <v>43</v>
      </c>
      <c r="F2165" s="40">
        <v>50.9</v>
      </c>
      <c r="G2165" s="40">
        <v>61</v>
      </c>
      <c r="H2165" s="40">
        <v>69.099999999999994</v>
      </c>
      <c r="I2165" s="40">
        <v>77.5</v>
      </c>
      <c r="J2165" s="40">
        <v>82.2</v>
      </c>
      <c r="K2165" s="40">
        <v>81.599999999999994</v>
      </c>
      <c r="L2165" s="40">
        <v>73.900000000000006</v>
      </c>
      <c r="M2165" s="40">
        <v>62.8</v>
      </c>
      <c r="N2165" s="40">
        <v>50.2</v>
      </c>
      <c r="O2165" s="40">
        <v>40.9</v>
      </c>
    </row>
    <row r="2166" spans="1:15">
      <c r="A2166" s="40">
        <v>40135</v>
      </c>
      <c r="B2166" s="20" t="s">
        <v>2075</v>
      </c>
      <c r="C2166" s="20" t="s">
        <v>2039</v>
      </c>
      <c r="D2166" s="40">
        <v>38.200000000000003</v>
      </c>
      <c r="E2166" s="40">
        <v>42.6</v>
      </c>
      <c r="F2166" s="40">
        <v>50.7</v>
      </c>
      <c r="G2166" s="40">
        <v>60.5</v>
      </c>
      <c r="H2166" s="40">
        <v>68.599999999999994</v>
      </c>
      <c r="I2166" s="40">
        <v>76.8</v>
      </c>
      <c r="J2166" s="40">
        <v>81.3</v>
      </c>
      <c r="K2166" s="40">
        <v>80.599999999999994</v>
      </c>
      <c r="L2166" s="40">
        <v>73.400000000000006</v>
      </c>
      <c r="M2166" s="40">
        <v>62.4</v>
      </c>
      <c r="N2166" s="40">
        <v>49.7</v>
      </c>
      <c r="O2166" s="40">
        <v>40.700000000000003</v>
      </c>
    </row>
    <row r="2167" spans="1:15">
      <c r="A2167" s="40">
        <v>40137</v>
      </c>
      <c r="B2167" s="20" t="s">
        <v>1102</v>
      </c>
      <c r="C2167" s="20" t="s">
        <v>2039</v>
      </c>
      <c r="D2167" s="40">
        <v>39</v>
      </c>
      <c r="E2167" s="40">
        <v>43.9</v>
      </c>
      <c r="F2167" s="40">
        <v>52</v>
      </c>
      <c r="G2167" s="40">
        <v>61.8</v>
      </c>
      <c r="H2167" s="40">
        <v>69.900000000000006</v>
      </c>
      <c r="I2167" s="40">
        <v>78.3</v>
      </c>
      <c r="J2167" s="40">
        <v>82.8</v>
      </c>
      <c r="K2167" s="40">
        <v>82.4</v>
      </c>
      <c r="L2167" s="40">
        <v>74.900000000000006</v>
      </c>
      <c r="M2167" s="40">
        <v>63.5</v>
      </c>
      <c r="N2167" s="40">
        <v>50.8</v>
      </c>
      <c r="O2167" s="40">
        <v>41.4</v>
      </c>
    </row>
    <row r="2168" spans="1:15">
      <c r="A2168" s="40">
        <v>40139</v>
      </c>
      <c r="B2168" s="20" t="s">
        <v>1736</v>
      </c>
      <c r="C2168" s="20" t="s">
        <v>2039</v>
      </c>
      <c r="D2168" s="40">
        <v>33.1</v>
      </c>
      <c r="E2168" s="40">
        <v>37.4</v>
      </c>
      <c r="F2168" s="40">
        <v>44.7</v>
      </c>
      <c r="G2168" s="40">
        <v>54.9</v>
      </c>
      <c r="H2168" s="40">
        <v>64.5</v>
      </c>
      <c r="I2168" s="40">
        <v>74.5</v>
      </c>
      <c r="J2168" s="40">
        <v>79.400000000000006</v>
      </c>
      <c r="K2168" s="40">
        <v>77.8</v>
      </c>
      <c r="L2168" s="40">
        <v>69.8</v>
      </c>
      <c r="M2168" s="40">
        <v>57.6</v>
      </c>
      <c r="N2168" s="40">
        <v>43.8</v>
      </c>
      <c r="O2168" s="40">
        <v>34.700000000000003</v>
      </c>
    </row>
    <row r="2169" spans="1:15">
      <c r="A2169" s="40">
        <v>40141</v>
      </c>
      <c r="B2169" s="20" t="s">
        <v>2076</v>
      </c>
      <c r="C2169" s="20" t="s">
        <v>2039</v>
      </c>
      <c r="D2169" s="40">
        <v>39.1</v>
      </c>
      <c r="E2169" s="40">
        <v>43.8</v>
      </c>
      <c r="F2169" s="40">
        <v>52</v>
      </c>
      <c r="G2169" s="40">
        <v>61.9</v>
      </c>
      <c r="H2169" s="40">
        <v>70.5</v>
      </c>
      <c r="I2169" s="40">
        <v>79.599999999999994</v>
      </c>
      <c r="J2169" s="40">
        <v>84</v>
      </c>
      <c r="K2169" s="40">
        <v>83.2</v>
      </c>
      <c r="L2169" s="40">
        <v>75.3</v>
      </c>
      <c r="M2169" s="40">
        <v>63.8</v>
      </c>
      <c r="N2169" s="40">
        <v>50.7</v>
      </c>
      <c r="O2169" s="40">
        <v>41.3</v>
      </c>
    </row>
    <row r="2170" spans="1:15">
      <c r="A2170" s="40">
        <v>40143</v>
      </c>
      <c r="B2170" s="20" t="s">
        <v>2077</v>
      </c>
      <c r="C2170" s="20" t="s">
        <v>2039</v>
      </c>
      <c r="D2170" s="40">
        <v>35.9</v>
      </c>
      <c r="E2170" s="40">
        <v>40.799999999999997</v>
      </c>
      <c r="F2170" s="40">
        <v>49.4</v>
      </c>
      <c r="G2170" s="40">
        <v>60.1</v>
      </c>
      <c r="H2170" s="40">
        <v>68.400000000000006</v>
      </c>
      <c r="I2170" s="40">
        <v>77.099999999999994</v>
      </c>
      <c r="J2170" s="40">
        <v>82.1</v>
      </c>
      <c r="K2170" s="40">
        <v>81.2</v>
      </c>
      <c r="L2170" s="40">
        <v>73.5</v>
      </c>
      <c r="M2170" s="40">
        <v>62.1</v>
      </c>
      <c r="N2170" s="40">
        <v>48.8</v>
      </c>
      <c r="O2170" s="40">
        <v>39</v>
      </c>
    </row>
    <row r="2171" spans="1:15">
      <c r="A2171" s="40">
        <v>40145</v>
      </c>
      <c r="B2171" s="20" t="s">
        <v>2078</v>
      </c>
      <c r="C2171" s="20" t="s">
        <v>2039</v>
      </c>
      <c r="D2171" s="40">
        <v>36.799999999999997</v>
      </c>
      <c r="E2171" s="40">
        <v>41.7</v>
      </c>
      <c r="F2171" s="40">
        <v>50.1</v>
      </c>
      <c r="G2171" s="40">
        <v>60.5</v>
      </c>
      <c r="H2171" s="40">
        <v>68.900000000000006</v>
      </c>
      <c r="I2171" s="40">
        <v>77.5</v>
      </c>
      <c r="J2171" s="40">
        <v>82.3</v>
      </c>
      <c r="K2171" s="40">
        <v>81.5</v>
      </c>
      <c r="L2171" s="40">
        <v>73.900000000000006</v>
      </c>
      <c r="M2171" s="40">
        <v>62.7</v>
      </c>
      <c r="N2171" s="40">
        <v>49.5</v>
      </c>
      <c r="O2171" s="40">
        <v>39.9</v>
      </c>
    </row>
    <row r="2172" spans="1:15">
      <c r="A2172" s="40">
        <v>40147</v>
      </c>
      <c r="B2172" s="20" t="s">
        <v>765</v>
      </c>
      <c r="C2172" s="20" t="s">
        <v>2039</v>
      </c>
      <c r="D2172" s="40">
        <v>33.9</v>
      </c>
      <c r="E2172" s="40">
        <v>39.1</v>
      </c>
      <c r="F2172" s="40">
        <v>47.9</v>
      </c>
      <c r="G2172" s="40">
        <v>58.8</v>
      </c>
      <c r="H2172" s="40">
        <v>67.5</v>
      </c>
      <c r="I2172" s="40">
        <v>76.3</v>
      </c>
      <c r="J2172" s="40">
        <v>81.400000000000006</v>
      </c>
      <c r="K2172" s="40">
        <v>80.400000000000006</v>
      </c>
      <c r="L2172" s="40">
        <v>72.400000000000006</v>
      </c>
      <c r="M2172" s="40">
        <v>60.9</v>
      </c>
      <c r="N2172" s="40">
        <v>47.4</v>
      </c>
      <c r="O2172" s="40">
        <v>37.1</v>
      </c>
    </row>
    <row r="2173" spans="1:15">
      <c r="A2173" s="40">
        <v>40149</v>
      </c>
      <c r="B2173" s="20" t="s">
        <v>2079</v>
      </c>
      <c r="C2173" s="20" t="s">
        <v>2039</v>
      </c>
      <c r="D2173" s="40">
        <v>36.1</v>
      </c>
      <c r="E2173" s="40">
        <v>41</v>
      </c>
      <c r="F2173" s="40">
        <v>49.1</v>
      </c>
      <c r="G2173" s="40">
        <v>59.1</v>
      </c>
      <c r="H2173" s="40">
        <v>68.099999999999994</v>
      </c>
      <c r="I2173" s="40">
        <v>77.5</v>
      </c>
      <c r="J2173" s="40">
        <v>82.2</v>
      </c>
      <c r="K2173" s="40">
        <v>81.3</v>
      </c>
      <c r="L2173" s="40">
        <v>73.2</v>
      </c>
      <c r="M2173" s="40">
        <v>61.5</v>
      </c>
      <c r="N2173" s="40">
        <v>47.9</v>
      </c>
      <c r="O2173" s="40">
        <v>38.299999999999997</v>
      </c>
    </row>
    <row r="2174" spans="1:15">
      <c r="A2174" s="40">
        <v>40151</v>
      </c>
      <c r="B2174" s="20" t="s">
        <v>2080</v>
      </c>
      <c r="C2174" s="20" t="s">
        <v>2039</v>
      </c>
      <c r="D2174" s="40">
        <v>32.799999999999997</v>
      </c>
      <c r="E2174" s="40">
        <v>37.9</v>
      </c>
      <c r="F2174" s="40">
        <v>46.2</v>
      </c>
      <c r="G2174" s="40">
        <v>56.9</v>
      </c>
      <c r="H2174" s="40">
        <v>66.5</v>
      </c>
      <c r="I2174" s="40">
        <v>76.400000000000006</v>
      </c>
      <c r="J2174" s="40">
        <v>81.7</v>
      </c>
      <c r="K2174" s="40">
        <v>80.400000000000006</v>
      </c>
      <c r="L2174" s="40">
        <v>71.900000000000006</v>
      </c>
      <c r="M2174" s="40">
        <v>59.6</v>
      </c>
      <c r="N2174" s="40">
        <v>45.3</v>
      </c>
      <c r="O2174" s="40">
        <v>35.1</v>
      </c>
    </row>
    <row r="2175" spans="1:15">
      <c r="A2175" s="40">
        <v>40153</v>
      </c>
      <c r="B2175" s="20" t="s">
        <v>2081</v>
      </c>
      <c r="C2175" s="20" t="s">
        <v>2039</v>
      </c>
      <c r="D2175" s="40">
        <v>33.4</v>
      </c>
      <c r="E2175" s="40">
        <v>38.299999999999997</v>
      </c>
      <c r="F2175" s="40">
        <v>46.3</v>
      </c>
      <c r="G2175" s="40">
        <v>57</v>
      </c>
      <c r="H2175" s="40">
        <v>66.3</v>
      </c>
      <c r="I2175" s="40">
        <v>76</v>
      </c>
      <c r="J2175" s="40">
        <v>81.2</v>
      </c>
      <c r="K2175" s="40">
        <v>80</v>
      </c>
      <c r="L2175" s="40">
        <v>71.599999999999994</v>
      </c>
      <c r="M2175" s="40">
        <v>59.6</v>
      </c>
      <c r="N2175" s="40">
        <v>45.5</v>
      </c>
      <c r="O2175" s="40">
        <v>35.6</v>
      </c>
    </row>
    <row r="2176" spans="1:15">
      <c r="A2176" s="40">
        <v>41001</v>
      </c>
      <c r="B2176" s="20" t="s">
        <v>970</v>
      </c>
      <c r="C2176" s="20" t="s">
        <v>2082</v>
      </c>
      <c r="D2176" s="40">
        <v>24.3</v>
      </c>
      <c r="E2176" s="40">
        <v>29.2</v>
      </c>
      <c r="F2176" s="40">
        <v>35.4</v>
      </c>
      <c r="G2176" s="40">
        <v>42.7</v>
      </c>
      <c r="H2176" s="40">
        <v>50.2</v>
      </c>
      <c r="I2176" s="40">
        <v>57.4</v>
      </c>
      <c r="J2176" s="40">
        <v>66</v>
      </c>
      <c r="K2176" s="40">
        <v>65</v>
      </c>
      <c r="L2176" s="40">
        <v>56.7</v>
      </c>
      <c r="M2176" s="40">
        <v>46</v>
      </c>
      <c r="N2176" s="40">
        <v>33.700000000000003</v>
      </c>
      <c r="O2176" s="40">
        <v>26.2</v>
      </c>
    </row>
    <row r="2177" spans="1:15">
      <c r="A2177" s="40">
        <v>41003</v>
      </c>
      <c r="B2177" s="20" t="s">
        <v>788</v>
      </c>
      <c r="C2177" s="20" t="s">
        <v>2082</v>
      </c>
      <c r="D2177" s="40">
        <v>38.799999999999997</v>
      </c>
      <c r="E2177" s="40">
        <v>42.2</v>
      </c>
      <c r="F2177" s="40">
        <v>45.1</v>
      </c>
      <c r="G2177" s="40">
        <v>49.3</v>
      </c>
      <c r="H2177" s="40">
        <v>54.5</v>
      </c>
      <c r="I2177" s="40">
        <v>59.6</v>
      </c>
      <c r="J2177" s="40">
        <v>65</v>
      </c>
      <c r="K2177" s="40">
        <v>65.099999999999994</v>
      </c>
      <c r="L2177" s="40">
        <v>61.2</v>
      </c>
      <c r="M2177" s="40">
        <v>53.2</v>
      </c>
      <c r="N2177" s="40">
        <v>44.5</v>
      </c>
      <c r="O2177" s="40">
        <v>39.9</v>
      </c>
    </row>
    <row r="2178" spans="1:15">
      <c r="A2178" s="40">
        <v>41005</v>
      </c>
      <c r="B2178" s="20" t="s">
        <v>2083</v>
      </c>
      <c r="C2178" s="20" t="s">
        <v>2082</v>
      </c>
      <c r="D2178" s="40">
        <v>34.299999999999997</v>
      </c>
      <c r="E2178" s="40">
        <v>37.4</v>
      </c>
      <c r="F2178" s="40">
        <v>40.5</v>
      </c>
      <c r="G2178" s="40">
        <v>45</v>
      </c>
      <c r="H2178" s="40">
        <v>50.7</v>
      </c>
      <c r="I2178" s="40">
        <v>56.2</v>
      </c>
      <c r="J2178" s="40">
        <v>62.1</v>
      </c>
      <c r="K2178" s="40">
        <v>62.1</v>
      </c>
      <c r="L2178" s="40">
        <v>57.5</v>
      </c>
      <c r="M2178" s="40">
        <v>49.2</v>
      </c>
      <c r="N2178" s="40">
        <v>40.299999999999997</v>
      </c>
      <c r="O2178" s="40">
        <v>35.9</v>
      </c>
    </row>
    <row r="2179" spans="1:15">
      <c r="A2179" s="40">
        <v>41007</v>
      </c>
      <c r="B2179" s="20" t="s">
        <v>2084</v>
      </c>
      <c r="C2179" s="20" t="s">
        <v>2082</v>
      </c>
      <c r="D2179" s="40">
        <v>38.299999999999997</v>
      </c>
      <c r="E2179" s="40">
        <v>40.9</v>
      </c>
      <c r="F2179" s="40">
        <v>42.9</v>
      </c>
      <c r="G2179" s="40">
        <v>46.4</v>
      </c>
      <c r="H2179" s="40">
        <v>51.1</v>
      </c>
      <c r="I2179" s="40">
        <v>55.4</v>
      </c>
      <c r="J2179" s="40">
        <v>59.7</v>
      </c>
      <c r="K2179" s="40">
        <v>60.3</v>
      </c>
      <c r="L2179" s="40">
        <v>57.8</v>
      </c>
      <c r="M2179" s="40">
        <v>51.1</v>
      </c>
      <c r="N2179" s="40">
        <v>43.6</v>
      </c>
      <c r="O2179" s="40">
        <v>39.6</v>
      </c>
    </row>
    <row r="2180" spans="1:15">
      <c r="A2180" s="40">
        <v>41009</v>
      </c>
      <c r="B2180" s="20" t="s">
        <v>795</v>
      </c>
      <c r="C2180" s="20" t="s">
        <v>2082</v>
      </c>
      <c r="D2180" s="40">
        <v>36.6</v>
      </c>
      <c r="E2180" s="40">
        <v>40.1</v>
      </c>
      <c r="F2180" s="40">
        <v>43.3</v>
      </c>
      <c r="G2180" s="40">
        <v>47.7</v>
      </c>
      <c r="H2180" s="40">
        <v>53.1</v>
      </c>
      <c r="I2180" s="40">
        <v>57.9</v>
      </c>
      <c r="J2180" s="40">
        <v>62.9</v>
      </c>
      <c r="K2180" s="40">
        <v>63.2</v>
      </c>
      <c r="L2180" s="40">
        <v>59.2</v>
      </c>
      <c r="M2180" s="40">
        <v>51.3</v>
      </c>
      <c r="N2180" s="40">
        <v>42.7</v>
      </c>
      <c r="O2180" s="40">
        <v>38.1</v>
      </c>
    </row>
    <row r="2181" spans="1:15">
      <c r="A2181" s="40">
        <v>41011</v>
      </c>
      <c r="B2181" s="20" t="s">
        <v>1832</v>
      </c>
      <c r="C2181" s="20" t="s">
        <v>2082</v>
      </c>
      <c r="D2181" s="40">
        <v>41.6</v>
      </c>
      <c r="E2181" s="40">
        <v>43.9</v>
      </c>
      <c r="F2181" s="40">
        <v>45.3</v>
      </c>
      <c r="G2181" s="40">
        <v>48.2</v>
      </c>
      <c r="H2181" s="40">
        <v>52.4</v>
      </c>
      <c r="I2181" s="40">
        <v>57.1</v>
      </c>
      <c r="J2181" s="40">
        <v>61.6</v>
      </c>
      <c r="K2181" s="40">
        <v>62.1</v>
      </c>
      <c r="L2181" s="40">
        <v>59.9</v>
      </c>
      <c r="M2181" s="40">
        <v>53.7</v>
      </c>
      <c r="N2181" s="40">
        <v>46.5</v>
      </c>
      <c r="O2181" s="40">
        <v>42.6</v>
      </c>
    </row>
    <row r="2182" spans="1:15">
      <c r="A2182" s="40">
        <v>41013</v>
      </c>
      <c r="B2182" s="20" t="s">
        <v>2085</v>
      </c>
      <c r="C2182" s="20" t="s">
        <v>2082</v>
      </c>
      <c r="D2182" s="40">
        <v>27.7</v>
      </c>
      <c r="E2182" s="40">
        <v>32</v>
      </c>
      <c r="F2182" s="40">
        <v>36.5</v>
      </c>
      <c r="G2182" s="40">
        <v>42.2</v>
      </c>
      <c r="H2182" s="40">
        <v>48.8</v>
      </c>
      <c r="I2182" s="40">
        <v>55.9</v>
      </c>
      <c r="J2182" s="40">
        <v>63.7</v>
      </c>
      <c r="K2182" s="40">
        <v>62.6</v>
      </c>
      <c r="L2182" s="40">
        <v>55.5</v>
      </c>
      <c r="M2182" s="40">
        <v>46.4</v>
      </c>
      <c r="N2182" s="40">
        <v>35.700000000000003</v>
      </c>
      <c r="O2182" s="40">
        <v>29.6</v>
      </c>
    </row>
    <row r="2183" spans="1:15">
      <c r="A2183" s="40">
        <v>41015</v>
      </c>
      <c r="B2183" s="20" t="s">
        <v>1854</v>
      </c>
      <c r="C2183" s="20" t="s">
        <v>2082</v>
      </c>
      <c r="D2183" s="40">
        <v>41.3</v>
      </c>
      <c r="E2183" s="40">
        <v>43.4</v>
      </c>
      <c r="F2183" s="40">
        <v>44.5</v>
      </c>
      <c r="G2183" s="40">
        <v>47.8</v>
      </c>
      <c r="H2183" s="40">
        <v>52.6</v>
      </c>
      <c r="I2183" s="40">
        <v>57.8</v>
      </c>
      <c r="J2183" s="40">
        <v>63.5</v>
      </c>
      <c r="K2183" s="40">
        <v>63.8</v>
      </c>
      <c r="L2183" s="40">
        <v>61.2</v>
      </c>
      <c r="M2183" s="40">
        <v>54.1</v>
      </c>
      <c r="N2183" s="40">
        <v>46.2</v>
      </c>
      <c r="O2183" s="40">
        <v>42.4</v>
      </c>
    </row>
    <row r="2184" spans="1:15">
      <c r="A2184" s="40">
        <v>41017</v>
      </c>
      <c r="B2184" s="20" t="s">
        <v>2086</v>
      </c>
      <c r="C2184" s="20" t="s">
        <v>2082</v>
      </c>
      <c r="D2184" s="40">
        <v>27.5</v>
      </c>
      <c r="E2184" s="40">
        <v>31.4</v>
      </c>
      <c r="F2184" s="40">
        <v>35.1</v>
      </c>
      <c r="G2184" s="40">
        <v>40.6</v>
      </c>
      <c r="H2184" s="40">
        <v>47.1</v>
      </c>
      <c r="I2184" s="40">
        <v>53.9</v>
      </c>
      <c r="J2184" s="40">
        <v>61.5</v>
      </c>
      <c r="K2184" s="40">
        <v>60.4</v>
      </c>
      <c r="L2184" s="40">
        <v>53.8</v>
      </c>
      <c r="M2184" s="40">
        <v>45</v>
      </c>
      <c r="N2184" s="40">
        <v>35.1</v>
      </c>
      <c r="O2184" s="40">
        <v>29.3</v>
      </c>
    </row>
    <row r="2185" spans="1:15">
      <c r="A2185" s="40">
        <v>41019</v>
      </c>
      <c r="B2185" s="20" t="s">
        <v>918</v>
      </c>
      <c r="C2185" s="20" t="s">
        <v>2082</v>
      </c>
      <c r="D2185" s="40">
        <v>37.6</v>
      </c>
      <c r="E2185" s="40">
        <v>40.299999999999997</v>
      </c>
      <c r="F2185" s="40">
        <v>42.5</v>
      </c>
      <c r="G2185" s="40">
        <v>46.5</v>
      </c>
      <c r="H2185" s="40">
        <v>52</v>
      </c>
      <c r="I2185" s="40">
        <v>57.7</v>
      </c>
      <c r="J2185" s="40">
        <v>64.099999999999994</v>
      </c>
      <c r="K2185" s="40">
        <v>64.2</v>
      </c>
      <c r="L2185" s="40">
        <v>60</v>
      </c>
      <c r="M2185" s="40">
        <v>51.9</v>
      </c>
      <c r="N2185" s="40">
        <v>42.8</v>
      </c>
      <c r="O2185" s="40">
        <v>38.4</v>
      </c>
    </row>
    <row r="2186" spans="1:15">
      <c r="A2186" s="40">
        <v>41021</v>
      </c>
      <c r="B2186" s="20" t="s">
        <v>2087</v>
      </c>
      <c r="C2186" s="20" t="s">
        <v>2082</v>
      </c>
      <c r="D2186" s="40">
        <v>30.2</v>
      </c>
      <c r="E2186" s="40">
        <v>35.6</v>
      </c>
      <c r="F2186" s="40">
        <v>41.5</v>
      </c>
      <c r="G2186" s="40">
        <v>47.6</v>
      </c>
      <c r="H2186" s="40">
        <v>54.7</v>
      </c>
      <c r="I2186" s="40">
        <v>61.7</v>
      </c>
      <c r="J2186" s="40">
        <v>69</v>
      </c>
      <c r="K2186" s="40">
        <v>67.900000000000006</v>
      </c>
      <c r="L2186" s="40">
        <v>60.1</v>
      </c>
      <c r="M2186" s="40">
        <v>50.1</v>
      </c>
      <c r="N2186" s="40">
        <v>38.9</v>
      </c>
      <c r="O2186" s="40">
        <v>32.4</v>
      </c>
    </row>
    <row r="2187" spans="1:15">
      <c r="A2187" s="40">
        <v>41023</v>
      </c>
      <c r="B2187" s="20" t="s">
        <v>806</v>
      </c>
      <c r="C2187" s="20" t="s">
        <v>2082</v>
      </c>
      <c r="D2187" s="40">
        <v>25.7</v>
      </c>
      <c r="E2187" s="40">
        <v>29.9</v>
      </c>
      <c r="F2187" s="40">
        <v>34.700000000000003</v>
      </c>
      <c r="G2187" s="40">
        <v>40.799999999999997</v>
      </c>
      <c r="H2187" s="40">
        <v>47.8</v>
      </c>
      <c r="I2187" s="40">
        <v>54.7</v>
      </c>
      <c r="J2187" s="40">
        <v>63.1</v>
      </c>
      <c r="K2187" s="40">
        <v>61.9</v>
      </c>
      <c r="L2187" s="40">
        <v>54.6</v>
      </c>
      <c r="M2187" s="40">
        <v>44.9</v>
      </c>
      <c r="N2187" s="40">
        <v>34</v>
      </c>
      <c r="O2187" s="40">
        <v>27.7</v>
      </c>
    </row>
    <row r="2188" spans="1:15">
      <c r="A2188" s="40">
        <v>41025</v>
      </c>
      <c r="B2188" s="20" t="s">
        <v>2088</v>
      </c>
      <c r="C2188" s="20" t="s">
        <v>2082</v>
      </c>
      <c r="D2188" s="40">
        <v>26.1</v>
      </c>
      <c r="E2188" s="40">
        <v>30.2</v>
      </c>
      <c r="F2188" s="40">
        <v>35.700000000000003</v>
      </c>
      <c r="G2188" s="40">
        <v>42.2</v>
      </c>
      <c r="H2188" s="40">
        <v>49.7</v>
      </c>
      <c r="I2188" s="40">
        <v>57.4</v>
      </c>
      <c r="J2188" s="40">
        <v>66.400000000000006</v>
      </c>
      <c r="K2188" s="40">
        <v>64.8</v>
      </c>
      <c r="L2188" s="40">
        <v>56.2</v>
      </c>
      <c r="M2188" s="40">
        <v>46.1</v>
      </c>
      <c r="N2188" s="40">
        <v>34.700000000000003</v>
      </c>
      <c r="O2188" s="40">
        <v>27.6</v>
      </c>
    </row>
    <row r="2189" spans="1:15">
      <c r="A2189" s="40">
        <v>41027</v>
      </c>
      <c r="B2189" s="20" t="s">
        <v>2089</v>
      </c>
      <c r="C2189" s="20" t="s">
        <v>2082</v>
      </c>
      <c r="D2189" s="40">
        <v>29.2</v>
      </c>
      <c r="E2189" s="40">
        <v>32.9</v>
      </c>
      <c r="F2189" s="40">
        <v>37</v>
      </c>
      <c r="G2189" s="40">
        <v>42.1</v>
      </c>
      <c r="H2189" s="40">
        <v>48.2</v>
      </c>
      <c r="I2189" s="40">
        <v>54.2</v>
      </c>
      <c r="J2189" s="40">
        <v>61.1</v>
      </c>
      <c r="K2189" s="40">
        <v>60.9</v>
      </c>
      <c r="L2189" s="40">
        <v>55.5</v>
      </c>
      <c r="M2189" s="40">
        <v>46.4</v>
      </c>
      <c r="N2189" s="40">
        <v>36.299999999999997</v>
      </c>
      <c r="O2189" s="40">
        <v>31.2</v>
      </c>
    </row>
    <row r="2190" spans="1:15">
      <c r="A2190" s="40">
        <v>41029</v>
      </c>
      <c r="B2190" s="20" t="s">
        <v>736</v>
      </c>
      <c r="C2190" s="20" t="s">
        <v>2082</v>
      </c>
      <c r="D2190" s="40">
        <v>35</v>
      </c>
      <c r="E2190" s="40">
        <v>38.1</v>
      </c>
      <c r="F2190" s="40">
        <v>41</v>
      </c>
      <c r="G2190" s="40">
        <v>45.6</v>
      </c>
      <c r="H2190" s="40">
        <v>52.1</v>
      </c>
      <c r="I2190" s="40">
        <v>58.6</v>
      </c>
      <c r="J2190" s="40">
        <v>66.5</v>
      </c>
      <c r="K2190" s="40">
        <v>66.099999999999994</v>
      </c>
      <c r="L2190" s="40">
        <v>60.5</v>
      </c>
      <c r="M2190" s="40">
        <v>51.3</v>
      </c>
      <c r="N2190" s="40">
        <v>40.799999999999997</v>
      </c>
      <c r="O2190" s="40">
        <v>35.6</v>
      </c>
    </row>
    <row r="2191" spans="1:15">
      <c r="A2191" s="40">
        <v>41031</v>
      </c>
      <c r="B2191" s="20" t="s">
        <v>737</v>
      </c>
      <c r="C2191" s="20" t="s">
        <v>2082</v>
      </c>
      <c r="D2191" s="40">
        <v>29.9</v>
      </c>
      <c r="E2191" s="40">
        <v>34.200000000000003</v>
      </c>
      <c r="F2191" s="40">
        <v>38.700000000000003</v>
      </c>
      <c r="G2191" s="40">
        <v>44</v>
      </c>
      <c r="H2191" s="40">
        <v>50.6</v>
      </c>
      <c r="I2191" s="40">
        <v>57.4</v>
      </c>
      <c r="J2191" s="40">
        <v>64.7</v>
      </c>
      <c r="K2191" s="40">
        <v>63.9</v>
      </c>
      <c r="L2191" s="40">
        <v>57</v>
      </c>
      <c r="M2191" s="40">
        <v>47.8</v>
      </c>
      <c r="N2191" s="40">
        <v>37.4</v>
      </c>
      <c r="O2191" s="40">
        <v>31.6</v>
      </c>
    </row>
    <row r="2192" spans="1:15">
      <c r="A2192" s="40">
        <v>41033</v>
      </c>
      <c r="B2192" s="20" t="s">
        <v>2090</v>
      </c>
      <c r="C2192" s="20" t="s">
        <v>2082</v>
      </c>
      <c r="D2192" s="40">
        <v>36.9</v>
      </c>
      <c r="E2192" s="40">
        <v>39.5</v>
      </c>
      <c r="F2192" s="40">
        <v>41.7</v>
      </c>
      <c r="G2192" s="40">
        <v>45.9</v>
      </c>
      <c r="H2192" s="40">
        <v>52.1</v>
      </c>
      <c r="I2192" s="40">
        <v>58.3</v>
      </c>
      <c r="J2192" s="40">
        <v>65.599999999999994</v>
      </c>
      <c r="K2192" s="40">
        <v>65.3</v>
      </c>
      <c r="L2192" s="40">
        <v>60.8</v>
      </c>
      <c r="M2192" s="40">
        <v>52</v>
      </c>
      <c r="N2192" s="40">
        <v>42.1</v>
      </c>
      <c r="O2192" s="40">
        <v>37.799999999999997</v>
      </c>
    </row>
    <row r="2193" spans="1:15">
      <c r="A2193" s="40">
        <v>41035</v>
      </c>
      <c r="B2193" s="20" t="s">
        <v>2091</v>
      </c>
      <c r="C2193" s="20" t="s">
        <v>2082</v>
      </c>
      <c r="D2193" s="40">
        <v>27.3</v>
      </c>
      <c r="E2193" s="40">
        <v>30.9</v>
      </c>
      <c r="F2193" s="40">
        <v>34.700000000000003</v>
      </c>
      <c r="G2193" s="40">
        <v>40.1</v>
      </c>
      <c r="H2193" s="40">
        <v>46.9</v>
      </c>
      <c r="I2193" s="40">
        <v>53.9</v>
      </c>
      <c r="J2193" s="40">
        <v>61.9</v>
      </c>
      <c r="K2193" s="40">
        <v>60.8</v>
      </c>
      <c r="L2193" s="40">
        <v>54.2</v>
      </c>
      <c r="M2193" s="40">
        <v>45</v>
      </c>
      <c r="N2193" s="40">
        <v>34.799999999999997</v>
      </c>
      <c r="O2193" s="40">
        <v>28.8</v>
      </c>
    </row>
    <row r="2194" spans="1:15">
      <c r="A2194" s="40">
        <v>41037</v>
      </c>
      <c r="B2194" s="20" t="s">
        <v>859</v>
      </c>
      <c r="C2194" s="20" t="s">
        <v>2082</v>
      </c>
      <c r="D2194" s="40">
        <v>27.5</v>
      </c>
      <c r="E2194" s="40">
        <v>30.8</v>
      </c>
      <c r="F2194" s="40">
        <v>34.799999999999997</v>
      </c>
      <c r="G2194" s="40">
        <v>40.9</v>
      </c>
      <c r="H2194" s="40">
        <v>48</v>
      </c>
      <c r="I2194" s="40">
        <v>55.3</v>
      </c>
      <c r="J2194" s="40">
        <v>63.8</v>
      </c>
      <c r="K2194" s="40">
        <v>62.5</v>
      </c>
      <c r="L2194" s="40">
        <v>54.9</v>
      </c>
      <c r="M2194" s="40">
        <v>45.5</v>
      </c>
      <c r="N2194" s="40">
        <v>35</v>
      </c>
      <c r="O2194" s="40">
        <v>28.9</v>
      </c>
    </row>
    <row r="2195" spans="1:15">
      <c r="A2195" s="40">
        <v>41039</v>
      </c>
      <c r="B2195" s="20" t="s">
        <v>1334</v>
      </c>
      <c r="C2195" s="20" t="s">
        <v>2082</v>
      </c>
      <c r="D2195" s="40">
        <v>36.799999999999997</v>
      </c>
      <c r="E2195" s="40">
        <v>39.700000000000003</v>
      </c>
      <c r="F2195" s="40">
        <v>42.1</v>
      </c>
      <c r="G2195" s="40">
        <v>46.1</v>
      </c>
      <c r="H2195" s="40">
        <v>51.3</v>
      </c>
      <c r="I2195" s="40">
        <v>56.8</v>
      </c>
      <c r="J2195" s="40">
        <v>62.9</v>
      </c>
      <c r="K2195" s="40">
        <v>63</v>
      </c>
      <c r="L2195" s="40">
        <v>58.9</v>
      </c>
      <c r="M2195" s="40">
        <v>51.1</v>
      </c>
      <c r="N2195" s="40">
        <v>42.3</v>
      </c>
      <c r="O2195" s="40">
        <v>38</v>
      </c>
    </row>
    <row r="2196" spans="1:15">
      <c r="A2196" s="40">
        <v>41041</v>
      </c>
      <c r="B2196" s="20" t="s">
        <v>814</v>
      </c>
      <c r="C2196" s="20" t="s">
        <v>2082</v>
      </c>
      <c r="D2196" s="40">
        <v>40.799999999999997</v>
      </c>
      <c r="E2196" s="40">
        <v>43.5</v>
      </c>
      <c r="F2196" s="40">
        <v>45.1</v>
      </c>
      <c r="G2196" s="40">
        <v>48.3</v>
      </c>
      <c r="H2196" s="40">
        <v>52.6</v>
      </c>
      <c r="I2196" s="40">
        <v>56.9</v>
      </c>
      <c r="J2196" s="40">
        <v>60.9</v>
      </c>
      <c r="K2196" s="40">
        <v>61.5</v>
      </c>
      <c r="L2196" s="40">
        <v>59.4</v>
      </c>
      <c r="M2196" s="40">
        <v>53.3</v>
      </c>
      <c r="N2196" s="40">
        <v>46</v>
      </c>
      <c r="O2196" s="40">
        <v>41.9</v>
      </c>
    </row>
    <row r="2197" spans="1:15">
      <c r="A2197" s="40">
        <v>41043</v>
      </c>
      <c r="B2197" s="20" t="s">
        <v>1280</v>
      </c>
      <c r="C2197" s="20" t="s">
        <v>2082</v>
      </c>
      <c r="D2197" s="40">
        <v>35.5</v>
      </c>
      <c r="E2197" s="40">
        <v>38.700000000000003</v>
      </c>
      <c r="F2197" s="40">
        <v>41.4</v>
      </c>
      <c r="G2197" s="40">
        <v>45.8</v>
      </c>
      <c r="H2197" s="40">
        <v>51.2</v>
      </c>
      <c r="I2197" s="40">
        <v>56.9</v>
      </c>
      <c r="J2197" s="40">
        <v>62.8</v>
      </c>
      <c r="K2197" s="40">
        <v>62.8</v>
      </c>
      <c r="L2197" s="40">
        <v>58.2</v>
      </c>
      <c r="M2197" s="40">
        <v>50.2</v>
      </c>
      <c r="N2197" s="40">
        <v>41.2</v>
      </c>
      <c r="O2197" s="40">
        <v>37</v>
      </c>
    </row>
    <row r="2198" spans="1:15">
      <c r="A2198" s="40">
        <v>41045</v>
      </c>
      <c r="B2198" s="20" t="s">
        <v>2092</v>
      </c>
      <c r="C2198" s="20" t="s">
        <v>2082</v>
      </c>
      <c r="D2198" s="40">
        <v>26.5</v>
      </c>
      <c r="E2198" s="40">
        <v>31.7</v>
      </c>
      <c r="F2198" s="40">
        <v>37.9</v>
      </c>
      <c r="G2198" s="40">
        <v>45</v>
      </c>
      <c r="H2198" s="40">
        <v>53</v>
      </c>
      <c r="I2198" s="40">
        <v>61</v>
      </c>
      <c r="J2198" s="40">
        <v>70</v>
      </c>
      <c r="K2198" s="40">
        <v>68.3</v>
      </c>
      <c r="L2198" s="40">
        <v>58.9</v>
      </c>
      <c r="M2198" s="40">
        <v>48.1</v>
      </c>
      <c r="N2198" s="40">
        <v>35.799999999999997</v>
      </c>
      <c r="O2198" s="40">
        <v>28.1</v>
      </c>
    </row>
    <row r="2199" spans="1:15">
      <c r="A2199" s="40">
        <v>41047</v>
      </c>
      <c r="B2199" s="20" t="s">
        <v>747</v>
      </c>
      <c r="C2199" s="20" t="s">
        <v>2082</v>
      </c>
      <c r="D2199" s="40">
        <v>36</v>
      </c>
      <c r="E2199" s="40">
        <v>39.299999999999997</v>
      </c>
      <c r="F2199" s="40">
        <v>42.2</v>
      </c>
      <c r="G2199" s="40">
        <v>46.6</v>
      </c>
      <c r="H2199" s="40">
        <v>52.1</v>
      </c>
      <c r="I2199" s="40">
        <v>57.5</v>
      </c>
      <c r="J2199" s="40">
        <v>63.2</v>
      </c>
      <c r="K2199" s="40">
        <v>63.1</v>
      </c>
      <c r="L2199" s="40">
        <v>58.5</v>
      </c>
      <c r="M2199" s="40">
        <v>50.5</v>
      </c>
      <c r="N2199" s="40">
        <v>41.9</v>
      </c>
      <c r="O2199" s="40">
        <v>37.5</v>
      </c>
    </row>
    <row r="2200" spans="1:15">
      <c r="A2200" s="40">
        <v>41049</v>
      </c>
      <c r="B2200" s="20" t="s">
        <v>2025</v>
      </c>
      <c r="C2200" s="20" t="s">
        <v>2082</v>
      </c>
      <c r="D2200" s="40">
        <v>29.9</v>
      </c>
      <c r="E2200" s="40">
        <v>35.1</v>
      </c>
      <c r="F2200" s="40">
        <v>40.9</v>
      </c>
      <c r="G2200" s="40">
        <v>47</v>
      </c>
      <c r="H2200" s="40">
        <v>54</v>
      </c>
      <c r="I2200" s="40">
        <v>60.9</v>
      </c>
      <c r="J2200" s="40">
        <v>68.099999999999994</v>
      </c>
      <c r="K2200" s="40">
        <v>67</v>
      </c>
      <c r="L2200" s="40">
        <v>59.3</v>
      </c>
      <c r="M2200" s="40">
        <v>49.4</v>
      </c>
      <c r="N2200" s="40">
        <v>38.299999999999997</v>
      </c>
      <c r="O2200" s="40">
        <v>32.4</v>
      </c>
    </row>
    <row r="2201" spans="1:15">
      <c r="A2201" s="40">
        <v>41051</v>
      </c>
      <c r="B2201" s="20" t="s">
        <v>2093</v>
      </c>
      <c r="C2201" s="20" t="s">
        <v>2082</v>
      </c>
      <c r="D2201" s="40">
        <v>36.5</v>
      </c>
      <c r="E2201" s="40">
        <v>40.200000000000003</v>
      </c>
      <c r="F2201" s="40">
        <v>43.9</v>
      </c>
      <c r="G2201" s="40">
        <v>48.7</v>
      </c>
      <c r="H2201" s="40">
        <v>54.4</v>
      </c>
      <c r="I2201" s="40">
        <v>59.5</v>
      </c>
      <c r="J2201" s="40">
        <v>64.8</v>
      </c>
      <c r="K2201" s="40">
        <v>64.7</v>
      </c>
      <c r="L2201" s="40">
        <v>60.1</v>
      </c>
      <c r="M2201" s="40">
        <v>51.9</v>
      </c>
      <c r="N2201" s="40">
        <v>43.1</v>
      </c>
      <c r="O2201" s="40">
        <v>38.200000000000003</v>
      </c>
    </row>
    <row r="2202" spans="1:15">
      <c r="A2202" s="40">
        <v>41053</v>
      </c>
      <c r="B2202" s="20" t="s">
        <v>825</v>
      </c>
      <c r="C2202" s="20" t="s">
        <v>2082</v>
      </c>
      <c r="D2202" s="40">
        <v>38.4</v>
      </c>
      <c r="E2202" s="40">
        <v>41.6</v>
      </c>
      <c r="F2202" s="40">
        <v>44.4</v>
      </c>
      <c r="G2202" s="40">
        <v>48.5</v>
      </c>
      <c r="H2202" s="40">
        <v>53.8</v>
      </c>
      <c r="I2202" s="40">
        <v>59</v>
      </c>
      <c r="J2202" s="40">
        <v>64.3</v>
      </c>
      <c r="K2202" s="40">
        <v>64.400000000000006</v>
      </c>
      <c r="L2202" s="40">
        <v>60.6</v>
      </c>
      <c r="M2202" s="40">
        <v>52.6</v>
      </c>
      <c r="N2202" s="40">
        <v>44.1</v>
      </c>
      <c r="O2202" s="40">
        <v>39.6</v>
      </c>
    </row>
    <row r="2203" spans="1:15">
      <c r="A2203" s="40">
        <v>41055</v>
      </c>
      <c r="B2203" s="20" t="s">
        <v>1359</v>
      </c>
      <c r="C2203" s="20" t="s">
        <v>2082</v>
      </c>
      <c r="D2203" s="40">
        <v>30</v>
      </c>
      <c r="E2203" s="40">
        <v>35.299999999999997</v>
      </c>
      <c r="F2203" s="40">
        <v>41.4</v>
      </c>
      <c r="G2203" s="40">
        <v>47.5</v>
      </c>
      <c r="H2203" s="40">
        <v>54.4</v>
      </c>
      <c r="I2203" s="40">
        <v>61.2</v>
      </c>
      <c r="J2203" s="40">
        <v>68.7</v>
      </c>
      <c r="K2203" s="40">
        <v>67.8</v>
      </c>
      <c r="L2203" s="40">
        <v>60.3</v>
      </c>
      <c r="M2203" s="40">
        <v>50.2</v>
      </c>
      <c r="N2203" s="40">
        <v>38.799999999999997</v>
      </c>
      <c r="O2203" s="40">
        <v>32.1</v>
      </c>
    </row>
    <row r="2204" spans="1:15">
      <c r="A2204" s="40">
        <v>41057</v>
      </c>
      <c r="B2204" s="20" t="s">
        <v>2094</v>
      </c>
      <c r="C2204" s="20" t="s">
        <v>2082</v>
      </c>
      <c r="D2204" s="40">
        <v>38.1</v>
      </c>
      <c r="E2204" s="40">
        <v>40.6</v>
      </c>
      <c r="F2204" s="40">
        <v>42.3</v>
      </c>
      <c r="G2204" s="40">
        <v>45.8</v>
      </c>
      <c r="H2204" s="40">
        <v>50.6</v>
      </c>
      <c r="I2204" s="40">
        <v>55.1</v>
      </c>
      <c r="J2204" s="40">
        <v>59.8</v>
      </c>
      <c r="K2204" s="40">
        <v>60.3</v>
      </c>
      <c r="L2204" s="40">
        <v>57.9</v>
      </c>
      <c r="M2204" s="40">
        <v>51</v>
      </c>
      <c r="N2204" s="40">
        <v>43.3</v>
      </c>
      <c r="O2204" s="40">
        <v>39.5</v>
      </c>
    </row>
    <row r="2205" spans="1:15">
      <c r="A2205" s="40">
        <v>41059</v>
      </c>
      <c r="B2205" s="20" t="s">
        <v>2095</v>
      </c>
      <c r="C2205" s="20" t="s">
        <v>2082</v>
      </c>
      <c r="D2205" s="40">
        <v>28.9</v>
      </c>
      <c r="E2205" s="40">
        <v>33.9</v>
      </c>
      <c r="F2205" s="40">
        <v>39.700000000000003</v>
      </c>
      <c r="G2205" s="40">
        <v>46</v>
      </c>
      <c r="H2205" s="40">
        <v>52.9</v>
      </c>
      <c r="I2205" s="40">
        <v>59.7</v>
      </c>
      <c r="J2205" s="40">
        <v>67.3</v>
      </c>
      <c r="K2205" s="40">
        <v>66.099999999999994</v>
      </c>
      <c r="L2205" s="40">
        <v>58.4</v>
      </c>
      <c r="M2205" s="40">
        <v>48.4</v>
      </c>
      <c r="N2205" s="40">
        <v>37.299999999999997</v>
      </c>
      <c r="O2205" s="40">
        <v>31.3</v>
      </c>
    </row>
    <row r="2206" spans="1:15">
      <c r="A2206" s="40">
        <v>41061</v>
      </c>
      <c r="B2206" s="20" t="s">
        <v>837</v>
      </c>
      <c r="C2206" s="20" t="s">
        <v>2082</v>
      </c>
      <c r="D2206" s="40">
        <v>25.6</v>
      </c>
      <c r="E2206" s="40">
        <v>29.9</v>
      </c>
      <c r="F2206" s="40">
        <v>34.9</v>
      </c>
      <c r="G2206" s="40">
        <v>41.3</v>
      </c>
      <c r="H2206" s="40">
        <v>48.2</v>
      </c>
      <c r="I2206" s="40">
        <v>54.8</v>
      </c>
      <c r="J2206" s="40">
        <v>62.7</v>
      </c>
      <c r="K2206" s="40">
        <v>61.8</v>
      </c>
      <c r="L2206" s="40">
        <v>54.6</v>
      </c>
      <c r="M2206" s="40">
        <v>44.9</v>
      </c>
      <c r="N2206" s="40">
        <v>33.799999999999997</v>
      </c>
      <c r="O2206" s="40">
        <v>27.6</v>
      </c>
    </row>
    <row r="2207" spans="1:15">
      <c r="A2207" s="40">
        <v>41063</v>
      </c>
      <c r="B2207" s="20" t="s">
        <v>2096</v>
      </c>
      <c r="C2207" s="20" t="s">
        <v>2082</v>
      </c>
      <c r="D2207" s="40">
        <v>24.5</v>
      </c>
      <c r="E2207" s="40">
        <v>28.8</v>
      </c>
      <c r="F2207" s="40">
        <v>33.799999999999997</v>
      </c>
      <c r="G2207" s="40">
        <v>40.6</v>
      </c>
      <c r="H2207" s="40">
        <v>47.8</v>
      </c>
      <c r="I2207" s="40">
        <v>54.4</v>
      </c>
      <c r="J2207" s="40">
        <v>62.4</v>
      </c>
      <c r="K2207" s="40">
        <v>61.6</v>
      </c>
      <c r="L2207" s="40">
        <v>54.2</v>
      </c>
      <c r="M2207" s="40">
        <v>44.2</v>
      </c>
      <c r="N2207" s="40">
        <v>32.9</v>
      </c>
      <c r="O2207" s="40">
        <v>26.5</v>
      </c>
    </row>
    <row r="2208" spans="1:15">
      <c r="A2208" s="40">
        <v>41065</v>
      </c>
      <c r="B2208" s="20" t="s">
        <v>2097</v>
      </c>
      <c r="C2208" s="20" t="s">
        <v>2082</v>
      </c>
      <c r="D2208" s="40">
        <v>29.9</v>
      </c>
      <c r="E2208" s="40">
        <v>34.5</v>
      </c>
      <c r="F2208" s="40">
        <v>39.799999999999997</v>
      </c>
      <c r="G2208" s="40">
        <v>45.4</v>
      </c>
      <c r="H2208" s="40">
        <v>52.1</v>
      </c>
      <c r="I2208" s="40">
        <v>58.8</v>
      </c>
      <c r="J2208" s="40">
        <v>66</v>
      </c>
      <c r="K2208" s="40">
        <v>65.400000000000006</v>
      </c>
      <c r="L2208" s="40">
        <v>58.6</v>
      </c>
      <c r="M2208" s="40">
        <v>48.8</v>
      </c>
      <c r="N2208" s="40">
        <v>37.9</v>
      </c>
      <c r="O2208" s="40">
        <v>31.7</v>
      </c>
    </row>
    <row r="2209" spans="1:15">
      <c r="A2209" s="40">
        <v>41067</v>
      </c>
      <c r="B2209" s="20" t="s">
        <v>765</v>
      </c>
      <c r="C2209" s="20" t="s">
        <v>2082</v>
      </c>
      <c r="D2209" s="40">
        <v>36.9</v>
      </c>
      <c r="E2209" s="40">
        <v>40.299999999999997</v>
      </c>
      <c r="F2209" s="40">
        <v>43.5</v>
      </c>
      <c r="G2209" s="40">
        <v>48</v>
      </c>
      <c r="H2209" s="40">
        <v>53.5</v>
      </c>
      <c r="I2209" s="40">
        <v>58.6</v>
      </c>
      <c r="J2209" s="40">
        <v>63.9</v>
      </c>
      <c r="K2209" s="40">
        <v>64</v>
      </c>
      <c r="L2209" s="40">
        <v>59.8</v>
      </c>
      <c r="M2209" s="40">
        <v>51.5</v>
      </c>
      <c r="N2209" s="40">
        <v>43</v>
      </c>
      <c r="O2209" s="40">
        <v>38.4</v>
      </c>
    </row>
    <row r="2210" spans="1:15">
      <c r="A2210" s="40">
        <v>41069</v>
      </c>
      <c r="B2210" s="20" t="s">
        <v>1122</v>
      </c>
      <c r="C2210" s="20" t="s">
        <v>2082</v>
      </c>
      <c r="D2210" s="40">
        <v>29.3</v>
      </c>
      <c r="E2210" s="40">
        <v>33.6</v>
      </c>
      <c r="F2210" s="40">
        <v>38.1</v>
      </c>
      <c r="G2210" s="40">
        <v>43.5</v>
      </c>
      <c r="H2210" s="40">
        <v>50.2</v>
      </c>
      <c r="I2210" s="40">
        <v>57.2</v>
      </c>
      <c r="J2210" s="40">
        <v>65.3</v>
      </c>
      <c r="K2210" s="40">
        <v>64.400000000000006</v>
      </c>
      <c r="L2210" s="40">
        <v>57.4</v>
      </c>
      <c r="M2210" s="40">
        <v>48</v>
      </c>
      <c r="N2210" s="40">
        <v>37.1</v>
      </c>
      <c r="O2210" s="40">
        <v>31.4</v>
      </c>
    </row>
    <row r="2211" spans="1:15">
      <c r="A2211" s="40">
        <v>41071</v>
      </c>
      <c r="B2211" s="20" t="s">
        <v>2098</v>
      </c>
      <c r="C2211" s="20" t="s">
        <v>2082</v>
      </c>
      <c r="D2211" s="40">
        <v>38.1</v>
      </c>
      <c r="E2211" s="40">
        <v>41.4</v>
      </c>
      <c r="F2211" s="40">
        <v>44.4</v>
      </c>
      <c r="G2211" s="40">
        <v>48.7</v>
      </c>
      <c r="H2211" s="40">
        <v>54</v>
      </c>
      <c r="I2211" s="40">
        <v>59.2</v>
      </c>
      <c r="J2211" s="40">
        <v>64.5</v>
      </c>
      <c r="K2211" s="40">
        <v>64.5</v>
      </c>
      <c r="L2211" s="40">
        <v>60.6</v>
      </c>
      <c r="M2211" s="40">
        <v>52.5</v>
      </c>
      <c r="N2211" s="40">
        <v>44.1</v>
      </c>
      <c r="O2211" s="40">
        <v>39.5</v>
      </c>
    </row>
    <row r="2212" spans="1:15">
      <c r="A2212" s="40">
        <v>42001</v>
      </c>
      <c r="B2212" s="20" t="s">
        <v>899</v>
      </c>
      <c r="C2212" s="20" t="s">
        <v>2099</v>
      </c>
      <c r="D2212" s="40">
        <v>28.6</v>
      </c>
      <c r="E2212" s="40">
        <v>30.2</v>
      </c>
      <c r="F2212" s="40">
        <v>39.6</v>
      </c>
      <c r="G2212" s="40">
        <v>49.9</v>
      </c>
      <c r="H2212" s="40">
        <v>60.5</v>
      </c>
      <c r="I2212" s="40">
        <v>68.8</v>
      </c>
      <c r="J2212" s="40">
        <v>73.400000000000006</v>
      </c>
      <c r="K2212" s="40">
        <v>71.2</v>
      </c>
      <c r="L2212" s="40">
        <v>64.400000000000006</v>
      </c>
      <c r="M2212" s="40">
        <v>53.4</v>
      </c>
      <c r="N2212" s="40">
        <v>42</v>
      </c>
      <c r="O2212" s="40">
        <v>31.8</v>
      </c>
    </row>
    <row r="2213" spans="1:15">
      <c r="A2213" s="40">
        <v>42003</v>
      </c>
      <c r="B2213" s="20" t="s">
        <v>2100</v>
      </c>
      <c r="C2213" s="20" t="s">
        <v>2099</v>
      </c>
      <c r="D2213" s="40">
        <v>28.2</v>
      </c>
      <c r="E2213" s="40">
        <v>29.9</v>
      </c>
      <c r="F2213" s="40">
        <v>38.799999999999997</v>
      </c>
      <c r="G2213" s="40">
        <v>49.4</v>
      </c>
      <c r="H2213" s="40">
        <v>60</v>
      </c>
      <c r="I2213" s="40">
        <v>68.400000000000006</v>
      </c>
      <c r="J2213" s="40">
        <v>72.5</v>
      </c>
      <c r="K2213" s="40">
        <v>70.7</v>
      </c>
      <c r="L2213" s="40">
        <v>64.3</v>
      </c>
      <c r="M2213" s="40">
        <v>52.9</v>
      </c>
      <c r="N2213" s="40">
        <v>41.4</v>
      </c>
      <c r="O2213" s="40">
        <v>31.6</v>
      </c>
    </row>
    <row r="2214" spans="1:15">
      <c r="A2214" s="40">
        <v>42005</v>
      </c>
      <c r="B2214" s="20" t="s">
        <v>2101</v>
      </c>
      <c r="C2214" s="20" t="s">
        <v>2099</v>
      </c>
      <c r="D2214" s="40">
        <v>26</v>
      </c>
      <c r="E2214" s="40">
        <v>27.3</v>
      </c>
      <c r="F2214" s="40">
        <v>36.5</v>
      </c>
      <c r="G2214" s="40">
        <v>47.4</v>
      </c>
      <c r="H2214" s="40">
        <v>58.1</v>
      </c>
      <c r="I2214" s="40">
        <v>66.7</v>
      </c>
      <c r="J2214" s="40">
        <v>70.7</v>
      </c>
      <c r="K2214" s="40">
        <v>68.900000000000006</v>
      </c>
      <c r="L2214" s="40">
        <v>62.5</v>
      </c>
      <c r="M2214" s="40">
        <v>51.2</v>
      </c>
      <c r="N2214" s="40">
        <v>39.700000000000003</v>
      </c>
      <c r="O2214" s="40">
        <v>29.6</v>
      </c>
    </row>
    <row r="2215" spans="1:15">
      <c r="A2215" s="40">
        <v>42007</v>
      </c>
      <c r="B2215" s="20" t="s">
        <v>2042</v>
      </c>
      <c r="C2215" s="20" t="s">
        <v>2099</v>
      </c>
      <c r="D2215" s="40">
        <v>27.4</v>
      </c>
      <c r="E2215" s="40">
        <v>29</v>
      </c>
      <c r="F2215" s="40">
        <v>38.1</v>
      </c>
      <c r="G2215" s="40">
        <v>48.7</v>
      </c>
      <c r="H2215" s="40">
        <v>59.4</v>
      </c>
      <c r="I2215" s="40">
        <v>67.900000000000006</v>
      </c>
      <c r="J2215" s="40">
        <v>72.099999999999994</v>
      </c>
      <c r="K2215" s="40">
        <v>70.099999999999994</v>
      </c>
      <c r="L2215" s="40">
        <v>63.8</v>
      </c>
      <c r="M2215" s="40">
        <v>52.3</v>
      </c>
      <c r="N2215" s="40">
        <v>40.9</v>
      </c>
      <c r="O2215" s="40">
        <v>30.9</v>
      </c>
    </row>
    <row r="2216" spans="1:15">
      <c r="A2216" s="40">
        <v>42009</v>
      </c>
      <c r="B2216" s="20" t="s">
        <v>2102</v>
      </c>
      <c r="C2216" s="20" t="s">
        <v>2099</v>
      </c>
      <c r="D2216" s="40">
        <v>27.3</v>
      </c>
      <c r="E2216" s="40">
        <v>29</v>
      </c>
      <c r="F2216" s="40">
        <v>37.9</v>
      </c>
      <c r="G2216" s="40">
        <v>48.5</v>
      </c>
      <c r="H2216" s="40">
        <v>59.2</v>
      </c>
      <c r="I2216" s="40">
        <v>67.3</v>
      </c>
      <c r="J2216" s="40">
        <v>71.5</v>
      </c>
      <c r="K2216" s="40">
        <v>69.5</v>
      </c>
      <c r="L2216" s="40">
        <v>62.9</v>
      </c>
      <c r="M2216" s="40">
        <v>51.6</v>
      </c>
      <c r="N2216" s="40">
        <v>40.4</v>
      </c>
      <c r="O2216" s="40">
        <v>30.6</v>
      </c>
    </row>
    <row r="2217" spans="1:15">
      <c r="A2217" s="40">
        <v>42011</v>
      </c>
      <c r="B2217" s="20" t="s">
        <v>2103</v>
      </c>
      <c r="C2217" s="20" t="s">
        <v>2099</v>
      </c>
      <c r="D2217" s="40">
        <v>27.8</v>
      </c>
      <c r="E2217" s="40">
        <v>29.2</v>
      </c>
      <c r="F2217" s="40">
        <v>38.5</v>
      </c>
      <c r="G2217" s="40">
        <v>49.1</v>
      </c>
      <c r="H2217" s="40">
        <v>60</v>
      </c>
      <c r="I2217" s="40">
        <v>68.5</v>
      </c>
      <c r="J2217" s="40">
        <v>73.2</v>
      </c>
      <c r="K2217" s="40">
        <v>71</v>
      </c>
      <c r="L2217" s="40">
        <v>64</v>
      </c>
      <c r="M2217" s="40">
        <v>52.8</v>
      </c>
      <c r="N2217" s="40">
        <v>41.7</v>
      </c>
      <c r="O2217" s="40">
        <v>31.2</v>
      </c>
    </row>
    <row r="2218" spans="1:15">
      <c r="A2218" s="40">
        <v>42013</v>
      </c>
      <c r="B2218" s="20" t="s">
        <v>2104</v>
      </c>
      <c r="C2218" s="20" t="s">
        <v>2099</v>
      </c>
      <c r="D2218" s="40">
        <v>25.8</v>
      </c>
      <c r="E2218" s="40">
        <v>27.3</v>
      </c>
      <c r="F2218" s="40">
        <v>36.299999999999997</v>
      </c>
      <c r="G2218" s="40">
        <v>47.2</v>
      </c>
      <c r="H2218" s="40">
        <v>58</v>
      </c>
      <c r="I2218" s="40">
        <v>66.3</v>
      </c>
      <c r="J2218" s="40">
        <v>70.5</v>
      </c>
      <c r="K2218" s="40">
        <v>68.599999999999994</v>
      </c>
      <c r="L2218" s="40">
        <v>61.9</v>
      </c>
      <c r="M2218" s="40">
        <v>50.9</v>
      </c>
      <c r="N2218" s="40">
        <v>39.6</v>
      </c>
      <c r="O2218" s="40">
        <v>29.5</v>
      </c>
    </row>
    <row r="2219" spans="1:15">
      <c r="A2219" s="40">
        <v>42015</v>
      </c>
      <c r="B2219" s="20" t="s">
        <v>972</v>
      </c>
      <c r="C2219" s="20" t="s">
        <v>2099</v>
      </c>
      <c r="D2219" s="40">
        <v>22.6</v>
      </c>
      <c r="E2219" s="40">
        <v>23.4</v>
      </c>
      <c r="F2219" s="40">
        <v>33</v>
      </c>
      <c r="G2219" s="40">
        <v>44.6</v>
      </c>
      <c r="H2219" s="40">
        <v>55.6</v>
      </c>
      <c r="I2219" s="40">
        <v>64</v>
      </c>
      <c r="J2219" s="40">
        <v>68.8</v>
      </c>
      <c r="K2219" s="40">
        <v>66.7</v>
      </c>
      <c r="L2219" s="40">
        <v>59.7</v>
      </c>
      <c r="M2219" s="40">
        <v>48.6</v>
      </c>
      <c r="N2219" s="40">
        <v>37.4</v>
      </c>
      <c r="O2219" s="40">
        <v>26.6</v>
      </c>
    </row>
    <row r="2220" spans="1:15">
      <c r="A2220" s="40">
        <v>42017</v>
      </c>
      <c r="B2220" s="20" t="s">
        <v>2105</v>
      </c>
      <c r="C2220" s="20" t="s">
        <v>2099</v>
      </c>
      <c r="D2220" s="40">
        <v>28.5</v>
      </c>
      <c r="E2220" s="40">
        <v>29.7</v>
      </c>
      <c r="F2220" s="40">
        <v>38.700000000000003</v>
      </c>
      <c r="G2220" s="40">
        <v>49.2</v>
      </c>
      <c r="H2220" s="40">
        <v>59.7</v>
      </c>
      <c r="I2220" s="40">
        <v>68.400000000000006</v>
      </c>
      <c r="J2220" s="40">
        <v>73.099999999999994</v>
      </c>
      <c r="K2220" s="40">
        <v>71.099999999999994</v>
      </c>
      <c r="L2220" s="40">
        <v>64.3</v>
      </c>
      <c r="M2220" s="40">
        <v>53.2</v>
      </c>
      <c r="N2220" s="40">
        <v>42.2</v>
      </c>
      <c r="O2220" s="40">
        <v>31.7</v>
      </c>
    </row>
    <row r="2221" spans="1:15">
      <c r="A2221" s="40">
        <v>42019</v>
      </c>
      <c r="B2221" s="20" t="s">
        <v>707</v>
      </c>
      <c r="C2221" s="20" t="s">
        <v>2099</v>
      </c>
      <c r="D2221" s="40">
        <v>25.9</v>
      </c>
      <c r="E2221" s="40">
        <v>27.3</v>
      </c>
      <c r="F2221" s="40">
        <v>36.5</v>
      </c>
      <c r="G2221" s="40">
        <v>47.3</v>
      </c>
      <c r="H2221" s="40">
        <v>58</v>
      </c>
      <c r="I2221" s="40">
        <v>66.599999999999994</v>
      </c>
      <c r="J2221" s="40">
        <v>70.7</v>
      </c>
      <c r="K2221" s="40">
        <v>68.7</v>
      </c>
      <c r="L2221" s="40">
        <v>62.5</v>
      </c>
      <c r="M2221" s="40">
        <v>51.1</v>
      </c>
      <c r="N2221" s="40">
        <v>39.700000000000003</v>
      </c>
      <c r="O2221" s="40">
        <v>29.6</v>
      </c>
    </row>
    <row r="2222" spans="1:15">
      <c r="A2222" s="40">
        <v>42021</v>
      </c>
      <c r="B2222" s="20" t="s">
        <v>2106</v>
      </c>
      <c r="C2222" s="20" t="s">
        <v>2099</v>
      </c>
      <c r="D2222" s="40">
        <v>24.4</v>
      </c>
      <c r="E2222" s="40">
        <v>25.7</v>
      </c>
      <c r="F2222" s="40">
        <v>34.799999999999997</v>
      </c>
      <c r="G2222" s="40">
        <v>45.5</v>
      </c>
      <c r="H2222" s="40">
        <v>56.4</v>
      </c>
      <c r="I2222" s="40">
        <v>64.599999999999994</v>
      </c>
      <c r="J2222" s="40">
        <v>68.599999999999994</v>
      </c>
      <c r="K2222" s="40">
        <v>66.8</v>
      </c>
      <c r="L2222" s="40">
        <v>60.3</v>
      </c>
      <c r="M2222" s="40">
        <v>49.4</v>
      </c>
      <c r="N2222" s="40">
        <v>38.299999999999997</v>
      </c>
      <c r="O2222" s="40">
        <v>28.1</v>
      </c>
    </row>
    <row r="2223" spans="1:15">
      <c r="A2223" s="40">
        <v>42023</v>
      </c>
      <c r="B2223" s="20" t="s">
        <v>2107</v>
      </c>
      <c r="C2223" s="20" t="s">
        <v>2099</v>
      </c>
      <c r="D2223" s="40">
        <v>23.7</v>
      </c>
      <c r="E2223" s="40">
        <v>24.6</v>
      </c>
      <c r="F2223" s="40">
        <v>34.1</v>
      </c>
      <c r="G2223" s="40">
        <v>45.4</v>
      </c>
      <c r="H2223" s="40">
        <v>56.5</v>
      </c>
      <c r="I2223" s="40">
        <v>64.7</v>
      </c>
      <c r="J2223" s="40">
        <v>68.900000000000006</v>
      </c>
      <c r="K2223" s="40">
        <v>67.099999999999994</v>
      </c>
      <c r="L2223" s="40">
        <v>60.3</v>
      </c>
      <c r="M2223" s="40">
        <v>49.3</v>
      </c>
      <c r="N2223" s="40">
        <v>37.9</v>
      </c>
      <c r="O2223" s="40">
        <v>27.5</v>
      </c>
    </row>
    <row r="2224" spans="1:15">
      <c r="A2224" s="40">
        <v>42025</v>
      </c>
      <c r="B2224" s="20" t="s">
        <v>1743</v>
      </c>
      <c r="C2224" s="20" t="s">
        <v>2099</v>
      </c>
      <c r="D2224" s="40">
        <v>23.5</v>
      </c>
      <c r="E2224" s="40">
        <v>24.8</v>
      </c>
      <c r="F2224" s="40">
        <v>34.1</v>
      </c>
      <c r="G2224" s="40">
        <v>45.4</v>
      </c>
      <c r="H2224" s="40">
        <v>56.3</v>
      </c>
      <c r="I2224" s="40">
        <v>64.599999999999994</v>
      </c>
      <c r="J2224" s="40">
        <v>69.2</v>
      </c>
      <c r="K2224" s="40">
        <v>67</v>
      </c>
      <c r="L2224" s="40">
        <v>60</v>
      </c>
      <c r="M2224" s="40">
        <v>49.1</v>
      </c>
      <c r="N2224" s="40">
        <v>38.200000000000003</v>
      </c>
      <c r="O2224" s="40">
        <v>27.1</v>
      </c>
    </row>
    <row r="2225" spans="1:15">
      <c r="A2225" s="40">
        <v>42027</v>
      </c>
      <c r="B2225" s="20" t="s">
        <v>2108</v>
      </c>
      <c r="C2225" s="20" t="s">
        <v>2099</v>
      </c>
      <c r="D2225" s="40">
        <v>25.1</v>
      </c>
      <c r="E2225" s="40">
        <v>26.4</v>
      </c>
      <c r="F2225" s="40">
        <v>35.9</v>
      </c>
      <c r="G2225" s="40">
        <v>47</v>
      </c>
      <c r="H2225" s="40">
        <v>58</v>
      </c>
      <c r="I2225" s="40">
        <v>66</v>
      </c>
      <c r="J2225" s="40">
        <v>70.2</v>
      </c>
      <c r="K2225" s="40">
        <v>68.400000000000006</v>
      </c>
      <c r="L2225" s="40">
        <v>61.6</v>
      </c>
      <c r="M2225" s="40">
        <v>50.7</v>
      </c>
      <c r="N2225" s="40">
        <v>39.200000000000003</v>
      </c>
      <c r="O2225" s="40">
        <v>28.7</v>
      </c>
    </row>
    <row r="2226" spans="1:15">
      <c r="A2226" s="40">
        <v>42029</v>
      </c>
      <c r="B2226" s="20" t="s">
        <v>2109</v>
      </c>
      <c r="C2226" s="20" t="s">
        <v>2099</v>
      </c>
      <c r="D2226" s="40">
        <v>29.1</v>
      </c>
      <c r="E2226" s="40">
        <v>30.4</v>
      </c>
      <c r="F2226" s="40">
        <v>39.6</v>
      </c>
      <c r="G2226" s="40">
        <v>50</v>
      </c>
      <c r="H2226" s="40">
        <v>60.6</v>
      </c>
      <c r="I2226" s="40">
        <v>69.099999999999994</v>
      </c>
      <c r="J2226" s="40">
        <v>73.900000000000006</v>
      </c>
      <c r="K2226" s="40">
        <v>71.7</v>
      </c>
      <c r="L2226" s="40">
        <v>65.099999999999994</v>
      </c>
      <c r="M2226" s="40">
        <v>53.8</v>
      </c>
      <c r="N2226" s="40">
        <v>42.5</v>
      </c>
      <c r="O2226" s="40">
        <v>32.299999999999997</v>
      </c>
    </row>
    <row r="2227" spans="1:15">
      <c r="A2227" s="40">
        <v>42031</v>
      </c>
      <c r="B2227" s="20" t="s">
        <v>2110</v>
      </c>
      <c r="C2227" s="20" t="s">
        <v>2099</v>
      </c>
      <c r="D2227" s="40">
        <v>24.3</v>
      </c>
      <c r="E2227" s="40">
        <v>25.3</v>
      </c>
      <c r="F2227" s="40">
        <v>34.6</v>
      </c>
      <c r="G2227" s="40">
        <v>45.7</v>
      </c>
      <c r="H2227" s="40">
        <v>56.5</v>
      </c>
      <c r="I2227" s="40">
        <v>65.099999999999994</v>
      </c>
      <c r="J2227" s="40">
        <v>69.2</v>
      </c>
      <c r="K2227" s="40">
        <v>67.3</v>
      </c>
      <c r="L2227" s="40">
        <v>60.9</v>
      </c>
      <c r="M2227" s="40">
        <v>49.7</v>
      </c>
      <c r="N2227" s="40">
        <v>38.4</v>
      </c>
      <c r="O2227" s="40">
        <v>28.1</v>
      </c>
    </row>
    <row r="2228" spans="1:15">
      <c r="A2228" s="40">
        <v>42033</v>
      </c>
      <c r="B2228" s="20" t="s">
        <v>2111</v>
      </c>
      <c r="C2228" s="20" t="s">
        <v>2099</v>
      </c>
      <c r="D2228" s="40">
        <v>24</v>
      </c>
      <c r="E2228" s="40">
        <v>25.2</v>
      </c>
      <c r="F2228" s="40">
        <v>34.5</v>
      </c>
      <c r="G2228" s="40">
        <v>45.6</v>
      </c>
      <c r="H2228" s="40">
        <v>56.5</v>
      </c>
      <c r="I2228" s="40">
        <v>64.8</v>
      </c>
      <c r="J2228" s="40">
        <v>68.8</v>
      </c>
      <c r="K2228" s="40">
        <v>67</v>
      </c>
      <c r="L2228" s="40">
        <v>60.3</v>
      </c>
      <c r="M2228" s="40">
        <v>49.4</v>
      </c>
      <c r="N2228" s="40">
        <v>38.200000000000003</v>
      </c>
      <c r="O2228" s="40">
        <v>27.9</v>
      </c>
    </row>
    <row r="2229" spans="1:15">
      <c r="A2229" s="40">
        <v>42035</v>
      </c>
      <c r="B2229" s="20" t="s">
        <v>1169</v>
      </c>
      <c r="C2229" s="20" t="s">
        <v>2099</v>
      </c>
      <c r="D2229" s="40">
        <v>24.5</v>
      </c>
      <c r="E2229" s="40">
        <v>25.6</v>
      </c>
      <c r="F2229" s="40">
        <v>35.4</v>
      </c>
      <c r="G2229" s="40">
        <v>46.7</v>
      </c>
      <c r="H2229" s="40">
        <v>57.8</v>
      </c>
      <c r="I2229" s="40">
        <v>65.8</v>
      </c>
      <c r="J2229" s="40">
        <v>70</v>
      </c>
      <c r="K2229" s="40">
        <v>68.2</v>
      </c>
      <c r="L2229" s="40">
        <v>61.3</v>
      </c>
      <c r="M2229" s="40">
        <v>50.2</v>
      </c>
      <c r="N2229" s="40">
        <v>38.700000000000003</v>
      </c>
      <c r="O2229" s="40">
        <v>28</v>
      </c>
    </row>
    <row r="2230" spans="1:15">
      <c r="A2230" s="40">
        <v>42037</v>
      </c>
      <c r="B2230" s="20" t="s">
        <v>795</v>
      </c>
      <c r="C2230" s="20" t="s">
        <v>2099</v>
      </c>
      <c r="D2230" s="40">
        <v>24.5</v>
      </c>
      <c r="E2230" s="40">
        <v>25.8</v>
      </c>
      <c r="F2230" s="40">
        <v>35.4</v>
      </c>
      <c r="G2230" s="40">
        <v>46.8</v>
      </c>
      <c r="H2230" s="40">
        <v>57.7</v>
      </c>
      <c r="I2230" s="40">
        <v>66.2</v>
      </c>
      <c r="J2230" s="40">
        <v>70.8</v>
      </c>
      <c r="K2230" s="40">
        <v>68.599999999999994</v>
      </c>
      <c r="L2230" s="40">
        <v>61.5</v>
      </c>
      <c r="M2230" s="40">
        <v>50.2</v>
      </c>
      <c r="N2230" s="40">
        <v>38.9</v>
      </c>
      <c r="O2230" s="40">
        <v>28.2</v>
      </c>
    </row>
    <row r="2231" spans="1:15">
      <c r="A2231" s="40">
        <v>42039</v>
      </c>
      <c r="B2231" s="20" t="s">
        <v>798</v>
      </c>
      <c r="C2231" s="20" t="s">
        <v>2099</v>
      </c>
      <c r="D2231" s="40">
        <v>23.2</v>
      </c>
      <c r="E2231" s="40">
        <v>24</v>
      </c>
      <c r="F2231" s="40">
        <v>33.4</v>
      </c>
      <c r="G2231" s="40">
        <v>44.7</v>
      </c>
      <c r="H2231" s="40">
        <v>55.6</v>
      </c>
      <c r="I2231" s="40">
        <v>64.5</v>
      </c>
      <c r="J2231" s="40">
        <v>68.7</v>
      </c>
      <c r="K2231" s="40">
        <v>66.599999999999994</v>
      </c>
      <c r="L2231" s="40">
        <v>60.5</v>
      </c>
      <c r="M2231" s="40">
        <v>49.4</v>
      </c>
      <c r="N2231" s="40">
        <v>38.1</v>
      </c>
      <c r="O2231" s="40">
        <v>27.6</v>
      </c>
    </row>
    <row r="2232" spans="1:15">
      <c r="A2232" s="40">
        <v>42041</v>
      </c>
      <c r="B2232" s="20" t="s">
        <v>1171</v>
      </c>
      <c r="C2232" s="20" t="s">
        <v>2099</v>
      </c>
      <c r="D2232" s="40">
        <v>28.3</v>
      </c>
      <c r="E2232" s="40">
        <v>29.9</v>
      </c>
      <c r="F2232" s="40">
        <v>39.4</v>
      </c>
      <c r="G2232" s="40">
        <v>49.9</v>
      </c>
      <c r="H2232" s="40">
        <v>60.7</v>
      </c>
      <c r="I2232" s="40">
        <v>69</v>
      </c>
      <c r="J2232" s="40">
        <v>73.5</v>
      </c>
      <c r="K2232" s="40">
        <v>71.400000000000006</v>
      </c>
      <c r="L2232" s="40">
        <v>64.599999999999994</v>
      </c>
      <c r="M2232" s="40">
        <v>53.1</v>
      </c>
      <c r="N2232" s="40">
        <v>41.7</v>
      </c>
      <c r="O2232" s="40">
        <v>31.6</v>
      </c>
    </row>
    <row r="2233" spans="1:15">
      <c r="A2233" s="40">
        <v>42043</v>
      </c>
      <c r="B2233" s="20" t="s">
        <v>2112</v>
      </c>
      <c r="C2233" s="20" t="s">
        <v>2099</v>
      </c>
      <c r="D2233" s="40">
        <v>27.2</v>
      </c>
      <c r="E2233" s="40">
        <v>28.7</v>
      </c>
      <c r="F2233" s="40">
        <v>38.299999999999997</v>
      </c>
      <c r="G2233" s="40">
        <v>49.1</v>
      </c>
      <c r="H2233" s="40">
        <v>59.7</v>
      </c>
      <c r="I2233" s="40">
        <v>68.3</v>
      </c>
      <c r="J2233" s="40">
        <v>72.8</v>
      </c>
      <c r="K2233" s="40">
        <v>70.7</v>
      </c>
      <c r="L2233" s="40">
        <v>63.7</v>
      </c>
      <c r="M2233" s="40">
        <v>52.4</v>
      </c>
      <c r="N2233" s="40">
        <v>41</v>
      </c>
      <c r="O2233" s="40">
        <v>30.6</v>
      </c>
    </row>
    <row r="2234" spans="1:15">
      <c r="A2234" s="40">
        <v>42045</v>
      </c>
      <c r="B2234" s="20" t="s">
        <v>1222</v>
      </c>
      <c r="C2234" s="20" t="s">
        <v>2099</v>
      </c>
      <c r="D2234" s="40">
        <v>30.8</v>
      </c>
      <c r="E2234" s="40">
        <v>32</v>
      </c>
      <c r="F2234" s="40">
        <v>41</v>
      </c>
      <c r="G2234" s="40">
        <v>51.2</v>
      </c>
      <c r="H2234" s="40">
        <v>61.9</v>
      </c>
      <c r="I2234" s="40">
        <v>70.5</v>
      </c>
      <c r="J2234" s="40">
        <v>75.400000000000006</v>
      </c>
      <c r="K2234" s="40">
        <v>73.400000000000006</v>
      </c>
      <c r="L2234" s="40">
        <v>66.599999999999994</v>
      </c>
      <c r="M2234" s="40">
        <v>55.5</v>
      </c>
      <c r="N2234" s="40">
        <v>44.2</v>
      </c>
      <c r="O2234" s="40">
        <v>34.1</v>
      </c>
    </row>
    <row r="2235" spans="1:15">
      <c r="A2235" s="40">
        <v>42047</v>
      </c>
      <c r="B2235" s="20" t="s">
        <v>1317</v>
      </c>
      <c r="C2235" s="20" t="s">
        <v>2099</v>
      </c>
      <c r="D2235" s="40">
        <v>22.7</v>
      </c>
      <c r="E2235" s="40">
        <v>23.5</v>
      </c>
      <c r="F2235" s="40">
        <v>33</v>
      </c>
      <c r="G2235" s="40">
        <v>44.1</v>
      </c>
      <c r="H2235" s="40">
        <v>55.1</v>
      </c>
      <c r="I2235" s="40">
        <v>63.5</v>
      </c>
      <c r="J2235" s="40">
        <v>67.5</v>
      </c>
      <c r="K2235" s="40">
        <v>65.7</v>
      </c>
      <c r="L2235" s="40">
        <v>59</v>
      </c>
      <c r="M2235" s="40">
        <v>48.2</v>
      </c>
      <c r="N2235" s="40">
        <v>36.9</v>
      </c>
      <c r="O2235" s="40">
        <v>26.6</v>
      </c>
    </row>
    <row r="2236" spans="1:15">
      <c r="A2236" s="40">
        <v>42049</v>
      </c>
      <c r="B2236" s="20" t="s">
        <v>1884</v>
      </c>
      <c r="C2236" s="20" t="s">
        <v>2099</v>
      </c>
      <c r="D2236" s="40">
        <v>23.5</v>
      </c>
      <c r="E2236" s="40">
        <v>23.9</v>
      </c>
      <c r="F2236" s="40">
        <v>33.200000000000003</v>
      </c>
      <c r="G2236" s="40">
        <v>44.5</v>
      </c>
      <c r="H2236" s="40">
        <v>55.5</v>
      </c>
      <c r="I2236" s="40">
        <v>64.7</v>
      </c>
      <c r="J2236" s="40">
        <v>69.099999999999994</v>
      </c>
      <c r="K2236" s="40">
        <v>67.099999999999994</v>
      </c>
      <c r="L2236" s="40">
        <v>60.9</v>
      </c>
      <c r="M2236" s="40">
        <v>50</v>
      </c>
      <c r="N2236" s="40">
        <v>38.700000000000003</v>
      </c>
      <c r="O2236" s="40">
        <v>28.2</v>
      </c>
    </row>
    <row r="2237" spans="1:15">
      <c r="A2237" s="40">
        <v>42051</v>
      </c>
      <c r="B2237" s="20" t="s">
        <v>729</v>
      </c>
      <c r="C2237" s="20" t="s">
        <v>2099</v>
      </c>
      <c r="D2237" s="40">
        <v>27.7</v>
      </c>
      <c r="E2237" s="40">
        <v>29.4</v>
      </c>
      <c r="F2237" s="40">
        <v>38.4</v>
      </c>
      <c r="G2237" s="40">
        <v>48.8</v>
      </c>
      <c r="H2237" s="40">
        <v>58.9</v>
      </c>
      <c r="I2237" s="40">
        <v>67</v>
      </c>
      <c r="J2237" s="40">
        <v>70.8</v>
      </c>
      <c r="K2237" s="40">
        <v>69.099999999999994</v>
      </c>
      <c r="L2237" s="40">
        <v>63.1</v>
      </c>
      <c r="M2237" s="40">
        <v>52.1</v>
      </c>
      <c r="N2237" s="40">
        <v>40.700000000000003</v>
      </c>
      <c r="O2237" s="40">
        <v>30.8</v>
      </c>
    </row>
    <row r="2238" spans="1:15">
      <c r="A2238" s="40">
        <v>42053</v>
      </c>
      <c r="B2238" s="20" t="s">
        <v>2113</v>
      </c>
      <c r="C2238" s="20" t="s">
        <v>2099</v>
      </c>
      <c r="D2238" s="40">
        <v>23.2</v>
      </c>
      <c r="E2238" s="40">
        <v>23.9</v>
      </c>
      <c r="F2238" s="40">
        <v>33.200000000000003</v>
      </c>
      <c r="G2238" s="40">
        <v>44.4</v>
      </c>
      <c r="H2238" s="40">
        <v>55.3</v>
      </c>
      <c r="I2238" s="40">
        <v>63.9</v>
      </c>
      <c r="J2238" s="40">
        <v>68.099999999999994</v>
      </c>
      <c r="K2238" s="40">
        <v>66.2</v>
      </c>
      <c r="L2238" s="40">
        <v>59.7</v>
      </c>
      <c r="M2238" s="40">
        <v>48.7</v>
      </c>
      <c r="N2238" s="40">
        <v>37.5</v>
      </c>
      <c r="O2238" s="40">
        <v>27.1</v>
      </c>
    </row>
    <row r="2239" spans="1:15">
      <c r="A2239" s="40">
        <v>42055</v>
      </c>
      <c r="B2239" s="20" t="s">
        <v>730</v>
      </c>
      <c r="C2239" s="20" t="s">
        <v>2099</v>
      </c>
      <c r="D2239" s="40">
        <v>28.4</v>
      </c>
      <c r="E2239" s="40">
        <v>30.2</v>
      </c>
      <c r="F2239" s="40">
        <v>39.4</v>
      </c>
      <c r="G2239" s="40">
        <v>49.8</v>
      </c>
      <c r="H2239" s="40">
        <v>60.4</v>
      </c>
      <c r="I2239" s="40">
        <v>68.599999999999994</v>
      </c>
      <c r="J2239" s="40">
        <v>73.099999999999994</v>
      </c>
      <c r="K2239" s="40">
        <v>71</v>
      </c>
      <c r="L2239" s="40">
        <v>64.3</v>
      </c>
      <c r="M2239" s="40">
        <v>53</v>
      </c>
      <c r="N2239" s="40">
        <v>41.6</v>
      </c>
      <c r="O2239" s="40">
        <v>31.7</v>
      </c>
    </row>
    <row r="2240" spans="1:15">
      <c r="A2240" s="40">
        <v>42057</v>
      </c>
      <c r="B2240" s="20" t="s">
        <v>804</v>
      </c>
      <c r="C2240" s="20" t="s">
        <v>2099</v>
      </c>
      <c r="D2240" s="40">
        <v>28.1</v>
      </c>
      <c r="E2240" s="40">
        <v>29.9</v>
      </c>
      <c r="F2240" s="40">
        <v>39</v>
      </c>
      <c r="G2240" s="40">
        <v>49.4</v>
      </c>
      <c r="H2240" s="40">
        <v>60</v>
      </c>
      <c r="I2240" s="40">
        <v>68.2</v>
      </c>
      <c r="J2240" s="40">
        <v>72.599999999999994</v>
      </c>
      <c r="K2240" s="40">
        <v>70.5</v>
      </c>
      <c r="L2240" s="40">
        <v>63.8</v>
      </c>
      <c r="M2240" s="40">
        <v>52.5</v>
      </c>
      <c r="N2240" s="40">
        <v>41.2</v>
      </c>
      <c r="O2240" s="40">
        <v>31.4</v>
      </c>
    </row>
    <row r="2241" spans="1:15">
      <c r="A2241" s="40">
        <v>42059</v>
      </c>
      <c r="B2241" s="20" t="s">
        <v>732</v>
      </c>
      <c r="C2241" s="20" t="s">
        <v>2099</v>
      </c>
      <c r="D2241" s="40">
        <v>28.8</v>
      </c>
      <c r="E2241" s="40">
        <v>30.7</v>
      </c>
      <c r="F2241" s="40">
        <v>39.5</v>
      </c>
      <c r="G2241" s="40">
        <v>49.8</v>
      </c>
      <c r="H2241" s="40">
        <v>59.8</v>
      </c>
      <c r="I2241" s="40">
        <v>68.099999999999994</v>
      </c>
      <c r="J2241" s="40">
        <v>72</v>
      </c>
      <c r="K2241" s="40">
        <v>70.2</v>
      </c>
      <c r="L2241" s="40">
        <v>64.2</v>
      </c>
      <c r="M2241" s="40">
        <v>52.7</v>
      </c>
      <c r="N2241" s="40">
        <v>41.3</v>
      </c>
      <c r="O2241" s="40">
        <v>31.8</v>
      </c>
    </row>
    <row r="2242" spans="1:15">
      <c r="A2242" s="40">
        <v>42061</v>
      </c>
      <c r="B2242" s="20" t="s">
        <v>2114</v>
      </c>
      <c r="C2242" s="20" t="s">
        <v>2099</v>
      </c>
      <c r="D2242" s="40">
        <v>27.1</v>
      </c>
      <c r="E2242" s="40">
        <v>28.6</v>
      </c>
      <c r="F2242" s="40">
        <v>37.799999999999997</v>
      </c>
      <c r="G2242" s="40">
        <v>48.7</v>
      </c>
      <c r="H2242" s="40">
        <v>59.3</v>
      </c>
      <c r="I2242" s="40">
        <v>67.7</v>
      </c>
      <c r="J2242" s="40">
        <v>71.900000000000006</v>
      </c>
      <c r="K2242" s="40">
        <v>70</v>
      </c>
      <c r="L2242" s="40">
        <v>63.2</v>
      </c>
      <c r="M2242" s="40">
        <v>52</v>
      </c>
      <c r="N2242" s="40">
        <v>40.700000000000003</v>
      </c>
      <c r="O2242" s="40">
        <v>30.6</v>
      </c>
    </row>
    <row r="2243" spans="1:15">
      <c r="A2243" s="40">
        <v>42063</v>
      </c>
      <c r="B2243" s="20" t="s">
        <v>2115</v>
      </c>
      <c r="C2243" s="20" t="s">
        <v>2099</v>
      </c>
      <c r="D2243" s="40">
        <v>25.6</v>
      </c>
      <c r="E2243" s="40">
        <v>27</v>
      </c>
      <c r="F2243" s="40">
        <v>36.200000000000003</v>
      </c>
      <c r="G2243" s="40">
        <v>46.9</v>
      </c>
      <c r="H2243" s="40">
        <v>57.7</v>
      </c>
      <c r="I2243" s="40">
        <v>66</v>
      </c>
      <c r="J2243" s="40">
        <v>70</v>
      </c>
      <c r="K2243" s="40">
        <v>68.2</v>
      </c>
      <c r="L2243" s="40">
        <v>61.8</v>
      </c>
      <c r="M2243" s="40">
        <v>50.7</v>
      </c>
      <c r="N2243" s="40">
        <v>39.299999999999997</v>
      </c>
      <c r="O2243" s="40">
        <v>29.3</v>
      </c>
    </row>
    <row r="2244" spans="1:15">
      <c r="A2244" s="40">
        <v>42065</v>
      </c>
      <c r="B2244" s="20" t="s">
        <v>737</v>
      </c>
      <c r="C2244" s="20" t="s">
        <v>2099</v>
      </c>
      <c r="D2244" s="40">
        <v>23.6</v>
      </c>
      <c r="E2244" s="40">
        <v>24.7</v>
      </c>
      <c r="F2244" s="40">
        <v>34</v>
      </c>
      <c r="G2244" s="40">
        <v>45</v>
      </c>
      <c r="H2244" s="40">
        <v>55.9</v>
      </c>
      <c r="I2244" s="40">
        <v>64.3</v>
      </c>
      <c r="J2244" s="40">
        <v>68.3</v>
      </c>
      <c r="K2244" s="40">
        <v>66.5</v>
      </c>
      <c r="L2244" s="40">
        <v>60</v>
      </c>
      <c r="M2244" s="40">
        <v>49</v>
      </c>
      <c r="N2244" s="40">
        <v>37.700000000000003</v>
      </c>
      <c r="O2244" s="40">
        <v>27.5</v>
      </c>
    </row>
    <row r="2245" spans="1:15">
      <c r="A2245" s="40">
        <v>42067</v>
      </c>
      <c r="B2245" s="20" t="s">
        <v>2116</v>
      </c>
      <c r="C2245" s="20" t="s">
        <v>2099</v>
      </c>
      <c r="D2245" s="40">
        <v>27.4</v>
      </c>
      <c r="E2245" s="40">
        <v>29</v>
      </c>
      <c r="F2245" s="40">
        <v>38.6</v>
      </c>
      <c r="G2245" s="40">
        <v>49.4</v>
      </c>
      <c r="H2245" s="40">
        <v>60.2</v>
      </c>
      <c r="I2245" s="40">
        <v>68.5</v>
      </c>
      <c r="J2245" s="40">
        <v>72.900000000000006</v>
      </c>
      <c r="K2245" s="40">
        <v>70.8</v>
      </c>
      <c r="L2245" s="40">
        <v>64</v>
      </c>
      <c r="M2245" s="40">
        <v>52.7</v>
      </c>
      <c r="N2245" s="40">
        <v>41.2</v>
      </c>
      <c r="O2245" s="40">
        <v>30.9</v>
      </c>
    </row>
    <row r="2246" spans="1:15">
      <c r="A2246" s="40">
        <v>42069</v>
      </c>
      <c r="B2246" s="20" t="s">
        <v>2117</v>
      </c>
      <c r="C2246" s="20" t="s">
        <v>2099</v>
      </c>
      <c r="D2246" s="40">
        <v>22.5</v>
      </c>
      <c r="E2246" s="40">
        <v>23.5</v>
      </c>
      <c r="F2246" s="40">
        <v>32.799999999999997</v>
      </c>
      <c r="G2246" s="40">
        <v>44.3</v>
      </c>
      <c r="H2246" s="40">
        <v>55.3</v>
      </c>
      <c r="I2246" s="40">
        <v>63.7</v>
      </c>
      <c r="J2246" s="40">
        <v>68.3</v>
      </c>
      <c r="K2246" s="40">
        <v>66.3</v>
      </c>
      <c r="L2246" s="40">
        <v>59.1</v>
      </c>
      <c r="M2246" s="40">
        <v>48.6</v>
      </c>
      <c r="N2246" s="40">
        <v>37.4</v>
      </c>
      <c r="O2246" s="40">
        <v>26.3</v>
      </c>
    </row>
    <row r="2247" spans="1:15">
      <c r="A2247" s="40">
        <v>42071</v>
      </c>
      <c r="B2247" s="20" t="s">
        <v>1802</v>
      </c>
      <c r="C2247" s="20" t="s">
        <v>2099</v>
      </c>
      <c r="D2247" s="40">
        <v>28.6</v>
      </c>
      <c r="E2247" s="40">
        <v>30</v>
      </c>
      <c r="F2247" s="40">
        <v>39.4</v>
      </c>
      <c r="G2247" s="40">
        <v>49.8</v>
      </c>
      <c r="H2247" s="40">
        <v>60.4</v>
      </c>
      <c r="I2247" s="40">
        <v>69.099999999999994</v>
      </c>
      <c r="J2247" s="40">
        <v>73.8</v>
      </c>
      <c r="K2247" s="40">
        <v>71.599999999999994</v>
      </c>
      <c r="L2247" s="40">
        <v>64.8</v>
      </c>
      <c r="M2247" s="40">
        <v>53.4</v>
      </c>
      <c r="N2247" s="40">
        <v>42.1</v>
      </c>
      <c r="O2247" s="40">
        <v>31.9</v>
      </c>
    </row>
    <row r="2248" spans="1:15">
      <c r="A2248" s="40">
        <v>42073</v>
      </c>
      <c r="B2248" s="20" t="s">
        <v>740</v>
      </c>
      <c r="C2248" s="20" t="s">
        <v>2099</v>
      </c>
      <c r="D2248" s="40">
        <v>25.9</v>
      </c>
      <c r="E2248" s="40">
        <v>27.4</v>
      </c>
      <c r="F2248" s="40">
        <v>36.6</v>
      </c>
      <c r="G2248" s="40">
        <v>47.5</v>
      </c>
      <c r="H2248" s="40">
        <v>58.3</v>
      </c>
      <c r="I2248" s="40">
        <v>67</v>
      </c>
      <c r="J2248" s="40">
        <v>71</v>
      </c>
      <c r="K2248" s="40">
        <v>68.900000000000006</v>
      </c>
      <c r="L2248" s="40">
        <v>62.8</v>
      </c>
      <c r="M2248" s="40">
        <v>51.3</v>
      </c>
      <c r="N2248" s="40">
        <v>39.9</v>
      </c>
      <c r="O2248" s="40">
        <v>29.7</v>
      </c>
    </row>
    <row r="2249" spans="1:15">
      <c r="A2249" s="40">
        <v>42075</v>
      </c>
      <c r="B2249" s="20" t="s">
        <v>2118</v>
      </c>
      <c r="C2249" s="20" t="s">
        <v>2099</v>
      </c>
      <c r="D2249" s="40">
        <v>27.3</v>
      </c>
      <c r="E2249" s="40">
        <v>28.8</v>
      </c>
      <c r="F2249" s="40">
        <v>38.200000000000003</v>
      </c>
      <c r="G2249" s="40">
        <v>48.8</v>
      </c>
      <c r="H2249" s="40">
        <v>59.5</v>
      </c>
      <c r="I2249" s="40">
        <v>68.2</v>
      </c>
      <c r="J2249" s="40">
        <v>72.8</v>
      </c>
      <c r="K2249" s="40">
        <v>70.599999999999994</v>
      </c>
      <c r="L2249" s="40">
        <v>63.6</v>
      </c>
      <c r="M2249" s="40">
        <v>52.3</v>
      </c>
      <c r="N2249" s="40">
        <v>41.1</v>
      </c>
      <c r="O2249" s="40">
        <v>30.7</v>
      </c>
    </row>
    <row r="2250" spans="1:15">
      <c r="A2250" s="40">
        <v>42077</v>
      </c>
      <c r="B2250" s="20" t="s">
        <v>2119</v>
      </c>
      <c r="C2250" s="20" t="s">
        <v>2099</v>
      </c>
      <c r="D2250" s="40">
        <v>27</v>
      </c>
      <c r="E2250" s="40">
        <v>28.3</v>
      </c>
      <c r="F2250" s="40">
        <v>37.5</v>
      </c>
      <c r="G2250" s="40">
        <v>48.5</v>
      </c>
      <c r="H2250" s="40">
        <v>59.2</v>
      </c>
      <c r="I2250" s="40">
        <v>67.8</v>
      </c>
      <c r="J2250" s="40">
        <v>72.5</v>
      </c>
      <c r="K2250" s="40">
        <v>70.3</v>
      </c>
      <c r="L2250" s="40">
        <v>63.2</v>
      </c>
      <c r="M2250" s="40">
        <v>51.9</v>
      </c>
      <c r="N2250" s="40">
        <v>40.9</v>
      </c>
      <c r="O2250" s="40">
        <v>30.4</v>
      </c>
    </row>
    <row r="2251" spans="1:15">
      <c r="A2251" s="40">
        <v>42079</v>
      </c>
      <c r="B2251" s="20" t="s">
        <v>2120</v>
      </c>
      <c r="C2251" s="20" t="s">
        <v>2099</v>
      </c>
      <c r="D2251" s="40">
        <v>23.1</v>
      </c>
      <c r="E2251" s="40">
        <v>24.3</v>
      </c>
      <c r="F2251" s="40">
        <v>33.700000000000003</v>
      </c>
      <c r="G2251" s="40">
        <v>45.2</v>
      </c>
      <c r="H2251" s="40">
        <v>56.2</v>
      </c>
      <c r="I2251" s="40">
        <v>64.599999999999994</v>
      </c>
      <c r="J2251" s="40">
        <v>69.3</v>
      </c>
      <c r="K2251" s="40">
        <v>67.099999999999994</v>
      </c>
      <c r="L2251" s="40">
        <v>60</v>
      </c>
      <c r="M2251" s="40">
        <v>49.1</v>
      </c>
      <c r="N2251" s="40">
        <v>37.799999999999997</v>
      </c>
      <c r="O2251" s="40">
        <v>26.8</v>
      </c>
    </row>
    <row r="2252" spans="1:15">
      <c r="A2252" s="40">
        <v>42081</v>
      </c>
      <c r="B2252" s="20" t="s">
        <v>2121</v>
      </c>
      <c r="C2252" s="20" t="s">
        <v>2099</v>
      </c>
      <c r="D2252" s="40">
        <v>23.7</v>
      </c>
      <c r="E2252" s="40">
        <v>24.9</v>
      </c>
      <c r="F2252" s="40">
        <v>34.700000000000003</v>
      </c>
      <c r="G2252" s="40">
        <v>46.2</v>
      </c>
      <c r="H2252" s="40">
        <v>57.1</v>
      </c>
      <c r="I2252" s="40">
        <v>65.3</v>
      </c>
      <c r="J2252" s="40">
        <v>69.7</v>
      </c>
      <c r="K2252" s="40">
        <v>67.8</v>
      </c>
      <c r="L2252" s="40">
        <v>60.8</v>
      </c>
      <c r="M2252" s="40">
        <v>49.6</v>
      </c>
      <c r="N2252" s="40">
        <v>38.200000000000003</v>
      </c>
      <c r="O2252" s="40">
        <v>27.4</v>
      </c>
    </row>
    <row r="2253" spans="1:15">
      <c r="A2253" s="40">
        <v>42083</v>
      </c>
      <c r="B2253" s="20" t="s">
        <v>2122</v>
      </c>
      <c r="C2253" s="20" t="s">
        <v>2099</v>
      </c>
      <c r="D2253" s="40">
        <v>21.7</v>
      </c>
      <c r="E2253" s="40">
        <v>22.5</v>
      </c>
      <c r="F2253" s="40">
        <v>31.9</v>
      </c>
      <c r="G2253" s="40">
        <v>43.1</v>
      </c>
      <c r="H2253" s="40">
        <v>54.1</v>
      </c>
      <c r="I2253" s="40">
        <v>62.5</v>
      </c>
      <c r="J2253" s="40">
        <v>66.599999999999994</v>
      </c>
      <c r="K2253" s="40">
        <v>64.7</v>
      </c>
      <c r="L2253" s="40">
        <v>58.2</v>
      </c>
      <c r="M2253" s="40">
        <v>47.6</v>
      </c>
      <c r="N2253" s="40">
        <v>36.200000000000003</v>
      </c>
      <c r="O2253" s="40">
        <v>25.6</v>
      </c>
    </row>
    <row r="2254" spans="1:15">
      <c r="A2254" s="40">
        <v>42085</v>
      </c>
      <c r="B2254" s="20" t="s">
        <v>1197</v>
      </c>
      <c r="C2254" s="20" t="s">
        <v>2099</v>
      </c>
      <c r="D2254" s="40">
        <v>24.2</v>
      </c>
      <c r="E2254" s="40">
        <v>25.5</v>
      </c>
      <c r="F2254" s="40">
        <v>34.700000000000003</v>
      </c>
      <c r="G2254" s="40">
        <v>45.7</v>
      </c>
      <c r="H2254" s="40">
        <v>56.6</v>
      </c>
      <c r="I2254" s="40">
        <v>65.3</v>
      </c>
      <c r="J2254" s="40">
        <v>69.5</v>
      </c>
      <c r="K2254" s="40">
        <v>67.400000000000006</v>
      </c>
      <c r="L2254" s="40">
        <v>61.3</v>
      </c>
      <c r="M2254" s="40">
        <v>50.1</v>
      </c>
      <c r="N2254" s="40">
        <v>38.6</v>
      </c>
      <c r="O2254" s="40">
        <v>28.2</v>
      </c>
    </row>
    <row r="2255" spans="1:15">
      <c r="A2255" s="40">
        <v>42087</v>
      </c>
      <c r="B2255" s="20" t="s">
        <v>2123</v>
      </c>
      <c r="C2255" s="20" t="s">
        <v>2099</v>
      </c>
      <c r="D2255" s="40">
        <v>26.8</v>
      </c>
      <c r="E2255" s="40">
        <v>28.4</v>
      </c>
      <c r="F2255" s="40">
        <v>37.9</v>
      </c>
      <c r="G2255" s="40">
        <v>48.7</v>
      </c>
      <c r="H2255" s="40">
        <v>59.6</v>
      </c>
      <c r="I2255" s="40">
        <v>67.8</v>
      </c>
      <c r="J2255" s="40">
        <v>72.2</v>
      </c>
      <c r="K2255" s="40">
        <v>70.2</v>
      </c>
      <c r="L2255" s="40">
        <v>63.4</v>
      </c>
      <c r="M2255" s="40">
        <v>52.3</v>
      </c>
      <c r="N2255" s="40">
        <v>40.700000000000003</v>
      </c>
      <c r="O2255" s="40">
        <v>30.4</v>
      </c>
    </row>
    <row r="2256" spans="1:15">
      <c r="A2256" s="40">
        <v>42089</v>
      </c>
      <c r="B2256" s="20" t="s">
        <v>750</v>
      </c>
      <c r="C2256" s="20" t="s">
        <v>2099</v>
      </c>
      <c r="D2256" s="40">
        <v>23</v>
      </c>
      <c r="E2256" s="40">
        <v>24.1</v>
      </c>
      <c r="F2256" s="40">
        <v>33.4</v>
      </c>
      <c r="G2256" s="40">
        <v>44.8</v>
      </c>
      <c r="H2256" s="40">
        <v>55.6</v>
      </c>
      <c r="I2256" s="40">
        <v>63.8</v>
      </c>
      <c r="J2256" s="40">
        <v>68.400000000000006</v>
      </c>
      <c r="K2256" s="40">
        <v>66.400000000000006</v>
      </c>
      <c r="L2256" s="40">
        <v>59.3</v>
      </c>
      <c r="M2256" s="40">
        <v>48.8</v>
      </c>
      <c r="N2256" s="40">
        <v>37.700000000000003</v>
      </c>
      <c r="O2256" s="40">
        <v>26.7</v>
      </c>
    </row>
    <row r="2257" spans="1:15">
      <c r="A2257" s="40">
        <v>42091</v>
      </c>
      <c r="B2257" s="20" t="s">
        <v>751</v>
      </c>
      <c r="C2257" s="20" t="s">
        <v>2099</v>
      </c>
      <c r="D2257" s="40">
        <v>29.3</v>
      </c>
      <c r="E2257" s="40">
        <v>30.5</v>
      </c>
      <c r="F2257" s="40">
        <v>39.6</v>
      </c>
      <c r="G2257" s="40">
        <v>50.1</v>
      </c>
      <c r="H2257" s="40">
        <v>60.8</v>
      </c>
      <c r="I2257" s="40">
        <v>69.400000000000006</v>
      </c>
      <c r="J2257" s="40">
        <v>74.2</v>
      </c>
      <c r="K2257" s="40">
        <v>72</v>
      </c>
      <c r="L2257" s="40">
        <v>65.2</v>
      </c>
      <c r="M2257" s="40">
        <v>53.9</v>
      </c>
      <c r="N2257" s="40">
        <v>42.8</v>
      </c>
      <c r="O2257" s="40">
        <v>32.5</v>
      </c>
    </row>
    <row r="2258" spans="1:15">
      <c r="A2258" s="40">
        <v>42093</v>
      </c>
      <c r="B2258" s="20" t="s">
        <v>2124</v>
      </c>
      <c r="C2258" s="20" t="s">
        <v>2099</v>
      </c>
      <c r="D2258" s="40">
        <v>25.4</v>
      </c>
      <c r="E2258" s="40">
        <v>26.8</v>
      </c>
      <c r="F2258" s="40">
        <v>36.700000000000003</v>
      </c>
      <c r="G2258" s="40">
        <v>48</v>
      </c>
      <c r="H2258" s="40">
        <v>58.7</v>
      </c>
      <c r="I2258" s="40">
        <v>67.099999999999994</v>
      </c>
      <c r="J2258" s="40">
        <v>71.7</v>
      </c>
      <c r="K2258" s="40">
        <v>69.5</v>
      </c>
      <c r="L2258" s="40">
        <v>62.5</v>
      </c>
      <c r="M2258" s="40">
        <v>51</v>
      </c>
      <c r="N2258" s="40">
        <v>39.6</v>
      </c>
      <c r="O2258" s="40">
        <v>29.1</v>
      </c>
    </row>
    <row r="2259" spans="1:15">
      <c r="A2259" s="40">
        <v>42095</v>
      </c>
      <c r="B2259" s="20" t="s">
        <v>1949</v>
      </c>
      <c r="C2259" s="20" t="s">
        <v>2099</v>
      </c>
      <c r="D2259" s="40">
        <v>25.9</v>
      </c>
      <c r="E2259" s="40">
        <v>27.1</v>
      </c>
      <c r="F2259" s="40">
        <v>36.6</v>
      </c>
      <c r="G2259" s="40">
        <v>47.5</v>
      </c>
      <c r="H2259" s="40">
        <v>58.3</v>
      </c>
      <c r="I2259" s="40">
        <v>66.8</v>
      </c>
      <c r="J2259" s="40">
        <v>71.5</v>
      </c>
      <c r="K2259" s="40">
        <v>69.3</v>
      </c>
      <c r="L2259" s="40">
        <v>62.4</v>
      </c>
      <c r="M2259" s="40">
        <v>51.3</v>
      </c>
      <c r="N2259" s="40">
        <v>40</v>
      </c>
      <c r="O2259" s="40">
        <v>29.4</v>
      </c>
    </row>
    <row r="2260" spans="1:15">
      <c r="A2260" s="40">
        <v>42097</v>
      </c>
      <c r="B2260" s="20" t="s">
        <v>2125</v>
      </c>
      <c r="C2260" s="20" t="s">
        <v>2099</v>
      </c>
      <c r="D2260" s="40">
        <v>25.8</v>
      </c>
      <c r="E2260" s="40">
        <v>27.2</v>
      </c>
      <c r="F2260" s="40">
        <v>36.9</v>
      </c>
      <c r="G2260" s="40">
        <v>48.1</v>
      </c>
      <c r="H2260" s="40">
        <v>58.7</v>
      </c>
      <c r="I2260" s="40">
        <v>67.2</v>
      </c>
      <c r="J2260" s="40">
        <v>71.7</v>
      </c>
      <c r="K2260" s="40">
        <v>69.599999999999994</v>
      </c>
      <c r="L2260" s="40">
        <v>62.5</v>
      </c>
      <c r="M2260" s="40">
        <v>51.2</v>
      </c>
      <c r="N2260" s="40">
        <v>39.799999999999997</v>
      </c>
      <c r="O2260" s="40">
        <v>29.3</v>
      </c>
    </row>
    <row r="2261" spans="1:15">
      <c r="A2261" s="40">
        <v>42099</v>
      </c>
      <c r="B2261" s="20" t="s">
        <v>753</v>
      </c>
      <c r="C2261" s="20" t="s">
        <v>2099</v>
      </c>
      <c r="D2261" s="40">
        <v>27.6</v>
      </c>
      <c r="E2261" s="40">
        <v>29.1</v>
      </c>
      <c r="F2261" s="40">
        <v>38.700000000000003</v>
      </c>
      <c r="G2261" s="40">
        <v>49.4</v>
      </c>
      <c r="H2261" s="40">
        <v>60.2</v>
      </c>
      <c r="I2261" s="40">
        <v>68.5</v>
      </c>
      <c r="J2261" s="40">
        <v>72.900000000000006</v>
      </c>
      <c r="K2261" s="40">
        <v>70.8</v>
      </c>
      <c r="L2261" s="40">
        <v>64</v>
      </c>
      <c r="M2261" s="40">
        <v>52.8</v>
      </c>
      <c r="N2261" s="40">
        <v>41.3</v>
      </c>
      <c r="O2261" s="40">
        <v>31</v>
      </c>
    </row>
    <row r="2262" spans="1:15">
      <c r="A2262" s="40">
        <v>42101</v>
      </c>
      <c r="B2262" s="20" t="s">
        <v>2126</v>
      </c>
      <c r="C2262" s="20" t="s">
        <v>2099</v>
      </c>
      <c r="D2262" s="40">
        <v>31</v>
      </c>
      <c r="E2262" s="40">
        <v>32.200000000000003</v>
      </c>
      <c r="F2262" s="40">
        <v>41</v>
      </c>
      <c r="G2262" s="40">
        <v>51.2</v>
      </c>
      <c r="H2262" s="40">
        <v>61.9</v>
      </c>
      <c r="I2262" s="40">
        <v>70.599999999999994</v>
      </c>
      <c r="J2262" s="40">
        <v>75.5</v>
      </c>
      <c r="K2262" s="40">
        <v>73.5</v>
      </c>
      <c r="L2262" s="40">
        <v>66.7</v>
      </c>
      <c r="M2262" s="40">
        <v>55.6</v>
      </c>
      <c r="N2262" s="40">
        <v>44.3</v>
      </c>
      <c r="O2262" s="40">
        <v>34.299999999999997</v>
      </c>
    </row>
    <row r="2263" spans="1:15">
      <c r="A2263" s="40">
        <v>42103</v>
      </c>
      <c r="B2263" s="20" t="s">
        <v>755</v>
      </c>
      <c r="C2263" s="20" t="s">
        <v>2099</v>
      </c>
      <c r="D2263" s="40">
        <v>22.6</v>
      </c>
      <c r="E2263" s="40">
        <v>23.7</v>
      </c>
      <c r="F2263" s="40">
        <v>33.1</v>
      </c>
      <c r="G2263" s="40">
        <v>44.7</v>
      </c>
      <c r="H2263" s="40">
        <v>55.4</v>
      </c>
      <c r="I2263" s="40">
        <v>63.7</v>
      </c>
      <c r="J2263" s="40">
        <v>68.400000000000006</v>
      </c>
      <c r="K2263" s="40">
        <v>66.2</v>
      </c>
      <c r="L2263" s="40">
        <v>59.1</v>
      </c>
      <c r="M2263" s="40">
        <v>48.7</v>
      </c>
      <c r="N2263" s="40">
        <v>37.700000000000003</v>
      </c>
      <c r="O2263" s="40">
        <v>26.4</v>
      </c>
    </row>
    <row r="2264" spans="1:15">
      <c r="A2264" s="40">
        <v>42105</v>
      </c>
      <c r="B2264" s="20" t="s">
        <v>2127</v>
      </c>
      <c r="C2264" s="20" t="s">
        <v>2099</v>
      </c>
      <c r="D2264" s="40">
        <v>22.1</v>
      </c>
      <c r="E2264" s="40">
        <v>23</v>
      </c>
      <c r="F2264" s="40">
        <v>32.4</v>
      </c>
      <c r="G2264" s="40">
        <v>43.8</v>
      </c>
      <c r="H2264" s="40">
        <v>54.9</v>
      </c>
      <c r="I2264" s="40">
        <v>63.2</v>
      </c>
      <c r="J2264" s="40">
        <v>67.5</v>
      </c>
      <c r="K2264" s="40">
        <v>65.5</v>
      </c>
      <c r="L2264" s="40">
        <v>58.8</v>
      </c>
      <c r="M2264" s="40">
        <v>47.8</v>
      </c>
      <c r="N2264" s="40">
        <v>36.6</v>
      </c>
      <c r="O2264" s="40">
        <v>25.9</v>
      </c>
    </row>
    <row r="2265" spans="1:15">
      <c r="A2265" s="40">
        <v>42107</v>
      </c>
      <c r="B2265" s="20" t="s">
        <v>2128</v>
      </c>
      <c r="C2265" s="20" t="s">
        <v>2099</v>
      </c>
      <c r="D2265" s="40">
        <v>25.1</v>
      </c>
      <c r="E2265" s="40">
        <v>26.3</v>
      </c>
      <c r="F2265" s="40">
        <v>35.700000000000003</v>
      </c>
      <c r="G2265" s="40">
        <v>46.8</v>
      </c>
      <c r="H2265" s="40">
        <v>57.6</v>
      </c>
      <c r="I2265" s="40">
        <v>66.099999999999994</v>
      </c>
      <c r="J2265" s="40">
        <v>70.7</v>
      </c>
      <c r="K2265" s="40">
        <v>68.599999999999994</v>
      </c>
      <c r="L2265" s="40">
        <v>61.6</v>
      </c>
      <c r="M2265" s="40">
        <v>50.4</v>
      </c>
      <c r="N2265" s="40">
        <v>39.299999999999997</v>
      </c>
      <c r="O2265" s="40">
        <v>28.5</v>
      </c>
    </row>
    <row r="2266" spans="1:15">
      <c r="A2266" s="40">
        <v>42109</v>
      </c>
      <c r="B2266" s="20" t="s">
        <v>2129</v>
      </c>
      <c r="C2266" s="20" t="s">
        <v>2099</v>
      </c>
      <c r="D2266" s="40">
        <v>26.5</v>
      </c>
      <c r="E2266" s="40">
        <v>28</v>
      </c>
      <c r="F2266" s="40">
        <v>37.700000000000003</v>
      </c>
      <c r="G2266" s="40">
        <v>48.8</v>
      </c>
      <c r="H2266" s="40">
        <v>59.4</v>
      </c>
      <c r="I2266" s="40">
        <v>67.7</v>
      </c>
      <c r="J2266" s="40">
        <v>72.099999999999994</v>
      </c>
      <c r="K2266" s="40">
        <v>70.099999999999994</v>
      </c>
      <c r="L2266" s="40">
        <v>63.1</v>
      </c>
      <c r="M2266" s="40">
        <v>51.9</v>
      </c>
      <c r="N2266" s="40">
        <v>40.299999999999997</v>
      </c>
      <c r="O2266" s="40">
        <v>30</v>
      </c>
    </row>
    <row r="2267" spans="1:15">
      <c r="A2267" s="40">
        <v>42111</v>
      </c>
      <c r="B2267" s="20" t="s">
        <v>1501</v>
      </c>
      <c r="C2267" s="20" t="s">
        <v>2099</v>
      </c>
      <c r="D2267" s="40">
        <v>24.9</v>
      </c>
      <c r="E2267" s="40">
        <v>26.4</v>
      </c>
      <c r="F2267" s="40">
        <v>35.299999999999997</v>
      </c>
      <c r="G2267" s="40">
        <v>45.7</v>
      </c>
      <c r="H2267" s="40">
        <v>56.4</v>
      </c>
      <c r="I2267" s="40">
        <v>64.3</v>
      </c>
      <c r="J2267" s="40">
        <v>68.099999999999994</v>
      </c>
      <c r="K2267" s="40">
        <v>66.3</v>
      </c>
      <c r="L2267" s="40">
        <v>60.1</v>
      </c>
      <c r="M2267" s="40">
        <v>49.4</v>
      </c>
      <c r="N2267" s="40">
        <v>38.200000000000003</v>
      </c>
      <c r="O2267" s="40">
        <v>28.2</v>
      </c>
    </row>
    <row r="2268" spans="1:15">
      <c r="A2268" s="40">
        <v>42113</v>
      </c>
      <c r="B2268" s="20" t="s">
        <v>1248</v>
      </c>
      <c r="C2268" s="20" t="s">
        <v>2099</v>
      </c>
      <c r="D2268" s="40">
        <v>21.3</v>
      </c>
      <c r="E2268" s="40">
        <v>22.3</v>
      </c>
      <c r="F2268" s="40">
        <v>31.8</v>
      </c>
      <c r="G2268" s="40">
        <v>43.4</v>
      </c>
      <c r="H2268" s="40">
        <v>54.4</v>
      </c>
      <c r="I2268" s="40">
        <v>62.5</v>
      </c>
      <c r="J2268" s="40">
        <v>67.2</v>
      </c>
      <c r="K2268" s="40">
        <v>65.2</v>
      </c>
      <c r="L2268" s="40">
        <v>58.3</v>
      </c>
      <c r="M2268" s="40">
        <v>47.5</v>
      </c>
      <c r="N2268" s="40">
        <v>36.200000000000003</v>
      </c>
      <c r="O2268" s="40">
        <v>25.2</v>
      </c>
    </row>
    <row r="2269" spans="1:15">
      <c r="A2269" s="40">
        <v>42115</v>
      </c>
      <c r="B2269" s="20" t="s">
        <v>2130</v>
      </c>
      <c r="C2269" s="20" t="s">
        <v>2099</v>
      </c>
      <c r="D2269" s="40">
        <v>22.1</v>
      </c>
      <c r="E2269" s="40">
        <v>22.9</v>
      </c>
      <c r="F2269" s="40">
        <v>32.4</v>
      </c>
      <c r="G2269" s="40">
        <v>44.1</v>
      </c>
      <c r="H2269" s="40">
        <v>55.1</v>
      </c>
      <c r="I2269" s="40">
        <v>63.7</v>
      </c>
      <c r="J2269" s="40">
        <v>68.5</v>
      </c>
      <c r="K2269" s="40">
        <v>66.3</v>
      </c>
      <c r="L2269" s="40">
        <v>59.3</v>
      </c>
      <c r="M2269" s="40">
        <v>48.5</v>
      </c>
      <c r="N2269" s="40">
        <v>37.200000000000003</v>
      </c>
      <c r="O2269" s="40">
        <v>26.2</v>
      </c>
    </row>
    <row r="2270" spans="1:15">
      <c r="A2270" s="40">
        <v>42117</v>
      </c>
      <c r="B2270" s="20" t="s">
        <v>1900</v>
      </c>
      <c r="C2270" s="20" t="s">
        <v>2099</v>
      </c>
      <c r="D2270" s="40">
        <v>22</v>
      </c>
      <c r="E2270" s="40">
        <v>22.9</v>
      </c>
      <c r="F2270" s="40">
        <v>32.4</v>
      </c>
      <c r="G2270" s="40">
        <v>44</v>
      </c>
      <c r="H2270" s="40">
        <v>55</v>
      </c>
      <c r="I2270" s="40">
        <v>63.4</v>
      </c>
      <c r="J2270" s="40">
        <v>67.900000000000006</v>
      </c>
      <c r="K2270" s="40">
        <v>65.900000000000006</v>
      </c>
      <c r="L2270" s="40">
        <v>59</v>
      </c>
      <c r="M2270" s="40">
        <v>47.9</v>
      </c>
      <c r="N2270" s="40">
        <v>36.799999999999997</v>
      </c>
      <c r="O2270" s="40">
        <v>25.9</v>
      </c>
    </row>
    <row r="2271" spans="1:15">
      <c r="A2271" s="40">
        <v>42119</v>
      </c>
      <c r="B2271" s="20" t="s">
        <v>837</v>
      </c>
      <c r="C2271" s="20" t="s">
        <v>2099</v>
      </c>
      <c r="D2271" s="40">
        <v>25.5</v>
      </c>
      <c r="E2271" s="40">
        <v>27</v>
      </c>
      <c r="F2271" s="40">
        <v>36.799999999999997</v>
      </c>
      <c r="G2271" s="40">
        <v>48.1</v>
      </c>
      <c r="H2271" s="40">
        <v>58.9</v>
      </c>
      <c r="I2271" s="40">
        <v>67</v>
      </c>
      <c r="J2271" s="40">
        <v>71.3</v>
      </c>
      <c r="K2271" s="40">
        <v>69.400000000000006</v>
      </c>
      <c r="L2271" s="40">
        <v>62.5</v>
      </c>
      <c r="M2271" s="40">
        <v>51.2</v>
      </c>
      <c r="N2271" s="40">
        <v>39.6</v>
      </c>
      <c r="O2271" s="40">
        <v>29</v>
      </c>
    </row>
    <row r="2272" spans="1:15">
      <c r="A2272" s="40">
        <v>42121</v>
      </c>
      <c r="B2272" s="20" t="s">
        <v>2131</v>
      </c>
      <c r="C2272" s="20" t="s">
        <v>2099</v>
      </c>
      <c r="D2272" s="40">
        <v>23.8</v>
      </c>
      <c r="E2272" s="40">
        <v>24.8</v>
      </c>
      <c r="F2272" s="40">
        <v>34.1</v>
      </c>
      <c r="G2272" s="40">
        <v>45.3</v>
      </c>
      <c r="H2272" s="40">
        <v>56.2</v>
      </c>
      <c r="I2272" s="40">
        <v>64.8</v>
      </c>
      <c r="J2272" s="40">
        <v>69.099999999999994</v>
      </c>
      <c r="K2272" s="40">
        <v>67.099999999999994</v>
      </c>
      <c r="L2272" s="40">
        <v>60.8</v>
      </c>
      <c r="M2272" s="40">
        <v>49.6</v>
      </c>
      <c r="N2272" s="40">
        <v>38.200000000000003</v>
      </c>
      <c r="O2272" s="40">
        <v>27.9</v>
      </c>
    </row>
    <row r="2273" spans="1:15">
      <c r="A2273" s="40">
        <v>42123</v>
      </c>
      <c r="B2273" s="20" t="s">
        <v>1119</v>
      </c>
      <c r="C2273" s="20" t="s">
        <v>2099</v>
      </c>
      <c r="D2273" s="40">
        <v>22.5</v>
      </c>
      <c r="E2273" s="40">
        <v>23.1</v>
      </c>
      <c r="F2273" s="40">
        <v>32.4</v>
      </c>
      <c r="G2273" s="40">
        <v>43.7</v>
      </c>
      <c r="H2273" s="40">
        <v>54.8</v>
      </c>
      <c r="I2273" s="40">
        <v>63.6</v>
      </c>
      <c r="J2273" s="40">
        <v>67.7</v>
      </c>
      <c r="K2273" s="40">
        <v>65.7</v>
      </c>
      <c r="L2273" s="40">
        <v>59.3</v>
      </c>
      <c r="M2273" s="40">
        <v>48.4</v>
      </c>
      <c r="N2273" s="40">
        <v>37</v>
      </c>
      <c r="O2273" s="40">
        <v>26.6</v>
      </c>
    </row>
    <row r="2274" spans="1:15">
      <c r="A2274" s="40">
        <v>42125</v>
      </c>
      <c r="B2274" s="20" t="s">
        <v>765</v>
      </c>
      <c r="C2274" s="20" t="s">
        <v>2099</v>
      </c>
      <c r="D2274" s="40">
        <v>28.2</v>
      </c>
      <c r="E2274" s="40">
        <v>30</v>
      </c>
      <c r="F2274" s="40">
        <v>38.9</v>
      </c>
      <c r="G2274" s="40">
        <v>49.3</v>
      </c>
      <c r="H2274" s="40">
        <v>59.6</v>
      </c>
      <c r="I2274" s="40">
        <v>68</v>
      </c>
      <c r="J2274" s="40">
        <v>72</v>
      </c>
      <c r="K2274" s="40">
        <v>70.2</v>
      </c>
      <c r="L2274" s="40">
        <v>64</v>
      </c>
      <c r="M2274" s="40">
        <v>52.5</v>
      </c>
      <c r="N2274" s="40">
        <v>41.2</v>
      </c>
      <c r="O2274" s="40">
        <v>31.4</v>
      </c>
    </row>
    <row r="2275" spans="1:15">
      <c r="A2275" s="40">
        <v>42127</v>
      </c>
      <c r="B2275" s="20" t="s">
        <v>1120</v>
      </c>
      <c r="C2275" s="20" t="s">
        <v>2099</v>
      </c>
      <c r="D2275" s="40">
        <v>21.9</v>
      </c>
      <c r="E2275" s="40">
        <v>22.8</v>
      </c>
      <c r="F2275" s="40">
        <v>32.299999999999997</v>
      </c>
      <c r="G2275" s="40">
        <v>43.9</v>
      </c>
      <c r="H2275" s="40">
        <v>54.8</v>
      </c>
      <c r="I2275" s="40">
        <v>63.3</v>
      </c>
      <c r="J2275" s="40">
        <v>67.900000000000006</v>
      </c>
      <c r="K2275" s="40">
        <v>65.8</v>
      </c>
      <c r="L2275" s="40">
        <v>58.7</v>
      </c>
      <c r="M2275" s="40">
        <v>48.1</v>
      </c>
      <c r="N2275" s="40">
        <v>37</v>
      </c>
      <c r="O2275" s="40">
        <v>25.9</v>
      </c>
    </row>
    <row r="2276" spans="1:15">
      <c r="A2276" s="40">
        <v>42129</v>
      </c>
      <c r="B2276" s="20" t="s">
        <v>2132</v>
      </c>
      <c r="C2276" s="20" t="s">
        <v>2099</v>
      </c>
      <c r="D2276" s="40">
        <v>27.8</v>
      </c>
      <c r="E2276" s="40">
        <v>29.2</v>
      </c>
      <c r="F2276" s="40">
        <v>38.1</v>
      </c>
      <c r="G2276" s="40">
        <v>48.5</v>
      </c>
      <c r="H2276" s="40">
        <v>59.2</v>
      </c>
      <c r="I2276" s="40">
        <v>67.5</v>
      </c>
      <c r="J2276" s="40">
        <v>71.400000000000006</v>
      </c>
      <c r="K2276" s="40">
        <v>69.7</v>
      </c>
      <c r="L2276" s="40">
        <v>63.4</v>
      </c>
      <c r="M2276" s="40">
        <v>52.2</v>
      </c>
      <c r="N2276" s="40">
        <v>40.799999999999997</v>
      </c>
      <c r="O2276" s="40">
        <v>31</v>
      </c>
    </row>
    <row r="2277" spans="1:15">
      <c r="A2277" s="40">
        <v>42131</v>
      </c>
      <c r="B2277" s="20" t="s">
        <v>1904</v>
      </c>
      <c r="C2277" s="20" t="s">
        <v>2099</v>
      </c>
      <c r="D2277" s="40">
        <v>22.9</v>
      </c>
      <c r="E2277" s="40">
        <v>23.8</v>
      </c>
      <c r="F2277" s="40">
        <v>33.299999999999997</v>
      </c>
      <c r="G2277" s="40">
        <v>44.8</v>
      </c>
      <c r="H2277" s="40">
        <v>55.9</v>
      </c>
      <c r="I2277" s="40">
        <v>64.3</v>
      </c>
      <c r="J2277" s="40">
        <v>69.099999999999994</v>
      </c>
      <c r="K2277" s="40">
        <v>67</v>
      </c>
      <c r="L2277" s="40">
        <v>59.9</v>
      </c>
      <c r="M2277" s="40">
        <v>49</v>
      </c>
      <c r="N2277" s="40">
        <v>37.6</v>
      </c>
      <c r="O2277" s="40">
        <v>26.8</v>
      </c>
    </row>
    <row r="2278" spans="1:15">
      <c r="A2278" s="40">
        <v>42133</v>
      </c>
      <c r="B2278" s="20" t="s">
        <v>1503</v>
      </c>
      <c r="C2278" s="20" t="s">
        <v>2099</v>
      </c>
      <c r="D2278" s="40">
        <v>28.6</v>
      </c>
      <c r="E2278" s="40">
        <v>30.1</v>
      </c>
      <c r="F2278" s="40">
        <v>39.4</v>
      </c>
      <c r="G2278" s="40">
        <v>49.8</v>
      </c>
      <c r="H2278" s="40">
        <v>60.3</v>
      </c>
      <c r="I2278" s="40">
        <v>68.8</v>
      </c>
      <c r="J2278" s="40">
        <v>73.3</v>
      </c>
      <c r="K2278" s="40">
        <v>71.2</v>
      </c>
      <c r="L2278" s="40">
        <v>64.5</v>
      </c>
      <c r="M2278" s="40">
        <v>53.3</v>
      </c>
      <c r="N2278" s="40">
        <v>42</v>
      </c>
      <c r="O2278" s="40">
        <v>31.8</v>
      </c>
    </row>
    <row r="2279" spans="1:15">
      <c r="A2279" s="40">
        <v>44001</v>
      </c>
      <c r="B2279" s="20" t="s">
        <v>1527</v>
      </c>
      <c r="C2279" s="20" t="s">
        <v>2133</v>
      </c>
      <c r="D2279" s="40">
        <v>28.7</v>
      </c>
      <c r="E2279" s="40">
        <v>29.2</v>
      </c>
      <c r="F2279" s="40">
        <v>37.200000000000003</v>
      </c>
      <c r="G2279" s="40">
        <v>46.5</v>
      </c>
      <c r="H2279" s="40">
        <v>56.8</v>
      </c>
      <c r="I2279" s="40">
        <v>65.5</v>
      </c>
      <c r="J2279" s="40">
        <v>71.400000000000006</v>
      </c>
      <c r="K2279" s="40">
        <v>69.900000000000006</v>
      </c>
      <c r="L2279" s="40">
        <v>63.2</v>
      </c>
      <c r="M2279" s="40">
        <v>53.3</v>
      </c>
      <c r="N2279" s="40">
        <v>43</v>
      </c>
      <c r="O2279" s="40">
        <v>32.6</v>
      </c>
    </row>
    <row r="2280" spans="1:15">
      <c r="A2280" s="40">
        <v>44003</v>
      </c>
      <c r="B2280" s="20" t="s">
        <v>964</v>
      </c>
      <c r="C2280" s="20" t="s">
        <v>2133</v>
      </c>
      <c r="D2280" s="40">
        <v>27</v>
      </c>
      <c r="E2280" s="40">
        <v>27.6</v>
      </c>
      <c r="F2280" s="40">
        <v>36</v>
      </c>
      <c r="G2280" s="40">
        <v>45.7</v>
      </c>
      <c r="H2280" s="40">
        <v>56</v>
      </c>
      <c r="I2280" s="40">
        <v>64.599999999999994</v>
      </c>
      <c r="J2280" s="40">
        <v>70.2</v>
      </c>
      <c r="K2280" s="40">
        <v>68.5</v>
      </c>
      <c r="L2280" s="40">
        <v>61.8</v>
      </c>
      <c r="M2280" s="40">
        <v>51.7</v>
      </c>
      <c r="N2280" s="40">
        <v>41.3</v>
      </c>
      <c r="O2280" s="40">
        <v>30.7</v>
      </c>
    </row>
    <row r="2281" spans="1:15">
      <c r="A2281" s="40">
        <v>44005</v>
      </c>
      <c r="B2281" s="20" t="s">
        <v>2134</v>
      </c>
      <c r="C2281" s="20" t="s">
        <v>2133</v>
      </c>
      <c r="D2281" s="40">
        <v>29.1</v>
      </c>
      <c r="E2281" s="40">
        <v>29.4</v>
      </c>
      <c r="F2281" s="40">
        <v>37</v>
      </c>
      <c r="G2281" s="40">
        <v>45.9</v>
      </c>
      <c r="H2281" s="40">
        <v>55.9</v>
      </c>
      <c r="I2281" s="40">
        <v>64.7</v>
      </c>
      <c r="J2281" s="40">
        <v>70.599999999999994</v>
      </c>
      <c r="K2281" s="40">
        <v>69.3</v>
      </c>
      <c r="L2281" s="40">
        <v>63</v>
      </c>
      <c r="M2281" s="40">
        <v>53.3</v>
      </c>
      <c r="N2281" s="40">
        <v>43.2</v>
      </c>
      <c r="O2281" s="40">
        <v>33.1</v>
      </c>
    </row>
    <row r="2282" spans="1:15">
      <c r="A2282" s="40">
        <v>44007</v>
      </c>
      <c r="B2282" s="20" t="s">
        <v>2135</v>
      </c>
      <c r="C2282" s="20" t="s">
        <v>2133</v>
      </c>
      <c r="D2282" s="40">
        <v>26.1</v>
      </c>
      <c r="E2282" s="40">
        <v>27</v>
      </c>
      <c r="F2282" s="40">
        <v>35.799999999999997</v>
      </c>
      <c r="G2282" s="40">
        <v>45.8</v>
      </c>
      <c r="H2282" s="40">
        <v>56.4</v>
      </c>
      <c r="I2282" s="40">
        <v>65</v>
      </c>
      <c r="J2282" s="40">
        <v>70.400000000000006</v>
      </c>
      <c r="K2282" s="40">
        <v>68.400000000000006</v>
      </c>
      <c r="L2282" s="40">
        <v>61.4</v>
      </c>
      <c r="M2282" s="40">
        <v>51.2</v>
      </c>
      <c r="N2282" s="40">
        <v>40.700000000000003</v>
      </c>
      <c r="O2282" s="40">
        <v>29.9</v>
      </c>
    </row>
    <row r="2283" spans="1:15">
      <c r="A2283" s="40">
        <v>44009</v>
      </c>
      <c r="B2283" s="20" t="s">
        <v>765</v>
      </c>
      <c r="C2283" s="20" t="s">
        <v>2133</v>
      </c>
      <c r="D2283" s="40">
        <v>27.9</v>
      </c>
      <c r="E2283" s="40">
        <v>28.3</v>
      </c>
      <c r="F2283" s="40">
        <v>36.299999999999997</v>
      </c>
      <c r="G2283" s="40">
        <v>45.5</v>
      </c>
      <c r="H2283" s="40">
        <v>55.6</v>
      </c>
      <c r="I2283" s="40">
        <v>64.3</v>
      </c>
      <c r="J2283" s="40">
        <v>70.099999999999994</v>
      </c>
      <c r="K2283" s="40">
        <v>68.7</v>
      </c>
      <c r="L2283" s="40">
        <v>62.3</v>
      </c>
      <c r="M2283" s="40">
        <v>52.3</v>
      </c>
      <c r="N2283" s="40">
        <v>42</v>
      </c>
      <c r="O2283" s="40">
        <v>31.7</v>
      </c>
    </row>
    <row r="2284" spans="1:15">
      <c r="A2284" s="40">
        <v>45001</v>
      </c>
      <c r="B2284" s="20" t="s">
        <v>2136</v>
      </c>
      <c r="C2284" s="20" t="s">
        <v>2137</v>
      </c>
      <c r="D2284" s="40">
        <v>42.4</v>
      </c>
      <c r="E2284" s="40">
        <v>45.1</v>
      </c>
      <c r="F2284" s="40">
        <v>52.2</v>
      </c>
      <c r="G2284" s="40">
        <v>60.8</v>
      </c>
      <c r="H2284" s="40">
        <v>69.7</v>
      </c>
      <c r="I2284" s="40">
        <v>76.900000000000006</v>
      </c>
      <c r="J2284" s="40">
        <v>79.900000000000006</v>
      </c>
      <c r="K2284" s="40">
        <v>78.599999999999994</v>
      </c>
      <c r="L2284" s="40">
        <v>73.2</v>
      </c>
      <c r="M2284" s="40">
        <v>61.9</v>
      </c>
      <c r="N2284" s="40">
        <v>51.4</v>
      </c>
      <c r="O2284" s="40">
        <v>43.5</v>
      </c>
    </row>
    <row r="2285" spans="1:15">
      <c r="A2285" s="40">
        <v>45003</v>
      </c>
      <c r="B2285" s="20" t="s">
        <v>2138</v>
      </c>
      <c r="C2285" s="20" t="s">
        <v>2137</v>
      </c>
      <c r="D2285" s="40">
        <v>45.3</v>
      </c>
      <c r="E2285" s="40">
        <v>47.7</v>
      </c>
      <c r="F2285" s="40">
        <v>54.7</v>
      </c>
      <c r="G2285" s="40">
        <v>62.6</v>
      </c>
      <c r="H2285" s="40">
        <v>70.900000000000006</v>
      </c>
      <c r="I2285" s="40">
        <v>77.599999999999994</v>
      </c>
      <c r="J2285" s="40">
        <v>80.2</v>
      </c>
      <c r="K2285" s="40">
        <v>79.099999999999994</v>
      </c>
      <c r="L2285" s="40">
        <v>74.3</v>
      </c>
      <c r="M2285" s="40">
        <v>63.7</v>
      </c>
      <c r="N2285" s="40">
        <v>53.7</v>
      </c>
      <c r="O2285" s="40">
        <v>46.4</v>
      </c>
    </row>
    <row r="2286" spans="1:15">
      <c r="A2286" s="40">
        <v>45005</v>
      </c>
      <c r="B2286" s="20" t="s">
        <v>2139</v>
      </c>
      <c r="C2286" s="20" t="s">
        <v>2137</v>
      </c>
      <c r="D2286" s="40">
        <v>46.7</v>
      </c>
      <c r="E2286" s="40">
        <v>49.1</v>
      </c>
      <c r="F2286" s="40">
        <v>56</v>
      </c>
      <c r="G2286" s="40">
        <v>63.5</v>
      </c>
      <c r="H2286" s="40">
        <v>71.5</v>
      </c>
      <c r="I2286" s="40">
        <v>77.8</v>
      </c>
      <c r="J2286" s="40">
        <v>80.3</v>
      </c>
      <c r="K2286" s="40">
        <v>79.3</v>
      </c>
      <c r="L2286" s="40">
        <v>74.7</v>
      </c>
      <c r="M2286" s="40">
        <v>64.5</v>
      </c>
      <c r="N2286" s="40">
        <v>54.7</v>
      </c>
      <c r="O2286" s="40">
        <v>47.6</v>
      </c>
    </row>
    <row r="2287" spans="1:15">
      <c r="A2287" s="40">
        <v>45007</v>
      </c>
      <c r="B2287" s="20" t="s">
        <v>1305</v>
      </c>
      <c r="C2287" s="20" t="s">
        <v>2137</v>
      </c>
      <c r="D2287" s="40">
        <v>41.7</v>
      </c>
      <c r="E2287" s="40">
        <v>44.4</v>
      </c>
      <c r="F2287" s="40">
        <v>51.5</v>
      </c>
      <c r="G2287" s="40">
        <v>60</v>
      </c>
      <c r="H2287" s="40">
        <v>68.599999999999994</v>
      </c>
      <c r="I2287" s="40">
        <v>75.8</v>
      </c>
      <c r="J2287" s="40">
        <v>78.8</v>
      </c>
      <c r="K2287" s="40">
        <v>77.599999999999994</v>
      </c>
      <c r="L2287" s="40">
        <v>72.2</v>
      </c>
      <c r="M2287" s="40">
        <v>61.2</v>
      </c>
      <c r="N2287" s="40">
        <v>50.8</v>
      </c>
      <c r="O2287" s="40">
        <v>42.8</v>
      </c>
    </row>
    <row r="2288" spans="1:15">
      <c r="A2288" s="40">
        <v>45009</v>
      </c>
      <c r="B2288" s="20" t="s">
        <v>2140</v>
      </c>
      <c r="C2288" s="20" t="s">
        <v>2137</v>
      </c>
      <c r="D2288" s="40">
        <v>46.6</v>
      </c>
      <c r="E2288" s="40">
        <v>48.8</v>
      </c>
      <c r="F2288" s="40">
        <v>55.6</v>
      </c>
      <c r="G2288" s="40">
        <v>63.3</v>
      </c>
      <c r="H2288" s="40">
        <v>71.400000000000006</v>
      </c>
      <c r="I2288" s="40">
        <v>77.7</v>
      </c>
      <c r="J2288" s="40">
        <v>80.3</v>
      </c>
      <c r="K2288" s="40">
        <v>79.3</v>
      </c>
      <c r="L2288" s="40">
        <v>74.7</v>
      </c>
      <c r="M2288" s="40">
        <v>64.400000000000006</v>
      </c>
      <c r="N2288" s="40">
        <v>54.6</v>
      </c>
      <c r="O2288" s="40">
        <v>47.4</v>
      </c>
    </row>
    <row r="2289" spans="1:15">
      <c r="A2289" s="40">
        <v>45011</v>
      </c>
      <c r="B2289" s="20" t="s">
        <v>2141</v>
      </c>
      <c r="C2289" s="20" t="s">
        <v>2137</v>
      </c>
      <c r="D2289" s="40">
        <v>46</v>
      </c>
      <c r="E2289" s="40">
        <v>48.4</v>
      </c>
      <c r="F2289" s="40">
        <v>55.4</v>
      </c>
      <c r="G2289" s="40">
        <v>63.1</v>
      </c>
      <c r="H2289" s="40">
        <v>71.3</v>
      </c>
      <c r="I2289" s="40">
        <v>77.8</v>
      </c>
      <c r="J2289" s="40">
        <v>80.3</v>
      </c>
      <c r="K2289" s="40">
        <v>79.3</v>
      </c>
      <c r="L2289" s="40">
        <v>74.599999999999994</v>
      </c>
      <c r="M2289" s="40">
        <v>64.099999999999994</v>
      </c>
      <c r="N2289" s="40">
        <v>54.3</v>
      </c>
      <c r="O2289" s="40">
        <v>47.1</v>
      </c>
    </row>
    <row r="2290" spans="1:15">
      <c r="A2290" s="40">
        <v>45013</v>
      </c>
      <c r="B2290" s="20" t="s">
        <v>1912</v>
      </c>
      <c r="C2290" s="20" t="s">
        <v>2137</v>
      </c>
      <c r="D2290" s="40">
        <v>49.5</v>
      </c>
      <c r="E2290" s="40">
        <v>51.4</v>
      </c>
      <c r="F2290" s="40">
        <v>57.5</v>
      </c>
      <c r="G2290" s="40">
        <v>64.900000000000006</v>
      </c>
      <c r="H2290" s="40">
        <v>72.7</v>
      </c>
      <c r="I2290" s="40">
        <v>78.7</v>
      </c>
      <c r="J2290" s="40">
        <v>81.099999999999994</v>
      </c>
      <c r="K2290" s="40">
        <v>80.5</v>
      </c>
      <c r="L2290" s="40">
        <v>76.400000000000006</v>
      </c>
      <c r="M2290" s="40">
        <v>67.2</v>
      </c>
      <c r="N2290" s="40">
        <v>57.5</v>
      </c>
      <c r="O2290" s="40">
        <v>50.4</v>
      </c>
    </row>
    <row r="2291" spans="1:15">
      <c r="A2291" s="40">
        <v>45015</v>
      </c>
      <c r="B2291" s="20" t="s">
        <v>2142</v>
      </c>
      <c r="C2291" s="20" t="s">
        <v>2137</v>
      </c>
      <c r="D2291" s="40">
        <v>47.4</v>
      </c>
      <c r="E2291" s="40">
        <v>49.1</v>
      </c>
      <c r="F2291" s="40">
        <v>55.8</v>
      </c>
      <c r="G2291" s="40">
        <v>63.4</v>
      </c>
      <c r="H2291" s="40">
        <v>71.599999999999994</v>
      </c>
      <c r="I2291" s="40">
        <v>77.8</v>
      </c>
      <c r="J2291" s="40">
        <v>80.599999999999994</v>
      </c>
      <c r="K2291" s="40">
        <v>79.599999999999994</v>
      </c>
      <c r="L2291" s="40">
        <v>75.099999999999994</v>
      </c>
      <c r="M2291" s="40">
        <v>65.099999999999994</v>
      </c>
      <c r="N2291" s="40">
        <v>55.4</v>
      </c>
      <c r="O2291" s="40">
        <v>48.2</v>
      </c>
    </row>
    <row r="2292" spans="1:15">
      <c r="A2292" s="40">
        <v>45017</v>
      </c>
      <c r="B2292" s="20" t="s">
        <v>708</v>
      </c>
      <c r="C2292" s="20" t="s">
        <v>2137</v>
      </c>
      <c r="D2292" s="40">
        <v>45.9</v>
      </c>
      <c r="E2292" s="40">
        <v>48.1</v>
      </c>
      <c r="F2292" s="40">
        <v>55.1</v>
      </c>
      <c r="G2292" s="40">
        <v>63.1</v>
      </c>
      <c r="H2292" s="40">
        <v>71.400000000000006</v>
      </c>
      <c r="I2292" s="40">
        <v>77.900000000000006</v>
      </c>
      <c r="J2292" s="40">
        <v>80.5</v>
      </c>
      <c r="K2292" s="40">
        <v>79.400000000000006</v>
      </c>
      <c r="L2292" s="40">
        <v>74.599999999999994</v>
      </c>
      <c r="M2292" s="40">
        <v>64.2</v>
      </c>
      <c r="N2292" s="40">
        <v>54.2</v>
      </c>
      <c r="O2292" s="40">
        <v>46.9</v>
      </c>
    </row>
    <row r="2293" spans="1:15">
      <c r="A2293" s="40">
        <v>45019</v>
      </c>
      <c r="B2293" s="20" t="s">
        <v>2143</v>
      </c>
      <c r="C2293" s="20" t="s">
        <v>2137</v>
      </c>
      <c r="D2293" s="40">
        <v>48.4</v>
      </c>
      <c r="E2293" s="40">
        <v>49.9</v>
      </c>
      <c r="F2293" s="40">
        <v>56.4</v>
      </c>
      <c r="G2293" s="40">
        <v>63.8</v>
      </c>
      <c r="H2293" s="40">
        <v>71.8</v>
      </c>
      <c r="I2293" s="40">
        <v>78</v>
      </c>
      <c r="J2293" s="40">
        <v>80.8</v>
      </c>
      <c r="K2293" s="40">
        <v>80</v>
      </c>
      <c r="L2293" s="40">
        <v>75.7</v>
      </c>
      <c r="M2293" s="40">
        <v>66.099999999999994</v>
      </c>
      <c r="N2293" s="40">
        <v>56.5</v>
      </c>
      <c r="O2293" s="40">
        <v>49.4</v>
      </c>
    </row>
    <row r="2294" spans="1:15">
      <c r="A2294" s="40">
        <v>45021</v>
      </c>
      <c r="B2294" s="20" t="s">
        <v>710</v>
      </c>
      <c r="C2294" s="20" t="s">
        <v>2137</v>
      </c>
      <c r="D2294" s="40">
        <v>40.5</v>
      </c>
      <c r="E2294" s="40">
        <v>43</v>
      </c>
      <c r="F2294" s="40">
        <v>50.3</v>
      </c>
      <c r="G2294" s="40">
        <v>59.2</v>
      </c>
      <c r="H2294" s="40">
        <v>67.8</v>
      </c>
      <c r="I2294" s="40">
        <v>75</v>
      </c>
      <c r="J2294" s="40">
        <v>78.2</v>
      </c>
      <c r="K2294" s="40">
        <v>76.900000000000006</v>
      </c>
      <c r="L2294" s="40">
        <v>71.3</v>
      </c>
      <c r="M2294" s="40">
        <v>60.1</v>
      </c>
      <c r="N2294" s="40">
        <v>49.4</v>
      </c>
      <c r="O2294" s="40">
        <v>41.6</v>
      </c>
    </row>
    <row r="2295" spans="1:15">
      <c r="A2295" s="40">
        <v>45023</v>
      </c>
      <c r="B2295" s="20" t="s">
        <v>2109</v>
      </c>
      <c r="C2295" s="20" t="s">
        <v>2137</v>
      </c>
      <c r="D2295" s="40">
        <v>41.9</v>
      </c>
      <c r="E2295" s="40">
        <v>44.4</v>
      </c>
      <c r="F2295" s="40">
        <v>51.6</v>
      </c>
      <c r="G2295" s="40">
        <v>60.3</v>
      </c>
      <c r="H2295" s="40">
        <v>69</v>
      </c>
      <c r="I2295" s="40">
        <v>76.2</v>
      </c>
      <c r="J2295" s="40">
        <v>79.3</v>
      </c>
      <c r="K2295" s="40">
        <v>77.900000000000006</v>
      </c>
      <c r="L2295" s="40">
        <v>72.5</v>
      </c>
      <c r="M2295" s="40">
        <v>61.5</v>
      </c>
      <c r="N2295" s="40">
        <v>51</v>
      </c>
      <c r="O2295" s="40">
        <v>43.1</v>
      </c>
    </row>
    <row r="2296" spans="1:15">
      <c r="A2296" s="40">
        <v>45025</v>
      </c>
      <c r="B2296" s="20" t="s">
        <v>2144</v>
      </c>
      <c r="C2296" s="20" t="s">
        <v>2137</v>
      </c>
      <c r="D2296" s="40">
        <v>42.5</v>
      </c>
      <c r="E2296" s="40">
        <v>44.6</v>
      </c>
      <c r="F2296" s="40">
        <v>52</v>
      </c>
      <c r="G2296" s="40">
        <v>60.7</v>
      </c>
      <c r="H2296" s="40">
        <v>69.400000000000006</v>
      </c>
      <c r="I2296" s="40">
        <v>76.3</v>
      </c>
      <c r="J2296" s="40">
        <v>79.400000000000006</v>
      </c>
      <c r="K2296" s="40">
        <v>78</v>
      </c>
      <c r="L2296" s="40">
        <v>72.7</v>
      </c>
      <c r="M2296" s="40">
        <v>61.8</v>
      </c>
      <c r="N2296" s="40">
        <v>51.5</v>
      </c>
      <c r="O2296" s="40">
        <v>43.6</v>
      </c>
    </row>
    <row r="2297" spans="1:15">
      <c r="A2297" s="40">
        <v>45027</v>
      </c>
      <c r="B2297" s="20" t="s">
        <v>2145</v>
      </c>
      <c r="C2297" s="20" t="s">
        <v>2137</v>
      </c>
      <c r="D2297" s="40">
        <v>46.1</v>
      </c>
      <c r="E2297" s="40">
        <v>48.1</v>
      </c>
      <c r="F2297" s="40">
        <v>55.2</v>
      </c>
      <c r="G2297" s="40">
        <v>63</v>
      </c>
      <c r="H2297" s="40">
        <v>71.3</v>
      </c>
      <c r="I2297" s="40">
        <v>77.7</v>
      </c>
      <c r="J2297" s="40">
        <v>80.5</v>
      </c>
      <c r="K2297" s="40">
        <v>79.3</v>
      </c>
      <c r="L2297" s="40">
        <v>74.5</v>
      </c>
      <c r="M2297" s="40">
        <v>64.099999999999994</v>
      </c>
      <c r="N2297" s="40">
        <v>54.2</v>
      </c>
      <c r="O2297" s="40">
        <v>47</v>
      </c>
    </row>
    <row r="2298" spans="1:15">
      <c r="A2298" s="40">
        <v>45029</v>
      </c>
      <c r="B2298" s="20" t="s">
        <v>2146</v>
      </c>
      <c r="C2298" s="20" t="s">
        <v>2137</v>
      </c>
      <c r="D2298" s="40">
        <v>47.6</v>
      </c>
      <c r="E2298" s="40">
        <v>49.7</v>
      </c>
      <c r="F2298" s="40">
        <v>56.2</v>
      </c>
      <c r="G2298" s="40">
        <v>63.7</v>
      </c>
      <c r="H2298" s="40">
        <v>71.599999999999994</v>
      </c>
      <c r="I2298" s="40">
        <v>77.7</v>
      </c>
      <c r="J2298" s="40">
        <v>80.3</v>
      </c>
      <c r="K2298" s="40">
        <v>79.400000000000006</v>
      </c>
      <c r="L2298" s="40">
        <v>75</v>
      </c>
      <c r="M2298" s="40">
        <v>65.2</v>
      </c>
      <c r="N2298" s="40">
        <v>55.4</v>
      </c>
      <c r="O2298" s="40">
        <v>48.4</v>
      </c>
    </row>
    <row r="2299" spans="1:15">
      <c r="A2299" s="40">
        <v>45031</v>
      </c>
      <c r="B2299" s="20" t="s">
        <v>2147</v>
      </c>
      <c r="C2299" s="20" t="s">
        <v>2137</v>
      </c>
      <c r="D2299" s="40">
        <v>43.9</v>
      </c>
      <c r="E2299" s="40">
        <v>46</v>
      </c>
      <c r="F2299" s="40">
        <v>53.4</v>
      </c>
      <c r="G2299" s="40">
        <v>61.8</v>
      </c>
      <c r="H2299" s="40">
        <v>70.3</v>
      </c>
      <c r="I2299" s="40">
        <v>77.2</v>
      </c>
      <c r="J2299" s="40">
        <v>80</v>
      </c>
      <c r="K2299" s="40">
        <v>78.8</v>
      </c>
      <c r="L2299" s="40">
        <v>73.599999999999994</v>
      </c>
      <c r="M2299" s="40">
        <v>62.8</v>
      </c>
      <c r="N2299" s="40">
        <v>52.5</v>
      </c>
      <c r="O2299" s="40">
        <v>45</v>
      </c>
    </row>
    <row r="2300" spans="1:15">
      <c r="A2300" s="40">
        <v>45033</v>
      </c>
      <c r="B2300" s="20" t="s">
        <v>2148</v>
      </c>
      <c r="C2300" s="20" t="s">
        <v>2137</v>
      </c>
      <c r="D2300" s="40">
        <v>44.2</v>
      </c>
      <c r="E2300" s="40">
        <v>46.3</v>
      </c>
      <c r="F2300" s="40">
        <v>53.7</v>
      </c>
      <c r="G2300" s="40">
        <v>61.8</v>
      </c>
      <c r="H2300" s="40">
        <v>70.3</v>
      </c>
      <c r="I2300" s="40">
        <v>77</v>
      </c>
      <c r="J2300" s="40">
        <v>79.900000000000006</v>
      </c>
      <c r="K2300" s="40">
        <v>78.599999999999994</v>
      </c>
      <c r="L2300" s="40">
        <v>73.5</v>
      </c>
      <c r="M2300" s="40">
        <v>62.9</v>
      </c>
      <c r="N2300" s="40">
        <v>52.7</v>
      </c>
      <c r="O2300" s="40">
        <v>45.1</v>
      </c>
    </row>
    <row r="2301" spans="1:15">
      <c r="A2301" s="40">
        <v>45035</v>
      </c>
      <c r="B2301" s="20" t="s">
        <v>1512</v>
      </c>
      <c r="C2301" s="20" t="s">
        <v>2137</v>
      </c>
      <c r="D2301" s="40">
        <v>47.4</v>
      </c>
      <c r="E2301" s="40">
        <v>49.3</v>
      </c>
      <c r="F2301" s="40">
        <v>56</v>
      </c>
      <c r="G2301" s="40">
        <v>63.6</v>
      </c>
      <c r="H2301" s="40">
        <v>71.599999999999994</v>
      </c>
      <c r="I2301" s="40">
        <v>77.8</v>
      </c>
      <c r="J2301" s="40">
        <v>80.5</v>
      </c>
      <c r="K2301" s="40">
        <v>79.5</v>
      </c>
      <c r="L2301" s="40">
        <v>75.099999999999994</v>
      </c>
      <c r="M2301" s="40">
        <v>65</v>
      </c>
      <c r="N2301" s="40">
        <v>55.2</v>
      </c>
      <c r="O2301" s="40">
        <v>48.1</v>
      </c>
    </row>
    <row r="2302" spans="1:15">
      <c r="A2302" s="40">
        <v>45037</v>
      </c>
      <c r="B2302" s="20" t="s">
        <v>2149</v>
      </c>
      <c r="C2302" s="20" t="s">
        <v>2137</v>
      </c>
      <c r="D2302" s="40">
        <v>44.4</v>
      </c>
      <c r="E2302" s="40">
        <v>46.9</v>
      </c>
      <c r="F2302" s="40">
        <v>54</v>
      </c>
      <c r="G2302" s="40">
        <v>62.2</v>
      </c>
      <c r="H2302" s="40">
        <v>70.7</v>
      </c>
      <c r="I2302" s="40">
        <v>77.599999999999994</v>
      </c>
      <c r="J2302" s="40">
        <v>80.3</v>
      </c>
      <c r="K2302" s="40">
        <v>79.099999999999994</v>
      </c>
      <c r="L2302" s="40">
        <v>74.099999999999994</v>
      </c>
      <c r="M2302" s="40">
        <v>63.2</v>
      </c>
      <c r="N2302" s="40">
        <v>53.1</v>
      </c>
      <c r="O2302" s="40">
        <v>45.5</v>
      </c>
    </row>
    <row r="2303" spans="1:15">
      <c r="A2303" s="40">
        <v>45039</v>
      </c>
      <c r="B2303" s="20" t="s">
        <v>955</v>
      </c>
      <c r="C2303" s="20" t="s">
        <v>2137</v>
      </c>
      <c r="D2303" s="40">
        <v>43</v>
      </c>
      <c r="E2303" s="40">
        <v>45.4</v>
      </c>
      <c r="F2303" s="40">
        <v>52.7</v>
      </c>
      <c r="G2303" s="40">
        <v>61.3</v>
      </c>
      <c r="H2303" s="40">
        <v>69.900000000000006</v>
      </c>
      <c r="I2303" s="40">
        <v>77</v>
      </c>
      <c r="J2303" s="40">
        <v>80</v>
      </c>
      <c r="K2303" s="40">
        <v>78.599999999999994</v>
      </c>
      <c r="L2303" s="40">
        <v>73.400000000000006</v>
      </c>
      <c r="M2303" s="40">
        <v>62.4</v>
      </c>
      <c r="N2303" s="40">
        <v>52</v>
      </c>
      <c r="O2303" s="40">
        <v>44.2</v>
      </c>
    </row>
    <row r="2304" spans="1:15">
      <c r="A2304" s="40">
        <v>45041</v>
      </c>
      <c r="B2304" s="20" t="s">
        <v>2150</v>
      </c>
      <c r="C2304" s="20" t="s">
        <v>2137</v>
      </c>
      <c r="D2304" s="40">
        <v>45.2</v>
      </c>
      <c r="E2304" s="40">
        <v>47.2</v>
      </c>
      <c r="F2304" s="40">
        <v>54.5</v>
      </c>
      <c r="G2304" s="40">
        <v>62.4</v>
      </c>
      <c r="H2304" s="40">
        <v>70.900000000000006</v>
      </c>
      <c r="I2304" s="40">
        <v>77.599999999999994</v>
      </c>
      <c r="J2304" s="40">
        <v>80.5</v>
      </c>
      <c r="K2304" s="40">
        <v>79.2</v>
      </c>
      <c r="L2304" s="40">
        <v>74.099999999999994</v>
      </c>
      <c r="M2304" s="40">
        <v>63.6</v>
      </c>
      <c r="N2304" s="40">
        <v>53.5</v>
      </c>
      <c r="O2304" s="40">
        <v>46.2</v>
      </c>
    </row>
    <row r="2305" spans="1:15">
      <c r="A2305" s="40">
        <v>45043</v>
      </c>
      <c r="B2305" s="20" t="s">
        <v>2151</v>
      </c>
      <c r="C2305" s="20" t="s">
        <v>2137</v>
      </c>
      <c r="D2305" s="40">
        <v>47</v>
      </c>
      <c r="E2305" s="40">
        <v>48.6</v>
      </c>
      <c r="F2305" s="40">
        <v>55.4</v>
      </c>
      <c r="G2305" s="40">
        <v>62.7</v>
      </c>
      <c r="H2305" s="40">
        <v>70.900000000000006</v>
      </c>
      <c r="I2305" s="40">
        <v>77.400000000000006</v>
      </c>
      <c r="J2305" s="40">
        <v>80.3</v>
      </c>
      <c r="K2305" s="40">
        <v>79.400000000000006</v>
      </c>
      <c r="L2305" s="40">
        <v>74.7</v>
      </c>
      <c r="M2305" s="40">
        <v>64.900000000000006</v>
      </c>
      <c r="N2305" s="40">
        <v>55.1</v>
      </c>
      <c r="O2305" s="40">
        <v>47.9</v>
      </c>
    </row>
    <row r="2306" spans="1:15">
      <c r="A2306" s="40">
        <v>45045</v>
      </c>
      <c r="B2306" s="20" t="s">
        <v>2152</v>
      </c>
      <c r="C2306" s="20" t="s">
        <v>2137</v>
      </c>
      <c r="D2306" s="40">
        <v>40.799999999999997</v>
      </c>
      <c r="E2306" s="40">
        <v>43.2</v>
      </c>
      <c r="F2306" s="40">
        <v>50.3</v>
      </c>
      <c r="G2306" s="40">
        <v>58.7</v>
      </c>
      <c r="H2306" s="40">
        <v>67.3</v>
      </c>
      <c r="I2306" s="40">
        <v>74.400000000000006</v>
      </c>
      <c r="J2306" s="40">
        <v>77.5</v>
      </c>
      <c r="K2306" s="40">
        <v>76.2</v>
      </c>
      <c r="L2306" s="40">
        <v>70.8</v>
      </c>
      <c r="M2306" s="40">
        <v>60.2</v>
      </c>
      <c r="N2306" s="40">
        <v>49.8</v>
      </c>
      <c r="O2306" s="40">
        <v>41.9</v>
      </c>
    </row>
    <row r="2307" spans="1:15">
      <c r="A2307" s="40">
        <v>45047</v>
      </c>
      <c r="B2307" s="20" t="s">
        <v>1325</v>
      </c>
      <c r="C2307" s="20" t="s">
        <v>2137</v>
      </c>
      <c r="D2307" s="40">
        <v>42.9</v>
      </c>
      <c r="E2307" s="40">
        <v>45.4</v>
      </c>
      <c r="F2307" s="40">
        <v>52.7</v>
      </c>
      <c r="G2307" s="40">
        <v>61.2</v>
      </c>
      <c r="H2307" s="40">
        <v>70.099999999999994</v>
      </c>
      <c r="I2307" s="40">
        <v>77.3</v>
      </c>
      <c r="J2307" s="40">
        <v>80.3</v>
      </c>
      <c r="K2307" s="40">
        <v>78.900000000000006</v>
      </c>
      <c r="L2307" s="40">
        <v>73.400000000000006</v>
      </c>
      <c r="M2307" s="40">
        <v>62.2</v>
      </c>
      <c r="N2307" s="40">
        <v>51.8</v>
      </c>
      <c r="O2307" s="40">
        <v>44</v>
      </c>
    </row>
    <row r="2308" spans="1:15">
      <c r="A2308" s="40">
        <v>45049</v>
      </c>
      <c r="B2308" s="20" t="s">
        <v>2153</v>
      </c>
      <c r="C2308" s="20" t="s">
        <v>2137</v>
      </c>
      <c r="D2308" s="40">
        <v>47.5</v>
      </c>
      <c r="E2308" s="40">
        <v>49.8</v>
      </c>
      <c r="F2308" s="40">
        <v>56.4</v>
      </c>
      <c r="G2308" s="40">
        <v>63.8</v>
      </c>
      <c r="H2308" s="40">
        <v>71.7</v>
      </c>
      <c r="I2308" s="40">
        <v>77.900000000000006</v>
      </c>
      <c r="J2308" s="40">
        <v>80.3</v>
      </c>
      <c r="K2308" s="40">
        <v>79.400000000000006</v>
      </c>
      <c r="L2308" s="40">
        <v>74.900000000000006</v>
      </c>
      <c r="M2308" s="40">
        <v>65</v>
      </c>
      <c r="N2308" s="40">
        <v>55.3</v>
      </c>
      <c r="O2308" s="40">
        <v>48.3</v>
      </c>
    </row>
    <row r="2309" spans="1:15">
      <c r="A2309" s="40">
        <v>45051</v>
      </c>
      <c r="B2309" s="20" t="s">
        <v>2154</v>
      </c>
      <c r="C2309" s="20" t="s">
        <v>2137</v>
      </c>
      <c r="D2309" s="40">
        <v>45.7</v>
      </c>
      <c r="E2309" s="40">
        <v>47.5</v>
      </c>
      <c r="F2309" s="40">
        <v>54.5</v>
      </c>
      <c r="G2309" s="40">
        <v>61.9</v>
      </c>
      <c r="H2309" s="40">
        <v>70.3</v>
      </c>
      <c r="I2309" s="40">
        <v>76.900000000000006</v>
      </c>
      <c r="J2309" s="40">
        <v>80</v>
      </c>
      <c r="K2309" s="40">
        <v>78.900000000000006</v>
      </c>
      <c r="L2309" s="40">
        <v>74.099999999999994</v>
      </c>
      <c r="M2309" s="40">
        <v>63.9</v>
      </c>
      <c r="N2309" s="40">
        <v>53.9</v>
      </c>
      <c r="O2309" s="40">
        <v>46.7</v>
      </c>
    </row>
    <row r="2310" spans="1:15">
      <c r="A2310" s="40">
        <v>45053</v>
      </c>
      <c r="B2310" s="20" t="s">
        <v>1076</v>
      </c>
      <c r="C2310" s="20" t="s">
        <v>2137</v>
      </c>
      <c r="D2310" s="40">
        <v>48.8</v>
      </c>
      <c r="E2310" s="40">
        <v>51</v>
      </c>
      <c r="F2310" s="40">
        <v>57.2</v>
      </c>
      <c r="G2310" s="40">
        <v>64.400000000000006</v>
      </c>
      <c r="H2310" s="40">
        <v>72.3</v>
      </c>
      <c r="I2310" s="40">
        <v>78.3</v>
      </c>
      <c r="J2310" s="40">
        <v>80.7</v>
      </c>
      <c r="K2310" s="40">
        <v>79.900000000000006</v>
      </c>
      <c r="L2310" s="40">
        <v>75.7</v>
      </c>
      <c r="M2310" s="40">
        <v>66.2</v>
      </c>
      <c r="N2310" s="40">
        <v>56.5</v>
      </c>
      <c r="O2310" s="40">
        <v>49.6</v>
      </c>
    </row>
    <row r="2311" spans="1:15">
      <c r="A2311" s="40">
        <v>45055</v>
      </c>
      <c r="B2311" s="20" t="s">
        <v>2155</v>
      </c>
      <c r="C2311" s="20" t="s">
        <v>2137</v>
      </c>
      <c r="D2311" s="40">
        <v>43.2</v>
      </c>
      <c r="E2311" s="40">
        <v>45.4</v>
      </c>
      <c r="F2311" s="40">
        <v>52.7</v>
      </c>
      <c r="G2311" s="40">
        <v>61.2</v>
      </c>
      <c r="H2311" s="40">
        <v>69.8</v>
      </c>
      <c r="I2311" s="40">
        <v>76.7</v>
      </c>
      <c r="J2311" s="40">
        <v>79.599999999999994</v>
      </c>
      <c r="K2311" s="40">
        <v>78.3</v>
      </c>
      <c r="L2311" s="40">
        <v>73.2</v>
      </c>
      <c r="M2311" s="40">
        <v>62.4</v>
      </c>
      <c r="N2311" s="40">
        <v>52.1</v>
      </c>
      <c r="O2311" s="40">
        <v>44.3</v>
      </c>
    </row>
    <row r="2312" spans="1:15">
      <c r="A2312" s="40">
        <v>45057</v>
      </c>
      <c r="B2312" s="20" t="s">
        <v>1802</v>
      </c>
      <c r="C2312" s="20" t="s">
        <v>2137</v>
      </c>
      <c r="D2312" s="40">
        <v>41.8</v>
      </c>
      <c r="E2312" s="40">
        <v>44</v>
      </c>
      <c r="F2312" s="40">
        <v>51.3</v>
      </c>
      <c r="G2312" s="40">
        <v>60</v>
      </c>
      <c r="H2312" s="40">
        <v>68.599999999999994</v>
      </c>
      <c r="I2312" s="40">
        <v>75.599999999999994</v>
      </c>
      <c r="J2312" s="40">
        <v>78.7</v>
      </c>
      <c r="K2312" s="40">
        <v>77.2</v>
      </c>
      <c r="L2312" s="40">
        <v>72</v>
      </c>
      <c r="M2312" s="40">
        <v>61.1</v>
      </c>
      <c r="N2312" s="40">
        <v>50.8</v>
      </c>
      <c r="O2312" s="40">
        <v>42.9</v>
      </c>
    </row>
    <row r="2313" spans="1:15">
      <c r="A2313" s="40">
        <v>45059</v>
      </c>
      <c r="B2313" s="20" t="s">
        <v>1081</v>
      </c>
      <c r="C2313" s="20" t="s">
        <v>2137</v>
      </c>
      <c r="D2313" s="40">
        <v>42.2</v>
      </c>
      <c r="E2313" s="40">
        <v>44.7</v>
      </c>
      <c r="F2313" s="40">
        <v>52</v>
      </c>
      <c r="G2313" s="40">
        <v>60.7</v>
      </c>
      <c r="H2313" s="40">
        <v>69.400000000000006</v>
      </c>
      <c r="I2313" s="40">
        <v>76.599999999999994</v>
      </c>
      <c r="J2313" s="40">
        <v>79.7</v>
      </c>
      <c r="K2313" s="40">
        <v>78.400000000000006</v>
      </c>
      <c r="L2313" s="40">
        <v>72.7</v>
      </c>
      <c r="M2313" s="40">
        <v>61.5</v>
      </c>
      <c r="N2313" s="40">
        <v>51.1</v>
      </c>
      <c r="O2313" s="40">
        <v>43.3</v>
      </c>
    </row>
    <row r="2314" spans="1:15">
      <c r="A2314" s="40">
        <v>45061</v>
      </c>
      <c r="B2314" s="20" t="s">
        <v>741</v>
      </c>
      <c r="C2314" s="20" t="s">
        <v>2137</v>
      </c>
      <c r="D2314" s="40">
        <v>44.2</v>
      </c>
      <c r="E2314" s="40">
        <v>46.4</v>
      </c>
      <c r="F2314" s="40">
        <v>53.6</v>
      </c>
      <c r="G2314" s="40">
        <v>61.9</v>
      </c>
      <c r="H2314" s="40">
        <v>70.3</v>
      </c>
      <c r="I2314" s="40">
        <v>77.099999999999994</v>
      </c>
      <c r="J2314" s="40">
        <v>79.900000000000006</v>
      </c>
      <c r="K2314" s="40">
        <v>78.7</v>
      </c>
      <c r="L2314" s="40">
        <v>73.599999999999994</v>
      </c>
      <c r="M2314" s="40">
        <v>63</v>
      </c>
      <c r="N2314" s="40">
        <v>52.9</v>
      </c>
      <c r="O2314" s="40">
        <v>45.3</v>
      </c>
    </row>
    <row r="2315" spans="1:15">
      <c r="A2315" s="40">
        <v>45063</v>
      </c>
      <c r="B2315" s="20" t="s">
        <v>2156</v>
      </c>
      <c r="C2315" s="20" t="s">
        <v>2137</v>
      </c>
      <c r="D2315" s="40">
        <v>44.3</v>
      </c>
      <c r="E2315" s="40">
        <v>46.7</v>
      </c>
      <c r="F2315" s="40">
        <v>53.8</v>
      </c>
      <c r="G2315" s="40">
        <v>62</v>
      </c>
      <c r="H2315" s="40">
        <v>70.599999999999994</v>
      </c>
      <c r="I2315" s="40">
        <v>77.400000000000006</v>
      </c>
      <c r="J2315" s="40">
        <v>80.099999999999994</v>
      </c>
      <c r="K2315" s="40">
        <v>78.900000000000006</v>
      </c>
      <c r="L2315" s="40">
        <v>73.8</v>
      </c>
      <c r="M2315" s="40">
        <v>63</v>
      </c>
      <c r="N2315" s="40">
        <v>52.9</v>
      </c>
      <c r="O2315" s="40">
        <v>45.4</v>
      </c>
    </row>
    <row r="2316" spans="1:15">
      <c r="A2316" s="40">
        <v>45065</v>
      </c>
      <c r="B2316" s="20" t="s">
        <v>2157</v>
      </c>
      <c r="C2316" s="20" t="s">
        <v>2137</v>
      </c>
      <c r="D2316" s="40">
        <v>43.5</v>
      </c>
      <c r="E2316" s="40">
        <v>46.1</v>
      </c>
      <c r="F2316" s="40">
        <v>53.3</v>
      </c>
      <c r="G2316" s="40">
        <v>61.7</v>
      </c>
      <c r="H2316" s="40">
        <v>70.400000000000006</v>
      </c>
      <c r="I2316" s="40">
        <v>77.5</v>
      </c>
      <c r="J2316" s="40">
        <v>80.400000000000006</v>
      </c>
      <c r="K2316" s="40">
        <v>79.2</v>
      </c>
      <c r="L2316" s="40">
        <v>73.900000000000006</v>
      </c>
      <c r="M2316" s="40">
        <v>62.7</v>
      </c>
      <c r="N2316" s="40">
        <v>52.4</v>
      </c>
      <c r="O2316" s="40">
        <v>44.7</v>
      </c>
    </row>
    <row r="2317" spans="1:15">
      <c r="A2317" s="40">
        <v>45067</v>
      </c>
      <c r="B2317" s="20" t="s">
        <v>747</v>
      </c>
      <c r="C2317" s="20" t="s">
        <v>2137</v>
      </c>
      <c r="D2317" s="40">
        <v>45.3</v>
      </c>
      <c r="E2317" s="40">
        <v>47.3</v>
      </c>
      <c r="F2317" s="40">
        <v>54.6</v>
      </c>
      <c r="G2317" s="40">
        <v>62.3</v>
      </c>
      <c r="H2317" s="40">
        <v>70.7</v>
      </c>
      <c r="I2317" s="40">
        <v>77.400000000000006</v>
      </c>
      <c r="J2317" s="40">
        <v>80.400000000000006</v>
      </c>
      <c r="K2317" s="40">
        <v>79.099999999999994</v>
      </c>
      <c r="L2317" s="40">
        <v>74.099999999999994</v>
      </c>
      <c r="M2317" s="40">
        <v>63.6</v>
      </c>
      <c r="N2317" s="40">
        <v>53.5</v>
      </c>
      <c r="O2317" s="40">
        <v>46.2</v>
      </c>
    </row>
    <row r="2318" spans="1:15">
      <c r="A2318" s="40">
        <v>45069</v>
      </c>
      <c r="B2318" s="20" t="s">
        <v>2158</v>
      </c>
      <c r="C2318" s="20" t="s">
        <v>2137</v>
      </c>
      <c r="D2318" s="40">
        <v>43.4</v>
      </c>
      <c r="E2318" s="40">
        <v>45.5</v>
      </c>
      <c r="F2318" s="40">
        <v>53</v>
      </c>
      <c r="G2318" s="40">
        <v>61.5</v>
      </c>
      <c r="H2318" s="40">
        <v>70.099999999999994</v>
      </c>
      <c r="I2318" s="40">
        <v>77</v>
      </c>
      <c r="J2318" s="40">
        <v>80</v>
      </c>
      <c r="K2318" s="40">
        <v>78.599999999999994</v>
      </c>
      <c r="L2318" s="40">
        <v>73.400000000000006</v>
      </c>
      <c r="M2318" s="40">
        <v>62.6</v>
      </c>
      <c r="N2318" s="40">
        <v>52.2</v>
      </c>
      <c r="O2318" s="40">
        <v>44.4</v>
      </c>
    </row>
    <row r="2319" spans="1:15">
      <c r="A2319" s="40">
        <v>45071</v>
      </c>
      <c r="B2319" s="20" t="s">
        <v>2159</v>
      </c>
      <c r="C2319" s="20" t="s">
        <v>2137</v>
      </c>
      <c r="D2319" s="40">
        <v>42.9</v>
      </c>
      <c r="E2319" s="40">
        <v>45.5</v>
      </c>
      <c r="F2319" s="40">
        <v>52.7</v>
      </c>
      <c r="G2319" s="40">
        <v>61.3</v>
      </c>
      <c r="H2319" s="40">
        <v>69.900000000000006</v>
      </c>
      <c r="I2319" s="40">
        <v>77.2</v>
      </c>
      <c r="J2319" s="40">
        <v>80.2</v>
      </c>
      <c r="K2319" s="40">
        <v>78.8</v>
      </c>
      <c r="L2319" s="40">
        <v>73.3</v>
      </c>
      <c r="M2319" s="40">
        <v>62.1</v>
      </c>
      <c r="N2319" s="40">
        <v>51.7</v>
      </c>
      <c r="O2319" s="40">
        <v>44</v>
      </c>
    </row>
    <row r="2320" spans="1:15">
      <c r="A2320" s="40">
        <v>45073</v>
      </c>
      <c r="B2320" s="20" t="s">
        <v>1090</v>
      </c>
      <c r="C2320" s="20" t="s">
        <v>2137</v>
      </c>
      <c r="D2320" s="40">
        <v>41.2</v>
      </c>
      <c r="E2320" s="40">
        <v>43.8</v>
      </c>
      <c r="F2320" s="40">
        <v>50.6</v>
      </c>
      <c r="G2320" s="40">
        <v>59.1</v>
      </c>
      <c r="H2320" s="40">
        <v>67.3</v>
      </c>
      <c r="I2320" s="40">
        <v>74.400000000000006</v>
      </c>
      <c r="J2320" s="40">
        <v>77.400000000000006</v>
      </c>
      <c r="K2320" s="40">
        <v>76.2</v>
      </c>
      <c r="L2320" s="40">
        <v>71.099999999999994</v>
      </c>
      <c r="M2320" s="40">
        <v>60.2</v>
      </c>
      <c r="N2320" s="40">
        <v>50</v>
      </c>
      <c r="O2320" s="40">
        <v>42.3</v>
      </c>
    </row>
    <row r="2321" spans="1:15">
      <c r="A2321" s="40">
        <v>45075</v>
      </c>
      <c r="B2321" s="20" t="s">
        <v>2160</v>
      </c>
      <c r="C2321" s="20" t="s">
        <v>2137</v>
      </c>
      <c r="D2321" s="40">
        <v>46.3</v>
      </c>
      <c r="E2321" s="40">
        <v>48.4</v>
      </c>
      <c r="F2321" s="40">
        <v>55.4</v>
      </c>
      <c r="G2321" s="40">
        <v>63.3</v>
      </c>
      <c r="H2321" s="40">
        <v>71.400000000000006</v>
      </c>
      <c r="I2321" s="40">
        <v>77.8</v>
      </c>
      <c r="J2321" s="40">
        <v>80.5</v>
      </c>
      <c r="K2321" s="40">
        <v>79.5</v>
      </c>
      <c r="L2321" s="40">
        <v>74.7</v>
      </c>
      <c r="M2321" s="40">
        <v>64.3</v>
      </c>
      <c r="N2321" s="40">
        <v>54.4</v>
      </c>
      <c r="O2321" s="40">
        <v>47.2</v>
      </c>
    </row>
    <row r="2322" spans="1:15">
      <c r="A2322" s="40">
        <v>45077</v>
      </c>
      <c r="B2322" s="20" t="s">
        <v>754</v>
      </c>
      <c r="C2322" s="20" t="s">
        <v>2137</v>
      </c>
      <c r="D2322" s="40">
        <v>40.799999999999997</v>
      </c>
      <c r="E2322" s="40">
        <v>43.2</v>
      </c>
      <c r="F2322" s="40">
        <v>50.3</v>
      </c>
      <c r="G2322" s="40">
        <v>58.7</v>
      </c>
      <c r="H2322" s="40">
        <v>67</v>
      </c>
      <c r="I2322" s="40">
        <v>74.099999999999994</v>
      </c>
      <c r="J2322" s="40">
        <v>77.099999999999994</v>
      </c>
      <c r="K2322" s="40">
        <v>76</v>
      </c>
      <c r="L2322" s="40">
        <v>70.8</v>
      </c>
      <c r="M2322" s="40">
        <v>60</v>
      </c>
      <c r="N2322" s="40">
        <v>49.7</v>
      </c>
      <c r="O2322" s="40">
        <v>41.9</v>
      </c>
    </row>
    <row r="2323" spans="1:15">
      <c r="A2323" s="40">
        <v>45079</v>
      </c>
      <c r="B2323" s="20" t="s">
        <v>1202</v>
      </c>
      <c r="C2323" s="20" t="s">
        <v>2137</v>
      </c>
      <c r="D2323" s="40">
        <v>44.8</v>
      </c>
      <c r="E2323" s="40">
        <v>47.1</v>
      </c>
      <c r="F2323" s="40">
        <v>54.2</v>
      </c>
      <c r="G2323" s="40">
        <v>62.4</v>
      </c>
      <c r="H2323" s="40">
        <v>71</v>
      </c>
      <c r="I2323" s="40">
        <v>77.7</v>
      </c>
      <c r="J2323" s="40">
        <v>80.5</v>
      </c>
      <c r="K2323" s="40">
        <v>79.3</v>
      </c>
      <c r="L2323" s="40">
        <v>74.2</v>
      </c>
      <c r="M2323" s="40">
        <v>63.6</v>
      </c>
      <c r="N2323" s="40">
        <v>53.4</v>
      </c>
      <c r="O2323" s="40">
        <v>45.9</v>
      </c>
    </row>
    <row r="2324" spans="1:15">
      <c r="A2324" s="40">
        <v>45081</v>
      </c>
      <c r="B2324" s="20" t="s">
        <v>2161</v>
      </c>
      <c r="C2324" s="20" t="s">
        <v>2137</v>
      </c>
      <c r="D2324" s="40">
        <v>43.6</v>
      </c>
      <c r="E2324" s="40">
        <v>46.1</v>
      </c>
      <c r="F2324" s="40">
        <v>53.3</v>
      </c>
      <c r="G2324" s="40">
        <v>61.6</v>
      </c>
      <c r="H2324" s="40">
        <v>70.2</v>
      </c>
      <c r="I2324" s="40">
        <v>77.3</v>
      </c>
      <c r="J2324" s="40">
        <v>80.2</v>
      </c>
      <c r="K2324" s="40">
        <v>78.8</v>
      </c>
      <c r="L2324" s="40">
        <v>73.5</v>
      </c>
      <c r="M2324" s="40">
        <v>62.3</v>
      </c>
      <c r="N2324" s="40">
        <v>52.2</v>
      </c>
      <c r="O2324" s="40">
        <v>44.7</v>
      </c>
    </row>
    <row r="2325" spans="1:15">
      <c r="A2325" s="40">
        <v>45083</v>
      </c>
      <c r="B2325" s="20" t="s">
        <v>2162</v>
      </c>
      <c r="C2325" s="20" t="s">
        <v>2137</v>
      </c>
      <c r="D2325" s="40">
        <v>41.1</v>
      </c>
      <c r="E2325" s="40">
        <v>43.5</v>
      </c>
      <c r="F2325" s="40">
        <v>50.8</v>
      </c>
      <c r="G2325" s="40">
        <v>59.4</v>
      </c>
      <c r="H2325" s="40">
        <v>68</v>
      </c>
      <c r="I2325" s="40">
        <v>75.2</v>
      </c>
      <c r="J2325" s="40">
        <v>78.400000000000006</v>
      </c>
      <c r="K2325" s="40">
        <v>77.099999999999994</v>
      </c>
      <c r="L2325" s="40">
        <v>71.5</v>
      </c>
      <c r="M2325" s="40">
        <v>60.5</v>
      </c>
      <c r="N2325" s="40">
        <v>50</v>
      </c>
      <c r="O2325" s="40">
        <v>42.3</v>
      </c>
    </row>
    <row r="2326" spans="1:15">
      <c r="A2326" s="40">
        <v>45085</v>
      </c>
      <c r="B2326" s="20" t="s">
        <v>760</v>
      </c>
      <c r="C2326" s="20" t="s">
        <v>2137</v>
      </c>
      <c r="D2326" s="40">
        <v>45.3</v>
      </c>
      <c r="E2326" s="40">
        <v>47.5</v>
      </c>
      <c r="F2326" s="40">
        <v>54.6</v>
      </c>
      <c r="G2326" s="40">
        <v>62.6</v>
      </c>
      <c r="H2326" s="40">
        <v>70.900000000000006</v>
      </c>
      <c r="I2326" s="40">
        <v>77.5</v>
      </c>
      <c r="J2326" s="40">
        <v>80.2</v>
      </c>
      <c r="K2326" s="40">
        <v>79.099999999999994</v>
      </c>
      <c r="L2326" s="40">
        <v>74.099999999999994</v>
      </c>
      <c r="M2326" s="40">
        <v>63.7</v>
      </c>
      <c r="N2326" s="40">
        <v>53.7</v>
      </c>
      <c r="O2326" s="40">
        <v>46.3</v>
      </c>
    </row>
    <row r="2327" spans="1:15">
      <c r="A2327" s="40">
        <v>45087</v>
      </c>
      <c r="B2327" s="20" t="s">
        <v>837</v>
      </c>
      <c r="C2327" s="20" t="s">
        <v>2137</v>
      </c>
      <c r="D2327" s="40">
        <v>41.8</v>
      </c>
      <c r="E2327" s="40">
        <v>44.3</v>
      </c>
      <c r="F2327" s="40">
        <v>51.6</v>
      </c>
      <c r="G2327" s="40">
        <v>60.3</v>
      </c>
      <c r="H2327" s="40">
        <v>68.900000000000006</v>
      </c>
      <c r="I2327" s="40">
        <v>76.2</v>
      </c>
      <c r="J2327" s="40">
        <v>79.3</v>
      </c>
      <c r="K2327" s="40">
        <v>78.099999999999994</v>
      </c>
      <c r="L2327" s="40">
        <v>72.599999999999994</v>
      </c>
      <c r="M2327" s="40">
        <v>61.3</v>
      </c>
      <c r="N2327" s="40">
        <v>50.7</v>
      </c>
      <c r="O2327" s="40">
        <v>42.9</v>
      </c>
    </row>
    <row r="2328" spans="1:15">
      <c r="A2328" s="40">
        <v>45089</v>
      </c>
      <c r="B2328" s="20" t="s">
        <v>2163</v>
      </c>
      <c r="C2328" s="20" t="s">
        <v>2137</v>
      </c>
      <c r="D2328" s="40">
        <v>46.3</v>
      </c>
      <c r="E2328" s="40">
        <v>48.1</v>
      </c>
      <c r="F2328" s="40">
        <v>55.2</v>
      </c>
      <c r="G2328" s="40">
        <v>62.9</v>
      </c>
      <c r="H2328" s="40">
        <v>71.2</v>
      </c>
      <c r="I2328" s="40">
        <v>77.7</v>
      </c>
      <c r="J2328" s="40">
        <v>80.5</v>
      </c>
      <c r="K2328" s="40">
        <v>79.400000000000006</v>
      </c>
      <c r="L2328" s="40">
        <v>74.5</v>
      </c>
      <c r="M2328" s="40">
        <v>64.2</v>
      </c>
      <c r="N2328" s="40">
        <v>54.3</v>
      </c>
      <c r="O2328" s="40">
        <v>47.2</v>
      </c>
    </row>
    <row r="2329" spans="1:15">
      <c r="A2329" s="40">
        <v>45091</v>
      </c>
      <c r="B2329" s="20" t="s">
        <v>1503</v>
      </c>
      <c r="C2329" s="20" t="s">
        <v>2137</v>
      </c>
      <c r="D2329" s="40">
        <v>41.1</v>
      </c>
      <c r="E2329" s="40">
        <v>43.5</v>
      </c>
      <c r="F2329" s="40">
        <v>50.8</v>
      </c>
      <c r="G2329" s="40">
        <v>59.5</v>
      </c>
      <c r="H2329" s="40">
        <v>68.2</v>
      </c>
      <c r="I2329" s="40">
        <v>75.400000000000006</v>
      </c>
      <c r="J2329" s="40">
        <v>78.599999999999994</v>
      </c>
      <c r="K2329" s="40">
        <v>77.2</v>
      </c>
      <c r="L2329" s="40">
        <v>71.7</v>
      </c>
      <c r="M2329" s="40">
        <v>60.6</v>
      </c>
      <c r="N2329" s="40">
        <v>50.1</v>
      </c>
      <c r="O2329" s="40">
        <v>42.3</v>
      </c>
    </row>
    <row r="2330" spans="1:15">
      <c r="A2330" s="40">
        <v>46003</v>
      </c>
      <c r="B2330" s="20" t="s">
        <v>2164</v>
      </c>
      <c r="C2330" s="20" t="s">
        <v>2165</v>
      </c>
      <c r="D2330" s="40">
        <v>15.1</v>
      </c>
      <c r="E2330" s="40">
        <v>20.100000000000001</v>
      </c>
      <c r="F2330" s="40">
        <v>31.9</v>
      </c>
      <c r="G2330" s="40">
        <v>46.2</v>
      </c>
      <c r="H2330" s="40">
        <v>57.9</v>
      </c>
      <c r="I2330" s="40">
        <v>67.7</v>
      </c>
      <c r="J2330" s="40">
        <v>74.099999999999994</v>
      </c>
      <c r="K2330" s="40">
        <v>71.7</v>
      </c>
      <c r="L2330" s="40">
        <v>61.8</v>
      </c>
      <c r="M2330" s="40">
        <v>49.2</v>
      </c>
      <c r="N2330" s="40">
        <v>32.700000000000003</v>
      </c>
      <c r="O2330" s="40">
        <v>19.8</v>
      </c>
    </row>
    <row r="2331" spans="1:15">
      <c r="A2331" s="40">
        <v>46005</v>
      </c>
      <c r="B2331" s="20" t="s">
        <v>2166</v>
      </c>
      <c r="C2331" s="20" t="s">
        <v>2165</v>
      </c>
      <c r="D2331" s="40">
        <v>12.3</v>
      </c>
      <c r="E2331" s="40">
        <v>17.8</v>
      </c>
      <c r="F2331" s="40">
        <v>30.6</v>
      </c>
      <c r="G2331" s="40">
        <v>45.5</v>
      </c>
      <c r="H2331" s="40">
        <v>57.4</v>
      </c>
      <c r="I2331" s="40">
        <v>67.2</v>
      </c>
      <c r="J2331" s="40">
        <v>73.400000000000006</v>
      </c>
      <c r="K2331" s="40">
        <v>71.099999999999994</v>
      </c>
      <c r="L2331" s="40">
        <v>60.9</v>
      </c>
      <c r="M2331" s="40">
        <v>48.2</v>
      </c>
      <c r="N2331" s="40">
        <v>31.4</v>
      </c>
      <c r="O2331" s="40">
        <v>17.8</v>
      </c>
    </row>
    <row r="2332" spans="1:15">
      <c r="A2332" s="40">
        <v>46007</v>
      </c>
      <c r="B2332" s="20" t="s">
        <v>2167</v>
      </c>
      <c r="C2332" s="20" t="s">
        <v>2165</v>
      </c>
      <c r="D2332" s="40">
        <v>20.2</v>
      </c>
      <c r="E2332" s="40">
        <v>24.5</v>
      </c>
      <c r="F2332" s="40">
        <v>33</v>
      </c>
      <c r="G2332" s="40">
        <v>44.8</v>
      </c>
      <c r="H2332" s="40">
        <v>55.5</v>
      </c>
      <c r="I2332" s="40">
        <v>65.3</v>
      </c>
      <c r="J2332" s="40">
        <v>72.7</v>
      </c>
      <c r="K2332" s="40">
        <v>70.8</v>
      </c>
      <c r="L2332" s="40">
        <v>60.7</v>
      </c>
      <c r="M2332" s="40">
        <v>48.4</v>
      </c>
      <c r="N2332" s="40">
        <v>33.200000000000003</v>
      </c>
      <c r="O2332" s="40">
        <v>23.4</v>
      </c>
    </row>
    <row r="2333" spans="1:15">
      <c r="A2333" s="40">
        <v>46009</v>
      </c>
      <c r="B2333" s="20" t="s">
        <v>2168</v>
      </c>
      <c r="C2333" s="20" t="s">
        <v>2165</v>
      </c>
      <c r="D2333" s="40">
        <v>17.399999999999999</v>
      </c>
      <c r="E2333" s="40">
        <v>22.5</v>
      </c>
      <c r="F2333" s="40">
        <v>33.799999999999997</v>
      </c>
      <c r="G2333" s="40">
        <v>47.8</v>
      </c>
      <c r="H2333" s="40">
        <v>59.3</v>
      </c>
      <c r="I2333" s="40">
        <v>69.099999999999994</v>
      </c>
      <c r="J2333" s="40">
        <v>75</v>
      </c>
      <c r="K2333" s="40">
        <v>72.599999999999994</v>
      </c>
      <c r="L2333" s="40">
        <v>63.1</v>
      </c>
      <c r="M2333" s="40">
        <v>50.8</v>
      </c>
      <c r="N2333" s="40">
        <v>34.6</v>
      </c>
      <c r="O2333" s="40">
        <v>21.8</v>
      </c>
    </row>
    <row r="2334" spans="1:15">
      <c r="A2334" s="40">
        <v>46011</v>
      </c>
      <c r="B2334" s="20" t="s">
        <v>2169</v>
      </c>
      <c r="C2334" s="20" t="s">
        <v>2165</v>
      </c>
      <c r="D2334" s="40">
        <v>10.8</v>
      </c>
      <c r="E2334" s="40">
        <v>16.3</v>
      </c>
      <c r="F2334" s="40">
        <v>28.8</v>
      </c>
      <c r="G2334" s="40">
        <v>43.7</v>
      </c>
      <c r="H2334" s="40">
        <v>56.2</v>
      </c>
      <c r="I2334" s="40">
        <v>65.599999999999994</v>
      </c>
      <c r="J2334" s="40">
        <v>71.2</v>
      </c>
      <c r="K2334" s="40">
        <v>68.8</v>
      </c>
      <c r="L2334" s="40">
        <v>59.3</v>
      </c>
      <c r="M2334" s="40">
        <v>46.9</v>
      </c>
      <c r="N2334" s="40">
        <v>30.1</v>
      </c>
      <c r="O2334" s="40">
        <v>16.100000000000001</v>
      </c>
    </row>
    <row r="2335" spans="1:15">
      <c r="A2335" s="40">
        <v>46013</v>
      </c>
      <c r="B2335" s="20" t="s">
        <v>1164</v>
      </c>
      <c r="C2335" s="20" t="s">
        <v>2165</v>
      </c>
      <c r="D2335" s="40">
        <v>8.5</v>
      </c>
      <c r="E2335" s="40">
        <v>14.2</v>
      </c>
      <c r="F2335" s="40">
        <v>27.9</v>
      </c>
      <c r="G2335" s="40">
        <v>43.7</v>
      </c>
      <c r="H2335" s="40">
        <v>55.9</v>
      </c>
      <c r="I2335" s="40">
        <v>65.400000000000006</v>
      </c>
      <c r="J2335" s="40">
        <v>71.5</v>
      </c>
      <c r="K2335" s="40">
        <v>69.3</v>
      </c>
      <c r="L2335" s="40">
        <v>58.9</v>
      </c>
      <c r="M2335" s="40">
        <v>46.3</v>
      </c>
      <c r="N2335" s="40">
        <v>28.6</v>
      </c>
      <c r="O2335" s="40">
        <v>14.6</v>
      </c>
    </row>
    <row r="2336" spans="1:15">
      <c r="A2336" s="40">
        <v>46015</v>
      </c>
      <c r="B2336" s="20" t="s">
        <v>2170</v>
      </c>
      <c r="C2336" s="20" t="s">
        <v>2165</v>
      </c>
      <c r="D2336" s="40">
        <v>15.9</v>
      </c>
      <c r="E2336" s="40">
        <v>20.9</v>
      </c>
      <c r="F2336" s="40">
        <v>32.299999999999997</v>
      </c>
      <c r="G2336" s="40">
        <v>46.4</v>
      </c>
      <c r="H2336" s="40">
        <v>57.8</v>
      </c>
      <c r="I2336" s="40">
        <v>67.7</v>
      </c>
      <c r="J2336" s="40">
        <v>74.5</v>
      </c>
      <c r="K2336" s="40">
        <v>72.2</v>
      </c>
      <c r="L2336" s="40">
        <v>62.2</v>
      </c>
      <c r="M2336" s="40">
        <v>49.5</v>
      </c>
      <c r="N2336" s="40">
        <v>33</v>
      </c>
      <c r="O2336" s="40">
        <v>20.5</v>
      </c>
    </row>
    <row r="2337" spans="1:15">
      <c r="A2337" s="40">
        <v>46017</v>
      </c>
      <c r="B2337" s="20" t="s">
        <v>1781</v>
      </c>
      <c r="C2337" s="20" t="s">
        <v>2165</v>
      </c>
      <c r="D2337" s="40">
        <v>14.3</v>
      </c>
      <c r="E2337" s="40">
        <v>19.5</v>
      </c>
      <c r="F2337" s="40">
        <v>31.3</v>
      </c>
      <c r="G2337" s="40">
        <v>45.8</v>
      </c>
      <c r="H2337" s="40">
        <v>57.3</v>
      </c>
      <c r="I2337" s="40">
        <v>67.099999999999994</v>
      </c>
      <c r="J2337" s="40">
        <v>73.900000000000006</v>
      </c>
      <c r="K2337" s="40">
        <v>71.7</v>
      </c>
      <c r="L2337" s="40">
        <v>61.6</v>
      </c>
      <c r="M2337" s="40">
        <v>48.8</v>
      </c>
      <c r="N2337" s="40">
        <v>32</v>
      </c>
      <c r="O2337" s="40">
        <v>19.3</v>
      </c>
    </row>
    <row r="2338" spans="1:15">
      <c r="A2338" s="40">
        <v>46019</v>
      </c>
      <c r="B2338" s="20" t="s">
        <v>846</v>
      </c>
      <c r="C2338" s="20" t="s">
        <v>2165</v>
      </c>
      <c r="D2338" s="40">
        <v>17.899999999999999</v>
      </c>
      <c r="E2338" s="40">
        <v>22.3</v>
      </c>
      <c r="F2338" s="40">
        <v>31.1</v>
      </c>
      <c r="G2338" s="40">
        <v>44</v>
      </c>
      <c r="H2338" s="40">
        <v>54.3</v>
      </c>
      <c r="I2338" s="40">
        <v>63.9</v>
      </c>
      <c r="J2338" s="40">
        <v>71.599999999999994</v>
      </c>
      <c r="K2338" s="40">
        <v>69.599999999999994</v>
      </c>
      <c r="L2338" s="40">
        <v>58.8</v>
      </c>
      <c r="M2338" s="40">
        <v>46.9</v>
      </c>
      <c r="N2338" s="40">
        <v>32.200000000000003</v>
      </c>
      <c r="O2338" s="40">
        <v>21.9</v>
      </c>
    </row>
    <row r="2339" spans="1:15">
      <c r="A2339" s="40">
        <v>46021</v>
      </c>
      <c r="B2339" s="20" t="s">
        <v>1385</v>
      </c>
      <c r="C2339" s="20" t="s">
        <v>2165</v>
      </c>
      <c r="D2339" s="40">
        <v>10.1</v>
      </c>
      <c r="E2339" s="40">
        <v>15.4</v>
      </c>
      <c r="F2339" s="40">
        <v>28.3</v>
      </c>
      <c r="G2339" s="40">
        <v>43.8</v>
      </c>
      <c r="H2339" s="40">
        <v>55.6</v>
      </c>
      <c r="I2339" s="40">
        <v>65.099999999999994</v>
      </c>
      <c r="J2339" s="40">
        <v>71.7</v>
      </c>
      <c r="K2339" s="40">
        <v>69.7</v>
      </c>
      <c r="L2339" s="40">
        <v>59.1</v>
      </c>
      <c r="M2339" s="40">
        <v>46.5</v>
      </c>
      <c r="N2339" s="40">
        <v>29.4</v>
      </c>
      <c r="O2339" s="40">
        <v>15.9</v>
      </c>
    </row>
    <row r="2340" spans="1:15">
      <c r="A2340" s="40">
        <v>46023</v>
      </c>
      <c r="B2340" s="20" t="s">
        <v>2171</v>
      </c>
      <c r="C2340" s="20" t="s">
        <v>2165</v>
      </c>
      <c r="D2340" s="40">
        <v>17.8</v>
      </c>
      <c r="E2340" s="40">
        <v>22.6</v>
      </c>
      <c r="F2340" s="40">
        <v>33.799999999999997</v>
      </c>
      <c r="G2340" s="40">
        <v>47.6</v>
      </c>
      <c r="H2340" s="40">
        <v>59.1</v>
      </c>
      <c r="I2340" s="40">
        <v>69</v>
      </c>
      <c r="J2340" s="40">
        <v>75.400000000000006</v>
      </c>
      <c r="K2340" s="40">
        <v>73.099999999999994</v>
      </c>
      <c r="L2340" s="40">
        <v>63.3</v>
      </c>
      <c r="M2340" s="40">
        <v>50.8</v>
      </c>
      <c r="N2340" s="40">
        <v>34.5</v>
      </c>
      <c r="O2340" s="40">
        <v>22.1</v>
      </c>
    </row>
    <row r="2341" spans="1:15">
      <c r="A2341" s="40">
        <v>46025</v>
      </c>
      <c r="B2341" s="20" t="s">
        <v>793</v>
      </c>
      <c r="C2341" s="20" t="s">
        <v>2165</v>
      </c>
      <c r="D2341" s="40">
        <v>9.6999999999999993</v>
      </c>
      <c r="E2341" s="40">
        <v>15.1</v>
      </c>
      <c r="F2341" s="40">
        <v>28.2</v>
      </c>
      <c r="G2341" s="40">
        <v>43.5</v>
      </c>
      <c r="H2341" s="40">
        <v>55.8</v>
      </c>
      <c r="I2341" s="40">
        <v>65.3</v>
      </c>
      <c r="J2341" s="40">
        <v>71.099999999999994</v>
      </c>
      <c r="K2341" s="40">
        <v>68.8</v>
      </c>
      <c r="L2341" s="40">
        <v>59</v>
      </c>
      <c r="M2341" s="40">
        <v>46.4</v>
      </c>
      <c r="N2341" s="40">
        <v>29.3</v>
      </c>
      <c r="O2341" s="40">
        <v>15.2</v>
      </c>
    </row>
    <row r="2342" spans="1:15">
      <c r="A2342" s="40">
        <v>46027</v>
      </c>
      <c r="B2342" s="20" t="s">
        <v>714</v>
      </c>
      <c r="C2342" s="20" t="s">
        <v>2165</v>
      </c>
      <c r="D2342" s="40">
        <v>16.5</v>
      </c>
      <c r="E2342" s="40">
        <v>21.8</v>
      </c>
      <c r="F2342" s="40">
        <v>33.700000000000003</v>
      </c>
      <c r="G2342" s="40">
        <v>47.8</v>
      </c>
      <c r="H2342" s="40">
        <v>59.5</v>
      </c>
      <c r="I2342" s="40">
        <v>69.099999999999994</v>
      </c>
      <c r="J2342" s="40">
        <v>74.599999999999994</v>
      </c>
      <c r="K2342" s="40">
        <v>72.099999999999994</v>
      </c>
      <c r="L2342" s="40">
        <v>62.8</v>
      </c>
      <c r="M2342" s="40">
        <v>50.7</v>
      </c>
      <c r="N2342" s="40">
        <v>34.299999999999997</v>
      </c>
      <c r="O2342" s="40">
        <v>21.2</v>
      </c>
    </row>
    <row r="2343" spans="1:15">
      <c r="A2343" s="40">
        <v>46029</v>
      </c>
      <c r="B2343" s="20" t="s">
        <v>2172</v>
      </c>
      <c r="C2343" s="20" t="s">
        <v>2165</v>
      </c>
      <c r="D2343" s="40">
        <v>8.6999999999999993</v>
      </c>
      <c r="E2343" s="40">
        <v>14.3</v>
      </c>
      <c r="F2343" s="40">
        <v>27.1</v>
      </c>
      <c r="G2343" s="40">
        <v>42.2</v>
      </c>
      <c r="H2343" s="40">
        <v>54.8</v>
      </c>
      <c r="I2343" s="40">
        <v>64.2</v>
      </c>
      <c r="J2343" s="40">
        <v>69.900000000000006</v>
      </c>
      <c r="K2343" s="40">
        <v>67.7</v>
      </c>
      <c r="L2343" s="40">
        <v>57.9</v>
      </c>
      <c r="M2343" s="40">
        <v>45.5</v>
      </c>
      <c r="N2343" s="40">
        <v>28.4</v>
      </c>
      <c r="O2343" s="40">
        <v>14.5</v>
      </c>
    </row>
    <row r="2344" spans="1:15">
      <c r="A2344" s="40">
        <v>46031</v>
      </c>
      <c r="B2344" s="20" t="s">
        <v>2173</v>
      </c>
      <c r="C2344" s="20" t="s">
        <v>2165</v>
      </c>
      <c r="D2344" s="40">
        <v>12.1</v>
      </c>
      <c r="E2344" s="40">
        <v>17.100000000000001</v>
      </c>
      <c r="F2344" s="40">
        <v>28.9</v>
      </c>
      <c r="G2344" s="40">
        <v>43.8</v>
      </c>
      <c r="H2344" s="40">
        <v>55.4</v>
      </c>
      <c r="I2344" s="40">
        <v>65</v>
      </c>
      <c r="J2344" s="40">
        <v>72.099999999999994</v>
      </c>
      <c r="K2344" s="40">
        <v>70</v>
      </c>
      <c r="L2344" s="40">
        <v>59.1</v>
      </c>
      <c r="M2344" s="40">
        <v>46.6</v>
      </c>
      <c r="N2344" s="40">
        <v>29.9</v>
      </c>
      <c r="O2344" s="40">
        <v>17.3</v>
      </c>
    </row>
    <row r="2345" spans="1:15">
      <c r="A2345" s="40">
        <v>46033</v>
      </c>
      <c r="B2345" s="20" t="s">
        <v>914</v>
      </c>
      <c r="C2345" s="20" t="s">
        <v>2165</v>
      </c>
      <c r="D2345" s="40">
        <v>21.5</v>
      </c>
      <c r="E2345" s="40">
        <v>24.9</v>
      </c>
      <c r="F2345" s="40">
        <v>32.1</v>
      </c>
      <c r="G2345" s="40">
        <v>42.6</v>
      </c>
      <c r="H2345" s="40">
        <v>52.7</v>
      </c>
      <c r="I2345" s="40">
        <v>62.5</v>
      </c>
      <c r="J2345" s="40">
        <v>70</v>
      </c>
      <c r="K2345" s="40">
        <v>68.3</v>
      </c>
      <c r="L2345" s="40">
        <v>58.1</v>
      </c>
      <c r="M2345" s="40">
        <v>46.7</v>
      </c>
      <c r="N2345" s="40">
        <v>33.1</v>
      </c>
      <c r="O2345" s="40">
        <v>24.7</v>
      </c>
    </row>
    <row r="2346" spans="1:15">
      <c r="A2346" s="40">
        <v>46035</v>
      </c>
      <c r="B2346" s="20" t="s">
        <v>2174</v>
      </c>
      <c r="C2346" s="20" t="s">
        <v>2165</v>
      </c>
      <c r="D2346" s="40">
        <v>15.1</v>
      </c>
      <c r="E2346" s="40">
        <v>20.3</v>
      </c>
      <c r="F2346" s="40">
        <v>32.5</v>
      </c>
      <c r="G2346" s="40">
        <v>46.9</v>
      </c>
      <c r="H2346" s="40">
        <v>58.7</v>
      </c>
      <c r="I2346" s="40">
        <v>68.400000000000006</v>
      </c>
      <c r="J2346" s="40">
        <v>74.5</v>
      </c>
      <c r="K2346" s="40">
        <v>72</v>
      </c>
      <c r="L2346" s="40">
        <v>62.2</v>
      </c>
      <c r="M2346" s="40">
        <v>49.7</v>
      </c>
      <c r="N2346" s="40">
        <v>33.200000000000003</v>
      </c>
      <c r="O2346" s="40">
        <v>20</v>
      </c>
    </row>
    <row r="2347" spans="1:15">
      <c r="A2347" s="40">
        <v>46037</v>
      </c>
      <c r="B2347" s="20" t="s">
        <v>2175</v>
      </c>
      <c r="C2347" s="20" t="s">
        <v>2165</v>
      </c>
      <c r="D2347" s="40">
        <v>8.1999999999999993</v>
      </c>
      <c r="E2347" s="40">
        <v>13.6</v>
      </c>
      <c r="F2347" s="40">
        <v>26.9</v>
      </c>
      <c r="G2347" s="40">
        <v>42.4</v>
      </c>
      <c r="H2347" s="40">
        <v>54.9</v>
      </c>
      <c r="I2347" s="40">
        <v>64.3</v>
      </c>
      <c r="J2347" s="40">
        <v>70.2</v>
      </c>
      <c r="K2347" s="40">
        <v>68.099999999999994</v>
      </c>
      <c r="L2347" s="40">
        <v>58</v>
      </c>
      <c r="M2347" s="40">
        <v>45.6</v>
      </c>
      <c r="N2347" s="40">
        <v>28.2</v>
      </c>
      <c r="O2347" s="40">
        <v>14.1</v>
      </c>
    </row>
    <row r="2348" spans="1:15">
      <c r="A2348" s="40">
        <v>46039</v>
      </c>
      <c r="B2348" s="20" t="s">
        <v>1787</v>
      </c>
      <c r="C2348" s="20" t="s">
        <v>2165</v>
      </c>
      <c r="D2348" s="40">
        <v>9.6</v>
      </c>
      <c r="E2348" s="40">
        <v>15.1</v>
      </c>
      <c r="F2348" s="40">
        <v>27.5</v>
      </c>
      <c r="G2348" s="40">
        <v>42.7</v>
      </c>
      <c r="H2348" s="40">
        <v>55.3</v>
      </c>
      <c r="I2348" s="40">
        <v>64.8</v>
      </c>
      <c r="J2348" s="40">
        <v>70.2</v>
      </c>
      <c r="K2348" s="40">
        <v>68</v>
      </c>
      <c r="L2348" s="40">
        <v>58.6</v>
      </c>
      <c r="M2348" s="40">
        <v>46.2</v>
      </c>
      <c r="N2348" s="40">
        <v>29.2</v>
      </c>
      <c r="O2348" s="40">
        <v>15.1</v>
      </c>
    </row>
    <row r="2349" spans="1:15">
      <c r="A2349" s="40">
        <v>46041</v>
      </c>
      <c r="B2349" s="20" t="s">
        <v>2051</v>
      </c>
      <c r="C2349" s="20" t="s">
        <v>2165</v>
      </c>
      <c r="D2349" s="40">
        <v>13.5</v>
      </c>
      <c r="E2349" s="40">
        <v>18.399999999999999</v>
      </c>
      <c r="F2349" s="40">
        <v>30</v>
      </c>
      <c r="G2349" s="40">
        <v>44.7</v>
      </c>
      <c r="H2349" s="40">
        <v>56.2</v>
      </c>
      <c r="I2349" s="40">
        <v>66</v>
      </c>
      <c r="J2349" s="40">
        <v>73.2</v>
      </c>
      <c r="K2349" s="40">
        <v>71.099999999999994</v>
      </c>
      <c r="L2349" s="40">
        <v>60.2</v>
      </c>
      <c r="M2349" s="40">
        <v>47.7</v>
      </c>
      <c r="N2349" s="40">
        <v>31</v>
      </c>
      <c r="O2349" s="40">
        <v>18.399999999999999</v>
      </c>
    </row>
    <row r="2350" spans="1:15">
      <c r="A2350" s="40">
        <v>46043</v>
      </c>
      <c r="B2350" s="20" t="s">
        <v>918</v>
      </c>
      <c r="C2350" s="20" t="s">
        <v>2165</v>
      </c>
      <c r="D2350" s="40">
        <v>16.5</v>
      </c>
      <c r="E2350" s="40">
        <v>21.4</v>
      </c>
      <c r="F2350" s="40">
        <v>32.9</v>
      </c>
      <c r="G2350" s="40">
        <v>47</v>
      </c>
      <c r="H2350" s="40">
        <v>58.6</v>
      </c>
      <c r="I2350" s="40">
        <v>68.5</v>
      </c>
      <c r="J2350" s="40">
        <v>74.8</v>
      </c>
      <c r="K2350" s="40">
        <v>72.400000000000006</v>
      </c>
      <c r="L2350" s="40">
        <v>62.5</v>
      </c>
      <c r="M2350" s="40">
        <v>50</v>
      </c>
      <c r="N2350" s="40">
        <v>33.700000000000003</v>
      </c>
      <c r="O2350" s="40">
        <v>21</v>
      </c>
    </row>
    <row r="2351" spans="1:15">
      <c r="A2351" s="40">
        <v>46045</v>
      </c>
      <c r="B2351" s="20" t="s">
        <v>2176</v>
      </c>
      <c r="C2351" s="20" t="s">
        <v>2165</v>
      </c>
      <c r="D2351" s="40">
        <v>10</v>
      </c>
      <c r="E2351" s="40">
        <v>15.4</v>
      </c>
      <c r="F2351" s="40">
        <v>28.3</v>
      </c>
      <c r="G2351" s="40">
        <v>43.7</v>
      </c>
      <c r="H2351" s="40">
        <v>55.7</v>
      </c>
      <c r="I2351" s="40">
        <v>65.2</v>
      </c>
      <c r="J2351" s="40">
        <v>71.599999999999994</v>
      </c>
      <c r="K2351" s="40">
        <v>69.5</v>
      </c>
      <c r="L2351" s="40">
        <v>59.1</v>
      </c>
      <c r="M2351" s="40">
        <v>46.5</v>
      </c>
      <c r="N2351" s="40">
        <v>29.1</v>
      </c>
      <c r="O2351" s="40">
        <v>15.6</v>
      </c>
    </row>
    <row r="2352" spans="1:15">
      <c r="A2352" s="40">
        <v>46047</v>
      </c>
      <c r="B2352" s="20" t="s">
        <v>2177</v>
      </c>
      <c r="C2352" s="20" t="s">
        <v>2165</v>
      </c>
      <c r="D2352" s="40">
        <v>21.4</v>
      </c>
      <c r="E2352" s="40">
        <v>25.9</v>
      </c>
      <c r="F2352" s="40">
        <v>34.200000000000003</v>
      </c>
      <c r="G2352" s="40">
        <v>45.1</v>
      </c>
      <c r="H2352" s="40">
        <v>55.2</v>
      </c>
      <c r="I2352" s="40">
        <v>65.2</v>
      </c>
      <c r="J2352" s="40">
        <v>72.8</v>
      </c>
      <c r="K2352" s="40">
        <v>71</v>
      </c>
      <c r="L2352" s="40">
        <v>60.4</v>
      </c>
      <c r="M2352" s="40">
        <v>48.2</v>
      </c>
      <c r="N2352" s="40">
        <v>33.9</v>
      </c>
      <c r="O2352" s="40">
        <v>24.5</v>
      </c>
    </row>
    <row r="2353" spans="1:15">
      <c r="A2353" s="40">
        <v>46049</v>
      </c>
      <c r="B2353" s="20" t="s">
        <v>2178</v>
      </c>
      <c r="C2353" s="20" t="s">
        <v>2165</v>
      </c>
      <c r="D2353" s="40">
        <v>10.8</v>
      </c>
      <c r="E2353" s="40">
        <v>16.100000000000001</v>
      </c>
      <c r="F2353" s="40">
        <v>29</v>
      </c>
      <c r="G2353" s="40">
        <v>44.2</v>
      </c>
      <c r="H2353" s="40">
        <v>56.1</v>
      </c>
      <c r="I2353" s="40">
        <v>65.7</v>
      </c>
      <c r="J2353" s="40">
        <v>72.099999999999994</v>
      </c>
      <c r="K2353" s="40">
        <v>69.900000000000006</v>
      </c>
      <c r="L2353" s="40">
        <v>59.6</v>
      </c>
      <c r="M2353" s="40">
        <v>47</v>
      </c>
      <c r="N2353" s="40">
        <v>29.7</v>
      </c>
      <c r="O2353" s="40">
        <v>16.2</v>
      </c>
    </row>
    <row r="2354" spans="1:15">
      <c r="A2354" s="40">
        <v>46051</v>
      </c>
      <c r="B2354" s="20" t="s">
        <v>806</v>
      </c>
      <c r="C2354" s="20" t="s">
        <v>2165</v>
      </c>
      <c r="D2354" s="40">
        <v>9.4</v>
      </c>
      <c r="E2354" s="40">
        <v>15</v>
      </c>
      <c r="F2354" s="40">
        <v>27.7</v>
      </c>
      <c r="G2354" s="40">
        <v>43.1</v>
      </c>
      <c r="H2354" s="40">
        <v>55.8</v>
      </c>
      <c r="I2354" s="40">
        <v>65.2</v>
      </c>
      <c r="J2354" s="40">
        <v>70.8</v>
      </c>
      <c r="K2354" s="40">
        <v>68.599999999999994</v>
      </c>
      <c r="L2354" s="40">
        <v>58.8</v>
      </c>
      <c r="M2354" s="40">
        <v>46.5</v>
      </c>
      <c r="N2354" s="40">
        <v>29.3</v>
      </c>
      <c r="O2354" s="40">
        <v>15.2</v>
      </c>
    </row>
    <row r="2355" spans="1:15">
      <c r="A2355" s="40">
        <v>46053</v>
      </c>
      <c r="B2355" s="20" t="s">
        <v>2179</v>
      </c>
      <c r="C2355" s="20" t="s">
        <v>2165</v>
      </c>
      <c r="D2355" s="40">
        <v>18.399999999999999</v>
      </c>
      <c r="E2355" s="40">
        <v>22.9</v>
      </c>
      <c r="F2355" s="40">
        <v>33.4</v>
      </c>
      <c r="G2355" s="40">
        <v>46.8</v>
      </c>
      <c r="H2355" s="40">
        <v>58.1</v>
      </c>
      <c r="I2355" s="40">
        <v>67.900000000000006</v>
      </c>
      <c r="J2355" s="40">
        <v>74.7</v>
      </c>
      <c r="K2355" s="40">
        <v>72.5</v>
      </c>
      <c r="L2355" s="40">
        <v>62.8</v>
      </c>
      <c r="M2355" s="40">
        <v>50.4</v>
      </c>
      <c r="N2355" s="40">
        <v>34.299999999999997</v>
      </c>
      <c r="O2355" s="40">
        <v>22.5</v>
      </c>
    </row>
    <row r="2356" spans="1:15">
      <c r="A2356" s="40">
        <v>46055</v>
      </c>
      <c r="B2356" s="20" t="s">
        <v>2180</v>
      </c>
      <c r="C2356" s="20" t="s">
        <v>2165</v>
      </c>
      <c r="D2356" s="40">
        <v>17.399999999999999</v>
      </c>
      <c r="E2356" s="40">
        <v>21.9</v>
      </c>
      <c r="F2356" s="40">
        <v>32.200000000000003</v>
      </c>
      <c r="G2356" s="40">
        <v>45.6</v>
      </c>
      <c r="H2356" s="40">
        <v>56.6</v>
      </c>
      <c r="I2356" s="40">
        <v>66.599999999999994</v>
      </c>
      <c r="J2356" s="40">
        <v>74.2</v>
      </c>
      <c r="K2356" s="40">
        <v>72.099999999999994</v>
      </c>
      <c r="L2356" s="40">
        <v>61.5</v>
      </c>
      <c r="M2356" s="40">
        <v>48.8</v>
      </c>
      <c r="N2356" s="40">
        <v>32.9</v>
      </c>
      <c r="O2356" s="40">
        <v>21.5</v>
      </c>
    </row>
    <row r="2357" spans="1:15">
      <c r="A2357" s="40">
        <v>46057</v>
      </c>
      <c r="B2357" s="20" t="s">
        <v>2181</v>
      </c>
      <c r="C2357" s="20" t="s">
        <v>2165</v>
      </c>
      <c r="D2357" s="40">
        <v>9.4</v>
      </c>
      <c r="E2357" s="40">
        <v>15.2</v>
      </c>
      <c r="F2357" s="40">
        <v>27.9</v>
      </c>
      <c r="G2357" s="40">
        <v>42.9</v>
      </c>
      <c r="H2357" s="40">
        <v>55.4</v>
      </c>
      <c r="I2357" s="40">
        <v>64.8</v>
      </c>
      <c r="J2357" s="40">
        <v>70.400000000000006</v>
      </c>
      <c r="K2357" s="40">
        <v>68.2</v>
      </c>
      <c r="L2357" s="40">
        <v>58.5</v>
      </c>
      <c r="M2357" s="40">
        <v>46</v>
      </c>
      <c r="N2357" s="40">
        <v>29</v>
      </c>
      <c r="O2357" s="40">
        <v>15</v>
      </c>
    </row>
    <row r="2358" spans="1:15">
      <c r="A2358" s="40">
        <v>46059</v>
      </c>
      <c r="B2358" s="20" t="s">
        <v>2182</v>
      </c>
      <c r="C2358" s="20" t="s">
        <v>2165</v>
      </c>
      <c r="D2358" s="40">
        <v>12.4</v>
      </c>
      <c r="E2358" s="40">
        <v>17.600000000000001</v>
      </c>
      <c r="F2358" s="40">
        <v>30</v>
      </c>
      <c r="G2358" s="40">
        <v>44.9</v>
      </c>
      <c r="H2358" s="40">
        <v>56.7</v>
      </c>
      <c r="I2358" s="40">
        <v>66.400000000000006</v>
      </c>
      <c r="J2358" s="40">
        <v>72.900000000000006</v>
      </c>
      <c r="K2358" s="40">
        <v>70.7</v>
      </c>
      <c r="L2358" s="40">
        <v>60.6</v>
      </c>
      <c r="M2358" s="40">
        <v>47.9</v>
      </c>
      <c r="N2358" s="40">
        <v>30.9</v>
      </c>
      <c r="O2358" s="40">
        <v>17.7</v>
      </c>
    </row>
    <row r="2359" spans="1:15">
      <c r="A2359" s="40">
        <v>46061</v>
      </c>
      <c r="B2359" s="20" t="s">
        <v>2183</v>
      </c>
      <c r="C2359" s="20" t="s">
        <v>2165</v>
      </c>
      <c r="D2359" s="40">
        <v>14.6</v>
      </c>
      <c r="E2359" s="40">
        <v>20.100000000000001</v>
      </c>
      <c r="F2359" s="40">
        <v>32.299999999999997</v>
      </c>
      <c r="G2359" s="40">
        <v>46.8</v>
      </c>
      <c r="H2359" s="40">
        <v>58.6</v>
      </c>
      <c r="I2359" s="40">
        <v>68.3</v>
      </c>
      <c r="J2359" s="40">
        <v>74.3</v>
      </c>
      <c r="K2359" s="40">
        <v>71.8</v>
      </c>
      <c r="L2359" s="40">
        <v>62</v>
      </c>
      <c r="M2359" s="40">
        <v>49.6</v>
      </c>
      <c r="N2359" s="40">
        <v>33</v>
      </c>
      <c r="O2359" s="40">
        <v>19.7</v>
      </c>
    </row>
    <row r="2360" spans="1:15">
      <c r="A2360" s="40">
        <v>46063</v>
      </c>
      <c r="B2360" s="20" t="s">
        <v>1859</v>
      </c>
      <c r="C2360" s="20" t="s">
        <v>2165</v>
      </c>
      <c r="D2360" s="40">
        <v>15.1</v>
      </c>
      <c r="E2360" s="40">
        <v>19.7</v>
      </c>
      <c r="F2360" s="40">
        <v>29.1</v>
      </c>
      <c r="G2360" s="40">
        <v>42.4</v>
      </c>
      <c r="H2360" s="40">
        <v>53</v>
      </c>
      <c r="I2360" s="40">
        <v>62.6</v>
      </c>
      <c r="J2360" s="40">
        <v>70.099999999999994</v>
      </c>
      <c r="K2360" s="40">
        <v>68.400000000000006</v>
      </c>
      <c r="L2360" s="40">
        <v>57.2</v>
      </c>
      <c r="M2360" s="40">
        <v>45.2</v>
      </c>
      <c r="N2360" s="40">
        <v>30.2</v>
      </c>
      <c r="O2360" s="40">
        <v>19.7</v>
      </c>
    </row>
    <row r="2361" spans="1:15">
      <c r="A2361" s="40">
        <v>46065</v>
      </c>
      <c r="B2361" s="20" t="s">
        <v>2055</v>
      </c>
      <c r="C2361" s="20" t="s">
        <v>2165</v>
      </c>
      <c r="D2361" s="40">
        <v>14.6</v>
      </c>
      <c r="E2361" s="40">
        <v>19.7</v>
      </c>
      <c r="F2361" s="40">
        <v>31.4</v>
      </c>
      <c r="G2361" s="40">
        <v>45.7</v>
      </c>
      <c r="H2361" s="40">
        <v>57.1</v>
      </c>
      <c r="I2361" s="40">
        <v>67.099999999999994</v>
      </c>
      <c r="J2361" s="40">
        <v>74.3</v>
      </c>
      <c r="K2361" s="40">
        <v>72.2</v>
      </c>
      <c r="L2361" s="40">
        <v>61.7</v>
      </c>
      <c r="M2361" s="40">
        <v>49</v>
      </c>
      <c r="N2361" s="40">
        <v>32.299999999999997</v>
      </c>
      <c r="O2361" s="40">
        <v>19.5</v>
      </c>
    </row>
    <row r="2362" spans="1:15">
      <c r="A2362" s="40">
        <v>46067</v>
      </c>
      <c r="B2362" s="20" t="s">
        <v>2184</v>
      </c>
      <c r="C2362" s="20" t="s">
        <v>2165</v>
      </c>
      <c r="D2362" s="40">
        <v>15.7</v>
      </c>
      <c r="E2362" s="40">
        <v>21.1</v>
      </c>
      <c r="F2362" s="40">
        <v>32.799999999999997</v>
      </c>
      <c r="G2362" s="40">
        <v>47.1</v>
      </c>
      <c r="H2362" s="40">
        <v>58.7</v>
      </c>
      <c r="I2362" s="40">
        <v>68.5</v>
      </c>
      <c r="J2362" s="40">
        <v>74.5</v>
      </c>
      <c r="K2362" s="40">
        <v>72.099999999999994</v>
      </c>
      <c r="L2362" s="40">
        <v>62.4</v>
      </c>
      <c r="M2362" s="40">
        <v>50</v>
      </c>
      <c r="N2362" s="40">
        <v>33.6</v>
      </c>
      <c r="O2362" s="40">
        <v>20.5</v>
      </c>
    </row>
    <row r="2363" spans="1:15">
      <c r="A2363" s="40">
        <v>46069</v>
      </c>
      <c r="B2363" s="20" t="s">
        <v>1940</v>
      </c>
      <c r="C2363" s="20" t="s">
        <v>2165</v>
      </c>
      <c r="D2363" s="40">
        <v>12.4</v>
      </c>
      <c r="E2363" s="40">
        <v>17.5</v>
      </c>
      <c r="F2363" s="40">
        <v>29.7</v>
      </c>
      <c r="G2363" s="40">
        <v>44.3</v>
      </c>
      <c r="H2363" s="40">
        <v>55.9</v>
      </c>
      <c r="I2363" s="40">
        <v>65.7</v>
      </c>
      <c r="J2363" s="40">
        <v>72.5</v>
      </c>
      <c r="K2363" s="40">
        <v>70.5</v>
      </c>
      <c r="L2363" s="40">
        <v>60.2</v>
      </c>
      <c r="M2363" s="40">
        <v>47.5</v>
      </c>
      <c r="N2363" s="40">
        <v>30.6</v>
      </c>
      <c r="O2363" s="40">
        <v>17.600000000000001</v>
      </c>
    </row>
    <row r="2364" spans="1:15">
      <c r="A2364" s="40">
        <v>46071</v>
      </c>
      <c r="B2364" s="20" t="s">
        <v>736</v>
      </c>
      <c r="C2364" s="20" t="s">
        <v>2165</v>
      </c>
      <c r="D2364" s="40">
        <v>19.8</v>
      </c>
      <c r="E2364" s="40">
        <v>24.1</v>
      </c>
      <c r="F2364" s="40">
        <v>33.4</v>
      </c>
      <c r="G2364" s="40">
        <v>46.1</v>
      </c>
      <c r="H2364" s="40">
        <v>56.9</v>
      </c>
      <c r="I2364" s="40">
        <v>66.900000000000006</v>
      </c>
      <c r="J2364" s="40">
        <v>74.5</v>
      </c>
      <c r="K2364" s="40">
        <v>72.5</v>
      </c>
      <c r="L2364" s="40">
        <v>62.1</v>
      </c>
      <c r="M2364" s="40">
        <v>49.5</v>
      </c>
      <c r="N2364" s="40">
        <v>33.9</v>
      </c>
      <c r="O2364" s="40">
        <v>23.4</v>
      </c>
    </row>
    <row r="2365" spans="1:15">
      <c r="A2365" s="40">
        <v>46073</v>
      </c>
      <c r="B2365" s="20" t="s">
        <v>2185</v>
      </c>
      <c r="C2365" s="20" t="s">
        <v>2165</v>
      </c>
      <c r="D2365" s="40">
        <v>13.9</v>
      </c>
      <c r="E2365" s="40">
        <v>18.899999999999999</v>
      </c>
      <c r="F2365" s="40">
        <v>31</v>
      </c>
      <c r="G2365" s="40">
        <v>45.5</v>
      </c>
      <c r="H2365" s="40">
        <v>57.3</v>
      </c>
      <c r="I2365" s="40">
        <v>67</v>
      </c>
      <c r="J2365" s="40">
        <v>73.400000000000006</v>
      </c>
      <c r="K2365" s="40">
        <v>71.2</v>
      </c>
      <c r="L2365" s="40">
        <v>61.3</v>
      </c>
      <c r="M2365" s="40">
        <v>48.7</v>
      </c>
      <c r="N2365" s="40">
        <v>31.9</v>
      </c>
      <c r="O2365" s="40">
        <v>18.899999999999999</v>
      </c>
    </row>
    <row r="2366" spans="1:15">
      <c r="A2366" s="40">
        <v>46075</v>
      </c>
      <c r="B2366" s="20" t="s">
        <v>1079</v>
      </c>
      <c r="C2366" s="20" t="s">
        <v>2165</v>
      </c>
      <c r="D2366" s="40">
        <v>17.899999999999999</v>
      </c>
      <c r="E2366" s="40">
        <v>22.4</v>
      </c>
      <c r="F2366" s="40">
        <v>32.9</v>
      </c>
      <c r="G2366" s="40">
        <v>46.3</v>
      </c>
      <c r="H2366" s="40">
        <v>57.4</v>
      </c>
      <c r="I2366" s="40">
        <v>67.400000000000006</v>
      </c>
      <c r="J2366" s="40">
        <v>75</v>
      </c>
      <c r="K2366" s="40">
        <v>72.8</v>
      </c>
      <c r="L2366" s="40">
        <v>62.5</v>
      </c>
      <c r="M2366" s="40">
        <v>49.7</v>
      </c>
      <c r="N2366" s="40">
        <v>33.6</v>
      </c>
      <c r="O2366" s="40">
        <v>22</v>
      </c>
    </row>
    <row r="2367" spans="1:15">
      <c r="A2367" s="40">
        <v>46077</v>
      </c>
      <c r="B2367" s="20" t="s">
        <v>2186</v>
      </c>
      <c r="C2367" s="20" t="s">
        <v>2165</v>
      </c>
      <c r="D2367" s="40">
        <v>11.2</v>
      </c>
      <c r="E2367" s="40">
        <v>16.7</v>
      </c>
      <c r="F2367" s="40">
        <v>29.3</v>
      </c>
      <c r="G2367" s="40">
        <v>44.1</v>
      </c>
      <c r="H2367" s="40">
        <v>56.4</v>
      </c>
      <c r="I2367" s="40">
        <v>66</v>
      </c>
      <c r="J2367" s="40">
        <v>71.8</v>
      </c>
      <c r="K2367" s="40">
        <v>69.5</v>
      </c>
      <c r="L2367" s="40">
        <v>59.8</v>
      </c>
      <c r="M2367" s="40">
        <v>47.2</v>
      </c>
      <c r="N2367" s="40">
        <v>30.3</v>
      </c>
      <c r="O2367" s="40">
        <v>16.5</v>
      </c>
    </row>
    <row r="2368" spans="1:15">
      <c r="A2368" s="40">
        <v>46079</v>
      </c>
      <c r="B2368" s="20" t="s">
        <v>859</v>
      </c>
      <c r="C2368" s="20" t="s">
        <v>2165</v>
      </c>
      <c r="D2368" s="40">
        <v>12.5</v>
      </c>
      <c r="E2368" s="40">
        <v>17.8</v>
      </c>
      <c r="F2368" s="40">
        <v>30.1</v>
      </c>
      <c r="G2368" s="40">
        <v>44.7</v>
      </c>
      <c r="H2368" s="40">
        <v>56.8</v>
      </c>
      <c r="I2368" s="40">
        <v>66.5</v>
      </c>
      <c r="J2368" s="40">
        <v>72.2</v>
      </c>
      <c r="K2368" s="40">
        <v>69.8</v>
      </c>
      <c r="L2368" s="40">
        <v>60.2</v>
      </c>
      <c r="M2368" s="40">
        <v>47.8</v>
      </c>
      <c r="N2368" s="40">
        <v>31</v>
      </c>
      <c r="O2368" s="40">
        <v>17.600000000000001</v>
      </c>
    </row>
    <row r="2369" spans="1:15">
      <c r="A2369" s="40">
        <v>46081</v>
      </c>
      <c r="B2369" s="20" t="s">
        <v>740</v>
      </c>
      <c r="C2369" s="20" t="s">
        <v>2165</v>
      </c>
      <c r="D2369" s="40">
        <v>20.9</v>
      </c>
      <c r="E2369" s="40">
        <v>23.2</v>
      </c>
      <c r="F2369" s="40">
        <v>29.5</v>
      </c>
      <c r="G2369" s="40">
        <v>40</v>
      </c>
      <c r="H2369" s="40">
        <v>49.8</v>
      </c>
      <c r="I2369" s="40">
        <v>59.1</v>
      </c>
      <c r="J2369" s="40">
        <v>66.400000000000006</v>
      </c>
      <c r="K2369" s="40">
        <v>64.7</v>
      </c>
      <c r="L2369" s="40">
        <v>54.9</v>
      </c>
      <c r="M2369" s="40">
        <v>44.3</v>
      </c>
      <c r="N2369" s="40">
        <v>31.3</v>
      </c>
      <c r="O2369" s="40">
        <v>23.7</v>
      </c>
    </row>
    <row r="2370" spans="1:15">
      <c r="A2370" s="40">
        <v>46083</v>
      </c>
      <c r="B2370" s="20" t="s">
        <v>814</v>
      </c>
      <c r="C2370" s="20" t="s">
        <v>2165</v>
      </c>
      <c r="D2370" s="40">
        <v>14.8</v>
      </c>
      <c r="E2370" s="40">
        <v>20</v>
      </c>
      <c r="F2370" s="40">
        <v>32.299999999999997</v>
      </c>
      <c r="G2370" s="40">
        <v>46.5</v>
      </c>
      <c r="H2370" s="40">
        <v>58.5</v>
      </c>
      <c r="I2370" s="40">
        <v>68.099999999999994</v>
      </c>
      <c r="J2370" s="40">
        <v>73.5</v>
      </c>
      <c r="K2370" s="40">
        <v>71.099999999999994</v>
      </c>
      <c r="L2370" s="40">
        <v>61.8</v>
      </c>
      <c r="M2370" s="40">
        <v>49.5</v>
      </c>
      <c r="N2370" s="40">
        <v>32.9</v>
      </c>
      <c r="O2370" s="40">
        <v>19.5</v>
      </c>
    </row>
    <row r="2371" spans="1:15">
      <c r="A2371" s="40">
        <v>46085</v>
      </c>
      <c r="B2371" s="20" t="s">
        <v>2187</v>
      </c>
      <c r="C2371" s="20" t="s">
        <v>2165</v>
      </c>
      <c r="D2371" s="40">
        <v>16.7</v>
      </c>
      <c r="E2371" s="40">
        <v>21.6</v>
      </c>
      <c r="F2371" s="40">
        <v>32.6</v>
      </c>
      <c r="G2371" s="40">
        <v>46.5</v>
      </c>
      <c r="H2371" s="40">
        <v>57.7</v>
      </c>
      <c r="I2371" s="40">
        <v>67.7</v>
      </c>
      <c r="J2371" s="40">
        <v>75</v>
      </c>
      <c r="K2371" s="40">
        <v>72.900000000000006</v>
      </c>
      <c r="L2371" s="40">
        <v>62.6</v>
      </c>
      <c r="M2371" s="40">
        <v>49.7</v>
      </c>
      <c r="N2371" s="40">
        <v>33.4</v>
      </c>
      <c r="O2371" s="40">
        <v>21.2</v>
      </c>
    </row>
    <row r="2372" spans="1:15">
      <c r="A2372" s="40">
        <v>46087</v>
      </c>
      <c r="B2372" s="20" t="s">
        <v>2188</v>
      </c>
      <c r="C2372" s="20" t="s">
        <v>2165</v>
      </c>
      <c r="D2372" s="40">
        <v>13.9</v>
      </c>
      <c r="E2372" s="40">
        <v>19.399999999999999</v>
      </c>
      <c r="F2372" s="40">
        <v>31.5</v>
      </c>
      <c r="G2372" s="40">
        <v>46</v>
      </c>
      <c r="H2372" s="40">
        <v>58</v>
      </c>
      <c r="I2372" s="40">
        <v>67.599999999999994</v>
      </c>
      <c r="J2372" s="40">
        <v>73.3</v>
      </c>
      <c r="K2372" s="40">
        <v>70.900000000000006</v>
      </c>
      <c r="L2372" s="40">
        <v>61.3</v>
      </c>
      <c r="M2372" s="40">
        <v>49</v>
      </c>
      <c r="N2372" s="40">
        <v>32.200000000000003</v>
      </c>
      <c r="O2372" s="40">
        <v>18.899999999999999</v>
      </c>
    </row>
    <row r="2373" spans="1:15">
      <c r="A2373" s="40">
        <v>46089</v>
      </c>
      <c r="B2373" s="20" t="s">
        <v>1336</v>
      </c>
      <c r="C2373" s="20" t="s">
        <v>2165</v>
      </c>
      <c r="D2373" s="40">
        <v>9</v>
      </c>
      <c r="E2373" s="40">
        <v>14.1</v>
      </c>
      <c r="F2373" s="40">
        <v>27.2</v>
      </c>
      <c r="G2373" s="40">
        <v>42.8</v>
      </c>
      <c r="H2373" s="40">
        <v>54.8</v>
      </c>
      <c r="I2373" s="40">
        <v>64.2</v>
      </c>
      <c r="J2373" s="40">
        <v>70.5</v>
      </c>
      <c r="K2373" s="40">
        <v>68.5</v>
      </c>
      <c r="L2373" s="40">
        <v>58.1</v>
      </c>
      <c r="M2373" s="40">
        <v>45.6</v>
      </c>
      <c r="N2373" s="40">
        <v>28.3</v>
      </c>
      <c r="O2373" s="40">
        <v>14.7</v>
      </c>
    </row>
    <row r="2374" spans="1:15">
      <c r="A2374" s="40">
        <v>46091</v>
      </c>
      <c r="B2374" s="20" t="s">
        <v>748</v>
      </c>
      <c r="C2374" s="20" t="s">
        <v>2165</v>
      </c>
      <c r="D2374" s="40">
        <v>7.8</v>
      </c>
      <c r="E2374" s="40">
        <v>13.1</v>
      </c>
      <c r="F2374" s="40">
        <v>26.8</v>
      </c>
      <c r="G2374" s="40">
        <v>42.5</v>
      </c>
      <c r="H2374" s="40">
        <v>55</v>
      </c>
      <c r="I2374" s="40">
        <v>64.400000000000006</v>
      </c>
      <c r="J2374" s="40">
        <v>70.3</v>
      </c>
      <c r="K2374" s="40">
        <v>68.3</v>
      </c>
      <c r="L2374" s="40">
        <v>58.1</v>
      </c>
      <c r="M2374" s="40">
        <v>45.7</v>
      </c>
      <c r="N2374" s="40">
        <v>28.1</v>
      </c>
      <c r="O2374" s="40">
        <v>13.9</v>
      </c>
    </row>
    <row r="2375" spans="1:15">
      <c r="A2375" s="40">
        <v>46093</v>
      </c>
      <c r="B2375" s="20" t="s">
        <v>1337</v>
      </c>
      <c r="C2375" s="20" t="s">
        <v>2165</v>
      </c>
      <c r="D2375" s="40">
        <v>18.399999999999999</v>
      </c>
      <c r="E2375" s="40">
        <v>22.6</v>
      </c>
      <c r="F2375" s="40">
        <v>31.8</v>
      </c>
      <c r="G2375" s="40">
        <v>44.6</v>
      </c>
      <c r="H2375" s="40">
        <v>55</v>
      </c>
      <c r="I2375" s="40">
        <v>64.7</v>
      </c>
      <c r="J2375" s="40">
        <v>72.3</v>
      </c>
      <c r="K2375" s="40">
        <v>70.599999999999994</v>
      </c>
      <c r="L2375" s="40">
        <v>59.9</v>
      </c>
      <c r="M2375" s="40">
        <v>47.9</v>
      </c>
      <c r="N2375" s="40">
        <v>32.9</v>
      </c>
      <c r="O2375" s="40">
        <v>22.4</v>
      </c>
    </row>
    <row r="2376" spans="1:15">
      <c r="A2376" s="40">
        <v>46095</v>
      </c>
      <c r="B2376" s="20" t="s">
        <v>2189</v>
      </c>
      <c r="C2376" s="20" t="s">
        <v>2165</v>
      </c>
      <c r="D2376" s="40">
        <v>19.399999999999999</v>
      </c>
      <c r="E2376" s="40">
        <v>23.7</v>
      </c>
      <c r="F2376" s="40">
        <v>33.6</v>
      </c>
      <c r="G2376" s="40">
        <v>46.5</v>
      </c>
      <c r="H2376" s="40">
        <v>57.5</v>
      </c>
      <c r="I2376" s="40">
        <v>67.400000000000006</v>
      </c>
      <c r="J2376" s="40">
        <v>74.900000000000006</v>
      </c>
      <c r="K2376" s="40">
        <v>72.8</v>
      </c>
      <c r="L2376" s="40">
        <v>62.7</v>
      </c>
      <c r="M2376" s="40">
        <v>50</v>
      </c>
      <c r="N2376" s="40">
        <v>34.1</v>
      </c>
      <c r="O2376" s="40">
        <v>23.2</v>
      </c>
    </row>
    <row r="2377" spans="1:15">
      <c r="A2377" s="40">
        <v>46097</v>
      </c>
      <c r="B2377" s="20" t="s">
        <v>2190</v>
      </c>
      <c r="C2377" s="20" t="s">
        <v>2165</v>
      </c>
      <c r="D2377" s="40">
        <v>13</v>
      </c>
      <c r="E2377" s="40">
        <v>18.5</v>
      </c>
      <c r="F2377" s="40">
        <v>30.9</v>
      </c>
      <c r="G2377" s="40">
        <v>45.5</v>
      </c>
      <c r="H2377" s="40">
        <v>57.6</v>
      </c>
      <c r="I2377" s="40">
        <v>67.3</v>
      </c>
      <c r="J2377" s="40">
        <v>73.2</v>
      </c>
      <c r="K2377" s="40">
        <v>70.8</v>
      </c>
      <c r="L2377" s="40">
        <v>61</v>
      </c>
      <c r="M2377" s="40">
        <v>48.5</v>
      </c>
      <c r="N2377" s="40">
        <v>31.8</v>
      </c>
      <c r="O2377" s="40">
        <v>18.2</v>
      </c>
    </row>
    <row r="2378" spans="1:15">
      <c r="A2378" s="40">
        <v>46099</v>
      </c>
      <c r="B2378" s="20" t="s">
        <v>2191</v>
      </c>
      <c r="C2378" s="20" t="s">
        <v>2165</v>
      </c>
      <c r="D2378" s="40">
        <v>13.3</v>
      </c>
      <c r="E2378" s="40">
        <v>18.7</v>
      </c>
      <c r="F2378" s="40">
        <v>31</v>
      </c>
      <c r="G2378" s="40">
        <v>45.4</v>
      </c>
      <c r="H2378" s="40">
        <v>57.5</v>
      </c>
      <c r="I2378" s="40">
        <v>67.099999999999994</v>
      </c>
      <c r="J2378" s="40">
        <v>72.599999999999994</v>
      </c>
      <c r="K2378" s="40">
        <v>70.099999999999994</v>
      </c>
      <c r="L2378" s="40">
        <v>60.7</v>
      </c>
      <c r="M2378" s="40">
        <v>48.5</v>
      </c>
      <c r="N2378" s="40">
        <v>31.8</v>
      </c>
      <c r="O2378" s="40">
        <v>18.3</v>
      </c>
    </row>
    <row r="2379" spans="1:15">
      <c r="A2379" s="40">
        <v>46101</v>
      </c>
      <c r="B2379" s="20" t="s">
        <v>2192</v>
      </c>
      <c r="C2379" s="20" t="s">
        <v>2165</v>
      </c>
      <c r="D2379" s="40">
        <v>12.1</v>
      </c>
      <c r="E2379" s="40">
        <v>17.399999999999999</v>
      </c>
      <c r="F2379" s="40">
        <v>29.8</v>
      </c>
      <c r="G2379" s="40">
        <v>44.6</v>
      </c>
      <c r="H2379" s="40">
        <v>56.9</v>
      </c>
      <c r="I2379" s="40">
        <v>66.400000000000006</v>
      </c>
      <c r="J2379" s="40">
        <v>71.900000000000006</v>
      </c>
      <c r="K2379" s="40">
        <v>69.599999999999994</v>
      </c>
      <c r="L2379" s="40">
        <v>60</v>
      </c>
      <c r="M2379" s="40">
        <v>47.7</v>
      </c>
      <c r="N2379" s="40">
        <v>31</v>
      </c>
      <c r="O2379" s="40">
        <v>17.3</v>
      </c>
    </row>
    <row r="2380" spans="1:15">
      <c r="A2380" s="40">
        <v>46102</v>
      </c>
      <c r="B2380" s="20" t="s">
        <v>2193</v>
      </c>
      <c r="C2380" s="20" t="s">
        <v>2165</v>
      </c>
      <c r="D2380" s="40">
        <v>21</v>
      </c>
      <c r="E2380" s="40">
        <v>25.5</v>
      </c>
      <c r="F2380" s="40">
        <v>33.9</v>
      </c>
      <c r="G2380" s="40">
        <v>45.5</v>
      </c>
      <c r="H2380" s="40">
        <v>55.8</v>
      </c>
      <c r="I2380" s="40">
        <v>65.599999999999994</v>
      </c>
      <c r="J2380" s="40">
        <v>73.3</v>
      </c>
      <c r="K2380" s="40">
        <v>71.5</v>
      </c>
      <c r="L2380" s="40">
        <v>61</v>
      </c>
      <c r="M2380" s="40">
        <v>48.7</v>
      </c>
      <c r="N2380" s="40">
        <v>34</v>
      </c>
      <c r="O2380" s="40">
        <v>24.3</v>
      </c>
    </row>
    <row r="2381" spans="1:15">
      <c r="A2381" s="40">
        <v>46103</v>
      </c>
      <c r="B2381" s="20" t="s">
        <v>1637</v>
      </c>
      <c r="C2381" s="20" t="s">
        <v>2165</v>
      </c>
      <c r="D2381" s="40">
        <v>19.899999999999999</v>
      </c>
      <c r="E2381" s="40">
        <v>23.5</v>
      </c>
      <c r="F2381" s="40">
        <v>31.9</v>
      </c>
      <c r="G2381" s="40">
        <v>43.5</v>
      </c>
      <c r="H2381" s="40">
        <v>53.9</v>
      </c>
      <c r="I2381" s="40">
        <v>63.6</v>
      </c>
      <c r="J2381" s="40">
        <v>71.099999999999994</v>
      </c>
      <c r="K2381" s="40">
        <v>69.3</v>
      </c>
      <c r="L2381" s="40">
        <v>59</v>
      </c>
      <c r="M2381" s="40">
        <v>47.3</v>
      </c>
      <c r="N2381" s="40">
        <v>32.799999999999997</v>
      </c>
      <c r="O2381" s="40">
        <v>23.3</v>
      </c>
    </row>
    <row r="2382" spans="1:15">
      <c r="A2382" s="40">
        <v>46105</v>
      </c>
      <c r="B2382" s="20" t="s">
        <v>1809</v>
      </c>
      <c r="C2382" s="20" t="s">
        <v>2165</v>
      </c>
      <c r="D2382" s="40">
        <v>13.8</v>
      </c>
      <c r="E2382" s="40">
        <v>18.600000000000001</v>
      </c>
      <c r="F2382" s="40">
        <v>29</v>
      </c>
      <c r="G2382" s="40">
        <v>43</v>
      </c>
      <c r="H2382" s="40">
        <v>54.1</v>
      </c>
      <c r="I2382" s="40">
        <v>63.6</v>
      </c>
      <c r="J2382" s="40">
        <v>71</v>
      </c>
      <c r="K2382" s="40">
        <v>69.2</v>
      </c>
      <c r="L2382" s="40">
        <v>58</v>
      </c>
      <c r="M2382" s="40">
        <v>45.8</v>
      </c>
      <c r="N2382" s="40">
        <v>29.9</v>
      </c>
      <c r="O2382" s="40">
        <v>18.600000000000001</v>
      </c>
    </row>
    <row r="2383" spans="1:15">
      <c r="A2383" s="40">
        <v>46107</v>
      </c>
      <c r="B2383" s="20" t="s">
        <v>2127</v>
      </c>
      <c r="C2383" s="20" t="s">
        <v>2165</v>
      </c>
      <c r="D2383" s="40">
        <v>11.4</v>
      </c>
      <c r="E2383" s="40">
        <v>16.5</v>
      </c>
      <c r="F2383" s="40">
        <v>28.9</v>
      </c>
      <c r="G2383" s="40">
        <v>43.9</v>
      </c>
      <c r="H2383" s="40">
        <v>55.6</v>
      </c>
      <c r="I2383" s="40">
        <v>65.2</v>
      </c>
      <c r="J2383" s="40">
        <v>72.2</v>
      </c>
      <c r="K2383" s="40">
        <v>70.099999999999994</v>
      </c>
      <c r="L2383" s="40">
        <v>59.6</v>
      </c>
      <c r="M2383" s="40">
        <v>46.9</v>
      </c>
      <c r="N2383" s="40">
        <v>29.8</v>
      </c>
      <c r="O2383" s="40">
        <v>16.600000000000001</v>
      </c>
    </row>
    <row r="2384" spans="1:15">
      <c r="A2384" s="40">
        <v>46109</v>
      </c>
      <c r="B2384" s="20" t="s">
        <v>2194</v>
      </c>
      <c r="C2384" s="20" t="s">
        <v>2165</v>
      </c>
      <c r="D2384" s="40">
        <v>8.6999999999999993</v>
      </c>
      <c r="E2384" s="40">
        <v>14.1</v>
      </c>
      <c r="F2384" s="40">
        <v>27.4</v>
      </c>
      <c r="G2384" s="40">
        <v>42.9</v>
      </c>
      <c r="H2384" s="40">
        <v>55.7</v>
      </c>
      <c r="I2384" s="40">
        <v>65.2</v>
      </c>
      <c r="J2384" s="40">
        <v>70.8</v>
      </c>
      <c r="K2384" s="40">
        <v>68.599999999999994</v>
      </c>
      <c r="L2384" s="40">
        <v>58.7</v>
      </c>
      <c r="M2384" s="40">
        <v>46.4</v>
      </c>
      <c r="N2384" s="40">
        <v>29</v>
      </c>
      <c r="O2384" s="40">
        <v>14.8</v>
      </c>
    </row>
    <row r="2385" spans="1:15">
      <c r="A2385" s="40">
        <v>46111</v>
      </c>
      <c r="B2385" s="20" t="s">
        <v>2195</v>
      </c>
      <c r="C2385" s="20" t="s">
        <v>2165</v>
      </c>
      <c r="D2385" s="40">
        <v>13.9</v>
      </c>
      <c r="E2385" s="40">
        <v>19.3</v>
      </c>
      <c r="F2385" s="40">
        <v>31.8</v>
      </c>
      <c r="G2385" s="40">
        <v>46.3</v>
      </c>
      <c r="H2385" s="40">
        <v>58.2</v>
      </c>
      <c r="I2385" s="40">
        <v>68</v>
      </c>
      <c r="J2385" s="40">
        <v>74.099999999999994</v>
      </c>
      <c r="K2385" s="40">
        <v>71.7</v>
      </c>
      <c r="L2385" s="40">
        <v>61.8</v>
      </c>
      <c r="M2385" s="40">
        <v>49.2</v>
      </c>
      <c r="N2385" s="40">
        <v>32.5</v>
      </c>
      <c r="O2385" s="40">
        <v>19.100000000000001</v>
      </c>
    </row>
    <row r="2386" spans="1:15">
      <c r="A2386" s="40">
        <v>46115</v>
      </c>
      <c r="B2386" s="20" t="s">
        <v>2196</v>
      </c>
      <c r="C2386" s="20" t="s">
        <v>2165</v>
      </c>
      <c r="D2386" s="40">
        <v>10.6</v>
      </c>
      <c r="E2386" s="40">
        <v>16.3</v>
      </c>
      <c r="F2386" s="40">
        <v>29.6</v>
      </c>
      <c r="G2386" s="40">
        <v>44.9</v>
      </c>
      <c r="H2386" s="40">
        <v>56.9</v>
      </c>
      <c r="I2386" s="40">
        <v>66.5</v>
      </c>
      <c r="J2386" s="40">
        <v>72.599999999999994</v>
      </c>
      <c r="K2386" s="40">
        <v>70.3</v>
      </c>
      <c r="L2386" s="40">
        <v>60.2</v>
      </c>
      <c r="M2386" s="40">
        <v>47.5</v>
      </c>
      <c r="N2386" s="40">
        <v>30.2</v>
      </c>
      <c r="O2386" s="40">
        <v>16.399999999999999</v>
      </c>
    </row>
    <row r="2387" spans="1:15">
      <c r="A2387" s="40">
        <v>46117</v>
      </c>
      <c r="B2387" s="20" t="s">
        <v>2197</v>
      </c>
      <c r="C2387" s="20" t="s">
        <v>2165</v>
      </c>
      <c r="D2387" s="40">
        <v>16</v>
      </c>
      <c r="E2387" s="40">
        <v>20.7</v>
      </c>
      <c r="F2387" s="40">
        <v>31.9</v>
      </c>
      <c r="G2387" s="40">
        <v>45.9</v>
      </c>
      <c r="H2387" s="40">
        <v>57.2</v>
      </c>
      <c r="I2387" s="40">
        <v>67.2</v>
      </c>
      <c r="J2387" s="40">
        <v>74.7</v>
      </c>
      <c r="K2387" s="40">
        <v>72.599999999999994</v>
      </c>
      <c r="L2387" s="40">
        <v>62</v>
      </c>
      <c r="M2387" s="40">
        <v>49.2</v>
      </c>
      <c r="N2387" s="40">
        <v>32.799999999999997</v>
      </c>
      <c r="O2387" s="40">
        <v>20.5</v>
      </c>
    </row>
    <row r="2388" spans="1:15">
      <c r="A2388" s="40">
        <v>46119</v>
      </c>
      <c r="B2388" s="20" t="s">
        <v>2198</v>
      </c>
      <c r="C2388" s="20" t="s">
        <v>2165</v>
      </c>
      <c r="D2388" s="40">
        <v>13.2</v>
      </c>
      <c r="E2388" s="40">
        <v>18.3</v>
      </c>
      <c r="F2388" s="40">
        <v>30.3</v>
      </c>
      <c r="G2388" s="40">
        <v>44.9</v>
      </c>
      <c r="H2388" s="40">
        <v>56.5</v>
      </c>
      <c r="I2388" s="40">
        <v>66.3</v>
      </c>
      <c r="J2388" s="40">
        <v>73.5</v>
      </c>
      <c r="K2388" s="40">
        <v>71.400000000000006</v>
      </c>
      <c r="L2388" s="40">
        <v>60.8</v>
      </c>
      <c r="M2388" s="40">
        <v>48.1</v>
      </c>
      <c r="N2388" s="40">
        <v>31.2</v>
      </c>
      <c r="O2388" s="40">
        <v>18.2</v>
      </c>
    </row>
    <row r="2389" spans="1:15">
      <c r="A2389" s="40">
        <v>46121</v>
      </c>
      <c r="B2389" s="20" t="s">
        <v>1424</v>
      </c>
      <c r="C2389" s="20" t="s">
        <v>2165</v>
      </c>
      <c r="D2389" s="40">
        <v>20</v>
      </c>
      <c r="E2389" s="40">
        <v>24.1</v>
      </c>
      <c r="F2389" s="40">
        <v>33.200000000000003</v>
      </c>
      <c r="G2389" s="40">
        <v>45.6</v>
      </c>
      <c r="H2389" s="40">
        <v>56.5</v>
      </c>
      <c r="I2389" s="40">
        <v>66.400000000000006</v>
      </c>
      <c r="J2389" s="40">
        <v>73.7</v>
      </c>
      <c r="K2389" s="40">
        <v>71.599999999999994</v>
      </c>
      <c r="L2389" s="40">
        <v>61.6</v>
      </c>
      <c r="M2389" s="40">
        <v>49.3</v>
      </c>
      <c r="N2389" s="40">
        <v>33.9</v>
      </c>
      <c r="O2389" s="40">
        <v>23.5</v>
      </c>
    </row>
    <row r="2390" spans="1:15">
      <c r="A2390" s="40">
        <v>46123</v>
      </c>
      <c r="B2390" s="20" t="s">
        <v>2199</v>
      </c>
      <c r="C2390" s="20" t="s">
        <v>2165</v>
      </c>
      <c r="D2390" s="40">
        <v>18.8</v>
      </c>
      <c r="E2390" s="40">
        <v>23.2</v>
      </c>
      <c r="F2390" s="40">
        <v>33.299999999999997</v>
      </c>
      <c r="G2390" s="40">
        <v>46.5</v>
      </c>
      <c r="H2390" s="40">
        <v>57.7</v>
      </c>
      <c r="I2390" s="40">
        <v>67.599999999999994</v>
      </c>
      <c r="J2390" s="40">
        <v>74.7</v>
      </c>
      <c r="K2390" s="40">
        <v>72.599999999999994</v>
      </c>
      <c r="L2390" s="40">
        <v>62.6</v>
      </c>
      <c r="M2390" s="40">
        <v>50.1</v>
      </c>
      <c r="N2390" s="40">
        <v>34</v>
      </c>
      <c r="O2390" s="40">
        <v>22.7</v>
      </c>
    </row>
    <row r="2391" spans="1:15">
      <c r="A2391" s="40">
        <v>46125</v>
      </c>
      <c r="B2391" s="20" t="s">
        <v>1115</v>
      </c>
      <c r="C2391" s="20" t="s">
        <v>2165</v>
      </c>
      <c r="D2391" s="40">
        <v>15</v>
      </c>
      <c r="E2391" s="40">
        <v>20.3</v>
      </c>
      <c r="F2391" s="40">
        <v>32.4</v>
      </c>
      <c r="G2391" s="40">
        <v>46.7</v>
      </c>
      <c r="H2391" s="40">
        <v>58.6</v>
      </c>
      <c r="I2391" s="40">
        <v>68.2</v>
      </c>
      <c r="J2391" s="40">
        <v>73.8</v>
      </c>
      <c r="K2391" s="40">
        <v>71.400000000000006</v>
      </c>
      <c r="L2391" s="40">
        <v>61.9</v>
      </c>
      <c r="M2391" s="40">
        <v>49.7</v>
      </c>
      <c r="N2391" s="40">
        <v>33</v>
      </c>
      <c r="O2391" s="40">
        <v>19.8</v>
      </c>
    </row>
    <row r="2392" spans="1:15">
      <c r="A2392" s="40">
        <v>46127</v>
      </c>
      <c r="B2392" s="20" t="s">
        <v>837</v>
      </c>
      <c r="C2392" s="20" t="s">
        <v>2165</v>
      </c>
      <c r="D2392" s="40">
        <v>16.5</v>
      </c>
      <c r="E2392" s="40">
        <v>21.7</v>
      </c>
      <c r="F2392" s="40">
        <v>33.700000000000003</v>
      </c>
      <c r="G2392" s="40">
        <v>47.8</v>
      </c>
      <c r="H2392" s="40">
        <v>59.6</v>
      </c>
      <c r="I2392" s="40">
        <v>69.099999999999994</v>
      </c>
      <c r="J2392" s="40">
        <v>74.400000000000006</v>
      </c>
      <c r="K2392" s="40">
        <v>71.8</v>
      </c>
      <c r="L2392" s="40">
        <v>62.7</v>
      </c>
      <c r="M2392" s="40">
        <v>50.7</v>
      </c>
      <c r="N2392" s="40">
        <v>34.299999999999997</v>
      </c>
      <c r="O2392" s="40">
        <v>21.1</v>
      </c>
    </row>
    <row r="2393" spans="1:15">
      <c r="A2393" s="40">
        <v>46129</v>
      </c>
      <c r="B2393" s="20" t="s">
        <v>2200</v>
      </c>
      <c r="C2393" s="20" t="s">
        <v>2165</v>
      </c>
      <c r="D2393" s="40">
        <v>10.9</v>
      </c>
      <c r="E2393" s="40">
        <v>16</v>
      </c>
      <c r="F2393" s="40">
        <v>28.6</v>
      </c>
      <c r="G2393" s="40">
        <v>43.8</v>
      </c>
      <c r="H2393" s="40">
        <v>55.5</v>
      </c>
      <c r="I2393" s="40">
        <v>65.099999999999994</v>
      </c>
      <c r="J2393" s="40">
        <v>71.900000000000006</v>
      </c>
      <c r="K2393" s="40">
        <v>69.900000000000006</v>
      </c>
      <c r="L2393" s="40">
        <v>59.3</v>
      </c>
      <c r="M2393" s="40">
        <v>46.7</v>
      </c>
      <c r="N2393" s="40">
        <v>29.6</v>
      </c>
      <c r="O2393" s="40">
        <v>16.3</v>
      </c>
    </row>
    <row r="2394" spans="1:15">
      <c r="A2394" s="40">
        <v>46135</v>
      </c>
      <c r="B2394" s="20" t="s">
        <v>2201</v>
      </c>
      <c r="C2394" s="20" t="s">
        <v>2165</v>
      </c>
      <c r="D2394" s="40">
        <v>16.5</v>
      </c>
      <c r="E2394" s="40">
        <v>21.6</v>
      </c>
      <c r="F2394" s="40">
        <v>33.299999999999997</v>
      </c>
      <c r="G2394" s="40">
        <v>47.4</v>
      </c>
      <c r="H2394" s="40">
        <v>59</v>
      </c>
      <c r="I2394" s="40">
        <v>68.7</v>
      </c>
      <c r="J2394" s="40">
        <v>74.599999999999994</v>
      </c>
      <c r="K2394" s="40">
        <v>72.099999999999994</v>
      </c>
      <c r="L2394" s="40">
        <v>62.6</v>
      </c>
      <c r="M2394" s="40">
        <v>50.5</v>
      </c>
      <c r="N2394" s="40">
        <v>34.200000000000003</v>
      </c>
      <c r="O2394" s="40">
        <v>21.2</v>
      </c>
    </row>
    <row r="2395" spans="1:15">
      <c r="A2395" s="40">
        <v>46137</v>
      </c>
      <c r="B2395" s="20" t="s">
        <v>2202</v>
      </c>
      <c r="C2395" s="20" t="s">
        <v>2165</v>
      </c>
      <c r="D2395" s="40">
        <v>14.9</v>
      </c>
      <c r="E2395" s="40">
        <v>19.7</v>
      </c>
      <c r="F2395" s="40">
        <v>30.4</v>
      </c>
      <c r="G2395" s="40">
        <v>44.5</v>
      </c>
      <c r="H2395" s="40">
        <v>55.7</v>
      </c>
      <c r="I2395" s="40">
        <v>65.5</v>
      </c>
      <c r="J2395" s="40">
        <v>73.099999999999994</v>
      </c>
      <c r="K2395" s="40">
        <v>71.099999999999994</v>
      </c>
      <c r="L2395" s="40">
        <v>60.1</v>
      </c>
      <c r="M2395" s="40">
        <v>47.6</v>
      </c>
      <c r="N2395" s="40">
        <v>31.3</v>
      </c>
      <c r="O2395" s="40">
        <v>19.5</v>
      </c>
    </row>
    <row r="2396" spans="1:15">
      <c r="A2396" s="40">
        <v>47001</v>
      </c>
      <c r="B2396" s="20" t="s">
        <v>1305</v>
      </c>
      <c r="C2396" s="20" t="s">
        <v>2203</v>
      </c>
      <c r="D2396" s="40">
        <v>36.5</v>
      </c>
      <c r="E2396" s="40">
        <v>39.299999999999997</v>
      </c>
      <c r="F2396" s="40">
        <v>47.4</v>
      </c>
      <c r="G2396" s="40">
        <v>56.6</v>
      </c>
      <c r="H2396" s="40">
        <v>65.400000000000006</v>
      </c>
      <c r="I2396" s="40">
        <v>72.599999999999994</v>
      </c>
      <c r="J2396" s="40">
        <v>75.900000000000006</v>
      </c>
      <c r="K2396" s="40">
        <v>74.8</v>
      </c>
      <c r="L2396" s="40">
        <v>69.3</v>
      </c>
      <c r="M2396" s="40">
        <v>57.8</v>
      </c>
      <c r="N2396" s="40">
        <v>46.4</v>
      </c>
      <c r="O2396" s="40">
        <v>38.299999999999997</v>
      </c>
    </row>
    <row r="2397" spans="1:15">
      <c r="A2397" s="40">
        <v>47003</v>
      </c>
      <c r="B2397" s="20" t="s">
        <v>2102</v>
      </c>
      <c r="C2397" s="20" t="s">
        <v>2203</v>
      </c>
      <c r="D2397" s="40">
        <v>38.4</v>
      </c>
      <c r="E2397" s="40">
        <v>41.1</v>
      </c>
      <c r="F2397" s="40">
        <v>49.3</v>
      </c>
      <c r="G2397" s="40">
        <v>58.1</v>
      </c>
      <c r="H2397" s="40">
        <v>66.599999999999994</v>
      </c>
      <c r="I2397" s="40">
        <v>74.3</v>
      </c>
      <c r="J2397" s="40">
        <v>77.7</v>
      </c>
      <c r="K2397" s="40">
        <v>76.599999999999994</v>
      </c>
      <c r="L2397" s="40">
        <v>70.900000000000006</v>
      </c>
      <c r="M2397" s="40">
        <v>59.4</v>
      </c>
      <c r="N2397" s="40">
        <v>48.2</v>
      </c>
      <c r="O2397" s="40">
        <v>40.4</v>
      </c>
    </row>
    <row r="2398" spans="1:15">
      <c r="A2398" s="40">
        <v>47005</v>
      </c>
      <c r="B2398" s="20" t="s">
        <v>788</v>
      </c>
      <c r="C2398" s="20" t="s">
        <v>2203</v>
      </c>
      <c r="D2398" s="40">
        <v>37.4</v>
      </c>
      <c r="E2398" s="40">
        <v>40.700000000000003</v>
      </c>
      <c r="F2398" s="40">
        <v>49.2</v>
      </c>
      <c r="G2398" s="40">
        <v>58.6</v>
      </c>
      <c r="H2398" s="40">
        <v>66.900000000000006</v>
      </c>
      <c r="I2398" s="40">
        <v>75</v>
      </c>
      <c r="J2398" s="40">
        <v>78.5</v>
      </c>
      <c r="K2398" s="40">
        <v>77.2</v>
      </c>
      <c r="L2398" s="40">
        <v>70.900000000000006</v>
      </c>
      <c r="M2398" s="40">
        <v>59.3</v>
      </c>
      <c r="N2398" s="40">
        <v>47.9</v>
      </c>
      <c r="O2398" s="40">
        <v>39.6</v>
      </c>
    </row>
    <row r="2399" spans="1:15">
      <c r="A2399" s="40">
        <v>47007</v>
      </c>
      <c r="B2399" s="20" t="s">
        <v>2204</v>
      </c>
      <c r="C2399" s="20" t="s">
        <v>2203</v>
      </c>
      <c r="D2399" s="40">
        <v>36.5</v>
      </c>
      <c r="E2399" s="40">
        <v>39.1</v>
      </c>
      <c r="F2399" s="40">
        <v>47.3</v>
      </c>
      <c r="G2399" s="40">
        <v>56.3</v>
      </c>
      <c r="H2399" s="40">
        <v>64.599999999999994</v>
      </c>
      <c r="I2399" s="40">
        <v>71.7</v>
      </c>
      <c r="J2399" s="40">
        <v>74.8</v>
      </c>
      <c r="K2399" s="40">
        <v>73.900000000000006</v>
      </c>
      <c r="L2399" s="40">
        <v>68.7</v>
      </c>
      <c r="M2399" s="40">
        <v>57.8</v>
      </c>
      <c r="N2399" s="40">
        <v>46.6</v>
      </c>
      <c r="O2399" s="40">
        <v>38.200000000000003</v>
      </c>
    </row>
    <row r="2400" spans="1:15">
      <c r="A2400" s="40">
        <v>47009</v>
      </c>
      <c r="B2400" s="20" t="s">
        <v>705</v>
      </c>
      <c r="C2400" s="20" t="s">
        <v>2203</v>
      </c>
      <c r="D2400" s="40">
        <v>37.9</v>
      </c>
      <c r="E2400" s="40">
        <v>40.700000000000003</v>
      </c>
      <c r="F2400" s="40">
        <v>48.4</v>
      </c>
      <c r="G2400" s="40">
        <v>57.1</v>
      </c>
      <c r="H2400" s="40">
        <v>65.7</v>
      </c>
      <c r="I2400" s="40">
        <v>73</v>
      </c>
      <c r="J2400" s="40">
        <v>76.099999999999994</v>
      </c>
      <c r="K2400" s="40">
        <v>75.099999999999994</v>
      </c>
      <c r="L2400" s="40">
        <v>69.900000000000006</v>
      </c>
      <c r="M2400" s="40">
        <v>58.5</v>
      </c>
      <c r="N2400" s="40">
        <v>47.4</v>
      </c>
      <c r="O2400" s="40">
        <v>39.5</v>
      </c>
    </row>
    <row r="2401" spans="1:15">
      <c r="A2401" s="40">
        <v>47011</v>
      </c>
      <c r="B2401" s="20" t="s">
        <v>790</v>
      </c>
      <c r="C2401" s="20" t="s">
        <v>2203</v>
      </c>
      <c r="D2401" s="40">
        <v>39.299999999999997</v>
      </c>
      <c r="E2401" s="40">
        <v>42.1</v>
      </c>
      <c r="F2401" s="40">
        <v>49.8</v>
      </c>
      <c r="G2401" s="40">
        <v>58.8</v>
      </c>
      <c r="H2401" s="40">
        <v>67.099999999999994</v>
      </c>
      <c r="I2401" s="40">
        <v>74.8</v>
      </c>
      <c r="J2401" s="40">
        <v>77.900000000000006</v>
      </c>
      <c r="K2401" s="40">
        <v>77</v>
      </c>
      <c r="L2401" s="40">
        <v>71.5</v>
      </c>
      <c r="M2401" s="40">
        <v>59.7</v>
      </c>
      <c r="N2401" s="40">
        <v>48.5</v>
      </c>
      <c r="O2401" s="40">
        <v>40.700000000000003</v>
      </c>
    </row>
    <row r="2402" spans="1:15">
      <c r="A2402" s="40">
        <v>47013</v>
      </c>
      <c r="B2402" s="20" t="s">
        <v>1385</v>
      </c>
      <c r="C2402" s="20" t="s">
        <v>2203</v>
      </c>
      <c r="D2402" s="40">
        <v>35.1</v>
      </c>
      <c r="E2402" s="40">
        <v>37.700000000000003</v>
      </c>
      <c r="F2402" s="40">
        <v>46</v>
      </c>
      <c r="G2402" s="40">
        <v>55.2</v>
      </c>
      <c r="H2402" s="40">
        <v>63.7</v>
      </c>
      <c r="I2402" s="40">
        <v>70.8</v>
      </c>
      <c r="J2402" s="40">
        <v>74.099999999999994</v>
      </c>
      <c r="K2402" s="40">
        <v>72.900000000000006</v>
      </c>
      <c r="L2402" s="40">
        <v>67.5</v>
      </c>
      <c r="M2402" s="40">
        <v>56.1</v>
      </c>
      <c r="N2402" s="40">
        <v>45.1</v>
      </c>
      <c r="O2402" s="40">
        <v>36.799999999999997</v>
      </c>
    </row>
    <row r="2403" spans="1:15">
      <c r="A2403" s="40">
        <v>47015</v>
      </c>
      <c r="B2403" s="20" t="s">
        <v>2205</v>
      </c>
      <c r="C2403" s="20" t="s">
        <v>2203</v>
      </c>
      <c r="D2403" s="40">
        <v>37.4</v>
      </c>
      <c r="E2403" s="40">
        <v>40.1</v>
      </c>
      <c r="F2403" s="40">
        <v>48.4</v>
      </c>
      <c r="G2403" s="40">
        <v>57.3</v>
      </c>
      <c r="H2403" s="40">
        <v>65.7</v>
      </c>
      <c r="I2403" s="40">
        <v>73.400000000000006</v>
      </c>
      <c r="J2403" s="40">
        <v>76.7</v>
      </c>
      <c r="K2403" s="40">
        <v>75.7</v>
      </c>
      <c r="L2403" s="40">
        <v>70</v>
      </c>
      <c r="M2403" s="40">
        <v>58.6</v>
      </c>
      <c r="N2403" s="40">
        <v>47.4</v>
      </c>
      <c r="O2403" s="40">
        <v>39.5</v>
      </c>
    </row>
    <row r="2404" spans="1:15">
      <c r="A2404" s="40">
        <v>47017</v>
      </c>
      <c r="B2404" s="20" t="s">
        <v>791</v>
      </c>
      <c r="C2404" s="20" t="s">
        <v>2203</v>
      </c>
      <c r="D2404" s="40">
        <v>37.1</v>
      </c>
      <c r="E2404" s="40">
        <v>40.5</v>
      </c>
      <c r="F2404" s="40">
        <v>49.1</v>
      </c>
      <c r="G2404" s="40">
        <v>58.6</v>
      </c>
      <c r="H2404" s="40">
        <v>67.099999999999994</v>
      </c>
      <c r="I2404" s="40">
        <v>75.2</v>
      </c>
      <c r="J2404" s="40">
        <v>78.7</v>
      </c>
      <c r="K2404" s="40">
        <v>77.400000000000006</v>
      </c>
      <c r="L2404" s="40">
        <v>71</v>
      </c>
      <c r="M2404" s="40">
        <v>59.5</v>
      </c>
      <c r="N2404" s="40">
        <v>47.9</v>
      </c>
      <c r="O2404" s="40">
        <v>39.5</v>
      </c>
    </row>
    <row r="2405" spans="1:15">
      <c r="A2405" s="40">
        <v>47019</v>
      </c>
      <c r="B2405" s="20" t="s">
        <v>1387</v>
      </c>
      <c r="C2405" s="20" t="s">
        <v>2203</v>
      </c>
      <c r="D2405" s="40">
        <v>34.200000000000003</v>
      </c>
      <c r="E2405" s="40">
        <v>36.299999999999997</v>
      </c>
      <c r="F2405" s="40">
        <v>43.5</v>
      </c>
      <c r="G2405" s="40">
        <v>52.1</v>
      </c>
      <c r="H2405" s="40">
        <v>60.7</v>
      </c>
      <c r="I2405" s="40">
        <v>67.8</v>
      </c>
      <c r="J2405" s="40">
        <v>71</v>
      </c>
      <c r="K2405" s="40">
        <v>70</v>
      </c>
      <c r="L2405" s="40">
        <v>64.7</v>
      </c>
      <c r="M2405" s="40">
        <v>54</v>
      </c>
      <c r="N2405" s="40">
        <v>43.6</v>
      </c>
      <c r="O2405" s="40">
        <v>35.799999999999997</v>
      </c>
    </row>
    <row r="2406" spans="1:15">
      <c r="A2406" s="40">
        <v>47021</v>
      </c>
      <c r="B2406" s="20" t="s">
        <v>2206</v>
      </c>
      <c r="C2406" s="20" t="s">
        <v>2203</v>
      </c>
      <c r="D2406" s="40">
        <v>37</v>
      </c>
      <c r="E2406" s="40">
        <v>40</v>
      </c>
      <c r="F2406" s="40">
        <v>48.7</v>
      </c>
      <c r="G2406" s="40">
        <v>57.8</v>
      </c>
      <c r="H2406" s="40">
        <v>66.3</v>
      </c>
      <c r="I2406" s="40">
        <v>74.5</v>
      </c>
      <c r="J2406" s="40">
        <v>78</v>
      </c>
      <c r="K2406" s="40">
        <v>76.7</v>
      </c>
      <c r="L2406" s="40">
        <v>70.599999999999994</v>
      </c>
      <c r="M2406" s="40">
        <v>59.1</v>
      </c>
      <c r="N2406" s="40">
        <v>47.6</v>
      </c>
      <c r="O2406" s="40">
        <v>39.200000000000003</v>
      </c>
    </row>
    <row r="2407" spans="1:15">
      <c r="A2407" s="40">
        <v>47023</v>
      </c>
      <c r="B2407" s="20" t="s">
        <v>2109</v>
      </c>
      <c r="C2407" s="20" t="s">
        <v>2203</v>
      </c>
      <c r="D2407" s="40">
        <v>38.200000000000003</v>
      </c>
      <c r="E2407" s="40">
        <v>41.6</v>
      </c>
      <c r="F2407" s="40">
        <v>49.9</v>
      </c>
      <c r="G2407" s="40">
        <v>59.3</v>
      </c>
      <c r="H2407" s="40">
        <v>67.599999999999994</v>
      </c>
      <c r="I2407" s="40">
        <v>75.5</v>
      </c>
      <c r="J2407" s="40">
        <v>78.900000000000006</v>
      </c>
      <c r="K2407" s="40">
        <v>77.599999999999994</v>
      </c>
      <c r="L2407" s="40">
        <v>71.400000000000006</v>
      </c>
      <c r="M2407" s="40">
        <v>59.9</v>
      </c>
      <c r="N2407" s="40">
        <v>48.5</v>
      </c>
      <c r="O2407" s="40">
        <v>40.5</v>
      </c>
    </row>
    <row r="2408" spans="1:15">
      <c r="A2408" s="40">
        <v>47025</v>
      </c>
      <c r="B2408" s="20" t="s">
        <v>1665</v>
      </c>
      <c r="C2408" s="20" t="s">
        <v>2203</v>
      </c>
      <c r="D2408" s="40">
        <v>35.6</v>
      </c>
      <c r="E2408" s="40">
        <v>38.200000000000003</v>
      </c>
      <c r="F2408" s="40">
        <v>46.2</v>
      </c>
      <c r="G2408" s="40">
        <v>55.3</v>
      </c>
      <c r="H2408" s="40">
        <v>63.9</v>
      </c>
      <c r="I2408" s="40">
        <v>71.3</v>
      </c>
      <c r="J2408" s="40">
        <v>74.599999999999994</v>
      </c>
      <c r="K2408" s="40">
        <v>73.400000000000006</v>
      </c>
      <c r="L2408" s="40">
        <v>68</v>
      </c>
      <c r="M2408" s="40">
        <v>56.4</v>
      </c>
      <c r="N2408" s="40">
        <v>45.2</v>
      </c>
      <c r="O2408" s="40">
        <v>37.1</v>
      </c>
    </row>
    <row r="2409" spans="1:15">
      <c r="A2409" s="40">
        <v>47027</v>
      </c>
      <c r="B2409" s="20" t="s">
        <v>714</v>
      </c>
      <c r="C2409" s="20" t="s">
        <v>2203</v>
      </c>
      <c r="D2409" s="40">
        <v>36.4</v>
      </c>
      <c r="E2409" s="40">
        <v>39.200000000000003</v>
      </c>
      <c r="F2409" s="40">
        <v>47.6</v>
      </c>
      <c r="G2409" s="40">
        <v>56.9</v>
      </c>
      <c r="H2409" s="40">
        <v>65.599999999999994</v>
      </c>
      <c r="I2409" s="40">
        <v>73.5</v>
      </c>
      <c r="J2409" s="40">
        <v>76.900000000000006</v>
      </c>
      <c r="K2409" s="40">
        <v>75.8</v>
      </c>
      <c r="L2409" s="40">
        <v>69.900000000000006</v>
      </c>
      <c r="M2409" s="40">
        <v>58.3</v>
      </c>
      <c r="N2409" s="40">
        <v>46.9</v>
      </c>
      <c r="O2409" s="40">
        <v>38.700000000000003</v>
      </c>
    </row>
    <row r="2410" spans="1:15">
      <c r="A2410" s="40">
        <v>47029</v>
      </c>
      <c r="B2410" s="20" t="s">
        <v>2207</v>
      </c>
      <c r="C2410" s="20" t="s">
        <v>2203</v>
      </c>
      <c r="D2410" s="40">
        <v>37.4</v>
      </c>
      <c r="E2410" s="40">
        <v>39.9</v>
      </c>
      <c r="F2410" s="40">
        <v>47.5</v>
      </c>
      <c r="G2410" s="40">
        <v>56.2</v>
      </c>
      <c r="H2410" s="40">
        <v>64.900000000000006</v>
      </c>
      <c r="I2410" s="40">
        <v>72.3</v>
      </c>
      <c r="J2410" s="40">
        <v>75.5</v>
      </c>
      <c r="K2410" s="40">
        <v>74.3</v>
      </c>
      <c r="L2410" s="40">
        <v>69</v>
      </c>
      <c r="M2410" s="40">
        <v>57.7</v>
      </c>
      <c r="N2410" s="40">
        <v>46.7</v>
      </c>
      <c r="O2410" s="40">
        <v>38.799999999999997</v>
      </c>
    </row>
    <row r="2411" spans="1:15">
      <c r="A2411" s="40">
        <v>47031</v>
      </c>
      <c r="B2411" s="20" t="s">
        <v>716</v>
      </c>
      <c r="C2411" s="20" t="s">
        <v>2203</v>
      </c>
      <c r="D2411" s="40">
        <v>37.700000000000003</v>
      </c>
      <c r="E2411" s="40">
        <v>40.299999999999997</v>
      </c>
      <c r="F2411" s="40">
        <v>48.5</v>
      </c>
      <c r="G2411" s="40">
        <v>57.2</v>
      </c>
      <c r="H2411" s="40">
        <v>65.400000000000006</v>
      </c>
      <c r="I2411" s="40">
        <v>73.099999999999994</v>
      </c>
      <c r="J2411" s="40">
        <v>76.3</v>
      </c>
      <c r="K2411" s="40">
        <v>75.3</v>
      </c>
      <c r="L2411" s="40">
        <v>69.7</v>
      </c>
      <c r="M2411" s="40">
        <v>58.4</v>
      </c>
      <c r="N2411" s="40">
        <v>47.3</v>
      </c>
      <c r="O2411" s="40">
        <v>39.700000000000003</v>
      </c>
    </row>
    <row r="2412" spans="1:15">
      <c r="A2412" s="40">
        <v>47033</v>
      </c>
      <c r="B2412" s="20" t="s">
        <v>2208</v>
      </c>
      <c r="C2412" s="20" t="s">
        <v>2203</v>
      </c>
      <c r="D2412" s="40">
        <v>37.200000000000003</v>
      </c>
      <c r="E2412" s="40">
        <v>40.6</v>
      </c>
      <c r="F2412" s="40">
        <v>49.5</v>
      </c>
      <c r="G2412" s="40">
        <v>59.2</v>
      </c>
      <c r="H2412" s="40">
        <v>68</v>
      </c>
      <c r="I2412" s="40">
        <v>76.099999999999994</v>
      </c>
      <c r="J2412" s="40">
        <v>79.400000000000006</v>
      </c>
      <c r="K2412" s="40">
        <v>77.900000000000006</v>
      </c>
      <c r="L2412" s="40">
        <v>71.5</v>
      </c>
      <c r="M2412" s="40">
        <v>60.2</v>
      </c>
      <c r="N2412" s="40">
        <v>48.4</v>
      </c>
      <c r="O2412" s="40">
        <v>39.700000000000003</v>
      </c>
    </row>
    <row r="2413" spans="1:15">
      <c r="A2413" s="40">
        <v>47035</v>
      </c>
      <c r="B2413" s="20" t="s">
        <v>1171</v>
      </c>
      <c r="C2413" s="20" t="s">
        <v>2203</v>
      </c>
      <c r="D2413" s="40">
        <v>35.1</v>
      </c>
      <c r="E2413" s="40">
        <v>37.6</v>
      </c>
      <c r="F2413" s="40">
        <v>45.6</v>
      </c>
      <c r="G2413" s="40">
        <v>54.7</v>
      </c>
      <c r="H2413" s="40">
        <v>63</v>
      </c>
      <c r="I2413" s="40">
        <v>70.099999999999994</v>
      </c>
      <c r="J2413" s="40">
        <v>73.400000000000006</v>
      </c>
      <c r="K2413" s="40">
        <v>72.400000000000006</v>
      </c>
      <c r="L2413" s="40">
        <v>67</v>
      </c>
      <c r="M2413" s="40">
        <v>56</v>
      </c>
      <c r="N2413" s="40">
        <v>45</v>
      </c>
      <c r="O2413" s="40">
        <v>37</v>
      </c>
    </row>
    <row r="2414" spans="1:15">
      <c r="A2414" s="40">
        <v>47037</v>
      </c>
      <c r="B2414" s="20" t="s">
        <v>1926</v>
      </c>
      <c r="C2414" s="20" t="s">
        <v>2203</v>
      </c>
      <c r="D2414" s="40">
        <v>37.4</v>
      </c>
      <c r="E2414" s="40">
        <v>40.299999999999997</v>
      </c>
      <c r="F2414" s="40">
        <v>48.9</v>
      </c>
      <c r="G2414" s="40">
        <v>58.2</v>
      </c>
      <c r="H2414" s="40">
        <v>66.8</v>
      </c>
      <c r="I2414" s="40">
        <v>74.900000000000006</v>
      </c>
      <c r="J2414" s="40">
        <v>78.3</v>
      </c>
      <c r="K2414" s="40">
        <v>77.099999999999994</v>
      </c>
      <c r="L2414" s="40">
        <v>71.099999999999994</v>
      </c>
      <c r="M2414" s="40">
        <v>59.6</v>
      </c>
      <c r="N2414" s="40">
        <v>48</v>
      </c>
      <c r="O2414" s="40">
        <v>39.6</v>
      </c>
    </row>
    <row r="2415" spans="1:15">
      <c r="A2415" s="40">
        <v>47039</v>
      </c>
      <c r="B2415" s="20" t="s">
        <v>1050</v>
      </c>
      <c r="C2415" s="20" t="s">
        <v>2203</v>
      </c>
      <c r="D2415" s="40">
        <v>38.4</v>
      </c>
      <c r="E2415" s="40">
        <v>41.6</v>
      </c>
      <c r="F2415" s="40">
        <v>49.9</v>
      </c>
      <c r="G2415" s="40">
        <v>59.4</v>
      </c>
      <c r="H2415" s="40">
        <v>67.5</v>
      </c>
      <c r="I2415" s="40">
        <v>75.3</v>
      </c>
      <c r="J2415" s="40">
        <v>78.8</v>
      </c>
      <c r="K2415" s="40">
        <v>77.599999999999994</v>
      </c>
      <c r="L2415" s="40">
        <v>71.5</v>
      </c>
      <c r="M2415" s="40">
        <v>59.8</v>
      </c>
      <c r="N2415" s="40">
        <v>48.6</v>
      </c>
      <c r="O2415" s="40">
        <v>40.6</v>
      </c>
    </row>
    <row r="2416" spans="1:15">
      <c r="A2416" s="40">
        <v>47041</v>
      </c>
      <c r="B2416" s="20" t="s">
        <v>725</v>
      </c>
      <c r="C2416" s="20" t="s">
        <v>2203</v>
      </c>
      <c r="D2416" s="40">
        <v>37.299999999999997</v>
      </c>
      <c r="E2416" s="40">
        <v>39.9</v>
      </c>
      <c r="F2416" s="40">
        <v>48.3</v>
      </c>
      <c r="G2416" s="40">
        <v>57.4</v>
      </c>
      <c r="H2416" s="40">
        <v>65.8</v>
      </c>
      <c r="I2416" s="40">
        <v>73.7</v>
      </c>
      <c r="J2416" s="40">
        <v>77</v>
      </c>
      <c r="K2416" s="40">
        <v>76</v>
      </c>
      <c r="L2416" s="40">
        <v>70.2</v>
      </c>
      <c r="M2416" s="40">
        <v>58.7</v>
      </c>
      <c r="N2416" s="40">
        <v>47.4</v>
      </c>
      <c r="O2416" s="40">
        <v>39.299999999999997</v>
      </c>
    </row>
    <row r="2417" spans="1:15">
      <c r="A2417" s="40">
        <v>47043</v>
      </c>
      <c r="B2417" s="20" t="s">
        <v>2209</v>
      </c>
      <c r="C2417" s="20" t="s">
        <v>2203</v>
      </c>
      <c r="D2417" s="40">
        <v>36.6</v>
      </c>
      <c r="E2417" s="40">
        <v>39.700000000000003</v>
      </c>
      <c r="F2417" s="40">
        <v>48.3</v>
      </c>
      <c r="G2417" s="40">
        <v>57.5</v>
      </c>
      <c r="H2417" s="40">
        <v>65.8</v>
      </c>
      <c r="I2417" s="40">
        <v>73.8</v>
      </c>
      <c r="J2417" s="40">
        <v>77.3</v>
      </c>
      <c r="K2417" s="40">
        <v>76</v>
      </c>
      <c r="L2417" s="40">
        <v>69.900000000000006</v>
      </c>
      <c r="M2417" s="40">
        <v>58.5</v>
      </c>
      <c r="N2417" s="40">
        <v>47.2</v>
      </c>
      <c r="O2417" s="40">
        <v>38.700000000000003</v>
      </c>
    </row>
    <row r="2418" spans="1:15">
      <c r="A2418" s="40">
        <v>47045</v>
      </c>
      <c r="B2418" s="20" t="s">
        <v>2210</v>
      </c>
      <c r="C2418" s="20" t="s">
        <v>2203</v>
      </c>
      <c r="D2418" s="40">
        <v>36.6</v>
      </c>
      <c r="E2418" s="40">
        <v>40.1</v>
      </c>
      <c r="F2418" s="40">
        <v>49.2</v>
      </c>
      <c r="G2418" s="40">
        <v>59.1</v>
      </c>
      <c r="H2418" s="40">
        <v>68.2</v>
      </c>
      <c r="I2418" s="40">
        <v>76.5</v>
      </c>
      <c r="J2418" s="40">
        <v>79.8</v>
      </c>
      <c r="K2418" s="40">
        <v>78.3</v>
      </c>
      <c r="L2418" s="40">
        <v>71.8</v>
      </c>
      <c r="M2418" s="40">
        <v>60.4</v>
      </c>
      <c r="N2418" s="40">
        <v>48.3</v>
      </c>
      <c r="O2418" s="40">
        <v>39.4</v>
      </c>
    </row>
    <row r="2419" spans="1:15">
      <c r="A2419" s="40">
        <v>47047</v>
      </c>
      <c r="B2419" s="20" t="s">
        <v>729</v>
      </c>
      <c r="C2419" s="20" t="s">
        <v>2203</v>
      </c>
      <c r="D2419" s="40">
        <v>38.9</v>
      </c>
      <c r="E2419" s="40">
        <v>42.4</v>
      </c>
      <c r="F2419" s="40">
        <v>50.8</v>
      </c>
      <c r="G2419" s="40">
        <v>60.3</v>
      </c>
      <c r="H2419" s="40">
        <v>68.8</v>
      </c>
      <c r="I2419" s="40">
        <v>76.7</v>
      </c>
      <c r="J2419" s="40">
        <v>79.900000000000006</v>
      </c>
      <c r="K2419" s="40">
        <v>78.599999999999994</v>
      </c>
      <c r="L2419" s="40">
        <v>72.400000000000006</v>
      </c>
      <c r="M2419" s="40">
        <v>61.1</v>
      </c>
      <c r="N2419" s="40">
        <v>49.6</v>
      </c>
      <c r="O2419" s="40">
        <v>41.3</v>
      </c>
    </row>
    <row r="2420" spans="1:15">
      <c r="A2420" s="40">
        <v>47049</v>
      </c>
      <c r="B2420" s="20" t="s">
        <v>2211</v>
      </c>
      <c r="C2420" s="20" t="s">
        <v>2203</v>
      </c>
      <c r="D2420" s="40">
        <v>34.5</v>
      </c>
      <c r="E2420" s="40">
        <v>37.1</v>
      </c>
      <c r="F2420" s="40">
        <v>45.3</v>
      </c>
      <c r="G2420" s="40">
        <v>54.5</v>
      </c>
      <c r="H2420" s="40">
        <v>63</v>
      </c>
      <c r="I2420" s="40">
        <v>70.3</v>
      </c>
      <c r="J2420" s="40">
        <v>73.599999999999994</v>
      </c>
      <c r="K2420" s="40">
        <v>72.5</v>
      </c>
      <c r="L2420" s="40">
        <v>66.900000000000006</v>
      </c>
      <c r="M2420" s="40">
        <v>55.7</v>
      </c>
      <c r="N2420" s="40">
        <v>44.6</v>
      </c>
      <c r="O2420" s="40">
        <v>36.5</v>
      </c>
    </row>
    <row r="2421" spans="1:15">
      <c r="A2421" s="40">
        <v>47051</v>
      </c>
      <c r="B2421" s="20" t="s">
        <v>730</v>
      </c>
      <c r="C2421" s="20" t="s">
        <v>2203</v>
      </c>
      <c r="D2421" s="40">
        <v>38.299999999999997</v>
      </c>
      <c r="E2421" s="40">
        <v>41</v>
      </c>
      <c r="F2421" s="40">
        <v>49.2</v>
      </c>
      <c r="G2421" s="40">
        <v>57.9</v>
      </c>
      <c r="H2421" s="40">
        <v>66</v>
      </c>
      <c r="I2421" s="40">
        <v>73.5</v>
      </c>
      <c r="J2421" s="40">
        <v>76.5</v>
      </c>
      <c r="K2421" s="40">
        <v>75.599999999999994</v>
      </c>
      <c r="L2421" s="40">
        <v>70.2</v>
      </c>
      <c r="M2421" s="40">
        <v>59</v>
      </c>
      <c r="N2421" s="40">
        <v>48</v>
      </c>
      <c r="O2421" s="40">
        <v>40.200000000000003</v>
      </c>
    </row>
    <row r="2422" spans="1:15">
      <c r="A2422" s="40">
        <v>47053</v>
      </c>
      <c r="B2422" s="20" t="s">
        <v>1226</v>
      </c>
      <c r="C2422" s="20" t="s">
        <v>2203</v>
      </c>
      <c r="D2422" s="40">
        <v>36.700000000000003</v>
      </c>
      <c r="E2422" s="40">
        <v>40.1</v>
      </c>
      <c r="F2422" s="40">
        <v>49.1</v>
      </c>
      <c r="G2422" s="40">
        <v>58.9</v>
      </c>
      <c r="H2422" s="40">
        <v>67.7</v>
      </c>
      <c r="I2422" s="40">
        <v>75.8</v>
      </c>
      <c r="J2422" s="40">
        <v>79.2</v>
      </c>
      <c r="K2422" s="40">
        <v>77.8</v>
      </c>
      <c r="L2422" s="40">
        <v>71.3</v>
      </c>
      <c r="M2422" s="40">
        <v>59.9</v>
      </c>
      <c r="N2422" s="40">
        <v>48</v>
      </c>
      <c r="O2422" s="40">
        <v>39.4</v>
      </c>
    </row>
    <row r="2423" spans="1:15">
      <c r="A2423" s="40">
        <v>47055</v>
      </c>
      <c r="B2423" s="20" t="s">
        <v>2212</v>
      </c>
      <c r="C2423" s="20" t="s">
        <v>2203</v>
      </c>
      <c r="D2423" s="40">
        <v>38.299999999999997</v>
      </c>
      <c r="E2423" s="40">
        <v>41.1</v>
      </c>
      <c r="F2423" s="40">
        <v>49.4</v>
      </c>
      <c r="G2423" s="40">
        <v>58.4</v>
      </c>
      <c r="H2423" s="40">
        <v>66.599999999999994</v>
      </c>
      <c r="I2423" s="40">
        <v>74.3</v>
      </c>
      <c r="J2423" s="40">
        <v>77.5</v>
      </c>
      <c r="K2423" s="40">
        <v>76.5</v>
      </c>
      <c r="L2423" s="40">
        <v>70.8</v>
      </c>
      <c r="M2423" s="40">
        <v>59.5</v>
      </c>
      <c r="N2423" s="40">
        <v>48.2</v>
      </c>
      <c r="O2423" s="40">
        <v>40.4</v>
      </c>
    </row>
    <row r="2424" spans="1:15">
      <c r="A2424" s="40">
        <v>47057</v>
      </c>
      <c r="B2424" s="20" t="s">
        <v>2213</v>
      </c>
      <c r="C2424" s="20" t="s">
        <v>2203</v>
      </c>
      <c r="D2424" s="40">
        <v>36.6</v>
      </c>
      <c r="E2424" s="40">
        <v>39.4</v>
      </c>
      <c r="F2424" s="40">
        <v>47.3</v>
      </c>
      <c r="G2424" s="40">
        <v>56.1</v>
      </c>
      <c r="H2424" s="40">
        <v>65</v>
      </c>
      <c r="I2424" s="40">
        <v>72.599999999999994</v>
      </c>
      <c r="J2424" s="40">
        <v>75.900000000000006</v>
      </c>
      <c r="K2424" s="40">
        <v>74.7</v>
      </c>
      <c r="L2424" s="40">
        <v>69.3</v>
      </c>
      <c r="M2424" s="40">
        <v>57.5</v>
      </c>
      <c r="N2424" s="40">
        <v>46.2</v>
      </c>
      <c r="O2424" s="40">
        <v>38.1</v>
      </c>
    </row>
    <row r="2425" spans="1:15">
      <c r="A2425" s="40">
        <v>47059</v>
      </c>
      <c r="B2425" s="20" t="s">
        <v>732</v>
      </c>
      <c r="C2425" s="20" t="s">
        <v>2203</v>
      </c>
      <c r="D2425" s="40">
        <v>37.1</v>
      </c>
      <c r="E2425" s="40">
        <v>39.700000000000003</v>
      </c>
      <c r="F2425" s="40">
        <v>47.4</v>
      </c>
      <c r="G2425" s="40">
        <v>56.1</v>
      </c>
      <c r="H2425" s="40">
        <v>64.900000000000006</v>
      </c>
      <c r="I2425" s="40">
        <v>72.400000000000006</v>
      </c>
      <c r="J2425" s="40">
        <v>75.599999999999994</v>
      </c>
      <c r="K2425" s="40">
        <v>74.5</v>
      </c>
      <c r="L2425" s="40">
        <v>69.2</v>
      </c>
      <c r="M2425" s="40">
        <v>57.8</v>
      </c>
      <c r="N2425" s="40">
        <v>46.6</v>
      </c>
      <c r="O2425" s="40">
        <v>38.6</v>
      </c>
    </row>
    <row r="2426" spans="1:15">
      <c r="A2426" s="40">
        <v>47061</v>
      </c>
      <c r="B2426" s="20" t="s">
        <v>1178</v>
      </c>
      <c r="C2426" s="20" t="s">
        <v>2203</v>
      </c>
      <c r="D2426" s="40">
        <v>36.1</v>
      </c>
      <c r="E2426" s="40">
        <v>38.700000000000003</v>
      </c>
      <c r="F2426" s="40">
        <v>47.1</v>
      </c>
      <c r="G2426" s="40">
        <v>55.9</v>
      </c>
      <c r="H2426" s="40">
        <v>63.9</v>
      </c>
      <c r="I2426" s="40">
        <v>71</v>
      </c>
      <c r="J2426" s="40">
        <v>74.099999999999994</v>
      </c>
      <c r="K2426" s="40">
        <v>73.099999999999994</v>
      </c>
      <c r="L2426" s="40">
        <v>67.900000000000006</v>
      </c>
      <c r="M2426" s="40">
        <v>57.1</v>
      </c>
      <c r="N2426" s="40">
        <v>46.1</v>
      </c>
      <c r="O2426" s="40">
        <v>37.9</v>
      </c>
    </row>
    <row r="2427" spans="1:15">
      <c r="A2427" s="40">
        <v>47063</v>
      </c>
      <c r="B2427" s="20" t="s">
        <v>2214</v>
      </c>
      <c r="C2427" s="20" t="s">
        <v>2203</v>
      </c>
      <c r="D2427" s="40">
        <v>37.200000000000003</v>
      </c>
      <c r="E2427" s="40">
        <v>40</v>
      </c>
      <c r="F2427" s="40">
        <v>47.9</v>
      </c>
      <c r="G2427" s="40">
        <v>56.6</v>
      </c>
      <c r="H2427" s="40">
        <v>65.5</v>
      </c>
      <c r="I2427" s="40">
        <v>73.2</v>
      </c>
      <c r="J2427" s="40">
        <v>76.5</v>
      </c>
      <c r="K2427" s="40">
        <v>75.400000000000006</v>
      </c>
      <c r="L2427" s="40">
        <v>70</v>
      </c>
      <c r="M2427" s="40">
        <v>58.2</v>
      </c>
      <c r="N2427" s="40">
        <v>46.9</v>
      </c>
      <c r="O2427" s="40">
        <v>38.700000000000003</v>
      </c>
    </row>
    <row r="2428" spans="1:15">
      <c r="A2428" s="40">
        <v>47065</v>
      </c>
      <c r="B2428" s="20" t="s">
        <v>986</v>
      </c>
      <c r="C2428" s="20" t="s">
        <v>2203</v>
      </c>
      <c r="D2428" s="40">
        <v>39</v>
      </c>
      <c r="E2428" s="40">
        <v>41.8</v>
      </c>
      <c r="F2428" s="40">
        <v>49.7</v>
      </c>
      <c r="G2428" s="40">
        <v>58.6</v>
      </c>
      <c r="H2428" s="40">
        <v>66.900000000000006</v>
      </c>
      <c r="I2428" s="40">
        <v>74.400000000000006</v>
      </c>
      <c r="J2428" s="40">
        <v>77.5</v>
      </c>
      <c r="K2428" s="40">
        <v>76.599999999999994</v>
      </c>
      <c r="L2428" s="40">
        <v>71.2</v>
      </c>
      <c r="M2428" s="40">
        <v>59.7</v>
      </c>
      <c r="N2428" s="40">
        <v>48.4</v>
      </c>
      <c r="O2428" s="40">
        <v>40.4</v>
      </c>
    </row>
    <row r="2429" spans="1:15">
      <c r="A2429" s="40">
        <v>47067</v>
      </c>
      <c r="B2429" s="20" t="s">
        <v>1070</v>
      </c>
      <c r="C2429" s="20" t="s">
        <v>2203</v>
      </c>
      <c r="D2429" s="40">
        <v>35.9</v>
      </c>
      <c r="E2429" s="40">
        <v>38.6</v>
      </c>
      <c r="F2429" s="40">
        <v>46.4</v>
      </c>
      <c r="G2429" s="40">
        <v>55.3</v>
      </c>
      <c r="H2429" s="40">
        <v>64</v>
      </c>
      <c r="I2429" s="40">
        <v>71.599999999999994</v>
      </c>
      <c r="J2429" s="40">
        <v>74.900000000000006</v>
      </c>
      <c r="K2429" s="40">
        <v>73.8</v>
      </c>
      <c r="L2429" s="40">
        <v>68.400000000000006</v>
      </c>
      <c r="M2429" s="40">
        <v>56.9</v>
      </c>
      <c r="N2429" s="40">
        <v>45.5</v>
      </c>
      <c r="O2429" s="40">
        <v>37.4</v>
      </c>
    </row>
    <row r="2430" spans="1:15">
      <c r="A2430" s="40">
        <v>47069</v>
      </c>
      <c r="B2430" s="20" t="s">
        <v>2215</v>
      </c>
      <c r="C2430" s="20" t="s">
        <v>2203</v>
      </c>
      <c r="D2430" s="40">
        <v>38.5</v>
      </c>
      <c r="E2430" s="40">
        <v>41.8</v>
      </c>
      <c r="F2430" s="40">
        <v>50.3</v>
      </c>
      <c r="G2430" s="40">
        <v>59.7</v>
      </c>
      <c r="H2430" s="40">
        <v>68.099999999999994</v>
      </c>
      <c r="I2430" s="40">
        <v>76</v>
      </c>
      <c r="J2430" s="40">
        <v>79.2</v>
      </c>
      <c r="K2430" s="40">
        <v>78</v>
      </c>
      <c r="L2430" s="40">
        <v>71.900000000000006</v>
      </c>
      <c r="M2430" s="40">
        <v>60.4</v>
      </c>
      <c r="N2430" s="40">
        <v>49</v>
      </c>
      <c r="O2430" s="40">
        <v>40.799999999999997</v>
      </c>
    </row>
    <row r="2431" spans="1:15">
      <c r="A2431" s="40">
        <v>47071</v>
      </c>
      <c r="B2431" s="20" t="s">
        <v>1179</v>
      </c>
      <c r="C2431" s="20" t="s">
        <v>2203</v>
      </c>
      <c r="D2431" s="40">
        <v>39</v>
      </c>
      <c r="E2431" s="40">
        <v>42.2</v>
      </c>
      <c r="F2431" s="40">
        <v>50.4</v>
      </c>
      <c r="G2431" s="40">
        <v>59.7</v>
      </c>
      <c r="H2431" s="40">
        <v>67.8</v>
      </c>
      <c r="I2431" s="40">
        <v>75.599999999999994</v>
      </c>
      <c r="J2431" s="40">
        <v>79</v>
      </c>
      <c r="K2431" s="40">
        <v>78</v>
      </c>
      <c r="L2431" s="40">
        <v>71.900000000000006</v>
      </c>
      <c r="M2431" s="40">
        <v>60.1</v>
      </c>
      <c r="N2431" s="40">
        <v>48.9</v>
      </c>
      <c r="O2431" s="40">
        <v>41.1</v>
      </c>
    </row>
    <row r="2432" spans="1:15">
      <c r="A2432" s="40">
        <v>47073</v>
      </c>
      <c r="B2432" s="20" t="s">
        <v>2216</v>
      </c>
      <c r="C2432" s="20" t="s">
        <v>2203</v>
      </c>
      <c r="D2432" s="40">
        <v>36.6</v>
      </c>
      <c r="E2432" s="40">
        <v>39.4</v>
      </c>
      <c r="F2432" s="40">
        <v>47.1</v>
      </c>
      <c r="G2432" s="40">
        <v>56</v>
      </c>
      <c r="H2432" s="40">
        <v>64.8</v>
      </c>
      <c r="I2432" s="40">
        <v>72.400000000000006</v>
      </c>
      <c r="J2432" s="40">
        <v>75.7</v>
      </c>
      <c r="K2432" s="40">
        <v>74.599999999999994</v>
      </c>
      <c r="L2432" s="40">
        <v>69.2</v>
      </c>
      <c r="M2432" s="40">
        <v>57.7</v>
      </c>
      <c r="N2432" s="40">
        <v>46.3</v>
      </c>
      <c r="O2432" s="40">
        <v>38.200000000000003</v>
      </c>
    </row>
    <row r="2433" spans="1:15">
      <c r="A2433" s="40">
        <v>47075</v>
      </c>
      <c r="B2433" s="20" t="s">
        <v>1937</v>
      </c>
      <c r="C2433" s="20" t="s">
        <v>2203</v>
      </c>
      <c r="D2433" s="40">
        <v>37.799999999999997</v>
      </c>
      <c r="E2433" s="40">
        <v>41.2</v>
      </c>
      <c r="F2433" s="40">
        <v>50</v>
      </c>
      <c r="G2433" s="40">
        <v>59.6</v>
      </c>
      <c r="H2433" s="40">
        <v>68.3</v>
      </c>
      <c r="I2433" s="40">
        <v>76.400000000000006</v>
      </c>
      <c r="J2433" s="40">
        <v>79.599999999999994</v>
      </c>
      <c r="K2433" s="40">
        <v>78.099999999999994</v>
      </c>
      <c r="L2433" s="40">
        <v>71.8</v>
      </c>
      <c r="M2433" s="40">
        <v>60.6</v>
      </c>
      <c r="N2433" s="40">
        <v>48.8</v>
      </c>
      <c r="O2433" s="40">
        <v>40.299999999999997</v>
      </c>
    </row>
    <row r="2434" spans="1:15">
      <c r="A2434" s="40">
        <v>47077</v>
      </c>
      <c r="B2434" s="20" t="s">
        <v>1180</v>
      </c>
      <c r="C2434" s="20" t="s">
        <v>2203</v>
      </c>
      <c r="D2434" s="40">
        <v>37.9</v>
      </c>
      <c r="E2434" s="40">
        <v>41.2</v>
      </c>
      <c r="F2434" s="40">
        <v>49.6</v>
      </c>
      <c r="G2434" s="40">
        <v>59</v>
      </c>
      <c r="H2434" s="40">
        <v>67.3</v>
      </c>
      <c r="I2434" s="40">
        <v>75.2</v>
      </c>
      <c r="J2434" s="40">
        <v>78.599999999999994</v>
      </c>
      <c r="K2434" s="40">
        <v>77.3</v>
      </c>
      <c r="L2434" s="40">
        <v>71.099999999999994</v>
      </c>
      <c r="M2434" s="40">
        <v>59.6</v>
      </c>
      <c r="N2434" s="40">
        <v>48.2</v>
      </c>
      <c r="O2434" s="40">
        <v>40.200000000000003</v>
      </c>
    </row>
    <row r="2435" spans="1:15">
      <c r="A2435" s="40">
        <v>47079</v>
      </c>
      <c r="B2435" s="20" t="s">
        <v>734</v>
      </c>
      <c r="C2435" s="20" t="s">
        <v>2203</v>
      </c>
      <c r="D2435" s="40">
        <v>36.5</v>
      </c>
      <c r="E2435" s="40">
        <v>39.799999999999997</v>
      </c>
      <c r="F2435" s="40">
        <v>48.7</v>
      </c>
      <c r="G2435" s="40">
        <v>58.4</v>
      </c>
      <c r="H2435" s="40">
        <v>66.900000000000006</v>
      </c>
      <c r="I2435" s="40">
        <v>75.099999999999994</v>
      </c>
      <c r="J2435" s="40">
        <v>78.8</v>
      </c>
      <c r="K2435" s="40">
        <v>77.400000000000006</v>
      </c>
      <c r="L2435" s="40">
        <v>70.900000000000006</v>
      </c>
      <c r="M2435" s="40">
        <v>59.4</v>
      </c>
      <c r="N2435" s="40">
        <v>47.6</v>
      </c>
      <c r="O2435" s="40">
        <v>38.9</v>
      </c>
    </row>
    <row r="2436" spans="1:15">
      <c r="A2436" s="40">
        <v>47081</v>
      </c>
      <c r="B2436" s="20" t="s">
        <v>1399</v>
      </c>
      <c r="C2436" s="20" t="s">
        <v>2203</v>
      </c>
      <c r="D2436" s="40">
        <v>37.4</v>
      </c>
      <c r="E2436" s="40">
        <v>40.4</v>
      </c>
      <c r="F2436" s="40">
        <v>48.8</v>
      </c>
      <c r="G2436" s="40">
        <v>58</v>
      </c>
      <c r="H2436" s="40">
        <v>66.2</v>
      </c>
      <c r="I2436" s="40">
        <v>74</v>
      </c>
      <c r="J2436" s="40">
        <v>77.400000000000006</v>
      </c>
      <c r="K2436" s="40">
        <v>76.2</v>
      </c>
      <c r="L2436" s="40">
        <v>70.2</v>
      </c>
      <c r="M2436" s="40">
        <v>58.9</v>
      </c>
      <c r="N2436" s="40">
        <v>47.6</v>
      </c>
      <c r="O2436" s="40">
        <v>39.4</v>
      </c>
    </row>
    <row r="2437" spans="1:15">
      <c r="A2437" s="40">
        <v>47083</v>
      </c>
      <c r="B2437" s="20" t="s">
        <v>735</v>
      </c>
      <c r="C2437" s="20" t="s">
        <v>2203</v>
      </c>
      <c r="D2437" s="40">
        <v>36.700000000000003</v>
      </c>
      <c r="E2437" s="40">
        <v>39.799999999999997</v>
      </c>
      <c r="F2437" s="40">
        <v>48.5</v>
      </c>
      <c r="G2437" s="40">
        <v>57.9</v>
      </c>
      <c r="H2437" s="40">
        <v>66.2</v>
      </c>
      <c r="I2437" s="40">
        <v>74.3</v>
      </c>
      <c r="J2437" s="40">
        <v>77.900000000000006</v>
      </c>
      <c r="K2437" s="40">
        <v>76.5</v>
      </c>
      <c r="L2437" s="40">
        <v>70.3</v>
      </c>
      <c r="M2437" s="40">
        <v>58.9</v>
      </c>
      <c r="N2437" s="40">
        <v>47.4</v>
      </c>
      <c r="O2437" s="40">
        <v>38.799999999999997</v>
      </c>
    </row>
    <row r="2438" spans="1:15">
      <c r="A2438" s="40">
        <v>47085</v>
      </c>
      <c r="B2438" s="20" t="s">
        <v>1672</v>
      </c>
      <c r="C2438" s="20" t="s">
        <v>2203</v>
      </c>
      <c r="D2438" s="40">
        <v>37.1</v>
      </c>
      <c r="E2438" s="40">
        <v>40.299999999999997</v>
      </c>
      <c r="F2438" s="40">
        <v>48.8</v>
      </c>
      <c r="G2438" s="40">
        <v>58.1</v>
      </c>
      <c r="H2438" s="40">
        <v>66.400000000000006</v>
      </c>
      <c r="I2438" s="40">
        <v>74.400000000000006</v>
      </c>
      <c r="J2438" s="40">
        <v>77.900000000000006</v>
      </c>
      <c r="K2438" s="40">
        <v>76.599999999999994</v>
      </c>
      <c r="L2438" s="40">
        <v>70.400000000000006</v>
      </c>
      <c r="M2438" s="40">
        <v>58.9</v>
      </c>
      <c r="N2438" s="40">
        <v>47.6</v>
      </c>
      <c r="O2438" s="40">
        <v>39.200000000000003</v>
      </c>
    </row>
    <row r="2439" spans="1:15">
      <c r="A2439" s="40">
        <v>47087</v>
      </c>
      <c r="B2439" s="20" t="s">
        <v>736</v>
      </c>
      <c r="C2439" s="20" t="s">
        <v>2203</v>
      </c>
      <c r="D2439" s="40">
        <v>36.9</v>
      </c>
      <c r="E2439" s="40">
        <v>39.700000000000003</v>
      </c>
      <c r="F2439" s="40">
        <v>48.1</v>
      </c>
      <c r="G2439" s="40">
        <v>57.3</v>
      </c>
      <c r="H2439" s="40">
        <v>66</v>
      </c>
      <c r="I2439" s="40">
        <v>73.900000000000006</v>
      </c>
      <c r="J2439" s="40">
        <v>77.3</v>
      </c>
      <c r="K2439" s="40">
        <v>76.2</v>
      </c>
      <c r="L2439" s="40">
        <v>70.3</v>
      </c>
      <c r="M2439" s="40">
        <v>58.8</v>
      </c>
      <c r="N2439" s="40">
        <v>47.4</v>
      </c>
      <c r="O2439" s="40">
        <v>39.1</v>
      </c>
    </row>
    <row r="2440" spans="1:15">
      <c r="A2440" s="40">
        <v>47089</v>
      </c>
      <c r="B2440" s="20" t="s">
        <v>737</v>
      </c>
      <c r="C2440" s="20" t="s">
        <v>2203</v>
      </c>
      <c r="D2440" s="40">
        <v>37.5</v>
      </c>
      <c r="E2440" s="40">
        <v>40.4</v>
      </c>
      <c r="F2440" s="40">
        <v>48.3</v>
      </c>
      <c r="G2440" s="40">
        <v>57</v>
      </c>
      <c r="H2440" s="40">
        <v>65.900000000000006</v>
      </c>
      <c r="I2440" s="40">
        <v>73.599999999999994</v>
      </c>
      <c r="J2440" s="40">
        <v>76.900000000000006</v>
      </c>
      <c r="K2440" s="40">
        <v>75.7</v>
      </c>
      <c r="L2440" s="40">
        <v>70.3</v>
      </c>
      <c r="M2440" s="40">
        <v>58.5</v>
      </c>
      <c r="N2440" s="40">
        <v>47.2</v>
      </c>
      <c r="O2440" s="40">
        <v>39</v>
      </c>
    </row>
    <row r="2441" spans="1:15">
      <c r="A2441" s="40">
        <v>47091</v>
      </c>
      <c r="B2441" s="20" t="s">
        <v>812</v>
      </c>
      <c r="C2441" s="20" t="s">
        <v>2203</v>
      </c>
      <c r="D2441" s="40">
        <v>32.9</v>
      </c>
      <c r="E2441" s="40">
        <v>34.700000000000003</v>
      </c>
      <c r="F2441" s="40">
        <v>41.9</v>
      </c>
      <c r="G2441" s="40">
        <v>50.5</v>
      </c>
      <c r="H2441" s="40">
        <v>59.2</v>
      </c>
      <c r="I2441" s="40">
        <v>66.3</v>
      </c>
      <c r="J2441" s="40">
        <v>69.5</v>
      </c>
      <c r="K2441" s="40">
        <v>68.400000000000006</v>
      </c>
      <c r="L2441" s="40">
        <v>63</v>
      </c>
      <c r="M2441" s="40">
        <v>52.5</v>
      </c>
      <c r="N2441" s="40">
        <v>42.2</v>
      </c>
      <c r="O2441" s="40">
        <v>34.5</v>
      </c>
    </row>
    <row r="2442" spans="1:15">
      <c r="A2442" s="40">
        <v>47093</v>
      </c>
      <c r="B2442" s="20" t="s">
        <v>1187</v>
      </c>
      <c r="C2442" s="20" t="s">
        <v>2203</v>
      </c>
      <c r="D2442" s="40">
        <v>37.700000000000003</v>
      </c>
      <c r="E2442" s="40">
        <v>40.5</v>
      </c>
      <c r="F2442" s="40">
        <v>48.6</v>
      </c>
      <c r="G2442" s="40">
        <v>57.5</v>
      </c>
      <c r="H2442" s="40">
        <v>66.400000000000006</v>
      </c>
      <c r="I2442" s="40">
        <v>73.900000000000006</v>
      </c>
      <c r="J2442" s="40">
        <v>77.099999999999994</v>
      </c>
      <c r="K2442" s="40">
        <v>76</v>
      </c>
      <c r="L2442" s="40">
        <v>70.599999999999994</v>
      </c>
      <c r="M2442" s="40">
        <v>58.8</v>
      </c>
      <c r="N2442" s="40">
        <v>47.4</v>
      </c>
      <c r="O2442" s="40">
        <v>39.4</v>
      </c>
    </row>
    <row r="2443" spans="1:15">
      <c r="A2443" s="40">
        <v>47095</v>
      </c>
      <c r="B2443" s="20" t="s">
        <v>859</v>
      </c>
      <c r="C2443" s="20" t="s">
        <v>2203</v>
      </c>
      <c r="D2443" s="40">
        <v>35.9</v>
      </c>
      <c r="E2443" s="40">
        <v>39.5</v>
      </c>
      <c r="F2443" s="40">
        <v>48.8</v>
      </c>
      <c r="G2443" s="40">
        <v>58.9</v>
      </c>
      <c r="H2443" s="40">
        <v>68.2</v>
      </c>
      <c r="I2443" s="40">
        <v>76.7</v>
      </c>
      <c r="J2443" s="40">
        <v>80.099999999999994</v>
      </c>
      <c r="K2443" s="40">
        <v>78.5</v>
      </c>
      <c r="L2443" s="40">
        <v>71.8</v>
      </c>
      <c r="M2443" s="40">
        <v>60.4</v>
      </c>
      <c r="N2443" s="40">
        <v>48</v>
      </c>
      <c r="O2443" s="40">
        <v>38.799999999999997</v>
      </c>
    </row>
    <row r="2444" spans="1:15">
      <c r="A2444" s="40">
        <v>47097</v>
      </c>
      <c r="B2444" s="20" t="s">
        <v>739</v>
      </c>
      <c r="C2444" s="20" t="s">
        <v>2203</v>
      </c>
      <c r="D2444" s="40">
        <v>37.700000000000003</v>
      </c>
      <c r="E2444" s="40">
        <v>41.1</v>
      </c>
      <c r="F2444" s="40">
        <v>50</v>
      </c>
      <c r="G2444" s="40">
        <v>59.9</v>
      </c>
      <c r="H2444" s="40">
        <v>68.900000000000006</v>
      </c>
      <c r="I2444" s="40">
        <v>77.099999999999994</v>
      </c>
      <c r="J2444" s="40">
        <v>80.3</v>
      </c>
      <c r="K2444" s="40">
        <v>78.7</v>
      </c>
      <c r="L2444" s="40">
        <v>72.2</v>
      </c>
      <c r="M2444" s="40">
        <v>61.1</v>
      </c>
      <c r="N2444" s="40">
        <v>49</v>
      </c>
      <c r="O2444" s="40">
        <v>40.299999999999997</v>
      </c>
    </row>
    <row r="2445" spans="1:15">
      <c r="A2445" s="40">
        <v>47099</v>
      </c>
      <c r="B2445" s="20" t="s">
        <v>740</v>
      </c>
      <c r="C2445" s="20" t="s">
        <v>2203</v>
      </c>
      <c r="D2445" s="40">
        <v>38</v>
      </c>
      <c r="E2445" s="40">
        <v>40.799999999999997</v>
      </c>
      <c r="F2445" s="40">
        <v>49.1</v>
      </c>
      <c r="G2445" s="40">
        <v>58.2</v>
      </c>
      <c r="H2445" s="40">
        <v>66.2</v>
      </c>
      <c r="I2445" s="40">
        <v>73.8</v>
      </c>
      <c r="J2445" s="40">
        <v>77.099999999999994</v>
      </c>
      <c r="K2445" s="40">
        <v>76.099999999999994</v>
      </c>
      <c r="L2445" s="40">
        <v>70.400000000000006</v>
      </c>
      <c r="M2445" s="40">
        <v>59</v>
      </c>
      <c r="N2445" s="40">
        <v>47.9</v>
      </c>
      <c r="O2445" s="40">
        <v>40</v>
      </c>
    </row>
    <row r="2446" spans="1:15">
      <c r="A2446" s="40">
        <v>47101</v>
      </c>
      <c r="B2446" s="20" t="s">
        <v>1150</v>
      </c>
      <c r="C2446" s="20" t="s">
        <v>2203</v>
      </c>
      <c r="D2446" s="40">
        <v>37.5</v>
      </c>
      <c r="E2446" s="40">
        <v>40.4</v>
      </c>
      <c r="F2446" s="40">
        <v>48.8</v>
      </c>
      <c r="G2446" s="40">
        <v>57.9</v>
      </c>
      <c r="H2446" s="40">
        <v>65.900000000000006</v>
      </c>
      <c r="I2446" s="40">
        <v>73.599999999999994</v>
      </c>
      <c r="J2446" s="40">
        <v>76.900000000000006</v>
      </c>
      <c r="K2446" s="40">
        <v>75.900000000000006</v>
      </c>
      <c r="L2446" s="40">
        <v>70.099999999999994</v>
      </c>
      <c r="M2446" s="40">
        <v>58.7</v>
      </c>
      <c r="N2446" s="40">
        <v>47.6</v>
      </c>
      <c r="O2446" s="40">
        <v>39.5</v>
      </c>
    </row>
    <row r="2447" spans="1:15">
      <c r="A2447" s="40">
        <v>47103</v>
      </c>
      <c r="B2447" s="20" t="s">
        <v>814</v>
      </c>
      <c r="C2447" s="20" t="s">
        <v>2203</v>
      </c>
      <c r="D2447" s="40">
        <v>38.9</v>
      </c>
      <c r="E2447" s="40">
        <v>41.7</v>
      </c>
      <c r="F2447" s="40">
        <v>49.8</v>
      </c>
      <c r="G2447" s="40">
        <v>58.7</v>
      </c>
      <c r="H2447" s="40">
        <v>67</v>
      </c>
      <c r="I2447" s="40">
        <v>74.7</v>
      </c>
      <c r="J2447" s="40">
        <v>77.900000000000006</v>
      </c>
      <c r="K2447" s="40">
        <v>76.900000000000006</v>
      </c>
      <c r="L2447" s="40">
        <v>71.3</v>
      </c>
      <c r="M2447" s="40">
        <v>59.8</v>
      </c>
      <c r="N2447" s="40">
        <v>48.8</v>
      </c>
      <c r="O2447" s="40">
        <v>41</v>
      </c>
    </row>
    <row r="2448" spans="1:15">
      <c r="A2448" s="40">
        <v>47105</v>
      </c>
      <c r="B2448" s="20" t="s">
        <v>2217</v>
      </c>
      <c r="C2448" s="20" t="s">
        <v>2203</v>
      </c>
      <c r="D2448" s="40">
        <v>38.4</v>
      </c>
      <c r="E2448" s="40">
        <v>41.2</v>
      </c>
      <c r="F2448" s="40">
        <v>49.1</v>
      </c>
      <c r="G2448" s="40">
        <v>58</v>
      </c>
      <c r="H2448" s="40">
        <v>66.8</v>
      </c>
      <c r="I2448" s="40">
        <v>74.2</v>
      </c>
      <c r="J2448" s="40">
        <v>77.599999999999994</v>
      </c>
      <c r="K2448" s="40">
        <v>76.5</v>
      </c>
      <c r="L2448" s="40">
        <v>71</v>
      </c>
      <c r="M2448" s="40">
        <v>59.3</v>
      </c>
      <c r="N2448" s="40">
        <v>47.9</v>
      </c>
      <c r="O2448" s="40">
        <v>40</v>
      </c>
    </row>
    <row r="2449" spans="1:15">
      <c r="A2449" s="40">
        <v>47107</v>
      </c>
      <c r="B2449" s="20" t="s">
        <v>2218</v>
      </c>
      <c r="C2449" s="20" t="s">
        <v>2203</v>
      </c>
      <c r="D2449" s="40">
        <v>38.700000000000003</v>
      </c>
      <c r="E2449" s="40">
        <v>41.4</v>
      </c>
      <c r="F2449" s="40">
        <v>49.3</v>
      </c>
      <c r="G2449" s="40">
        <v>58.3</v>
      </c>
      <c r="H2449" s="40">
        <v>66.7</v>
      </c>
      <c r="I2449" s="40">
        <v>74.3</v>
      </c>
      <c r="J2449" s="40">
        <v>77.5</v>
      </c>
      <c r="K2449" s="40">
        <v>76.5</v>
      </c>
      <c r="L2449" s="40">
        <v>71</v>
      </c>
      <c r="M2449" s="40">
        <v>59.3</v>
      </c>
      <c r="N2449" s="40">
        <v>48</v>
      </c>
      <c r="O2449" s="40">
        <v>40.1</v>
      </c>
    </row>
    <row r="2450" spans="1:15">
      <c r="A2450" s="40">
        <v>47109</v>
      </c>
      <c r="B2450" s="20" t="s">
        <v>2219</v>
      </c>
      <c r="C2450" s="20" t="s">
        <v>2203</v>
      </c>
      <c r="D2450" s="40">
        <v>38.799999999999997</v>
      </c>
      <c r="E2450" s="40">
        <v>42.1</v>
      </c>
      <c r="F2450" s="40">
        <v>50.4</v>
      </c>
      <c r="G2450" s="40">
        <v>59.7</v>
      </c>
      <c r="H2450" s="40">
        <v>68</v>
      </c>
      <c r="I2450" s="40">
        <v>75.7</v>
      </c>
      <c r="J2450" s="40">
        <v>79.099999999999994</v>
      </c>
      <c r="K2450" s="40">
        <v>78</v>
      </c>
      <c r="L2450" s="40">
        <v>71.900000000000006</v>
      </c>
      <c r="M2450" s="40">
        <v>60.3</v>
      </c>
      <c r="N2450" s="40">
        <v>49</v>
      </c>
      <c r="O2450" s="40">
        <v>41</v>
      </c>
    </row>
    <row r="2451" spans="1:15">
      <c r="A2451" s="40">
        <v>47111</v>
      </c>
      <c r="B2451" s="20" t="s">
        <v>744</v>
      </c>
      <c r="C2451" s="20" t="s">
        <v>2203</v>
      </c>
      <c r="D2451" s="40">
        <v>36</v>
      </c>
      <c r="E2451" s="40">
        <v>39</v>
      </c>
      <c r="F2451" s="40">
        <v>47.6</v>
      </c>
      <c r="G2451" s="40">
        <v>57.1</v>
      </c>
      <c r="H2451" s="40">
        <v>65.7</v>
      </c>
      <c r="I2451" s="40">
        <v>73.599999999999994</v>
      </c>
      <c r="J2451" s="40">
        <v>77</v>
      </c>
      <c r="K2451" s="40">
        <v>75.8</v>
      </c>
      <c r="L2451" s="40">
        <v>69.900000000000006</v>
      </c>
      <c r="M2451" s="40">
        <v>58.5</v>
      </c>
      <c r="N2451" s="40">
        <v>46.9</v>
      </c>
      <c r="O2451" s="40">
        <v>38.4</v>
      </c>
    </row>
    <row r="2452" spans="1:15">
      <c r="A2452" s="40">
        <v>47113</v>
      </c>
      <c r="B2452" s="20" t="s">
        <v>745</v>
      </c>
      <c r="C2452" s="20" t="s">
        <v>2203</v>
      </c>
      <c r="D2452" s="40">
        <v>37.700000000000003</v>
      </c>
      <c r="E2452" s="40">
        <v>41.1</v>
      </c>
      <c r="F2452" s="40">
        <v>49.7</v>
      </c>
      <c r="G2452" s="40">
        <v>59.2</v>
      </c>
      <c r="H2452" s="40">
        <v>67.7</v>
      </c>
      <c r="I2452" s="40">
        <v>75.7</v>
      </c>
      <c r="J2452" s="40">
        <v>79</v>
      </c>
      <c r="K2452" s="40">
        <v>77.7</v>
      </c>
      <c r="L2452" s="40">
        <v>71.400000000000006</v>
      </c>
      <c r="M2452" s="40">
        <v>60</v>
      </c>
      <c r="N2452" s="40">
        <v>48.4</v>
      </c>
      <c r="O2452" s="40">
        <v>40.1</v>
      </c>
    </row>
    <row r="2453" spans="1:15">
      <c r="A2453" s="40">
        <v>47115</v>
      </c>
      <c r="B2453" s="20" t="s">
        <v>747</v>
      </c>
      <c r="C2453" s="20" t="s">
        <v>2203</v>
      </c>
      <c r="D2453" s="40">
        <v>38</v>
      </c>
      <c r="E2453" s="40">
        <v>40.799999999999997</v>
      </c>
      <c r="F2453" s="40">
        <v>48.9</v>
      </c>
      <c r="G2453" s="40">
        <v>57.9</v>
      </c>
      <c r="H2453" s="40">
        <v>66</v>
      </c>
      <c r="I2453" s="40">
        <v>73.099999999999994</v>
      </c>
      <c r="J2453" s="40">
        <v>76.2</v>
      </c>
      <c r="K2453" s="40">
        <v>75.3</v>
      </c>
      <c r="L2453" s="40">
        <v>70.099999999999994</v>
      </c>
      <c r="M2453" s="40">
        <v>59</v>
      </c>
      <c r="N2453" s="40">
        <v>47.9</v>
      </c>
      <c r="O2453" s="40">
        <v>39.700000000000003</v>
      </c>
    </row>
    <row r="2454" spans="1:15">
      <c r="A2454" s="40">
        <v>47117</v>
      </c>
      <c r="B2454" s="20" t="s">
        <v>748</v>
      </c>
      <c r="C2454" s="20" t="s">
        <v>2203</v>
      </c>
      <c r="D2454" s="40">
        <v>38.1</v>
      </c>
      <c r="E2454" s="40">
        <v>40.799999999999997</v>
      </c>
      <c r="F2454" s="40">
        <v>49.1</v>
      </c>
      <c r="G2454" s="40">
        <v>58.1</v>
      </c>
      <c r="H2454" s="40">
        <v>66.5</v>
      </c>
      <c r="I2454" s="40">
        <v>74.3</v>
      </c>
      <c r="J2454" s="40">
        <v>77.7</v>
      </c>
      <c r="K2454" s="40">
        <v>76.599999999999994</v>
      </c>
      <c r="L2454" s="40">
        <v>70.8</v>
      </c>
      <c r="M2454" s="40">
        <v>59.3</v>
      </c>
      <c r="N2454" s="40">
        <v>48.1</v>
      </c>
      <c r="O2454" s="40">
        <v>40.1</v>
      </c>
    </row>
    <row r="2455" spans="1:15">
      <c r="A2455" s="40">
        <v>47119</v>
      </c>
      <c r="B2455" s="20" t="s">
        <v>2220</v>
      </c>
      <c r="C2455" s="20" t="s">
        <v>2203</v>
      </c>
      <c r="D2455" s="40">
        <v>37.700000000000003</v>
      </c>
      <c r="E2455" s="40">
        <v>40.6</v>
      </c>
      <c r="F2455" s="40">
        <v>48.9</v>
      </c>
      <c r="G2455" s="40">
        <v>57.9</v>
      </c>
      <c r="H2455" s="40">
        <v>66.3</v>
      </c>
      <c r="I2455" s="40">
        <v>74.099999999999994</v>
      </c>
      <c r="J2455" s="40">
        <v>77.5</v>
      </c>
      <c r="K2455" s="40">
        <v>76.3</v>
      </c>
      <c r="L2455" s="40">
        <v>70.400000000000006</v>
      </c>
      <c r="M2455" s="40">
        <v>59.1</v>
      </c>
      <c r="N2455" s="40">
        <v>47.8</v>
      </c>
      <c r="O2455" s="40">
        <v>39.700000000000003</v>
      </c>
    </row>
    <row r="2456" spans="1:15">
      <c r="A2456" s="40">
        <v>47121</v>
      </c>
      <c r="B2456" s="20" t="s">
        <v>2024</v>
      </c>
      <c r="C2456" s="20" t="s">
        <v>2203</v>
      </c>
      <c r="D2456" s="40">
        <v>38.6</v>
      </c>
      <c r="E2456" s="40">
        <v>41.3</v>
      </c>
      <c r="F2456" s="40">
        <v>49.2</v>
      </c>
      <c r="G2456" s="40">
        <v>58.2</v>
      </c>
      <c r="H2456" s="40">
        <v>66.599999999999994</v>
      </c>
      <c r="I2456" s="40">
        <v>74.2</v>
      </c>
      <c r="J2456" s="40">
        <v>77.400000000000006</v>
      </c>
      <c r="K2456" s="40">
        <v>76.5</v>
      </c>
      <c r="L2456" s="40">
        <v>71</v>
      </c>
      <c r="M2456" s="40">
        <v>59.3</v>
      </c>
      <c r="N2456" s="40">
        <v>47.9</v>
      </c>
      <c r="O2456" s="40">
        <v>39.9</v>
      </c>
    </row>
    <row r="2457" spans="1:15">
      <c r="A2457" s="40">
        <v>47123</v>
      </c>
      <c r="B2457" s="20" t="s">
        <v>750</v>
      </c>
      <c r="C2457" s="20" t="s">
        <v>2203</v>
      </c>
      <c r="D2457" s="40">
        <v>38.1</v>
      </c>
      <c r="E2457" s="40">
        <v>40.700000000000003</v>
      </c>
      <c r="F2457" s="40">
        <v>48.3</v>
      </c>
      <c r="G2457" s="40">
        <v>57.2</v>
      </c>
      <c r="H2457" s="40">
        <v>65.599999999999994</v>
      </c>
      <c r="I2457" s="40">
        <v>72.8</v>
      </c>
      <c r="J2457" s="40">
        <v>76</v>
      </c>
      <c r="K2457" s="40">
        <v>75</v>
      </c>
      <c r="L2457" s="40">
        <v>69.8</v>
      </c>
      <c r="M2457" s="40">
        <v>58.4</v>
      </c>
      <c r="N2457" s="40">
        <v>47.5</v>
      </c>
      <c r="O2457" s="40">
        <v>39.700000000000003</v>
      </c>
    </row>
    <row r="2458" spans="1:15">
      <c r="A2458" s="40">
        <v>47125</v>
      </c>
      <c r="B2458" s="20" t="s">
        <v>751</v>
      </c>
      <c r="C2458" s="20" t="s">
        <v>2203</v>
      </c>
      <c r="D2458" s="40">
        <v>36.4</v>
      </c>
      <c r="E2458" s="40">
        <v>39.5</v>
      </c>
      <c r="F2458" s="40">
        <v>48.3</v>
      </c>
      <c r="G2458" s="40">
        <v>57.6</v>
      </c>
      <c r="H2458" s="40">
        <v>66.2</v>
      </c>
      <c r="I2458" s="40">
        <v>74.400000000000006</v>
      </c>
      <c r="J2458" s="40">
        <v>78</v>
      </c>
      <c r="K2458" s="40">
        <v>76.599999999999994</v>
      </c>
      <c r="L2458" s="40">
        <v>70.400000000000006</v>
      </c>
      <c r="M2458" s="40">
        <v>58.9</v>
      </c>
      <c r="N2458" s="40">
        <v>47.4</v>
      </c>
      <c r="O2458" s="40">
        <v>38.700000000000003</v>
      </c>
    </row>
    <row r="2459" spans="1:15">
      <c r="A2459" s="40">
        <v>47127</v>
      </c>
      <c r="B2459" s="20" t="s">
        <v>1946</v>
      </c>
      <c r="C2459" s="20" t="s">
        <v>2203</v>
      </c>
      <c r="D2459" s="40">
        <v>38.5</v>
      </c>
      <c r="E2459" s="40">
        <v>41.2</v>
      </c>
      <c r="F2459" s="40">
        <v>49.4</v>
      </c>
      <c r="G2459" s="40">
        <v>58.1</v>
      </c>
      <c r="H2459" s="40">
        <v>66.3</v>
      </c>
      <c r="I2459" s="40">
        <v>74</v>
      </c>
      <c r="J2459" s="40">
        <v>77.2</v>
      </c>
      <c r="K2459" s="40">
        <v>76.2</v>
      </c>
      <c r="L2459" s="40">
        <v>70.7</v>
      </c>
      <c r="M2459" s="40">
        <v>59.2</v>
      </c>
      <c r="N2459" s="40">
        <v>48.3</v>
      </c>
      <c r="O2459" s="40">
        <v>40.5</v>
      </c>
    </row>
    <row r="2460" spans="1:15">
      <c r="A2460" s="40">
        <v>47129</v>
      </c>
      <c r="B2460" s="20" t="s">
        <v>752</v>
      </c>
      <c r="C2460" s="20" t="s">
        <v>2203</v>
      </c>
      <c r="D2460" s="40">
        <v>35.5</v>
      </c>
      <c r="E2460" s="40">
        <v>38.1</v>
      </c>
      <c r="F2460" s="40">
        <v>46.1</v>
      </c>
      <c r="G2460" s="40">
        <v>55.3</v>
      </c>
      <c r="H2460" s="40">
        <v>63.7</v>
      </c>
      <c r="I2460" s="40">
        <v>71</v>
      </c>
      <c r="J2460" s="40">
        <v>74.2</v>
      </c>
      <c r="K2460" s="40">
        <v>73.099999999999994</v>
      </c>
      <c r="L2460" s="40">
        <v>67.599999999999994</v>
      </c>
      <c r="M2460" s="40">
        <v>56.4</v>
      </c>
      <c r="N2460" s="40">
        <v>45.3</v>
      </c>
      <c r="O2460" s="40">
        <v>37.299999999999997</v>
      </c>
    </row>
    <row r="2461" spans="1:15">
      <c r="A2461" s="40">
        <v>47131</v>
      </c>
      <c r="B2461" s="20" t="s">
        <v>2221</v>
      </c>
      <c r="C2461" s="20" t="s">
        <v>2203</v>
      </c>
      <c r="D2461" s="40">
        <v>35.700000000000003</v>
      </c>
      <c r="E2461" s="40">
        <v>39.200000000000003</v>
      </c>
      <c r="F2461" s="40">
        <v>48.5</v>
      </c>
      <c r="G2461" s="40">
        <v>58.6</v>
      </c>
      <c r="H2461" s="40">
        <v>67.7</v>
      </c>
      <c r="I2461" s="40">
        <v>76</v>
      </c>
      <c r="J2461" s="40">
        <v>79.5</v>
      </c>
      <c r="K2461" s="40">
        <v>78</v>
      </c>
      <c r="L2461" s="40">
        <v>71.400000000000006</v>
      </c>
      <c r="M2461" s="40">
        <v>60</v>
      </c>
      <c r="N2461" s="40">
        <v>47.6</v>
      </c>
      <c r="O2461" s="40">
        <v>38.6</v>
      </c>
    </row>
    <row r="2462" spans="1:15">
      <c r="A2462" s="40">
        <v>47133</v>
      </c>
      <c r="B2462" s="20" t="s">
        <v>2222</v>
      </c>
      <c r="C2462" s="20" t="s">
        <v>2203</v>
      </c>
      <c r="D2462" s="40">
        <v>35.799999999999997</v>
      </c>
      <c r="E2462" s="40">
        <v>38.5</v>
      </c>
      <c r="F2462" s="40">
        <v>46.8</v>
      </c>
      <c r="G2462" s="40">
        <v>55.9</v>
      </c>
      <c r="H2462" s="40">
        <v>64.599999999999994</v>
      </c>
      <c r="I2462" s="40">
        <v>72.099999999999994</v>
      </c>
      <c r="J2462" s="40">
        <v>75.5</v>
      </c>
      <c r="K2462" s="40">
        <v>74.400000000000006</v>
      </c>
      <c r="L2462" s="40">
        <v>68.7</v>
      </c>
      <c r="M2462" s="40">
        <v>57.3</v>
      </c>
      <c r="N2462" s="40">
        <v>46.1</v>
      </c>
      <c r="O2462" s="40">
        <v>38</v>
      </c>
    </row>
    <row r="2463" spans="1:15">
      <c r="A2463" s="40">
        <v>47135</v>
      </c>
      <c r="B2463" s="20" t="s">
        <v>753</v>
      </c>
      <c r="C2463" s="20" t="s">
        <v>2203</v>
      </c>
      <c r="D2463" s="40">
        <v>37.9</v>
      </c>
      <c r="E2463" s="40">
        <v>41.1</v>
      </c>
      <c r="F2463" s="40">
        <v>49.4</v>
      </c>
      <c r="G2463" s="40">
        <v>58.8</v>
      </c>
      <c r="H2463" s="40">
        <v>66.8</v>
      </c>
      <c r="I2463" s="40">
        <v>74.7</v>
      </c>
      <c r="J2463" s="40">
        <v>78.099999999999994</v>
      </c>
      <c r="K2463" s="40">
        <v>77</v>
      </c>
      <c r="L2463" s="40">
        <v>70.900000000000006</v>
      </c>
      <c r="M2463" s="40">
        <v>59.3</v>
      </c>
      <c r="N2463" s="40">
        <v>48.2</v>
      </c>
      <c r="O2463" s="40">
        <v>40</v>
      </c>
    </row>
    <row r="2464" spans="1:15">
      <c r="A2464" s="40">
        <v>47137</v>
      </c>
      <c r="B2464" s="20" t="s">
        <v>2223</v>
      </c>
      <c r="C2464" s="20" t="s">
        <v>2203</v>
      </c>
      <c r="D2464" s="40">
        <v>35.5</v>
      </c>
      <c r="E2464" s="40">
        <v>38.1</v>
      </c>
      <c r="F2464" s="40">
        <v>46.5</v>
      </c>
      <c r="G2464" s="40">
        <v>55.7</v>
      </c>
      <c r="H2464" s="40">
        <v>64.400000000000006</v>
      </c>
      <c r="I2464" s="40">
        <v>72</v>
      </c>
      <c r="J2464" s="40">
        <v>75.400000000000006</v>
      </c>
      <c r="K2464" s="40">
        <v>74.2</v>
      </c>
      <c r="L2464" s="40">
        <v>68.5</v>
      </c>
      <c r="M2464" s="40">
        <v>56.9</v>
      </c>
      <c r="N2464" s="40">
        <v>45.8</v>
      </c>
      <c r="O2464" s="40">
        <v>37.6</v>
      </c>
    </row>
    <row r="2465" spans="1:15">
      <c r="A2465" s="40">
        <v>47139</v>
      </c>
      <c r="B2465" s="20" t="s">
        <v>825</v>
      </c>
      <c r="C2465" s="20" t="s">
        <v>2203</v>
      </c>
      <c r="D2465" s="40">
        <v>38.700000000000003</v>
      </c>
      <c r="E2465" s="40">
        <v>41.3</v>
      </c>
      <c r="F2465" s="40">
        <v>48.9</v>
      </c>
      <c r="G2465" s="40">
        <v>58</v>
      </c>
      <c r="H2465" s="40">
        <v>66.2</v>
      </c>
      <c r="I2465" s="40">
        <v>73.5</v>
      </c>
      <c r="J2465" s="40">
        <v>76.7</v>
      </c>
      <c r="K2465" s="40">
        <v>75.7</v>
      </c>
      <c r="L2465" s="40">
        <v>70.400000000000006</v>
      </c>
      <c r="M2465" s="40">
        <v>58.9</v>
      </c>
      <c r="N2465" s="40">
        <v>48.1</v>
      </c>
      <c r="O2465" s="40">
        <v>40.200000000000003</v>
      </c>
    </row>
    <row r="2466" spans="1:15">
      <c r="A2466" s="40">
        <v>47141</v>
      </c>
      <c r="B2466" s="20" t="s">
        <v>1007</v>
      </c>
      <c r="C2466" s="20" t="s">
        <v>2203</v>
      </c>
      <c r="D2466" s="40">
        <v>36.299999999999997</v>
      </c>
      <c r="E2466" s="40">
        <v>38.9</v>
      </c>
      <c r="F2466" s="40">
        <v>47.2</v>
      </c>
      <c r="G2466" s="40">
        <v>56.4</v>
      </c>
      <c r="H2466" s="40">
        <v>64.900000000000006</v>
      </c>
      <c r="I2466" s="40">
        <v>72.5</v>
      </c>
      <c r="J2466" s="40">
        <v>75.900000000000006</v>
      </c>
      <c r="K2466" s="40">
        <v>74.8</v>
      </c>
      <c r="L2466" s="40">
        <v>69.099999999999994</v>
      </c>
      <c r="M2466" s="40">
        <v>57.8</v>
      </c>
      <c r="N2466" s="40">
        <v>46.5</v>
      </c>
      <c r="O2466" s="40">
        <v>38.4</v>
      </c>
    </row>
    <row r="2467" spans="1:15">
      <c r="A2467" s="40">
        <v>47143</v>
      </c>
      <c r="B2467" s="20" t="s">
        <v>2224</v>
      </c>
      <c r="C2467" s="20" t="s">
        <v>2203</v>
      </c>
      <c r="D2467" s="40">
        <v>37.5</v>
      </c>
      <c r="E2467" s="40">
        <v>40.200000000000003</v>
      </c>
      <c r="F2467" s="40">
        <v>48.2</v>
      </c>
      <c r="G2467" s="40">
        <v>57.3</v>
      </c>
      <c r="H2467" s="40">
        <v>65.7</v>
      </c>
      <c r="I2467" s="40">
        <v>72.900000000000006</v>
      </c>
      <c r="J2467" s="40">
        <v>76.099999999999994</v>
      </c>
      <c r="K2467" s="40">
        <v>75.3</v>
      </c>
      <c r="L2467" s="40">
        <v>70</v>
      </c>
      <c r="M2467" s="40">
        <v>58.7</v>
      </c>
      <c r="N2467" s="40">
        <v>47.3</v>
      </c>
      <c r="O2467" s="40">
        <v>39.1</v>
      </c>
    </row>
    <row r="2468" spans="1:15">
      <c r="A2468" s="40">
        <v>47145</v>
      </c>
      <c r="B2468" s="20" t="s">
        <v>2225</v>
      </c>
      <c r="C2468" s="20" t="s">
        <v>2203</v>
      </c>
      <c r="D2468" s="40">
        <v>37.9</v>
      </c>
      <c r="E2468" s="40">
        <v>40.5</v>
      </c>
      <c r="F2468" s="40">
        <v>48.5</v>
      </c>
      <c r="G2468" s="40">
        <v>57.6</v>
      </c>
      <c r="H2468" s="40">
        <v>66.3</v>
      </c>
      <c r="I2468" s="40">
        <v>73.7</v>
      </c>
      <c r="J2468" s="40">
        <v>77</v>
      </c>
      <c r="K2468" s="40">
        <v>76</v>
      </c>
      <c r="L2468" s="40">
        <v>70.400000000000006</v>
      </c>
      <c r="M2468" s="40">
        <v>58.7</v>
      </c>
      <c r="N2468" s="40">
        <v>47.4</v>
      </c>
      <c r="O2468" s="40">
        <v>39.4</v>
      </c>
    </row>
    <row r="2469" spans="1:15">
      <c r="A2469" s="40">
        <v>47147</v>
      </c>
      <c r="B2469" s="20" t="s">
        <v>1420</v>
      </c>
      <c r="C2469" s="20" t="s">
        <v>2203</v>
      </c>
      <c r="D2469" s="40">
        <v>36.1</v>
      </c>
      <c r="E2469" s="40">
        <v>39.1</v>
      </c>
      <c r="F2469" s="40">
        <v>47.9</v>
      </c>
      <c r="G2469" s="40">
        <v>57.3</v>
      </c>
      <c r="H2469" s="40">
        <v>66.099999999999994</v>
      </c>
      <c r="I2469" s="40">
        <v>74.3</v>
      </c>
      <c r="J2469" s="40">
        <v>77.900000000000006</v>
      </c>
      <c r="K2469" s="40">
        <v>76.5</v>
      </c>
      <c r="L2469" s="40">
        <v>70.400000000000006</v>
      </c>
      <c r="M2469" s="40">
        <v>58.9</v>
      </c>
      <c r="N2469" s="40">
        <v>47.3</v>
      </c>
      <c r="O2469" s="40">
        <v>38.5</v>
      </c>
    </row>
    <row r="2470" spans="1:15">
      <c r="A2470" s="40">
        <v>47149</v>
      </c>
      <c r="B2470" s="20" t="s">
        <v>1958</v>
      </c>
      <c r="C2470" s="20" t="s">
        <v>2203</v>
      </c>
      <c r="D2470" s="40">
        <v>38</v>
      </c>
      <c r="E2470" s="40">
        <v>40.700000000000003</v>
      </c>
      <c r="F2470" s="40">
        <v>49.1</v>
      </c>
      <c r="G2470" s="40">
        <v>58.2</v>
      </c>
      <c r="H2470" s="40">
        <v>66.7</v>
      </c>
      <c r="I2470" s="40">
        <v>74.599999999999994</v>
      </c>
      <c r="J2470" s="40">
        <v>78</v>
      </c>
      <c r="K2470" s="40">
        <v>76.900000000000006</v>
      </c>
      <c r="L2470" s="40">
        <v>71</v>
      </c>
      <c r="M2470" s="40">
        <v>59.5</v>
      </c>
      <c r="N2470" s="40">
        <v>48.1</v>
      </c>
      <c r="O2470" s="40">
        <v>40</v>
      </c>
    </row>
    <row r="2471" spans="1:15">
      <c r="A2471" s="40">
        <v>47151</v>
      </c>
      <c r="B2471" s="20" t="s">
        <v>831</v>
      </c>
      <c r="C2471" s="20" t="s">
        <v>2203</v>
      </c>
      <c r="D2471" s="40">
        <v>34.6</v>
      </c>
      <c r="E2471" s="40">
        <v>37.200000000000003</v>
      </c>
      <c r="F2471" s="40">
        <v>45.4</v>
      </c>
      <c r="G2471" s="40">
        <v>54.5</v>
      </c>
      <c r="H2471" s="40">
        <v>63</v>
      </c>
      <c r="I2471" s="40">
        <v>70.3</v>
      </c>
      <c r="J2471" s="40">
        <v>73.599999999999994</v>
      </c>
      <c r="K2471" s="40">
        <v>72.3</v>
      </c>
      <c r="L2471" s="40">
        <v>66.8</v>
      </c>
      <c r="M2471" s="40">
        <v>55.4</v>
      </c>
      <c r="N2471" s="40">
        <v>44.5</v>
      </c>
      <c r="O2471" s="40">
        <v>36.4</v>
      </c>
    </row>
    <row r="2472" spans="1:15">
      <c r="A2472" s="40">
        <v>47153</v>
      </c>
      <c r="B2472" s="20" t="s">
        <v>2226</v>
      </c>
      <c r="C2472" s="20" t="s">
        <v>2203</v>
      </c>
      <c r="D2472" s="40">
        <v>36.6</v>
      </c>
      <c r="E2472" s="40">
        <v>39.299999999999997</v>
      </c>
      <c r="F2472" s="40">
        <v>47.5</v>
      </c>
      <c r="G2472" s="40">
        <v>56.5</v>
      </c>
      <c r="H2472" s="40">
        <v>64.8</v>
      </c>
      <c r="I2472" s="40">
        <v>71.8</v>
      </c>
      <c r="J2472" s="40">
        <v>74.8</v>
      </c>
      <c r="K2472" s="40">
        <v>74</v>
      </c>
      <c r="L2472" s="40">
        <v>68.8</v>
      </c>
      <c r="M2472" s="40">
        <v>58.1</v>
      </c>
      <c r="N2472" s="40">
        <v>46.9</v>
      </c>
      <c r="O2472" s="40">
        <v>38.4</v>
      </c>
    </row>
    <row r="2473" spans="1:15">
      <c r="A2473" s="40">
        <v>47155</v>
      </c>
      <c r="B2473" s="20" t="s">
        <v>834</v>
      </c>
      <c r="C2473" s="20" t="s">
        <v>2203</v>
      </c>
      <c r="D2473" s="40">
        <v>36.6</v>
      </c>
      <c r="E2473" s="40">
        <v>39.1</v>
      </c>
      <c r="F2473" s="40">
        <v>46.6</v>
      </c>
      <c r="G2473" s="40">
        <v>55.3</v>
      </c>
      <c r="H2473" s="40">
        <v>63.9</v>
      </c>
      <c r="I2473" s="40">
        <v>71.2</v>
      </c>
      <c r="J2473" s="40">
        <v>74.3</v>
      </c>
      <c r="K2473" s="40">
        <v>73.2</v>
      </c>
      <c r="L2473" s="40">
        <v>68</v>
      </c>
      <c r="M2473" s="40">
        <v>56.8</v>
      </c>
      <c r="N2473" s="40">
        <v>45.9</v>
      </c>
      <c r="O2473" s="40">
        <v>38.1</v>
      </c>
    </row>
    <row r="2474" spans="1:15">
      <c r="A2474" s="40">
        <v>47157</v>
      </c>
      <c r="B2474" s="20" t="s">
        <v>759</v>
      </c>
      <c r="C2474" s="20" t="s">
        <v>2203</v>
      </c>
      <c r="D2474" s="40">
        <v>39.6</v>
      </c>
      <c r="E2474" s="40">
        <v>43.1</v>
      </c>
      <c r="F2474" s="40">
        <v>51.5</v>
      </c>
      <c r="G2474" s="40">
        <v>61.2</v>
      </c>
      <c r="H2474" s="40">
        <v>70</v>
      </c>
      <c r="I2474" s="40">
        <v>78</v>
      </c>
      <c r="J2474" s="40">
        <v>81.2</v>
      </c>
      <c r="K2474" s="40">
        <v>79.7</v>
      </c>
      <c r="L2474" s="40">
        <v>73.5</v>
      </c>
      <c r="M2474" s="40">
        <v>62.5</v>
      </c>
      <c r="N2474" s="40">
        <v>50.6</v>
      </c>
      <c r="O2474" s="40">
        <v>42.2</v>
      </c>
    </row>
    <row r="2475" spans="1:15">
      <c r="A2475" s="40">
        <v>47159</v>
      </c>
      <c r="B2475" s="20" t="s">
        <v>1360</v>
      </c>
      <c r="C2475" s="20" t="s">
        <v>2203</v>
      </c>
      <c r="D2475" s="40">
        <v>37.299999999999997</v>
      </c>
      <c r="E2475" s="40">
        <v>40.1</v>
      </c>
      <c r="F2475" s="40">
        <v>48.6</v>
      </c>
      <c r="G2475" s="40">
        <v>57.9</v>
      </c>
      <c r="H2475" s="40">
        <v>66.5</v>
      </c>
      <c r="I2475" s="40">
        <v>74.5</v>
      </c>
      <c r="J2475" s="40">
        <v>77.900000000000006</v>
      </c>
      <c r="K2475" s="40">
        <v>76.8</v>
      </c>
      <c r="L2475" s="40">
        <v>70.900000000000006</v>
      </c>
      <c r="M2475" s="40">
        <v>59.3</v>
      </c>
      <c r="N2475" s="40">
        <v>47.8</v>
      </c>
      <c r="O2475" s="40">
        <v>39.5</v>
      </c>
    </row>
    <row r="2476" spans="1:15">
      <c r="A2476" s="40">
        <v>47161</v>
      </c>
      <c r="B2476" s="20" t="s">
        <v>1103</v>
      </c>
      <c r="C2476" s="20" t="s">
        <v>2203</v>
      </c>
      <c r="D2476" s="40">
        <v>36.5</v>
      </c>
      <c r="E2476" s="40">
        <v>39.6</v>
      </c>
      <c r="F2476" s="40">
        <v>48.5</v>
      </c>
      <c r="G2476" s="40">
        <v>58</v>
      </c>
      <c r="H2476" s="40">
        <v>66.400000000000006</v>
      </c>
      <c r="I2476" s="40">
        <v>74.599999999999994</v>
      </c>
      <c r="J2476" s="40">
        <v>78.3</v>
      </c>
      <c r="K2476" s="40">
        <v>76.900000000000006</v>
      </c>
      <c r="L2476" s="40">
        <v>70.599999999999994</v>
      </c>
      <c r="M2476" s="40">
        <v>59.2</v>
      </c>
      <c r="N2476" s="40">
        <v>47.4</v>
      </c>
      <c r="O2476" s="40">
        <v>38.700000000000003</v>
      </c>
    </row>
    <row r="2477" spans="1:15">
      <c r="A2477" s="40">
        <v>47163</v>
      </c>
      <c r="B2477" s="20" t="s">
        <v>1248</v>
      </c>
      <c r="C2477" s="20" t="s">
        <v>2203</v>
      </c>
      <c r="D2477" s="40">
        <v>35.9</v>
      </c>
      <c r="E2477" s="40">
        <v>38.4</v>
      </c>
      <c r="F2477" s="40">
        <v>46.1</v>
      </c>
      <c r="G2477" s="40">
        <v>54.9</v>
      </c>
      <c r="H2477" s="40">
        <v>63.6</v>
      </c>
      <c r="I2477" s="40">
        <v>71</v>
      </c>
      <c r="J2477" s="40">
        <v>74.3</v>
      </c>
      <c r="K2477" s="40">
        <v>73.3</v>
      </c>
      <c r="L2477" s="40">
        <v>67.8</v>
      </c>
      <c r="M2477" s="40">
        <v>56.6</v>
      </c>
      <c r="N2477" s="40">
        <v>45.6</v>
      </c>
      <c r="O2477" s="40">
        <v>37.5</v>
      </c>
    </row>
    <row r="2478" spans="1:15">
      <c r="A2478" s="40">
        <v>47165</v>
      </c>
      <c r="B2478" s="20" t="s">
        <v>1364</v>
      </c>
      <c r="C2478" s="20" t="s">
        <v>2203</v>
      </c>
      <c r="D2478" s="40">
        <v>36.4</v>
      </c>
      <c r="E2478" s="40">
        <v>39.4</v>
      </c>
      <c r="F2478" s="40">
        <v>48.1</v>
      </c>
      <c r="G2478" s="40">
        <v>57.5</v>
      </c>
      <c r="H2478" s="40">
        <v>66.2</v>
      </c>
      <c r="I2478" s="40">
        <v>74.2</v>
      </c>
      <c r="J2478" s="40">
        <v>77.8</v>
      </c>
      <c r="K2478" s="40">
        <v>76.5</v>
      </c>
      <c r="L2478" s="40">
        <v>70.599999999999994</v>
      </c>
      <c r="M2478" s="40">
        <v>59.1</v>
      </c>
      <c r="N2478" s="40">
        <v>47.4</v>
      </c>
      <c r="O2478" s="40">
        <v>38.700000000000003</v>
      </c>
    </row>
    <row r="2479" spans="1:15">
      <c r="A2479" s="40">
        <v>47167</v>
      </c>
      <c r="B2479" s="20" t="s">
        <v>1251</v>
      </c>
      <c r="C2479" s="20" t="s">
        <v>2203</v>
      </c>
      <c r="D2479" s="40">
        <v>38.6</v>
      </c>
      <c r="E2479" s="40">
        <v>42</v>
      </c>
      <c r="F2479" s="40">
        <v>50.7</v>
      </c>
      <c r="G2479" s="40">
        <v>60.4</v>
      </c>
      <c r="H2479" s="40">
        <v>69.400000000000006</v>
      </c>
      <c r="I2479" s="40">
        <v>77.5</v>
      </c>
      <c r="J2479" s="40">
        <v>80.599999999999994</v>
      </c>
      <c r="K2479" s="40">
        <v>79.099999999999994</v>
      </c>
      <c r="L2479" s="40">
        <v>72.7</v>
      </c>
      <c r="M2479" s="40">
        <v>61.6</v>
      </c>
      <c r="N2479" s="40">
        <v>49.7</v>
      </c>
      <c r="O2479" s="40">
        <v>41.2</v>
      </c>
    </row>
    <row r="2480" spans="1:15">
      <c r="A2480" s="40">
        <v>47169</v>
      </c>
      <c r="B2480" s="20" t="s">
        <v>2227</v>
      </c>
      <c r="C2480" s="20" t="s">
        <v>2203</v>
      </c>
      <c r="D2480" s="40">
        <v>37</v>
      </c>
      <c r="E2480" s="40">
        <v>39.9</v>
      </c>
      <c r="F2480" s="40">
        <v>48.5</v>
      </c>
      <c r="G2480" s="40">
        <v>57.8</v>
      </c>
      <c r="H2480" s="40">
        <v>66.5</v>
      </c>
      <c r="I2480" s="40">
        <v>74.5</v>
      </c>
      <c r="J2480" s="40">
        <v>78</v>
      </c>
      <c r="K2480" s="40">
        <v>76.8</v>
      </c>
      <c r="L2480" s="40">
        <v>70.900000000000006</v>
      </c>
      <c r="M2480" s="40">
        <v>59.3</v>
      </c>
      <c r="N2480" s="40">
        <v>47.7</v>
      </c>
      <c r="O2480" s="40">
        <v>39.200000000000003</v>
      </c>
    </row>
    <row r="2481" spans="1:15">
      <c r="A2481" s="40">
        <v>47171</v>
      </c>
      <c r="B2481" s="20" t="s">
        <v>2228</v>
      </c>
      <c r="C2481" s="20" t="s">
        <v>2203</v>
      </c>
      <c r="D2481" s="40">
        <v>34.4</v>
      </c>
      <c r="E2481" s="40">
        <v>36.6</v>
      </c>
      <c r="F2481" s="40">
        <v>43.8</v>
      </c>
      <c r="G2481" s="40">
        <v>52.5</v>
      </c>
      <c r="H2481" s="40">
        <v>60.9</v>
      </c>
      <c r="I2481" s="40">
        <v>67.8</v>
      </c>
      <c r="J2481" s="40">
        <v>70.900000000000006</v>
      </c>
      <c r="K2481" s="40">
        <v>69.900000000000006</v>
      </c>
      <c r="L2481" s="40">
        <v>64.8</v>
      </c>
      <c r="M2481" s="40">
        <v>54.3</v>
      </c>
      <c r="N2481" s="40">
        <v>43.8</v>
      </c>
      <c r="O2481" s="40">
        <v>36.1</v>
      </c>
    </row>
    <row r="2482" spans="1:15">
      <c r="A2482" s="40">
        <v>47173</v>
      </c>
      <c r="B2482" s="20" t="s">
        <v>837</v>
      </c>
      <c r="C2482" s="20" t="s">
        <v>2203</v>
      </c>
      <c r="D2482" s="40">
        <v>36.4</v>
      </c>
      <c r="E2482" s="40">
        <v>39.1</v>
      </c>
      <c r="F2482" s="40">
        <v>47.2</v>
      </c>
      <c r="G2482" s="40">
        <v>56.2</v>
      </c>
      <c r="H2482" s="40">
        <v>64.900000000000006</v>
      </c>
      <c r="I2482" s="40">
        <v>72.400000000000006</v>
      </c>
      <c r="J2482" s="40">
        <v>75.7</v>
      </c>
      <c r="K2482" s="40">
        <v>74.5</v>
      </c>
      <c r="L2482" s="40">
        <v>69.099999999999994</v>
      </c>
      <c r="M2482" s="40">
        <v>57.3</v>
      </c>
      <c r="N2482" s="40">
        <v>46</v>
      </c>
      <c r="O2482" s="40">
        <v>38</v>
      </c>
    </row>
    <row r="2483" spans="1:15">
      <c r="A2483" s="40">
        <v>47175</v>
      </c>
      <c r="B2483" s="20" t="s">
        <v>838</v>
      </c>
      <c r="C2483" s="20" t="s">
        <v>2203</v>
      </c>
      <c r="D2483" s="40">
        <v>36.200000000000003</v>
      </c>
      <c r="E2483" s="40">
        <v>38.9</v>
      </c>
      <c r="F2483" s="40">
        <v>47.1</v>
      </c>
      <c r="G2483" s="40">
        <v>56</v>
      </c>
      <c r="H2483" s="40">
        <v>64.2</v>
      </c>
      <c r="I2483" s="40">
        <v>71.5</v>
      </c>
      <c r="J2483" s="40">
        <v>74.7</v>
      </c>
      <c r="K2483" s="40">
        <v>73.7</v>
      </c>
      <c r="L2483" s="40">
        <v>68.3</v>
      </c>
      <c r="M2483" s="40">
        <v>57.3</v>
      </c>
      <c r="N2483" s="40">
        <v>46.3</v>
      </c>
      <c r="O2483" s="40">
        <v>38.1</v>
      </c>
    </row>
    <row r="2484" spans="1:15">
      <c r="A2484" s="40">
        <v>47177</v>
      </c>
      <c r="B2484" s="20" t="s">
        <v>1119</v>
      </c>
      <c r="C2484" s="20" t="s">
        <v>2203</v>
      </c>
      <c r="D2484" s="40">
        <v>37.299999999999997</v>
      </c>
      <c r="E2484" s="40">
        <v>40</v>
      </c>
      <c r="F2484" s="40">
        <v>48.2</v>
      </c>
      <c r="G2484" s="40">
        <v>56.9</v>
      </c>
      <c r="H2484" s="40">
        <v>65.2</v>
      </c>
      <c r="I2484" s="40">
        <v>72.900000000000006</v>
      </c>
      <c r="J2484" s="40">
        <v>76.2</v>
      </c>
      <c r="K2484" s="40">
        <v>75.2</v>
      </c>
      <c r="L2484" s="40">
        <v>69.599999999999994</v>
      </c>
      <c r="M2484" s="40">
        <v>58.1</v>
      </c>
      <c r="N2484" s="40">
        <v>47</v>
      </c>
      <c r="O2484" s="40">
        <v>39.200000000000003</v>
      </c>
    </row>
    <row r="2485" spans="1:15">
      <c r="A2485" s="40">
        <v>47179</v>
      </c>
      <c r="B2485" s="20" t="s">
        <v>765</v>
      </c>
      <c r="C2485" s="20" t="s">
        <v>2203</v>
      </c>
      <c r="D2485" s="40">
        <v>36.700000000000003</v>
      </c>
      <c r="E2485" s="40">
        <v>39.200000000000003</v>
      </c>
      <c r="F2485" s="40">
        <v>46.8</v>
      </c>
      <c r="G2485" s="40">
        <v>55.5</v>
      </c>
      <c r="H2485" s="40">
        <v>64.2</v>
      </c>
      <c r="I2485" s="40">
        <v>71.599999999999994</v>
      </c>
      <c r="J2485" s="40">
        <v>74.8</v>
      </c>
      <c r="K2485" s="40">
        <v>73.8</v>
      </c>
      <c r="L2485" s="40">
        <v>68.400000000000006</v>
      </c>
      <c r="M2485" s="40">
        <v>57.1</v>
      </c>
      <c r="N2485" s="40">
        <v>46.1</v>
      </c>
      <c r="O2485" s="40">
        <v>38.200000000000003</v>
      </c>
    </row>
    <row r="2486" spans="1:15">
      <c r="A2486" s="40">
        <v>47181</v>
      </c>
      <c r="B2486" s="20" t="s">
        <v>1120</v>
      </c>
      <c r="C2486" s="20" t="s">
        <v>2203</v>
      </c>
      <c r="D2486" s="40">
        <v>38.1</v>
      </c>
      <c r="E2486" s="40">
        <v>41.1</v>
      </c>
      <c r="F2486" s="40">
        <v>49.5</v>
      </c>
      <c r="G2486" s="40">
        <v>58.7</v>
      </c>
      <c r="H2486" s="40">
        <v>66.7</v>
      </c>
      <c r="I2486" s="40">
        <v>74.400000000000006</v>
      </c>
      <c r="J2486" s="40">
        <v>77.7</v>
      </c>
      <c r="K2486" s="40">
        <v>76.8</v>
      </c>
      <c r="L2486" s="40">
        <v>70.8</v>
      </c>
      <c r="M2486" s="40">
        <v>59.2</v>
      </c>
      <c r="N2486" s="40">
        <v>48.1</v>
      </c>
      <c r="O2486" s="40">
        <v>40.200000000000003</v>
      </c>
    </row>
    <row r="2487" spans="1:15">
      <c r="A2487" s="40">
        <v>47183</v>
      </c>
      <c r="B2487" s="20" t="s">
        <v>2229</v>
      </c>
      <c r="C2487" s="20" t="s">
        <v>2203</v>
      </c>
      <c r="D2487" s="40">
        <v>36.200000000000003</v>
      </c>
      <c r="E2487" s="40">
        <v>39.6</v>
      </c>
      <c r="F2487" s="40">
        <v>48.7</v>
      </c>
      <c r="G2487" s="40">
        <v>58.6</v>
      </c>
      <c r="H2487" s="40">
        <v>67.400000000000006</v>
      </c>
      <c r="I2487" s="40">
        <v>75.599999999999994</v>
      </c>
      <c r="J2487" s="40">
        <v>79.2</v>
      </c>
      <c r="K2487" s="40">
        <v>77.7</v>
      </c>
      <c r="L2487" s="40">
        <v>71.2</v>
      </c>
      <c r="M2487" s="40">
        <v>59.8</v>
      </c>
      <c r="N2487" s="40">
        <v>47.6</v>
      </c>
      <c r="O2487" s="40">
        <v>38.9</v>
      </c>
    </row>
    <row r="2488" spans="1:15">
      <c r="A2488" s="40">
        <v>47185</v>
      </c>
      <c r="B2488" s="20" t="s">
        <v>839</v>
      </c>
      <c r="C2488" s="20" t="s">
        <v>2203</v>
      </c>
      <c r="D2488" s="40">
        <v>36.6</v>
      </c>
      <c r="E2488" s="40">
        <v>39.200000000000003</v>
      </c>
      <c r="F2488" s="40">
        <v>47.4</v>
      </c>
      <c r="G2488" s="40">
        <v>56.5</v>
      </c>
      <c r="H2488" s="40">
        <v>64.900000000000006</v>
      </c>
      <c r="I2488" s="40">
        <v>72.5</v>
      </c>
      <c r="J2488" s="40">
        <v>75.8</v>
      </c>
      <c r="K2488" s="40">
        <v>74.8</v>
      </c>
      <c r="L2488" s="40">
        <v>69.2</v>
      </c>
      <c r="M2488" s="40">
        <v>57.8</v>
      </c>
      <c r="N2488" s="40">
        <v>46.6</v>
      </c>
      <c r="O2488" s="40">
        <v>38.6</v>
      </c>
    </row>
    <row r="2489" spans="1:15">
      <c r="A2489" s="40">
        <v>47187</v>
      </c>
      <c r="B2489" s="20" t="s">
        <v>1213</v>
      </c>
      <c r="C2489" s="20" t="s">
        <v>2203</v>
      </c>
      <c r="D2489" s="40">
        <v>37.4</v>
      </c>
      <c r="E2489" s="40">
        <v>40.200000000000003</v>
      </c>
      <c r="F2489" s="40">
        <v>48.7</v>
      </c>
      <c r="G2489" s="40">
        <v>57.9</v>
      </c>
      <c r="H2489" s="40">
        <v>66.3</v>
      </c>
      <c r="I2489" s="40">
        <v>74.2</v>
      </c>
      <c r="J2489" s="40">
        <v>77.599999999999994</v>
      </c>
      <c r="K2489" s="40">
        <v>76.400000000000006</v>
      </c>
      <c r="L2489" s="40">
        <v>70.400000000000006</v>
      </c>
      <c r="M2489" s="40">
        <v>59</v>
      </c>
      <c r="N2489" s="40">
        <v>47.7</v>
      </c>
      <c r="O2489" s="40">
        <v>39.5</v>
      </c>
    </row>
    <row r="2490" spans="1:15">
      <c r="A2490" s="40">
        <v>47189</v>
      </c>
      <c r="B2490" s="20" t="s">
        <v>1369</v>
      </c>
      <c r="C2490" s="20" t="s">
        <v>2203</v>
      </c>
      <c r="D2490" s="40">
        <v>37.5</v>
      </c>
      <c r="E2490" s="40">
        <v>40.200000000000003</v>
      </c>
      <c r="F2490" s="40">
        <v>48.8</v>
      </c>
      <c r="G2490" s="40">
        <v>58.1</v>
      </c>
      <c r="H2490" s="40">
        <v>66.599999999999994</v>
      </c>
      <c r="I2490" s="40">
        <v>74.599999999999994</v>
      </c>
      <c r="J2490" s="40">
        <v>78</v>
      </c>
      <c r="K2490" s="40">
        <v>76.900000000000006</v>
      </c>
      <c r="L2490" s="40">
        <v>71</v>
      </c>
      <c r="M2490" s="40">
        <v>59.5</v>
      </c>
      <c r="N2490" s="40">
        <v>47.9</v>
      </c>
      <c r="O2490" s="40">
        <v>39.6</v>
      </c>
    </row>
    <row r="2491" spans="1:15">
      <c r="A2491" s="40">
        <v>48001</v>
      </c>
      <c r="B2491" s="20" t="s">
        <v>1305</v>
      </c>
      <c r="C2491" s="20" t="s">
        <v>2230</v>
      </c>
      <c r="D2491" s="40">
        <v>46.3</v>
      </c>
      <c r="E2491" s="40">
        <v>50.1</v>
      </c>
      <c r="F2491" s="40">
        <v>57</v>
      </c>
      <c r="G2491" s="40">
        <v>65.2</v>
      </c>
      <c r="H2491" s="40">
        <v>72.599999999999994</v>
      </c>
      <c r="I2491" s="40">
        <v>79.8</v>
      </c>
      <c r="J2491" s="40">
        <v>82.9</v>
      </c>
      <c r="K2491" s="40">
        <v>82.9</v>
      </c>
      <c r="L2491" s="40">
        <v>77.099999999999994</v>
      </c>
      <c r="M2491" s="40">
        <v>67.2</v>
      </c>
      <c r="N2491" s="40">
        <v>55.9</v>
      </c>
      <c r="O2491" s="40">
        <v>48.2</v>
      </c>
    </row>
    <row r="2492" spans="1:15">
      <c r="A2492" s="40">
        <v>48003</v>
      </c>
      <c r="B2492" s="20" t="s">
        <v>2231</v>
      </c>
      <c r="C2492" s="20" t="s">
        <v>2230</v>
      </c>
      <c r="D2492" s="40">
        <v>42.1</v>
      </c>
      <c r="E2492" s="40">
        <v>46.5</v>
      </c>
      <c r="F2492" s="40">
        <v>53.3</v>
      </c>
      <c r="G2492" s="40">
        <v>62.5</v>
      </c>
      <c r="H2492" s="40">
        <v>70.900000000000006</v>
      </c>
      <c r="I2492" s="40">
        <v>78.5</v>
      </c>
      <c r="J2492" s="40">
        <v>80.599999999999994</v>
      </c>
      <c r="K2492" s="40">
        <v>79.599999999999994</v>
      </c>
      <c r="L2492" s="40">
        <v>72.900000000000006</v>
      </c>
      <c r="M2492" s="40">
        <v>62.9</v>
      </c>
      <c r="N2492" s="40">
        <v>50.8</v>
      </c>
      <c r="O2492" s="40">
        <v>43</v>
      </c>
    </row>
    <row r="2493" spans="1:15">
      <c r="A2493" s="40">
        <v>48005</v>
      </c>
      <c r="B2493" s="20" t="s">
        <v>2232</v>
      </c>
      <c r="C2493" s="20" t="s">
        <v>2230</v>
      </c>
      <c r="D2493" s="40">
        <v>48.3</v>
      </c>
      <c r="E2493" s="40">
        <v>51.7</v>
      </c>
      <c r="F2493" s="40">
        <v>58.4</v>
      </c>
      <c r="G2493" s="40">
        <v>65.900000000000006</v>
      </c>
      <c r="H2493" s="40">
        <v>73.099999999999994</v>
      </c>
      <c r="I2493" s="40">
        <v>79.7</v>
      </c>
      <c r="J2493" s="40">
        <v>82.5</v>
      </c>
      <c r="K2493" s="40">
        <v>82.4</v>
      </c>
      <c r="L2493" s="40">
        <v>77.2</v>
      </c>
      <c r="M2493" s="40">
        <v>67.400000000000006</v>
      </c>
      <c r="N2493" s="40">
        <v>56.8</v>
      </c>
      <c r="O2493" s="40">
        <v>49.8</v>
      </c>
    </row>
    <row r="2494" spans="1:15">
      <c r="A2494" s="40">
        <v>48007</v>
      </c>
      <c r="B2494" s="20" t="s">
        <v>2233</v>
      </c>
      <c r="C2494" s="20" t="s">
        <v>2230</v>
      </c>
      <c r="D2494" s="40">
        <v>54.3</v>
      </c>
      <c r="E2494" s="40">
        <v>57.3</v>
      </c>
      <c r="F2494" s="40">
        <v>63.2</v>
      </c>
      <c r="G2494" s="40">
        <v>70.400000000000006</v>
      </c>
      <c r="H2494" s="40">
        <v>76.400000000000006</v>
      </c>
      <c r="I2494" s="40">
        <v>81.7</v>
      </c>
      <c r="J2494" s="40">
        <v>83.6</v>
      </c>
      <c r="K2494" s="40">
        <v>83.8</v>
      </c>
      <c r="L2494" s="40">
        <v>80.400000000000006</v>
      </c>
      <c r="M2494" s="40">
        <v>73.099999999999994</v>
      </c>
      <c r="N2494" s="40">
        <v>63.7</v>
      </c>
      <c r="O2494" s="40">
        <v>56.6</v>
      </c>
    </row>
    <row r="2495" spans="1:15">
      <c r="A2495" s="40">
        <v>48009</v>
      </c>
      <c r="B2495" s="20" t="s">
        <v>2234</v>
      </c>
      <c r="C2495" s="20" t="s">
        <v>2230</v>
      </c>
      <c r="D2495" s="40">
        <v>41.1</v>
      </c>
      <c r="E2495" s="40">
        <v>45.7</v>
      </c>
      <c r="F2495" s="40">
        <v>53.5</v>
      </c>
      <c r="G2495" s="40">
        <v>63.4</v>
      </c>
      <c r="H2495" s="40">
        <v>71.599999999999994</v>
      </c>
      <c r="I2495" s="40">
        <v>80.3</v>
      </c>
      <c r="J2495" s="40">
        <v>84.7</v>
      </c>
      <c r="K2495" s="40">
        <v>84.2</v>
      </c>
      <c r="L2495" s="40">
        <v>76.400000000000006</v>
      </c>
      <c r="M2495" s="40">
        <v>65.099999999999994</v>
      </c>
      <c r="N2495" s="40">
        <v>52.4</v>
      </c>
      <c r="O2495" s="40">
        <v>43.3</v>
      </c>
    </row>
    <row r="2496" spans="1:15">
      <c r="A2496" s="40">
        <v>48011</v>
      </c>
      <c r="B2496" s="20" t="s">
        <v>2101</v>
      </c>
      <c r="C2496" s="20" t="s">
        <v>2230</v>
      </c>
      <c r="D2496" s="40">
        <v>36.4</v>
      </c>
      <c r="E2496" s="40">
        <v>40.4</v>
      </c>
      <c r="F2496" s="40">
        <v>47.7</v>
      </c>
      <c r="G2496" s="40">
        <v>57.3</v>
      </c>
      <c r="H2496" s="40">
        <v>66.3</v>
      </c>
      <c r="I2496" s="40">
        <v>75.400000000000006</v>
      </c>
      <c r="J2496" s="40">
        <v>79.5</v>
      </c>
      <c r="K2496" s="40">
        <v>78.099999999999994</v>
      </c>
      <c r="L2496" s="40">
        <v>70.8</v>
      </c>
      <c r="M2496" s="40">
        <v>59.5</v>
      </c>
      <c r="N2496" s="40">
        <v>46.6</v>
      </c>
      <c r="O2496" s="40">
        <v>37.799999999999997</v>
      </c>
    </row>
    <row r="2497" spans="1:15">
      <c r="A2497" s="40">
        <v>48013</v>
      </c>
      <c r="B2497" s="20" t="s">
        <v>2235</v>
      </c>
      <c r="C2497" s="20" t="s">
        <v>2230</v>
      </c>
      <c r="D2497" s="40">
        <v>52.3</v>
      </c>
      <c r="E2497" s="40">
        <v>56.1</v>
      </c>
      <c r="F2497" s="40">
        <v>63.1</v>
      </c>
      <c r="G2497" s="40">
        <v>70.400000000000006</v>
      </c>
      <c r="H2497" s="40">
        <v>76.8</v>
      </c>
      <c r="I2497" s="40">
        <v>82.6</v>
      </c>
      <c r="J2497" s="40">
        <v>84.8</v>
      </c>
      <c r="K2497" s="40">
        <v>85</v>
      </c>
      <c r="L2497" s="40">
        <v>80.2</v>
      </c>
      <c r="M2497" s="40">
        <v>71.599999999999994</v>
      </c>
      <c r="N2497" s="40">
        <v>61.1</v>
      </c>
      <c r="O2497" s="40">
        <v>53.9</v>
      </c>
    </row>
    <row r="2498" spans="1:15">
      <c r="A2498" s="40">
        <v>48015</v>
      </c>
      <c r="B2498" s="20" t="s">
        <v>2236</v>
      </c>
      <c r="C2498" s="20" t="s">
        <v>2230</v>
      </c>
      <c r="D2498" s="40">
        <v>50.5</v>
      </c>
      <c r="E2498" s="40">
        <v>53.8</v>
      </c>
      <c r="F2498" s="40">
        <v>60.5</v>
      </c>
      <c r="G2498" s="40">
        <v>68</v>
      </c>
      <c r="H2498" s="40">
        <v>74.900000000000006</v>
      </c>
      <c r="I2498" s="40">
        <v>80.900000000000006</v>
      </c>
      <c r="J2498" s="40">
        <v>83.4</v>
      </c>
      <c r="K2498" s="40">
        <v>83.6</v>
      </c>
      <c r="L2498" s="40">
        <v>78.599999999999994</v>
      </c>
      <c r="M2498" s="40">
        <v>69.8</v>
      </c>
      <c r="N2498" s="40">
        <v>59.5</v>
      </c>
      <c r="O2498" s="40">
        <v>52.5</v>
      </c>
    </row>
    <row r="2499" spans="1:15">
      <c r="A2499" s="40">
        <v>48017</v>
      </c>
      <c r="B2499" s="20" t="s">
        <v>2237</v>
      </c>
      <c r="C2499" s="20" t="s">
        <v>2230</v>
      </c>
      <c r="D2499" s="40">
        <v>36.799999999999997</v>
      </c>
      <c r="E2499" s="40">
        <v>40.799999999999997</v>
      </c>
      <c r="F2499" s="40">
        <v>47.5</v>
      </c>
      <c r="G2499" s="40">
        <v>56.5</v>
      </c>
      <c r="H2499" s="40">
        <v>65.7</v>
      </c>
      <c r="I2499" s="40">
        <v>74.400000000000006</v>
      </c>
      <c r="J2499" s="40">
        <v>77.2</v>
      </c>
      <c r="K2499" s="40">
        <v>75.8</v>
      </c>
      <c r="L2499" s="40">
        <v>68.8</v>
      </c>
      <c r="M2499" s="40">
        <v>58.1</v>
      </c>
      <c r="N2499" s="40">
        <v>45.8</v>
      </c>
      <c r="O2499" s="40">
        <v>37.700000000000003</v>
      </c>
    </row>
    <row r="2500" spans="1:15">
      <c r="A2500" s="40">
        <v>48019</v>
      </c>
      <c r="B2500" s="20" t="s">
        <v>2238</v>
      </c>
      <c r="C2500" s="20" t="s">
        <v>2230</v>
      </c>
      <c r="D2500" s="40">
        <v>48.6</v>
      </c>
      <c r="E2500" s="40">
        <v>52.3</v>
      </c>
      <c r="F2500" s="40">
        <v>59</v>
      </c>
      <c r="G2500" s="40">
        <v>66.5</v>
      </c>
      <c r="H2500" s="40">
        <v>73.2</v>
      </c>
      <c r="I2500" s="40">
        <v>79.3</v>
      </c>
      <c r="J2500" s="40">
        <v>81.7</v>
      </c>
      <c r="K2500" s="40">
        <v>81.8</v>
      </c>
      <c r="L2500" s="40">
        <v>76.599999999999994</v>
      </c>
      <c r="M2500" s="40">
        <v>67.599999999999994</v>
      </c>
      <c r="N2500" s="40">
        <v>57</v>
      </c>
      <c r="O2500" s="40">
        <v>50.1</v>
      </c>
    </row>
    <row r="2501" spans="1:15">
      <c r="A2501" s="40">
        <v>48021</v>
      </c>
      <c r="B2501" s="20" t="s">
        <v>2239</v>
      </c>
      <c r="C2501" s="20" t="s">
        <v>2230</v>
      </c>
      <c r="D2501" s="40">
        <v>49.2</v>
      </c>
      <c r="E2501" s="40">
        <v>52.7</v>
      </c>
      <c r="F2501" s="40">
        <v>59.7</v>
      </c>
      <c r="G2501" s="40">
        <v>67.400000000000006</v>
      </c>
      <c r="H2501" s="40">
        <v>74.400000000000006</v>
      </c>
      <c r="I2501" s="40">
        <v>80.8</v>
      </c>
      <c r="J2501" s="40">
        <v>83.8</v>
      </c>
      <c r="K2501" s="40">
        <v>83.9</v>
      </c>
      <c r="L2501" s="40">
        <v>78.5</v>
      </c>
      <c r="M2501" s="40">
        <v>69.400000000000006</v>
      </c>
      <c r="N2501" s="40">
        <v>58.4</v>
      </c>
      <c r="O2501" s="40">
        <v>51</v>
      </c>
    </row>
    <row r="2502" spans="1:15">
      <c r="A2502" s="40">
        <v>48023</v>
      </c>
      <c r="B2502" s="20" t="s">
        <v>2240</v>
      </c>
      <c r="C2502" s="20" t="s">
        <v>2230</v>
      </c>
      <c r="D2502" s="40">
        <v>41</v>
      </c>
      <c r="E2502" s="40">
        <v>45.5</v>
      </c>
      <c r="F2502" s="40">
        <v>53.3</v>
      </c>
      <c r="G2502" s="40">
        <v>63.5</v>
      </c>
      <c r="H2502" s="40">
        <v>71.8</v>
      </c>
      <c r="I2502" s="40">
        <v>80.5</v>
      </c>
      <c r="J2502" s="40">
        <v>84.8</v>
      </c>
      <c r="K2502" s="40">
        <v>84.1</v>
      </c>
      <c r="L2502" s="40">
        <v>76.2</v>
      </c>
      <c r="M2502" s="40">
        <v>64.900000000000006</v>
      </c>
      <c r="N2502" s="40">
        <v>52.1</v>
      </c>
      <c r="O2502" s="40">
        <v>43</v>
      </c>
    </row>
    <row r="2503" spans="1:15">
      <c r="A2503" s="40">
        <v>48025</v>
      </c>
      <c r="B2503" s="20" t="s">
        <v>2241</v>
      </c>
      <c r="C2503" s="20" t="s">
        <v>2230</v>
      </c>
      <c r="D2503" s="40">
        <v>53.9</v>
      </c>
      <c r="E2503" s="40">
        <v>57.3</v>
      </c>
      <c r="F2503" s="40">
        <v>63.7</v>
      </c>
      <c r="G2503" s="40">
        <v>70.8</v>
      </c>
      <c r="H2503" s="40">
        <v>76.900000000000006</v>
      </c>
      <c r="I2503" s="40">
        <v>82.1</v>
      </c>
      <c r="J2503" s="40">
        <v>84.3</v>
      </c>
      <c r="K2503" s="40">
        <v>84.6</v>
      </c>
      <c r="L2503" s="40">
        <v>80.2</v>
      </c>
      <c r="M2503" s="40">
        <v>72.2</v>
      </c>
      <c r="N2503" s="40">
        <v>62.5</v>
      </c>
      <c r="O2503" s="40">
        <v>55.6</v>
      </c>
    </row>
    <row r="2504" spans="1:15">
      <c r="A2504" s="40">
        <v>48027</v>
      </c>
      <c r="B2504" s="20" t="s">
        <v>1376</v>
      </c>
      <c r="C2504" s="20" t="s">
        <v>2230</v>
      </c>
      <c r="D2504" s="40">
        <v>46.2</v>
      </c>
      <c r="E2504" s="40">
        <v>50.2</v>
      </c>
      <c r="F2504" s="40">
        <v>57.4</v>
      </c>
      <c r="G2504" s="40">
        <v>65.599999999999994</v>
      </c>
      <c r="H2504" s="40">
        <v>72.8</v>
      </c>
      <c r="I2504" s="40">
        <v>80</v>
      </c>
      <c r="J2504" s="40">
        <v>83.4</v>
      </c>
      <c r="K2504" s="40">
        <v>83.5</v>
      </c>
      <c r="L2504" s="40">
        <v>77.599999999999994</v>
      </c>
      <c r="M2504" s="40">
        <v>67.7</v>
      </c>
      <c r="N2504" s="40">
        <v>56.2</v>
      </c>
      <c r="O2504" s="40">
        <v>48.3</v>
      </c>
    </row>
    <row r="2505" spans="1:15">
      <c r="A2505" s="40">
        <v>48029</v>
      </c>
      <c r="B2505" s="20" t="s">
        <v>2242</v>
      </c>
      <c r="C2505" s="20" t="s">
        <v>2230</v>
      </c>
      <c r="D2505" s="40">
        <v>50.9</v>
      </c>
      <c r="E2505" s="40">
        <v>54.6</v>
      </c>
      <c r="F2505" s="40">
        <v>61.4</v>
      </c>
      <c r="G2505" s="40">
        <v>68.7</v>
      </c>
      <c r="H2505" s="40">
        <v>75.3</v>
      </c>
      <c r="I2505" s="40">
        <v>81.5</v>
      </c>
      <c r="J2505" s="40">
        <v>84</v>
      </c>
      <c r="K2505" s="40">
        <v>84.1</v>
      </c>
      <c r="L2505" s="40">
        <v>79.2</v>
      </c>
      <c r="M2505" s="40">
        <v>70.3</v>
      </c>
      <c r="N2505" s="40">
        <v>59.6</v>
      </c>
      <c r="O2505" s="40">
        <v>52.6</v>
      </c>
    </row>
    <row r="2506" spans="1:15">
      <c r="A2506" s="40">
        <v>48031</v>
      </c>
      <c r="B2506" s="20" t="s">
        <v>2243</v>
      </c>
      <c r="C2506" s="20" t="s">
        <v>2230</v>
      </c>
      <c r="D2506" s="40">
        <v>47.8</v>
      </c>
      <c r="E2506" s="40">
        <v>51.4</v>
      </c>
      <c r="F2506" s="40">
        <v>58.2</v>
      </c>
      <c r="G2506" s="40">
        <v>66.2</v>
      </c>
      <c r="H2506" s="40">
        <v>73.2</v>
      </c>
      <c r="I2506" s="40">
        <v>79.900000000000006</v>
      </c>
      <c r="J2506" s="40">
        <v>82.9</v>
      </c>
      <c r="K2506" s="40">
        <v>82.9</v>
      </c>
      <c r="L2506" s="40">
        <v>77.2</v>
      </c>
      <c r="M2506" s="40">
        <v>67.7</v>
      </c>
      <c r="N2506" s="40">
        <v>56.7</v>
      </c>
      <c r="O2506" s="40">
        <v>49.4</v>
      </c>
    </row>
    <row r="2507" spans="1:15">
      <c r="A2507" s="40">
        <v>48033</v>
      </c>
      <c r="B2507" s="20" t="s">
        <v>2244</v>
      </c>
      <c r="C2507" s="20" t="s">
        <v>2230</v>
      </c>
      <c r="D2507" s="40">
        <v>42.4</v>
      </c>
      <c r="E2507" s="40">
        <v>46.6</v>
      </c>
      <c r="F2507" s="40">
        <v>53.9</v>
      </c>
      <c r="G2507" s="40">
        <v>63.1</v>
      </c>
      <c r="H2507" s="40">
        <v>71.599999999999994</v>
      </c>
      <c r="I2507" s="40">
        <v>79.5</v>
      </c>
      <c r="J2507" s="40">
        <v>82.3</v>
      </c>
      <c r="K2507" s="40">
        <v>81.3</v>
      </c>
      <c r="L2507" s="40">
        <v>74.400000000000006</v>
      </c>
      <c r="M2507" s="40">
        <v>64.099999999999994</v>
      </c>
      <c r="N2507" s="40">
        <v>51.9</v>
      </c>
      <c r="O2507" s="40">
        <v>43.7</v>
      </c>
    </row>
    <row r="2508" spans="1:15">
      <c r="A2508" s="40">
        <v>48035</v>
      </c>
      <c r="B2508" s="20" t="s">
        <v>2245</v>
      </c>
      <c r="C2508" s="20" t="s">
        <v>2230</v>
      </c>
      <c r="D2508" s="40">
        <v>45.1</v>
      </c>
      <c r="E2508" s="40">
        <v>49.3</v>
      </c>
      <c r="F2508" s="40">
        <v>56.5</v>
      </c>
      <c r="G2508" s="40">
        <v>65.099999999999994</v>
      </c>
      <c r="H2508" s="40">
        <v>72.599999999999994</v>
      </c>
      <c r="I2508" s="40">
        <v>80.400000000000006</v>
      </c>
      <c r="J2508" s="40">
        <v>84.1</v>
      </c>
      <c r="K2508" s="40">
        <v>84.1</v>
      </c>
      <c r="L2508" s="40">
        <v>77.5</v>
      </c>
      <c r="M2508" s="40">
        <v>67.099999999999994</v>
      </c>
      <c r="N2508" s="40">
        <v>55.3</v>
      </c>
      <c r="O2508" s="40">
        <v>47.4</v>
      </c>
    </row>
    <row r="2509" spans="1:15">
      <c r="A2509" s="40">
        <v>48037</v>
      </c>
      <c r="B2509" s="20" t="s">
        <v>2246</v>
      </c>
      <c r="C2509" s="20" t="s">
        <v>2230</v>
      </c>
      <c r="D2509" s="40">
        <v>43.2</v>
      </c>
      <c r="E2509" s="40">
        <v>47</v>
      </c>
      <c r="F2509" s="40">
        <v>54.3</v>
      </c>
      <c r="G2509" s="40">
        <v>62.9</v>
      </c>
      <c r="H2509" s="40">
        <v>70.7</v>
      </c>
      <c r="I2509" s="40">
        <v>78.400000000000006</v>
      </c>
      <c r="J2509" s="40">
        <v>81.900000000000006</v>
      </c>
      <c r="K2509" s="40">
        <v>81.400000000000006</v>
      </c>
      <c r="L2509" s="40">
        <v>75.3</v>
      </c>
      <c r="M2509" s="40">
        <v>64.3</v>
      </c>
      <c r="N2509" s="40">
        <v>53</v>
      </c>
      <c r="O2509" s="40">
        <v>45.1</v>
      </c>
    </row>
    <row r="2510" spans="1:15">
      <c r="A2510" s="40">
        <v>48039</v>
      </c>
      <c r="B2510" s="20" t="s">
        <v>2247</v>
      </c>
      <c r="C2510" s="20" t="s">
        <v>2230</v>
      </c>
      <c r="D2510" s="40">
        <v>53.1</v>
      </c>
      <c r="E2510" s="40">
        <v>55.7</v>
      </c>
      <c r="F2510" s="40">
        <v>61.6</v>
      </c>
      <c r="G2510" s="40">
        <v>68.7</v>
      </c>
      <c r="H2510" s="40">
        <v>75.3</v>
      </c>
      <c r="I2510" s="40">
        <v>80.8</v>
      </c>
      <c r="J2510" s="40">
        <v>82.6</v>
      </c>
      <c r="K2510" s="40">
        <v>82.8</v>
      </c>
      <c r="L2510" s="40">
        <v>79</v>
      </c>
      <c r="M2510" s="40">
        <v>71.099999999999994</v>
      </c>
      <c r="N2510" s="40">
        <v>61.5</v>
      </c>
      <c r="O2510" s="40">
        <v>55.2</v>
      </c>
    </row>
    <row r="2511" spans="1:15">
      <c r="A2511" s="40">
        <v>48041</v>
      </c>
      <c r="B2511" s="20" t="s">
        <v>2248</v>
      </c>
      <c r="C2511" s="20" t="s">
        <v>2230</v>
      </c>
      <c r="D2511" s="40">
        <v>48.6</v>
      </c>
      <c r="E2511" s="40">
        <v>52.2</v>
      </c>
      <c r="F2511" s="40">
        <v>59</v>
      </c>
      <c r="G2511" s="40">
        <v>66.900000000000006</v>
      </c>
      <c r="H2511" s="40">
        <v>74.2</v>
      </c>
      <c r="I2511" s="40">
        <v>80.8</v>
      </c>
      <c r="J2511" s="40">
        <v>83.7</v>
      </c>
      <c r="K2511" s="40">
        <v>83.8</v>
      </c>
      <c r="L2511" s="40">
        <v>78.3</v>
      </c>
      <c r="M2511" s="40">
        <v>68.8</v>
      </c>
      <c r="N2511" s="40">
        <v>57.9</v>
      </c>
      <c r="O2511" s="40">
        <v>50.4</v>
      </c>
    </row>
    <row r="2512" spans="1:15">
      <c r="A2512" s="40">
        <v>48043</v>
      </c>
      <c r="B2512" s="20" t="s">
        <v>2249</v>
      </c>
      <c r="C2512" s="20" t="s">
        <v>2230</v>
      </c>
      <c r="D2512" s="40">
        <v>46.8</v>
      </c>
      <c r="E2512" s="40">
        <v>51</v>
      </c>
      <c r="F2512" s="40">
        <v>57.5</v>
      </c>
      <c r="G2512" s="40">
        <v>65.8</v>
      </c>
      <c r="H2512" s="40">
        <v>73.8</v>
      </c>
      <c r="I2512" s="40">
        <v>79.599999999999994</v>
      </c>
      <c r="J2512" s="40">
        <v>80</v>
      </c>
      <c r="K2512" s="40">
        <v>79.099999999999994</v>
      </c>
      <c r="L2512" s="40">
        <v>74.099999999999994</v>
      </c>
      <c r="M2512" s="40">
        <v>65.3</v>
      </c>
      <c r="N2512" s="40">
        <v>54.4</v>
      </c>
      <c r="O2512" s="40">
        <v>47.3</v>
      </c>
    </row>
    <row r="2513" spans="1:15">
      <c r="A2513" s="40">
        <v>48045</v>
      </c>
      <c r="B2513" s="20" t="s">
        <v>2250</v>
      </c>
      <c r="C2513" s="20" t="s">
        <v>2230</v>
      </c>
      <c r="D2513" s="40">
        <v>38</v>
      </c>
      <c r="E2513" s="40">
        <v>42</v>
      </c>
      <c r="F2513" s="40">
        <v>49.3</v>
      </c>
      <c r="G2513" s="40">
        <v>58.9</v>
      </c>
      <c r="H2513" s="40">
        <v>67.7</v>
      </c>
      <c r="I2513" s="40">
        <v>76.7</v>
      </c>
      <c r="J2513" s="40">
        <v>80.5</v>
      </c>
      <c r="K2513" s="40">
        <v>79.2</v>
      </c>
      <c r="L2513" s="40">
        <v>71.900000000000006</v>
      </c>
      <c r="M2513" s="40">
        <v>60.7</v>
      </c>
      <c r="N2513" s="40">
        <v>48.1</v>
      </c>
      <c r="O2513" s="40">
        <v>39.4</v>
      </c>
    </row>
    <row r="2514" spans="1:15">
      <c r="A2514" s="40">
        <v>48047</v>
      </c>
      <c r="B2514" s="20" t="s">
        <v>1029</v>
      </c>
      <c r="C2514" s="20" t="s">
        <v>2230</v>
      </c>
      <c r="D2514" s="40">
        <v>56.6</v>
      </c>
      <c r="E2514" s="40">
        <v>60.3</v>
      </c>
      <c r="F2514" s="40">
        <v>66.599999999999994</v>
      </c>
      <c r="G2514" s="40">
        <v>73.7</v>
      </c>
      <c r="H2514" s="40">
        <v>78.900000000000006</v>
      </c>
      <c r="I2514" s="40">
        <v>83.1</v>
      </c>
      <c r="J2514" s="40">
        <v>84.9</v>
      </c>
      <c r="K2514" s="40">
        <v>85.1</v>
      </c>
      <c r="L2514" s="40">
        <v>81.099999999999994</v>
      </c>
      <c r="M2514" s="40">
        <v>73.7</v>
      </c>
      <c r="N2514" s="40">
        <v>64.8</v>
      </c>
      <c r="O2514" s="40">
        <v>57.8</v>
      </c>
    </row>
    <row r="2515" spans="1:15">
      <c r="A2515" s="40">
        <v>48049</v>
      </c>
      <c r="B2515" s="20" t="s">
        <v>1164</v>
      </c>
      <c r="C2515" s="20" t="s">
        <v>2230</v>
      </c>
      <c r="D2515" s="40">
        <v>44.3</v>
      </c>
      <c r="E2515" s="40">
        <v>48.5</v>
      </c>
      <c r="F2515" s="40">
        <v>55.6</v>
      </c>
      <c r="G2515" s="40">
        <v>64.599999999999994</v>
      </c>
      <c r="H2515" s="40">
        <v>72</v>
      </c>
      <c r="I2515" s="40">
        <v>79.599999999999994</v>
      </c>
      <c r="J2515" s="40">
        <v>83.2</v>
      </c>
      <c r="K2515" s="40">
        <v>83</v>
      </c>
      <c r="L2515" s="40">
        <v>76.2</v>
      </c>
      <c r="M2515" s="40">
        <v>65.900000000000006</v>
      </c>
      <c r="N2515" s="40">
        <v>54.1</v>
      </c>
      <c r="O2515" s="40">
        <v>46.1</v>
      </c>
    </row>
    <row r="2516" spans="1:15">
      <c r="A2516" s="40">
        <v>48051</v>
      </c>
      <c r="B2516" s="20" t="s">
        <v>2251</v>
      </c>
      <c r="C2516" s="20" t="s">
        <v>2230</v>
      </c>
      <c r="D2516" s="40">
        <v>48.6</v>
      </c>
      <c r="E2516" s="40">
        <v>52.2</v>
      </c>
      <c r="F2516" s="40">
        <v>59.1</v>
      </c>
      <c r="G2516" s="40">
        <v>67</v>
      </c>
      <c r="H2516" s="40">
        <v>74.099999999999994</v>
      </c>
      <c r="I2516" s="40">
        <v>80.599999999999994</v>
      </c>
      <c r="J2516" s="40">
        <v>83.6</v>
      </c>
      <c r="K2516" s="40">
        <v>83.8</v>
      </c>
      <c r="L2516" s="40">
        <v>78.3</v>
      </c>
      <c r="M2516" s="40">
        <v>68.900000000000006</v>
      </c>
      <c r="N2516" s="40">
        <v>58</v>
      </c>
      <c r="O2516" s="40">
        <v>50.4</v>
      </c>
    </row>
    <row r="2517" spans="1:15">
      <c r="A2517" s="40">
        <v>48053</v>
      </c>
      <c r="B2517" s="20" t="s">
        <v>2252</v>
      </c>
      <c r="C2517" s="20" t="s">
        <v>2230</v>
      </c>
      <c r="D2517" s="40">
        <v>47</v>
      </c>
      <c r="E2517" s="40">
        <v>51</v>
      </c>
      <c r="F2517" s="40">
        <v>57.9</v>
      </c>
      <c r="G2517" s="40">
        <v>66.099999999999994</v>
      </c>
      <c r="H2517" s="40">
        <v>73.2</v>
      </c>
      <c r="I2517" s="40">
        <v>80.3</v>
      </c>
      <c r="J2517" s="40">
        <v>83.5</v>
      </c>
      <c r="K2517" s="40">
        <v>83.4</v>
      </c>
      <c r="L2517" s="40">
        <v>77.400000000000006</v>
      </c>
      <c r="M2517" s="40">
        <v>67.599999999999994</v>
      </c>
      <c r="N2517" s="40">
        <v>56.3</v>
      </c>
      <c r="O2517" s="40">
        <v>48.9</v>
      </c>
    </row>
    <row r="2518" spans="1:15">
      <c r="A2518" s="40">
        <v>48055</v>
      </c>
      <c r="B2518" s="20" t="s">
        <v>1383</v>
      </c>
      <c r="C2518" s="20" t="s">
        <v>2230</v>
      </c>
      <c r="D2518" s="40">
        <v>49.7</v>
      </c>
      <c r="E2518" s="40">
        <v>53.3</v>
      </c>
      <c r="F2518" s="40">
        <v>60.2</v>
      </c>
      <c r="G2518" s="40">
        <v>68</v>
      </c>
      <c r="H2518" s="40">
        <v>74.8</v>
      </c>
      <c r="I2518" s="40">
        <v>81.2</v>
      </c>
      <c r="J2518" s="40">
        <v>84</v>
      </c>
      <c r="K2518" s="40">
        <v>84.1</v>
      </c>
      <c r="L2518" s="40">
        <v>78.8</v>
      </c>
      <c r="M2518" s="40">
        <v>69.599999999999994</v>
      </c>
      <c r="N2518" s="40">
        <v>58.8</v>
      </c>
      <c r="O2518" s="40">
        <v>51.5</v>
      </c>
    </row>
    <row r="2519" spans="1:15">
      <c r="A2519" s="40">
        <v>48057</v>
      </c>
      <c r="B2519" s="20" t="s">
        <v>708</v>
      </c>
      <c r="C2519" s="20" t="s">
        <v>2230</v>
      </c>
      <c r="D2519" s="40">
        <v>53.6</v>
      </c>
      <c r="E2519" s="40">
        <v>56.6</v>
      </c>
      <c r="F2519" s="40">
        <v>62.5</v>
      </c>
      <c r="G2519" s="40">
        <v>69.599999999999994</v>
      </c>
      <c r="H2519" s="40">
        <v>75.8</v>
      </c>
      <c r="I2519" s="40">
        <v>81.3</v>
      </c>
      <c r="J2519" s="40">
        <v>83.2</v>
      </c>
      <c r="K2519" s="40">
        <v>83.2</v>
      </c>
      <c r="L2519" s="40">
        <v>79.7</v>
      </c>
      <c r="M2519" s="40">
        <v>72.099999999999994</v>
      </c>
      <c r="N2519" s="40">
        <v>62.7</v>
      </c>
      <c r="O2519" s="40">
        <v>55.9</v>
      </c>
    </row>
    <row r="2520" spans="1:15">
      <c r="A2520" s="40">
        <v>48059</v>
      </c>
      <c r="B2520" s="20" t="s">
        <v>2253</v>
      </c>
      <c r="C2520" s="20" t="s">
        <v>2230</v>
      </c>
      <c r="D2520" s="40">
        <v>43.4</v>
      </c>
      <c r="E2520" s="40">
        <v>47.5</v>
      </c>
      <c r="F2520" s="40">
        <v>54.7</v>
      </c>
      <c r="G2520" s="40">
        <v>63.8</v>
      </c>
      <c r="H2520" s="40">
        <v>71.400000000000006</v>
      </c>
      <c r="I2520" s="40">
        <v>79.2</v>
      </c>
      <c r="J2520" s="40">
        <v>82.9</v>
      </c>
      <c r="K2520" s="40">
        <v>82.6</v>
      </c>
      <c r="L2520" s="40">
        <v>75.5</v>
      </c>
      <c r="M2520" s="40">
        <v>65.3</v>
      </c>
      <c r="N2520" s="40">
        <v>53.3</v>
      </c>
      <c r="O2520" s="40">
        <v>45.1</v>
      </c>
    </row>
    <row r="2521" spans="1:15">
      <c r="A2521" s="40">
        <v>48061</v>
      </c>
      <c r="B2521" s="20" t="s">
        <v>2107</v>
      </c>
      <c r="C2521" s="20" t="s">
        <v>2230</v>
      </c>
      <c r="D2521" s="40">
        <v>59.8</v>
      </c>
      <c r="E2521" s="40">
        <v>62.9</v>
      </c>
      <c r="F2521" s="40">
        <v>68.3</v>
      </c>
      <c r="G2521" s="40">
        <v>74.5</v>
      </c>
      <c r="H2521" s="40">
        <v>79.400000000000006</v>
      </c>
      <c r="I2521" s="40">
        <v>83.1</v>
      </c>
      <c r="J2521" s="40">
        <v>84.3</v>
      </c>
      <c r="K2521" s="40">
        <v>84.8</v>
      </c>
      <c r="L2521" s="40">
        <v>81.8</v>
      </c>
      <c r="M2521" s="40">
        <v>75.599999999999994</v>
      </c>
      <c r="N2521" s="40">
        <v>67.7</v>
      </c>
      <c r="O2521" s="40">
        <v>61.5</v>
      </c>
    </row>
    <row r="2522" spans="1:15">
      <c r="A2522" s="40">
        <v>48063</v>
      </c>
      <c r="B2522" s="20" t="s">
        <v>2254</v>
      </c>
      <c r="C2522" s="20" t="s">
        <v>2230</v>
      </c>
      <c r="D2522" s="40">
        <v>44</v>
      </c>
      <c r="E2522" s="40">
        <v>48</v>
      </c>
      <c r="F2522" s="40">
        <v>55.1</v>
      </c>
      <c r="G2522" s="40">
        <v>63.6</v>
      </c>
      <c r="H2522" s="40">
        <v>71.400000000000006</v>
      </c>
      <c r="I2522" s="40">
        <v>79</v>
      </c>
      <c r="J2522" s="40">
        <v>82.4</v>
      </c>
      <c r="K2522" s="40">
        <v>82.1</v>
      </c>
      <c r="L2522" s="40">
        <v>75.8</v>
      </c>
      <c r="M2522" s="40">
        <v>65.3</v>
      </c>
      <c r="N2522" s="40">
        <v>53.8</v>
      </c>
      <c r="O2522" s="40">
        <v>46</v>
      </c>
    </row>
    <row r="2523" spans="1:15">
      <c r="A2523" s="40">
        <v>48065</v>
      </c>
      <c r="B2523" s="20" t="s">
        <v>2255</v>
      </c>
      <c r="C2523" s="20" t="s">
        <v>2230</v>
      </c>
      <c r="D2523" s="40">
        <v>35.1</v>
      </c>
      <c r="E2523" s="40">
        <v>39</v>
      </c>
      <c r="F2523" s="40">
        <v>46.2</v>
      </c>
      <c r="G2523" s="40">
        <v>56.1</v>
      </c>
      <c r="H2523" s="40">
        <v>65.099999999999994</v>
      </c>
      <c r="I2523" s="40">
        <v>74.400000000000006</v>
      </c>
      <c r="J2523" s="40">
        <v>78.8</v>
      </c>
      <c r="K2523" s="40">
        <v>77.3</v>
      </c>
      <c r="L2523" s="40">
        <v>69.900000000000006</v>
      </c>
      <c r="M2523" s="40">
        <v>58.5</v>
      </c>
      <c r="N2523" s="40">
        <v>45.3</v>
      </c>
      <c r="O2523" s="40">
        <v>36.5</v>
      </c>
    </row>
    <row r="2524" spans="1:15">
      <c r="A2524" s="40">
        <v>48067</v>
      </c>
      <c r="B2524" s="20" t="s">
        <v>1166</v>
      </c>
      <c r="C2524" s="20" t="s">
        <v>2230</v>
      </c>
      <c r="D2524" s="40">
        <v>44.5</v>
      </c>
      <c r="E2524" s="40">
        <v>48.3</v>
      </c>
      <c r="F2524" s="40">
        <v>55.5</v>
      </c>
      <c r="G2524" s="40">
        <v>63.7</v>
      </c>
      <c r="H2524" s="40">
        <v>71.599999999999994</v>
      </c>
      <c r="I2524" s="40">
        <v>79.099999999999994</v>
      </c>
      <c r="J2524" s="40">
        <v>82.5</v>
      </c>
      <c r="K2524" s="40">
        <v>82</v>
      </c>
      <c r="L2524" s="40">
        <v>75.900000000000006</v>
      </c>
      <c r="M2524" s="40">
        <v>65.2</v>
      </c>
      <c r="N2524" s="40">
        <v>53.8</v>
      </c>
      <c r="O2524" s="40">
        <v>46.3</v>
      </c>
    </row>
    <row r="2525" spans="1:15">
      <c r="A2525" s="40">
        <v>48069</v>
      </c>
      <c r="B2525" s="20" t="s">
        <v>2256</v>
      </c>
      <c r="C2525" s="20" t="s">
        <v>2230</v>
      </c>
      <c r="D2525" s="40">
        <v>36.1</v>
      </c>
      <c r="E2525" s="40">
        <v>39.9</v>
      </c>
      <c r="F2525" s="40">
        <v>46.8</v>
      </c>
      <c r="G2525" s="40">
        <v>56</v>
      </c>
      <c r="H2525" s="40">
        <v>65.2</v>
      </c>
      <c r="I2525" s="40">
        <v>74</v>
      </c>
      <c r="J2525" s="40">
        <v>77.2</v>
      </c>
      <c r="K2525" s="40">
        <v>75.7</v>
      </c>
      <c r="L2525" s="40">
        <v>68.8</v>
      </c>
      <c r="M2525" s="40">
        <v>57.9</v>
      </c>
      <c r="N2525" s="40">
        <v>45.4</v>
      </c>
      <c r="O2525" s="40">
        <v>37.1</v>
      </c>
    </row>
    <row r="2526" spans="1:15">
      <c r="A2526" s="40">
        <v>48071</v>
      </c>
      <c r="B2526" s="20" t="s">
        <v>709</v>
      </c>
      <c r="C2526" s="20" t="s">
        <v>2230</v>
      </c>
      <c r="D2526" s="40">
        <v>52.1</v>
      </c>
      <c r="E2526" s="40">
        <v>54.8</v>
      </c>
      <c r="F2526" s="40">
        <v>60.8</v>
      </c>
      <c r="G2526" s="40">
        <v>67.8</v>
      </c>
      <c r="H2526" s="40">
        <v>74.599999999999994</v>
      </c>
      <c r="I2526" s="40">
        <v>80.400000000000006</v>
      </c>
      <c r="J2526" s="40">
        <v>82.5</v>
      </c>
      <c r="K2526" s="40">
        <v>82.4</v>
      </c>
      <c r="L2526" s="40">
        <v>78.599999999999994</v>
      </c>
      <c r="M2526" s="40">
        <v>70.3</v>
      </c>
      <c r="N2526" s="40">
        <v>60.6</v>
      </c>
      <c r="O2526" s="40">
        <v>54.2</v>
      </c>
    </row>
    <row r="2527" spans="1:15">
      <c r="A2527" s="40">
        <v>48073</v>
      </c>
      <c r="B2527" s="20" t="s">
        <v>710</v>
      </c>
      <c r="C2527" s="20" t="s">
        <v>2230</v>
      </c>
      <c r="D2527" s="40">
        <v>46.7</v>
      </c>
      <c r="E2527" s="40">
        <v>50.4</v>
      </c>
      <c r="F2527" s="40">
        <v>57.3</v>
      </c>
      <c r="G2527" s="40">
        <v>65.099999999999994</v>
      </c>
      <c r="H2527" s="40">
        <v>72.400000000000006</v>
      </c>
      <c r="I2527" s="40">
        <v>79.599999999999994</v>
      </c>
      <c r="J2527" s="40">
        <v>82.5</v>
      </c>
      <c r="K2527" s="40">
        <v>82.5</v>
      </c>
      <c r="L2527" s="40">
        <v>76.8</v>
      </c>
      <c r="M2527" s="40">
        <v>67.099999999999994</v>
      </c>
      <c r="N2527" s="40">
        <v>56</v>
      </c>
      <c r="O2527" s="40">
        <v>48.5</v>
      </c>
    </row>
    <row r="2528" spans="1:15">
      <c r="A2528" s="40">
        <v>48075</v>
      </c>
      <c r="B2528" s="20" t="s">
        <v>2257</v>
      </c>
      <c r="C2528" s="20" t="s">
        <v>2230</v>
      </c>
      <c r="D2528" s="40">
        <v>38.6</v>
      </c>
      <c r="E2528" s="40">
        <v>43.2</v>
      </c>
      <c r="F2528" s="40">
        <v>51</v>
      </c>
      <c r="G2528" s="40">
        <v>61.1</v>
      </c>
      <c r="H2528" s="40">
        <v>70</v>
      </c>
      <c r="I2528" s="40">
        <v>79.099999999999994</v>
      </c>
      <c r="J2528" s="40">
        <v>83.5</v>
      </c>
      <c r="K2528" s="40">
        <v>82.4</v>
      </c>
      <c r="L2528" s="40">
        <v>74.400000000000006</v>
      </c>
      <c r="M2528" s="40">
        <v>62.8</v>
      </c>
      <c r="N2528" s="40">
        <v>49.7</v>
      </c>
      <c r="O2528" s="40">
        <v>40.5</v>
      </c>
    </row>
    <row r="2529" spans="1:15">
      <c r="A2529" s="40">
        <v>48077</v>
      </c>
      <c r="B2529" s="20" t="s">
        <v>714</v>
      </c>
      <c r="C2529" s="20" t="s">
        <v>2230</v>
      </c>
      <c r="D2529" s="40">
        <v>41</v>
      </c>
      <c r="E2529" s="40">
        <v>45.7</v>
      </c>
      <c r="F2529" s="40">
        <v>53.4</v>
      </c>
      <c r="G2529" s="40">
        <v>63.2</v>
      </c>
      <c r="H2529" s="40">
        <v>71.400000000000006</v>
      </c>
      <c r="I2529" s="40">
        <v>80.099999999999994</v>
      </c>
      <c r="J2529" s="40">
        <v>84.6</v>
      </c>
      <c r="K2529" s="40">
        <v>84.2</v>
      </c>
      <c r="L2529" s="40">
        <v>76.5</v>
      </c>
      <c r="M2529" s="40">
        <v>65</v>
      </c>
      <c r="N2529" s="40">
        <v>52.3</v>
      </c>
      <c r="O2529" s="40">
        <v>43.3</v>
      </c>
    </row>
    <row r="2530" spans="1:15">
      <c r="A2530" s="40">
        <v>48079</v>
      </c>
      <c r="B2530" s="20" t="s">
        <v>2258</v>
      </c>
      <c r="C2530" s="20" t="s">
        <v>2230</v>
      </c>
      <c r="D2530" s="40">
        <v>38.1</v>
      </c>
      <c r="E2530" s="40">
        <v>42.2</v>
      </c>
      <c r="F2530" s="40">
        <v>48.7</v>
      </c>
      <c r="G2530" s="40">
        <v>57.6</v>
      </c>
      <c r="H2530" s="40">
        <v>66.7</v>
      </c>
      <c r="I2530" s="40">
        <v>75</v>
      </c>
      <c r="J2530" s="40">
        <v>77.5</v>
      </c>
      <c r="K2530" s="40">
        <v>76.099999999999994</v>
      </c>
      <c r="L2530" s="40">
        <v>69.400000000000006</v>
      </c>
      <c r="M2530" s="40">
        <v>58.9</v>
      </c>
      <c r="N2530" s="40">
        <v>46.9</v>
      </c>
      <c r="O2530" s="40">
        <v>39.200000000000003</v>
      </c>
    </row>
    <row r="2531" spans="1:15">
      <c r="A2531" s="40">
        <v>48081</v>
      </c>
      <c r="B2531" s="20" t="s">
        <v>2259</v>
      </c>
      <c r="C2531" s="20" t="s">
        <v>2230</v>
      </c>
      <c r="D2531" s="40">
        <v>43.7</v>
      </c>
      <c r="E2531" s="40">
        <v>48</v>
      </c>
      <c r="F2531" s="40">
        <v>55.3</v>
      </c>
      <c r="G2531" s="40">
        <v>64.400000000000006</v>
      </c>
      <c r="H2531" s="40">
        <v>72.5</v>
      </c>
      <c r="I2531" s="40">
        <v>79.8</v>
      </c>
      <c r="J2531" s="40">
        <v>82.8</v>
      </c>
      <c r="K2531" s="40">
        <v>82.2</v>
      </c>
      <c r="L2531" s="40">
        <v>75.2</v>
      </c>
      <c r="M2531" s="40">
        <v>65.099999999999994</v>
      </c>
      <c r="N2531" s="40">
        <v>53.2</v>
      </c>
      <c r="O2531" s="40">
        <v>45</v>
      </c>
    </row>
    <row r="2532" spans="1:15">
      <c r="A2532" s="40">
        <v>48083</v>
      </c>
      <c r="B2532" s="20" t="s">
        <v>2260</v>
      </c>
      <c r="C2532" s="20" t="s">
        <v>2230</v>
      </c>
      <c r="D2532" s="40">
        <v>44.3</v>
      </c>
      <c r="E2532" s="40">
        <v>48.4</v>
      </c>
      <c r="F2532" s="40">
        <v>55.6</v>
      </c>
      <c r="G2532" s="40">
        <v>64.400000000000006</v>
      </c>
      <c r="H2532" s="40">
        <v>71.900000000000006</v>
      </c>
      <c r="I2532" s="40">
        <v>79.3</v>
      </c>
      <c r="J2532" s="40">
        <v>82.7</v>
      </c>
      <c r="K2532" s="40">
        <v>82.5</v>
      </c>
      <c r="L2532" s="40">
        <v>75.7</v>
      </c>
      <c r="M2532" s="40">
        <v>65.599999999999994</v>
      </c>
      <c r="N2532" s="40">
        <v>53.8</v>
      </c>
      <c r="O2532" s="40">
        <v>45.8</v>
      </c>
    </row>
    <row r="2533" spans="1:15">
      <c r="A2533" s="40">
        <v>48085</v>
      </c>
      <c r="B2533" s="20" t="s">
        <v>2261</v>
      </c>
      <c r="C2533" s="20" t="s">
        <v>2230</v>
      </c>
      <c r="D2533" s="40">
        <v>42.6</v>
      </c>
      <c r="E2533" s="40">
        <v>47</v>
      </c>
      <c r="F2533" s="40">
        <v>54.5</v>
      </c>
      <c r="G2533" s="40">
        <v>63.3</v>
      </c>
      <c r="H2533" s="40">
        <v>71.400000000000006</v>
      </c>
      <c r="I2533" s="40">
        <v>79.5</v>
      </c>
      <c r="J2533" s="40">
        <v>83.4</v>
      </c>
      <c r="K2533" s="40">
        <v>83.4</v>
      </c>
      <c r="L2533" s="40">
        <v>76.599999999999994</v>
      </c>
      <c r="M2533" s="40">
        <v>65.7</v>
      </c>
      <c r="N2533" s="40">
        <v>53.7</v>
      </c>
      <c r="O2533" s="40">
        <v>44.9</v>
      </c>
    </row>
    <row r="2534" spans="1:15">
      <c r="A2534" s="40">
        <v>48087</v>
      </c>
      <c r="B2534" s="20" t="s">
        <v>2262</v>
      </c>
      <c r="C2534" s="20" t="s">
        <v>2230</v>
      </c>
      <c r="D2534" s="40">
        <v>37.200000000000003</v>
      </c>
      <c r="E2534" s="40">
        <v>41.8</v>
      </c>
      <c r="F2534" s="40">
        <v>49.4</v>
      </c>
      <c r="G2534" s="40">
        <v>59.4</v>
      </c>
      <c r="H2534" s="40">
        <v>68.3</v>
      </c>
      <c r="I2534" s="40">
        <v>77.400000000000006</v>
      </c>
      <c r="J2534" s="40">
        <v>82</v>
      </c>
      <c r="K2534" s="40">
        <v>80.900000000000006</v>
      </c>
      <c r="L2534" s="40">
        <v>73</v>
      </c>
      <c r="M2534" s="40">
        <v>61.3</v>
      </c>
      <c r="N2534" s="40">
        <v>48.1</v>
      </c>
      <c r="O2534" s="40">
        <v>38.9</v>
      </c>
    </row>
    <row r="2535" spans="1:15">
      <c r="A2535" s="40">
        <v>48089</v>
      </c>
      <c r="B2535" s="20" t="s">
        <v>2263</v>
      </c>
      <c r="C2535" s="20" t="s">
        <v>2230</v>
      </c>
      <c r="D2535" s="40">
        <v>51.1</v>
      </c>
      <c r="E2535" s="40">
        <v>54.3</v>
      </c>
      <c r="F2535" s="40">
        <v>60.9</v>
      </c>
      <c r="G2535" s="40">
        <v>68.3</v>
      </c>
      <c r="H2535" s="40">
        <v>75</v>
      </c>
      <c r="I2535" s="40">
        <v>80.900000000000006</v>
      </c>
      <c r="J2535" s="40">
        <v>83.3</v>
      </c>
      <c r="K2535" s="40">
        <v>83.5</v>
      </c>
      <c r="L2535" s="40">
        <v>78.7</v>
      </c>
      <c r="M2535" s="40">
        <v>70.099999999999994</v>
      </c>
      <c r="N2535" s="40">
        <v>60</v>
      </c>
      <c r="O2535" s="40">
        <v>52.9</v>
      </c>
    </row>
    <row r="2536" spans="1:15">
      <c r="A2536" s="40">
        <v>48091</v>
      </c>
      <c r="B2536" s="20" t="s">
        <v>2264</v>
      </c>
      <c r="C2536" s="20" t="s">
        <v>2230</v>
      </c>
      <c r="D2536" s="40">
        <v>49.5</v>
      </c>
      <c r="E2536" s="40">
        <v>53.1</v>
      </c>
      <c r="F2536" s="40">
        <v>59.8</v>
      </c>
      <c r="G2536" s="40">
        <v>67.3</v>
      </c>
      <c r="H2536" s="40">
        <v>74.2</v>
      </c>
      <c r="I2536" s="40">
        <v>80.599999999999994</v>
      </c>
      <c r="J2536" s="40">
        <v>83.3</v>
      </c>
      <c r="K2536" s="40">
        <v>83.4</v>
      </c>
      <c r="L2536" s="40">
        <v>78.099999999999994</v>
      </c>
      <c r="M2536" s="40">
        <v>69.099999999999994</v>
      </c>
      <c r="N2536" s="40">
        <v>58.3</v>
      </c>
      <c r="O2536" s="40">
        <v>51.2</v>
      </c>
    </row>
    <row r="2537" spans="1:15">
      <c r="A2537" s="40">
        <v>48093</v>
      </c>
      <c r="B2537" s="20" t="s">
        <v>1314</v>
      </c>
      <c r="C2537" s="20" t="s">
        <v>2230</v>
      </c>
      <c r="D2537" s="40">
        <v>44</v>
      </c>
      <c r="E2537" s="40">
        <v>48.2</v>
      </c>
      <c r="F2537" s="40">
        <v>55.4</v>
      </c>
      <c r="G2537" s="40">
        <v>64.3</v>
      </c>
      <c r="H2537" s="40">
        <v>71.7</v>
      </c>
      <c r="I2537" s="40">
        <v>79.5</v>
      </c>
      <c r="J2537" s="40">
        <v>83.2</v>
      </c>
      <c r="K2537" s="40">
        <v>83.2</v>
      </c>
      <c r="L2537" s="40">
        <v>76.3</v>
      </c>
      <c r="M2537" s="40">
        <v>65.900000000000006</v>
      </c>
      <c r="N2537" s="40">
        <v>54.1</v>
      </c>
      <c r="O2537" s="40">
        <v>46.1</v>
      </c>
    </row>
    <row r="2538" spans="1:15">
      <c r="A2538" s="40">
        <v>48095</v>
      </c>
      <c r="B2538" s="20" t="s">
        <v>2265</v>
      </c>
      <c r="C2538" s="20" t="s">
        <v>2230</v>
      </c>
      <c r="D2538" s="40">
        <v>44.7</v>
      </c>
      <c r="E2538" s="40">
        <v>49</v>
      </c>
      <c r="F2538" s="40">
        <v>55.9</v>
      </c>
      <c r="G2538" s="40">
        <v>64.7</v>
      </c>
      <c r="H2538" s="40">
        <v>72.2</v>
      </c>
      <c r="I2538" s="40">
        <v>79.3</v>
      </c>
      <c r="J2538" s="40">
        <v>82.4</v>
      </c>
      <c r="K2538" s="40">
        <v>82</v>
      </c>
      <c r="L2538" s="40">
        <v>75.5</v>
      </c>
      <c r="M2538" s="40">
        <v>65.5</v>
      </c>
      <c r="N2538" s="40">
        <v>53.8</v>
      </c>
      <c r="O2538" s="40">
        <v>46</v>
      </c>
    </row>
    <row r="2539" spans="1:15">
      <c r="A2539" s="40">
        <v>48097</v>
      </c>
      <c r="B2539" s="20" t="s">
        <v>2266</v>
      </c>
      <c r="C2539" s="20" t="s">
        <v>2230</v>
      </c>
      <c r="D2539" s="40">
        <v>41.6</v>
      </c>
      <c r="E2539" s="40">
        <v>46.3</v>
      </c>
      <c r="F2539" s="40">
        <v>54</v>
      </c>
      <c r="G2539" s="40">
        <v>63.2</v>
      </c>
      <c r="H2539" s="40">
        <v>71.2</v>
      </c>
      <c r="I2539" s="40">
        <v>79.5</v>
      </c>
      <c r="J2539" s="40">
        <v>83.7</v>
      </c>
      <c r="K2539" s="40">
        <v>83.4</v>
      </c>
      <c r="L2539" s="40">
        <v>76.2</v>
      </c>
      <c r="M2539" s="40">
        <v>65.2</v>
      </c>
      <c r="N2539" s="40">
        <v>52.8</v>
      </c>
      <c r="O2539" s="40">
        <v>44.2</v>
      </c>
    </row>
    <row r="2540" spans="1:15">
      <c r="A2540" s="40">
        <v>48099</v>
      </c>
      <c r="B2540" s="20" t="s">
        <v>2267</v>
      </c>
      <c r="C2540" s="20" t="s">
        <v>2230</v>
      </c>
      <c r="D2540" s="40">
        <v>45.7</v>
      </c>
      <c r="E2540" s="40">
        <v>49.8</v>
      </c>
      <c r="F2540" s="40">
        <v>56.8</v>
      </c>
      <c r="G2540" s="40">
        <v>65.2</v>
      </c>
      <c r="H2540" s="40">
        <v>72.5</v>
      </c>
      <c r="I2540" s="40">
        <v>80</v>
      </c>
      <c r="J2540" s="40">
        <v>83.6</v>
      </c>
      <c r="K2540" s="40">
        <v>83.6</v>
      </c>
      <c r="L2540" s="40">
        <v>77.3</v>
      </c>
      <c r="M2540" s="40">
        <v>67.2</v>
      </c>
      <c r="N2540" s="40">
        <v>55.6</v>
      </c>
      <c r="O2540" s="40">
        <v>47.9</v>
      </c>
    </row>
    <row r="2541" spans="1:15">
      <c r="A2541" s="40">
        <v>48101</v>
      </c>
      <c r="B2541" s="20" t="s">
        <v>2268</v>
      </c>
      <c r="C2541" s="20" t="s">
        <v>2230</v>
      </c>
      <c r="D2541" s="40">
        <v>40</v>
      </c>
      <c r="E2541" s="40">
        <v>44.4</v>
      </c>
      <c r="F2541" s="40">
        <v>52</v>
      </c>
      <c r="G2541" s="40">
        <v>62.1</v>
      </c>
      <c r="H2541" s="40">
        <v>70.900000000000006</v>
      </c>
      <c r="I2541" s="40">
        <v>79.7</v>
      </c>
      <c r="J2541" s="40">
        <v>83.9</v>
      </c>
      <c r="K2541" s="40">
        <v>82.8</v>
      </c>
      <c r="L2541" s="40">
        <v>74.900000000000006</v>
      </c>
      <c r="M2541" s="40">
        <v>63.5</v>
      </c>
      <c r="N2541" s="40">
        <v>50.7</v>
      </c>
      <c r="O2541" s="40">
        <v>41.8</v>
      </c>
    </row>
    <row r="2542" spans="1:15">
      <c r="A2542" s="40">
        <v>48103</v>
      </c>
      <c r="B2542" s="20" t="s">
        <v>2269</v>
      </c>
      <c r="C2542" s="20" t="s">
        <v>2230</v>
      </c>
      <c r="D2542" s="40">
        <v>44.5</v>
      </c>
      <c r="E2542" s="40">
        <v>49.3</v>
      </c>
      <c r="F2542" s="40">
        <v>56.4</v>
      </c>
      <c r="G2542" s="40">
        <v>65.7</v>
      </c>
      <c r="H2542" s="40">
        <v>74</v>
      </c>
      <c r="I2542" s="40">
        <v>81.3</v>
      </c>
      <c r="J2542" s="40">
        <v>83.3</v>
      </c>
      <c r="K2542" s="40">
        <v>82.4</v>
      </c>
      <c r="L2542" s="40">
        <v>75.7</v>
      </c>
      <c r="M2542" s="40">
        <v>65.8</v>
      </c>
      <c r="N2542" s="40">
        <v>53.5</v>
      </c>
      <c r="O2542" s="40">
        <v>45.4</v>
      </c>
    </row>
    <row r="2543" spans="1:15">
      <c r="A2543" s="40">
        <v>48105</v>
      </c>
      <c r="B2543" s="20" t="s">
        <v>2208</v>
      </c>
      <c r="C2543" s="20" t="s">
        <v>2230</v>
      </c>
      <c r="D2543" s="40">
        <v>45.2</v>
      </c>
      <c r="E2543" s="40">
        <v>49.7</v>
      </c>
      <c r="F2543" s="40">
        <v>56.8</v>
      </c>
      <c r="G2543" s="40">
        <v>65.599999999999994</v>
      </c>
      <c r="H2543" s="40">
        <v>73.7</v>
      </c>
      <c r="I2543" s="40">
        <v>80.3</v>
      </c>
      <c r="J2543" s="40">
        <v>82.5</v>
      </c>
      <c r="K2543" s="40">
        <v>82</v>
      </c>
      <c r="L2543" s="40">
        <v>75.599999999999994</v>
      </c>
      <c r="M2543" s="40">
        <v>65.7</v>
      </c>
      <c r="N2543" s="40">
        <v>53.9</v>
      </c>
      <c r="O2543" s="40">
        <v>46.2</v>
      </c>
    </row>
    <row r="2544" spans="1:15">
      <c r="A2544" s="40">
        <v>48107</v>
      </c>
      <c r="B2544" s="20" t="s">
        <v>2270</v>
      </c>
      <c r="C2544" s="20" t="s">
        <v>2230</v>
      </c>
      <c r="D2544" s="40">
        <v>39.4</v>
      </c>
      <c r="E2544" s="40">
        <v>43.6</v>
      </c>
      <c r="F2544" s="40">
        <v>50.5</v>
      </c>
      <c r="G2544" s="40">
        <v>60</v>
      </c>
      <c r="H2544" s="40">
        <v>68.8</v>
      </c>
      <c r="I2544" s="40">
        <v>77.2</v>
      </c>
      <c r="J2544" s="40">
        <v>80.599999999999994</v>
      </c>
      <c r="K2544" s="40">
        <v>79.3</v>
      </c>
      <c r="L2544" s="40">
        <v>72.099999999999994</v>
      </c>
      <c r="M2544" s="40">
        <v>61.5</v>
      </c>
      <c r="N2544" s="40">
        <v>49.1</v>
      </c>
      <c r="O2544" s="40">
        <v>40.9</v>
      </c>
    </row>
    <row r="2545" spans="1:15">
      <c r="A2545" s="40">
        <v>48109</v>
      </c>
      <c r="B2545" s="20" t="s">
        <v>2271</v>
      </c>
      <c r="C2545" s="20" t="s">
        <v>2230</v>
      </c>
      <c r="D2545" s="40">
        <v>42.8</v>
      </c>
      <c r="E2545" s="40">
        <v>46.9</v>
      </c>
      <c r="F2545" s="40">
        <v>52.8</v>
      </c>
      <c r="G2545" s="40">
        <v>61.3</v>
      </c>
      <c r="H2545" s="40">
        <v>69.7</v>
      </c>
      <c r="I2545" s="40">
        <v>77.5</v>
      </c>
      <c r="J2545" s="40">
        <v>78.2</v>
      </c>
      <c r="K2545" s="40">
        <v>77</v>
      </c>
      <c r="L2545" s="40">
        <v>71.2</v>
      </c>
      <c r="M2545" s="40">
        <v>61.9</v>
      </c>
      <c r="N2545" s="40">
        <v>50.4</v>
      </c>
      <c r="O2545" s="40">
        <v>43.2</v>
      </c>
    </row>
    <row r="2546" spans="1:15">
      <c r="A2546" s="40">
        <v>48111</v>
      </c>
      <c r="B2546" s="20" t="s">
        <v>2272</v>
      </c>
      <c r="C2546" s="20" t="s">
        <v>2230</v>
      </c>
      <c r="D2546" s="40">
        <v>33.4</v>
      </c>
      <c r="E2546" s="40">
        <v>37.1</v>
      </c>
      <c r="F2546" s="40">
        <v>43.7</v>
      </c>
      <c r="G2546" s="40">
        <v>53.1</v>
      </c>
      <c r="H2546" s="40">
        <v>62.5</v>
      </c>
      <c r="I2546" s="40">
        <v>72.2</v>
      </c>
      <c r="J2546" s="40">
        <v>76.7</v>
      </c>
      <c r="K2546" s="40">
        <v>75</v>
      </c>
      <c r="L2546" s="40">
        <v>67.400000000000006</v>
      </c>
      <c r="M2546" s="40">
        <v>55.9</v>
      </c>
      <c r="N2546" s="40">
        <v>42.7</v>
      </c>
      <c r="O2546" s="40">
        <v>34.5</v>
      </c>
    </row>
    <row r="2547" spans="1:15">
      <c r="A2547" s="40">
        <v>48113</v>
      </c>
      <c r="B2547" s="20" t="s">
        <v>724</v>
      </c>
      <c r="C2547" s="20" t="s">
        <v>2230</v>
      </c>
      <c r="D2547" s="40">
        <v>44.4</v>
      </c>
      <c r="E2547" s="40">
        <v>48.7</v>
      </c>
      <c r="F2547" s="40">
        <v>56.1</v>
      </c>
      <c r="G2547" s="40">
        <v>64.8</v>
      </c>
      <c r="H2547" s="40">
        <v>72.8</v>
      </c>
      <c r="I2547" s="40">
        <v>80.8</v>
      </c>
      <c r="J2547" s="40">
        <v>84.6</v>
      </c>
      <c r="K2547" s="40">
        <v>84.6</v>
      </c>
      <c r="L2547" s="40">
        <v>77.8</v>
      </c>
      <c r="M2547" s="40">
        <v>67.099999999999994</v>
      </c>
      <c r="N2547" s="40">
        <v>55.1</v>
      </c>
      <c r="O2547" s="40">
        <v>46.8</v>
      </c>
    </row>
    <row r="2548" spans="1:15">
      <c r="A2548" s="40">
        <v>48115</v>
      </c>
      <c r="B2548" s="20" t="s">
        <v>1049</v>
      </c>
      <c r="C2548" s="20" t="s">
        <v>2230</v>
      </c>
      <c r="D2548" s="40">
        <v>41.6</v>
      </c>
      <c r="E2548" s="40">
        <v>45.9</v>
      </c>
      <c r="F2548" s="40">
        <v>53</v>
      </c>
      <c r="G2548" s="40">
        <v>62.1</v>
      </c>
      <c r="H2548" s="40">
        <v>70.7</v>
      </c>
      <c r="I2548" s="40">
        <v>78.599999999999994</v>
      </c>
      <c r="J2548" s="40">
        <v>81</v>
      </c>
      <c r="K2548" s="40">
        <v>80</v>
      </c>
      <c r="L2548" s="40">
        <v>73.2</v>
      </c>
      <c r="M2548" s="40">
        <v>63.1</v>
      </c>
      <c r="N2548" s="40">
        <v>51</v>
      </c>
      <c r="O2548" s="40">
        <v>42.8</v>
      </c>
    </row>
    <row r="2549" spans="1:15">
      <c r="A2549" s="40">
        <v>48117</v>
      </c>
      <c r="B2549" s="20" t="s">
        <v>2273</v>
      </c>
      <c r="C2549" s="20" t="s">
        <v>2230</v>
      </c>
      <c r="D2549" s="40">
        <v>35.1</v>
      </c>
      <c r="E2549" s="40">
        <v>38.9</v>
      </c>
      <c r="F2549" s="40">
        <v>45.7</v>
      </c>
      <c r="G2549" s="40">
        <v>54.9</v>
      </c>
      <c r="H2549" s="40">
        <v>64.099999999999994</v>
      </c>
      <c r="I2549" s="40">
        <v>73.099999999999994</v>
      </c>
      <c r="J2549" s="40">
        <v>76.7</v>
      </c>
      <c r="K2549" s="40">
        <v>75.2</v>
      </c>
      <c r="L2549" s="40">
        <v>68.099999999999994</v>
      </c>
      <c r="M2549" s="40">
        <v>57.1</v>
      </c>
      <c r="N2549" s="40">
        <v>44.3</v>
      </c>
      <c r="O2549" s="40">
        <v>35.9</v>
      </c>
    </row>
    <row r="2550" spans="1:15">
      <c r="A2550" s="40">
        <v>48119</v>
      </c>
      <c r="B2550" s="20" t="s">
        <v>915</v>
      </c>
      <c r="C2550" s="20" t="s">
        <v>2230</v>
      </c>
      <c r="D2550" s="40">
        <v>42.5</v>
      </c>
      <c r="E2550" s="40">
        <v>46.6</v>
      </c>
      <c r="F2550" s="40">
        <v>54.1</v>
      </c>
      <c r="G2550" s="40">
        <v>62.9</v>
      </c>
      <c r="H2550" s="40">
        <v>71</v>
      </c>
      <c r="I2550" s="40">
        <v>78.900000000000006</v>
      </c>
      <c r="J2550" s="40">
        <v>82.8</v>
      </c>
      <c r="K2550" s="40">
        <v>82.6</v>
      </c>
      <c r="L2550" s="40">
        <v>75.900000000000006</v>
      </c>
      <c r="M2550" s="40">
        <v>65.099999999999994</v>
      </c>
      <c r="N2550" s="40">
        <v>53.2</v>
      </c>
      <c r="O2550" s="40">
        <v>44.8</v>
      </c>
    </row>
    <row r="2551" spans="1:15">
      <c r="A2551" s="40">
        <v>48121</v>
      </c>
      <c r="B2551" s="20" t="s">
        <v>2274</v>
      </c>
      <c r="C2551" s="20" t="s">
        <v>2230</v>
      </c>
      <c r="D2551" s="40">
        <v>43</v>
      </c>
      <c r="E2551" s="40">
        <v>47.6</v>
      </c>
      <c r="F2551" s="40">
        <v>55.1</v>
      </c>
      <c r="G2551" s="40">
        <v>64.099999999999994</v>
      </c>
      <c r="H2551" s="40">
        <v>72.2</v>
      </c>
      <c r="I2551" s="40">
        <v>80.400000000000006</v>
      </c>
      <c r="J2551" s="40">
        <v>84.4</v>
      </c>
      <c r="K2551" s="40">
        <v>84.3</v>
      </c>
      <c r="L2551" s="40">
        <v>77.2</v>
      </c>
      <c r="M2551" s="40">
        <v>66.3</v>
      </c>
      <c r="N2551" s="40">
        <v>54.1</v>
      </c>
      <c r="O2551" s="40">
        <v>45.5</v>
      </c>
    </row>
    <row r="2552" spans="1:15">
      <c r="A2552" s="40">
        <v>48123</v>
      </c>
      <c r="B2552" s="20" t="s">
        <v>2275</v>
      </c>
      <c r="C2552" s="20" t="s">
        <v>2230</v>
      </c>
      <c r="D2552" s="40">
        <v>52</v>
      </c>
      <c r="E2552" s="40">
        <v>55.5</v>
      </c>
      <c r="F2552" s="40">
        <v>62</v>
      </c>
      <c r="G2552" s="40">
        <v>69.3</v>
      </c>
      <c r="H2552" s="40">
        <v>75.8</v>
      </c>
      <c r="I2552" s="40">
        <v>81.599999999999994</v>
      </c>
      <c r="J2552" s="40">
        <v>84</v>
      </c>
      <c r="K2552" s="40">
        <v>84.1</v>
      </c>
      <c r="L2552" s="40">
        <v>79.5</v>
      </c>
      <c r="M2552" s="40">
        <v>71</v>
      </c>
      <c r="N2552" s="40">
        <v>60.9</v>
      </c>
      <c r="O2552" s="40">
        <v>53.9</v>
      </c>
    </row>
    <row r="2553" spans="1:15">
      <c r="A2553" s="40">
        <v>48125</v>
      </c>
      <c r="B2553" s="20" t="s">
        <v>2276</v>
      </c>
      <c r="C2553" s="20" t="s">
        <v>2230</v>
      </c>
      <c r="D2553" s="40">
        <v>40.6</v>
      </c>
      <c r="E2553" s="40">
        <v>44.8</v>
      </c>
      <c r="F2553" s="40">
        <v>52</v>
      </c>
      <c r="G2553" s="40">
        <v>61.7</v>
      </c>
      <c r="H2553" s="40">
        <v>70.3</v>
      </c>
      <c r="I2553" s="40">
        <v>78.8</v>
      </c>
      <c r="J2553" s="40">
        <v>82.5</v>
      </c>
      <c r="K2553" s="40">
        <v>81.3</v>
      </c>
      <c r="L2553" s="40">
        <v>73.900000000000006</v>
      </c>
      <c r="M2553" s="40">
        <v>63.1</v>
      </c>
      <c r="N2553" s="40">
        <v>50.7</v>
      </c>
      <c r="O2553" s="40">
        <v>42.2</v>
      </c>
    </row>
    <row r="2554" spans="1:15">
      <c r="A2554" s="40">
        <v>48127</v>
      </c>
      <c r="B2554" s="20" t="s">
        <v>2277</v>
      </c>
      <c r="C2554" s="20" t="s">
        <v>2230</v>
      </c>
      <c r="D2554" s="40">
        <v>52.6</v>
      </c>
      <c r="E2554" s="40">
        <v>57</v>
      </c>
      <c r="F2554" s="40">
        <v>64.099999999999994</v>
      </c>
      <c r="G2554" s="40">
        <v>72.2</v>
      </c>
      <c r="H2554" s="40">
        <v>78.5</v>
      </c>
      <c r="I2554" s="40">
        <v>83.9</v>
      </c>
      <c r="J2554" s="40">
        <v>86.1</v>
      </c>
      <c r="K2554" s="40">
        <v>86</v>
      </c>
      <c r="L2554" s="40">
        <v>81.099999999999994</v>
      </c>
      <c r="M2554" s="40">
        <v>72.2</v>
      </c>
      <c r="N2554" s="40">
        <v>61.3</v>
      </c>
      <c r="O2554" s="40">
        <v>53.9</v>
      </c>
    </row>
    <row r="2555" spans="1:15">
      <c r="A2555" s="40">
        <v>48129</v>
      </c>
      <c r="B2555" s="20" t="s">
        <v>2278</v>
      </c>
      <c r="C2555" s="20" t="s">
        <v>2230</v>
      </c>
      <c r="D2555" s="40">
        <v>36.799999999999997</v>
      </c>
      <c r="E2555" s="40">
        <v>41</v>
      </c>
      <c r="F2555" s="40">
        <v>48.4</v>
      </c>
      <c r="G2555" s="40">
        <v>58.2</v>
      </c>
      <c r="H2555" s="40">
        <v>67.099999999999994</v>
      </c>
      <c r="I2555" s="40">
        <v>76.3</v>
      </c>
      <c r="J2555" s="40">
        <v>80.599999999999994</v>
      </c>
      <c r="K2555" s="40">
        <v>79.400000000000006</v>
      </c>
      <c r="L2555" s="40">
        <v>71.8</v>
      </c>
      <c r="M2555" s="40">
        <v>60.2</v>
      </c>
      <c r="N2555" s="40">
        <v>47.3</v>
      </c>
      <c r="O2555" s="40">
        <v>38.299999999999997</v>
      </c>
    </row>
    <row r="2556" spans="1:15">
      <c r="A2556" s="40">
        <v>48131</v>
      </c>
      <c r="B2556" s="20" t="s">
        <v>980</v>
      </c>
      <c r="C2556" s="20" t="s">
        <v>2230</v>
      </c>
      <c r="D2556" s="40">
        <v>54.9</v>
      </c>
      <c r="E2556" s="40">
        <v>58.5</v>
      </c>
      <c r="F2556" s="40">
        <v>65.099999999999994</v>
      </c>
      <c r="G2556" s="40">
        <v>72.5</v>
      </c>
      <c r="H2556" s="40">
        <v>78.2</v>
      </c>
      <c r="I2556" s="40">
        <v>82.9</v>
      </c>
      <c r="J2556" s="40">
        <v>84.8</v>
      </c>
      <c r="K2556" s="40">
        <v>85</v>
      </c>
      <c r="L2556" s="40">
        <v>80.400000000000006</v>
      </c>
      <c r="M2556" s="40">
        <v>72.599999999999994</v>
      </c>
      <c r="N2556" s="40">
        <v>63.2</v>
      </c>
      <c r="O2556" s="40">
        <v>56.1</v>
      </c>
    </row>
    <row r="2557" spans="1:15">
      <c r="A2557" s="40">
        <v>48133</v>
      </c>
      <c r="B2557" s="20" t="s">
        <v>2279</v>
      </c>
      <c r="C2557" s="20" t="s">
        <v>2230</v>
      </c>
      <c r="D2557" s="40">
        <v>43.1</v>
      </c>
      <c r="E2557" s="40">
        <v>47.4</v>
      </c>
      <c r="F2557" s="40">
        <v>54.6</v>
      </c>
      <c r="G2557" s="40">
        <v>63.8</v>
      </c>
      <c r="H2557" s="40">
        <v>71.400000000000006</v>
      </c>
      <c r="I2557" s="40">
        <v>79.400000000000006</v>
      </c>
      <c r="J2557" s="40">
        <v>83.1</v>
      </c>
      <c r="K2557" s="40">
        <v>82.9</v>
      </c>
      <c r="L2557" s="40">
        <v>75.8</v>
      </c>
      <c r="M2557" s="40">
        <v>65.3</v>
      </c>
      <c r="N2557" s="40">
        <v>53.3</v>
      </c>
      <c r="O2557" s="40">
        <v>45.2</v>
      </c>
    </row>
    <row r="2558" spans="1:15">
      <c r="A2558" s="40">
        <v>48135</v>
      </c>
      <c r="B2558" s="20" t="s">
        <v>2280</v>
      </c>
      <c r="C2558" s="20" t="s">
        <v>2230</v>
      </c>
      <c r="D2558" s="40">
        <v>43.2</v>
      </c>
      <c r="E2558" s="40">
        <v>47.7</v>
      </c>
      <c r="F2558" s="40">
        <v>54.6</v>
      </c>
      <c r="G2558" s="40">
        <v>63.8</v>
      </c>
      <c r="H2558" s="40">
        <v>72.099999999999994</v>
      </c>
      <c r="I2558" s="40">
        <v>79.5</v>
      </c>
      <c r="J2558" s="40">
        <v>81.5</v>
      </c>
      <c r="K2558" s="40">
        <v>80.5</v>
      </c>
      <c r="L2558" s="40">
        <v>73.8</v>
      </c>
      <c r="M2558" s="40">
        <v>64</v>
      </c>
      <c r="N2558" s="40">
        <v>51.9</v>
      </c>
      <c r="O2558" s="40">
        <v>44.1</v>
      </c>
    </row>
    <row r="2559" spans="1:15">
      <c r="A2559" s="40">
        <v>48137</v>
      </c>
      <c r="B2559" s="20" t="s">
        <v>1175</v>
      </c>
      <c r="C2559" s="20" t="s">
        <v>2230</v>
      </c>
      <c r="D2559" s="40">
        <v>47</v>
      </c>
      <c r="E2559" s="40">
        <v>51</v>
      </c>
      <c r="F2559" s="40">
        <v>57.8</v>
      </c>
      <c r="G2559" s="40">
        <v>65.7</v>
      </c>
      <c r="H2559" s="40">
        <v>72.8</v>
      </c>
      <c r="I2559" s="40">
        <v>78.900000000000006</v>
      </c>
      <c r="J2559" s="40">
        <v>81.3</v>
      </c>
      <c r="K2559" s="40">
        <v>81.099999999999994</v>
      </c>
      <c r="L2559" s="40">
        <v>75.8</v>
      </c>
      <c r="M2559" s="40">
        <v>66.400000000000006</v>
      </c>
      <c r="N2559" s="40">
        <v>55.3</v>
      </c>
      <c r="O2559" s="40">
        <v>48.2</v>
      </c>
    </row>
    <row r="2560" spans="1:15">
      <c r="A2560" s="40">
        <v>48139</v>
      </c>
      <c r="B2560" s="20" t="s">
        <v>1318</v>
      </c>
      <c r="C2560" s="20" t="s">
        <v>2230</v>
      </c>
      <c r="D2560" s="40">
        <v>45.3</v>
      </c>
      <c r="E2560" s="40">
        <v>49.4</v>
      </c>
      <c r="F2560" s="40">
        <v>56.7</v>
      </c>
      <c r="G2560" s="40">
        <v>65.3</v>
      </c>
      <c r="H2560" s="40">
        <v>73.2</v>
      </c>
      <c r="I2560" s="40">
        <v>81</v>
      </c>
      <c r="J2560" s="40">
        <v>84.8</v>
      </c>
      <c r="K2560" s="40">
        <v>84.8</v>
      </c>
      <c r="L2560" s="40">
        <v>78.099999999999994</v>
      </c>
      <c r="M2560" s="40">
        <v>67.5</v>
      </c>
      <c r="N2560" s="40">
        <v>55.7</v>
      </c>
      <c r="O2560" s="40">
        <v>47.5</v>
      </c>
    </row>
    <row r="2561" spans="1:15">
      <c r="A2561" s="40">
        <v>48141</v>
      </c>
      <c r="B2561" s="20" t="s">
        <v>921</v>
      </c>
      <c r="C2561" s="20" t="s">
        <v>2230</v>
      </c>
      <c r="D2561" s="40">
        <v>42.9</v>
      </c>
      <c r="E2561" s="40">
        <v>47.7</v>
      </c>
      <c r="F2561" s="40">
        <v>53.9</v>
      </c>
      <c r="G2561" s="40">
        <v>61.9</v>
      </c>
      <c r="H2561" s="40">
        <v>70.7</v>
      </c>
      <c r="I2561" s="40">
        <v>79.3</v>
      </c>
      <c r="J2561" s="40">
        <v>81</v>
      </c>
      <c r="K2561" s="40">
        <v>79.2</v>
      </c>
      <c r="L2561" s="40">
        <v>73.5</v>
      </c>
      <c r="M2561" s="40">
        <v>63.3</v>
      </c>
      <c r="N2561" s="40">
        <v>50.7</v>
      </c>
      <c r="O2561" s="40">
        <v>43</v>
      </c>
    </row>
    <row r="2562" spans="1:15">
      <c r="A2562" s="40">
        <v>48143</v>
      </c>
      <c r="B2562" s="20" t="s">
        <v>2281</v>
      </c>
      <c r="C2562" s="20" t="s">
        <v>2230</v>
      </c>
      <c r="D2562" s="40">
        <v>43.7</v>
      </c>
      <c r="E2562" s="40">
        <v>48</v>
      </c>
      <c r="F2562" s="40">
        <v>55.2</v>
      </c>
      <c r="G2562" s="40">
        <v>64.099999999999994</v>
      </c>
      <c r="H2562" s="40">
        <v>71.599999999999994</v>
      </c>
      <c r="I2562" s="40">
        <v>79.5</v>
      </c>
      <c r="J2562" s="40">
        <v>83.3</v>
      </c>
      <c r="K2562" s="40">
        <v>83.3</v>
      </c>
      <c r="L2562" s="40">
        <v>76.3</v>
      </c>
      <c r="M2562" s="40">
        <v>65.900000000000006</v>
      </c>
      <c r="N2562" s="40">
        <v>54</v>
      </c>
      <c r="O2562" s="40">
        <v>46</v>
      </c>
    </row>
    <row r="2563" spans="1:15">
      <c r="A2563" s="40">
        <v>48145</v>
      </c>
      <c r="B2563" s="20" t="s">
        <v>2282</v>
      </c>
      <c r="C2563" s="20" t="s">
        <v>2230</v>
      </c>
      <c r="D2563" s="40">
        <v>46.2</v>
      </c>
      <c r="E2563" s="40">
        <v>50.1</v>
      </c>
      <c r="F2563" s="40">
        <v>57.3</v>
      </c>
      <c r="G2563" s="40">
        <v>65.599999999999994</v>
      </c>
      <c r="H2563" s="40">
        <v>73</v>
      </c>
      <c r="I2563" s="40">
        <v>80.2</v>
      </c>
      <c r="J2563" s="40">
        <v>83.7</v>
      </c>
      <c r="K2563" s="40">
        <v>83.7</v>
      </c>
      <c r="L2563" s="40">
        <v>77.900000000000006</v>
      </c>
      <c r="M2563" s="40">
        <v>67.8</v>
      </c>
      <c r="N2563" s="40">
        <v>56.3</v>
      </c>
      <c r="O2563" s="40">
        <v>48.3</v>
      </c>
    </row>
    <row r="2564" spans="1:15">
      <c r="A2564" s="40">
        <v>48147</v>
      </c>
      <c r="B2564" s="20" t="s">
        <v>1059</v>
      </c>
      <c r="C2564" s="20" t="s">
        <v>2230</v>
      </c>
      <c r="D2564" s="40">
        <v>41.7</v>
      </c>
      <c r="E2564" s="40">
        <v>46</v>
      </c>
      <c r="F2564" s="40">
        <v>53.6</v>
      </c>
      <c r="G2564" s="40">
        <v>62.6</v>
      </c>
      <c r="H2564" s="40">
        <v>70.7</v>
      </c>
      <c r="I2564" s="40">
        <v>78.8</v>
      </c>
      <c r="J2564" s="40">
        <v>82.8</v>
      </c>
      <c r="K2564" s="40">
        <v>82.6</v>
      </c>
      <c r="L2564" s="40">
        <v>75.7</v>
      </c>
      <c r="M2564" s="40">
        <v>64.8</v>
      </c>
      <c r="N2564" s="40">
        <v>52.7</v>
      </c>
      <c r="O2564" s="40">
        <v>44.1</v>
      </c>
    </row>
    <row r="2565" spans="1:15">
      <c r="A2565" s="40">
        <v>48149</v>
      </c>
      <c r="B2565" s="20" t="s">
        <v>729</v>
      </c>
      <c r="C2565" s="20" t="s">
        <v>2230</v>
      </c>
      <c r="D2565" s="40">
        <v>50.1</v>
      </c>
      <c r="E2565" s="40">
        <v>53.5</v>
      </c>
      <c r="F2565" s="40">
        <v>60.4</v>
      </c>
      <c r="G2565" s="40">
        <v>67.900000000000006</v>
      </c>
      <c r="H2565" s="40">
        <v>74.7</v>
      </c>
      <c r="I2565" s="40">
        <v>80.900000000000006</v>
      </c>
      <c r="J2565" s="40">
        <v>83.7</v>
      </c>
      <c r="K2565" s="40">
        <v>83.8</v>
      </c>
      <c r="L2565" s="40">
        <v>78.7</v>
      </c>
      <c r="M2565" s="40">
        <v>69.900000000000006</v>
      </c>
      <c r="N2565" s="40">
        <v>59.2</v>
      </c>
      <c r="O2565" s="40">
        <v>52</v>
      </c>
    </row>
    <row r="2566" spans="1:15">
      <c r="A2566" s="40">
        <v>48151</v>
      </c>
      <c r="B2566" s="20" t="s">
        <v>2283</v>
      </c>
      <c r="C2566" s="20" t="s">
        <v>2230</v>
      </c>
      <c r="D2566" s="40">
        <v>42.2</v>
      </c>
      <c r="E2566" s="40">
        <v>46.6</v>
      </c>
      <c r="F2566" s="40">
        <v>54</v>
      </c>
      <c r="G2566" s="40">
        <v>63.5</v>
      </c>
      <c r="H2566" s="40">
        <v>71.7</v>
      </c>
      <c r="I2566" s="40">
        <v>79.900000000000006</v>
      </c>
      <c r="J2566" s="40">
        <v>83.1</v>
      </c>
      <c r="K2566" s="40">
        <v>82.3</v>
      </c>
      <c r="L2566" s="40">
        <v>75</v>
      </c>
      <c r="M2566" s="40">
        <v>64.400000000000006</v>
      </c>
      <c r="N2566" s="40">
        <v>52.1</v>
      </c>
      <c r="O2566" s="40">
        <v>43.7</v>
      </c>
    </row>
    <row r="2567" spans="1:15">
      <c r="A2567" s="40">
        <v>48153</v>
      </c>
      <c r="B2567" s="20" t="s">
        <v>1060</v>
      </c>
      <c r="C2567" s="20" t="s">
        <v>2230</v>
      </c>
      <c r="D2567" s="40">
        <v>38.1</v>
      </c>
      <c r="E2567" s="40">
        <v>42</v>
      </c>
      <c r="F2567" s="40">
        <v>49.1</v>
      </c>
      <c r="G2567" s="40">
        <v>58.5</v>
      </c>
      <c r="H2567" s="40">
        <v>67.400000000000006</v>
      </c>
      <c r="I2567" s="40">
        <v>76</v>
      </c>
      <c r="J2567" s="40">
        <v>79.5</v>
      </c>
      <c r="K2567" s="40">
        <v>78.2</v>
      </c>
      <c r="L2567" s="40">
        <v>71</v>
      </c>
      <c r="M2567" s="40">
        <v>60.2</v>
      </c>
      <c r="N2567" s="40">
        <v>47.8</v>
      </c>
      <c r="O2567" s="40">
        <v>39.5</v>
      </c>
    </row>
    <row r="2568" spans="1:15">
      <c r="A2568" s="40">
        <v>48155</v>
      </c>
      <c r="B2568" s="20" t="s">
        <v>2284</v>
      </c>
      <c r="C2568" s="20" t="s">
        <v>2230</v>
      </c>
      <c r="D2568" s="40">
        <v>40.1</v>
      </c>
      <c r="E2568" s="40">
        <v>44.6</v>
      </c>
      <c r="F2568" s="40">
        <v>52.4</v>
      </c>
      <c r="G2568" s="40">
        <v>62.8</v>
      </c>
      <c r="H2568" s="40">
        <v>71.5</v>
      </c>
      <c r="I2568" s="40">
        <v>80.400000000000006</v>
      </c>
      <c r="J2568" s="40">
        <v>84.6</v>
      </c>
      <c r="K2568" s="40">
        <v>83.6</v>
      </c>
      <c r="L2568" s="40">
        <v>75.7</v>
      </c>
      <c r="M2568" s="40">
        <v>64.099999999999994</v>
      </c>
      <c r="N2568" s="40">
        <v>51.2</v>
      </c>
      <c r="O2568" s="40">
        <v>41.9</v>
      </c>
    </row>
    <row r="2569" spans="1:15">
      <c r="A2569" s="40">
        <v>48157</v>
      </c>
      <c r="B2569" s="20" t="s">
        <v>2285</v>
      </c>
      <c r="C2569" s="20" t="s">
        <v>2230</v>
      </c>
      <c r="D2569" s="40">
        <v>52.1</v>
      </c>
      <c r="E2569" s="40">
        <v>55.1</v>
      </c>
      <c r="F2569" s="40">
        <v>61.4</v>
      </c>
      <c r="G2569" s="40">
        <v>68.5</v>
      </c>
      <c r="H2569" s="40">
        <v>75.3</v>
      </c>
      <c r="I2569" s="40">
        <v>80.900000000000006</v>
      </c>
      <c r="J2569" s="40">
        <v>83</v>
      </c>
      <c r="K2569" s="40">
        <v>83.1</v>
      </c>
      <c r="L2569" s="40">
        <v>78.900000000000006</v>
      </c>
      <c r="M2569" s="40">
        <v>70.5</v>
      </c>
      <c r="N2569" s="40">
        <v>60.6</v>
      </c>
      <c r="O2569" s="40">
        <v>54</v>
      </c>
    </row>
    <row r="2570" spans="1:15">
      <c r="A2570" s="40">
        <v>48159</v>
      </c>
      <c r="B2570" s="20" t="s">
        <v>730</v>
      </c>
      <c r="C2570" s="20" t="s">
        <v>2230</v>
      </c>
      <c r="D2570" s="40">
        <v>43.3</v>
      </c>
      <c r="E2570" s="40">
        <v>47.4</v>
      </c>
      <c r="F2570" s="40">
        <v>54.6</v>
      </c>
      <c r="G2570" s="40">
        <v>63.3</v>
      </c>
      <c r="H2570" s="40">
        <v>71.099999999999994</v>
      </c>
      <c r="I2570" s="40">
        <v>78.8</v>
      </c>
      <c r="J2570" s="40">
        <v>82.4</v>
      </c>
      <c r="K2570" s="40">
        <v>82.1</v>
      </c>
      <c r="L2570" s="40">
        <v>75.8</v>
      </c>
      <c r="M2570" s="40">
        <v>65.2</v>
      </c>
      <c r="N2570" s="40">
        <v>53.6</v>
      </c>
      <c r="O2570" s="40">
        <v>45.4</v>
      </c>
    </row>
    <row r="2571" spans="1:15">
      <c r="A2571" s="40">
        <v>48161</v>
      </c>
      <c r="B2571" s="20" t="s">
        <v>2286</v>
      </c>
      <c r="C2571" s="20" t="s">
        <v>2230</v>
      </c>
      <c r="D2571" s="40">
        <v>46.2</v>
      </c>
      <c r="E2571" s="40">
        <v>50.2</v>
      </c>
      <c r="F2571" s="40">
        <v>57</v>
      </c>
      <c r="G2571" s="40">
        <v>65.400000000000006</v>
      </c>
      <c r="H2571" s="40">
        <v>73</v>
      </c>
      <c r="I2571" s="40">
        <v>80.3</v>
      </c>
      <c r="J2571" s="40">
        <v>83.6</v>
      </c>
      <c r="K2571" s="40">
        <v>83.7</v>
      </c>
      <c r="L2571" s="40">
        <v>77.7</v>
      </c>
      <c r="M2571" s="40">
        <v>67.599999999999994</v>
      </c>
      <c r="N2571" s="40">
        <v>56.1</v>
      </c>
      <c r="O2571" s="40">
        <v>48.3</v>
      </c>
    </row>
    <row r="2572" spans="1:15">
      <c r="A2572" s="40">
        <v>48163</v>
      </c>
      <c r="B2572" s="20" t="s">
        <v>2287</v>
      </c>
      <c r="C2572" s="20" t="s">
        <v>2230</v>
      </c>
      <c r="D2572" s="40">
        <v>51.8</v>
      </c>
      <c r="E2572" s="40">
        <v>55.9</v>
      </c>
      <c r="F2572" s="40">
        <v>62.9</v>
      </c>
      <c r="G2572" s="40">
        <v>70.599999999999994</v>
      </c>
      <c r="H2572" s="40">
        <v>76.900000000000006</v>
      </c>
      <c r="I2572" s="40">
        <v>82.7</v>
      </c>
      <c r="J2572" s="40">
        <v>84.8</v>
      </c>
      <c r="K2572" s="40">
        <v>85</v>
      </c>
      <c r="L2572" s="40">
        <v>80.099999999999994</v>
      </c>
      <c r="M2572" s="40">
        <v>71.400000000000006</v>
      </c>
      <c r="N2572" s="40">
        <v>60.7</v>
      </c>
      <c r="O2572" s="40">
        <v>53.4</v>
      </c>
    </row>
    <row r="2573" spans="1:15">
      <c r="A2573" s="40">
        <v>48165</v>
      </c>
      <c r="B2573" s="20" t="s">
        <v>2288</v>
      </c>
      <c r="C2573" s="20" t="s">
        <v>2230</v>
      </c>
      <c r="D2573" s="40">
        <v>41</v>
      </c>
      <c r="E2573" s="40">
        <v>45.3</v>
      </c>
      <c r="F2573" s="40">
        <v>52.1</v>
      </c>
      <c r="G2573" s="40">
        <v>61.1</v>
      </c>
      <c r="H2573" s="40">
        <v>69.599999999999994</v>
      </c>
      <c r="I2573" s="40">
        <v>77.5</v>
      </c>
      <c r="J2573" s="40">
        <v>79.7</v>
      </c>
      <c r="K2573" s="40">
        <v>78.599999999999994</v>
      </c>
      <c r="L2573" s="40">
        <v>72</v>
      </c>
      <c r="M2573" s="40">
        <v>61.9</v>
      </c>
      <c r="N2573" s="40">
        <v>49.9</v>
      </c>
      <c r="O2573" s="40">
        <v>42.1</v>
      </c>
    </row>
    <row r="2574" spans="1:15">
      <c r="A2574" s="40">
        <v>48167</v>
      </c>
      <c r="B2574" s="20" t="s">
        <v>2289</v>
      </c>
      <c r="C2574" s="20" t="s">
        <v>2230</v>
      </c>
      <c r="D2574" s="40">
        <v>53.1</v>
      </c>
      <c r="E2574" s="40">
        <v>55.5</v>
      </c>
      <c r="F2574" s="40">
        <v>61.3</v>
      </c>
      <c r="G2574" s="40">
        <v>68.400000000000006</v>
      </c>
      <c r="H2574" s="40">
        <v>75.099999999999994</v>
      </c>
      <c r="I2574" s="40">
        <v>80.8</v>
      </c>
      <c r="J2574" s="40">
        <v>82.7</v>
      </c>
      <c r="K2574" s="40">
        <v>82.8</v>
      </c>
      <c r="L2574" s="40">
        <v>79.099999999999994</v>
      </c>
      <c r="M2574" s="40">
        <v>71.3</v>
      </c>
      <c r="N2574" s="40">
        <v>61.7</v>
      </c>
      <c r="O2574" s="40">
        <v>55.4</v>
      </c>
    </row>
    <row r="2575" spans="1:15">
      <c r="A2575" s="40">
        <v>48169</v>
      </c>
      <c r="B2575" s="20" t="s">
        <v>2290</v>
      </c>
      <c r="C2575" s="20" t="s">
        <v>2230</v>
      </c>
      <c r="D2575" s="40">
        <v>41.4</v>
      </c>
      <c r="E2575" s="40">
        <v>45.7</v>
      </c>
      <c r="F2575" s="40">
        <v>52.8</v>
      </c>
      <c r="G2575" s="40">
        <v>62.3</v>
      </c>
      <c r="H2575" s="40">
        <v>70.900000000000006</v>
      </c>
      <c r="I2575" s="40">
        <v>79.2</v>
      </c>
      <c r="J2575" s="40">
        <v>82.3</v>
      </c>
      <c r="K2575" s="40">
        <v>81.2</v>
      </c>
      <c r="L2575" s="40">
        <v>74</v>
      </c>
      <c r="M2575" s="40">
        <v>63.5</v>
      </c>
      <c r="N2575" s="40">
        <v>51.1</v>
      </c>
      <c r="O2575" s="40">
        <v>42.9</v>
      </c>
    </row>
    <row r="2576" spans="1:15">
      <c r="A2576" s="40">
        <v>48171</v>
      </c>
      <c r="B2576" s="20" t="s">
        <v>2291</v>
      </c>
      <c r="C2576" s="20" t="s">
        <v>2230</v>
      </c>
      <c r="D2576" s="40">
        <v>46.9</v>
      </c>
      <c r="E2576" s="40">
        <v>50.5</v>
      </c>
      <c r="F2576" s="40">
        <v>57.2</v>
      </c>
      <c r="G2576" s="40">
        <v>65</v>
      </c>
      <c r="H2576" s="40">
        <v>72</v>
      </c>
      <c r="I2576" s="40">
        <v>78.5</v>
      </c>
      <c r="J2576" s="40">
        <v>81.400000000000006</v>
      </c>
      <c r="K2576" s="40">
        <v>81.3</v>
      </c>
      <c r="L2576" s="40">
        <v>75.599999999999994</v>
      </c>
      <c r="M2576" s="40">
        <v>66.3</v>
      </c>
      <c r="N2576" s="40">
        <v>55.5</v>
      </c>
      <c r="O2576" s="40">
        <v>48.4</v>
      </c>
    </row>
    <row r="2577" spans="1:15">
      <c r="A2577" s="40">
        <v>48173</v>
      </c>
      <c r="B2577" s="20" t="s">
        <v>2292</v>
      </c>
      <c r="C2577" s="20" t="s">
        <v>2230</v>
      </c>
      <c r="D2577" s="40">
        <v>43.2</v>
      </c>
      <c r="E2577" s="40">
        <v>47.5</v>
      </c>
      <c r="F2577" s="40">
        <v>54.8</v>
      </c>
      <c r="G2577" s="40">
        <v>63.7</v>
      </c>
      <c r="H2577" s="40">
        <v>72.099999999999994</v>
      </c>
      <c r="I2577" s="40">
        <v>79.400000000000006</v>
      </c>
      <c r="J2577" s="40">
        <v>81.7</v>
      </c>
      <c r="K2577" s="40">
        <v>81</v>
      </c>
      <c r="L2577" s="40">
        <v>74.099999999999994</v>
      </c>
      <c r="M2577" s="40">
        <v>64.3</v>
      </c>
      <c r="N2577" s="40">
        <v>52.3</v>
      </c>
      <c r="O2577" s="40">
        <v>44.2</v>
      </c>
    </row>
    <row r="2578" spans="1:15">
      <c r="A2578" s="40">
        <v>48175</v>
      </c>
      <c r="B2578" s="20" t="s">
        <v>2293</v>
      </c>
      <c r="C2578" s="20" t="s">
        <v>2230</v>
      </c>
      <c r="D2578" s="40">
        <v>53.3</v>
      </c>
      <c r="E2578" s="40">
        <v>56.7</v>
      </c>
      <c r="F2578" s="40">
        <v>62.9</v>
      </c>
      <c r="G2578" s="40">
        <v>70.099999999999994</v>
      </c>
      <c r="H2578" s="40">
        <v>76.3</v>
      </c>
      <c r="I2578" s="40">
        <v>81.8</v>
      </c>
      <c r="J2578" s="40">
        <v>84</v>
      </c>
      <c r="K2578" s="40">
        <v>84.2</v>
      </c>
      <c r="L2578" s="40">
        <v>80</v>
      </c>
      <c r="M2578" s="40">
        <v>71.7</v>
      </c>
      <c r="N2578" s="40">
        <v>62</v>
      </c>
      <c r="O2578" s="40">
        <v>55.1</v>
      </c>
    </row>
    <row r="2579" spans="1:15">
      <c r="A2579" s="40">
        <v>48177</v>
      </c>
      <c r="B2579" s="20" t="s">
        <v>2294</v>
      </c>
      <c r="C2579" s="20" t="s">
        <v>2230</v>
      </c>
      <c r="D2579" s="40">
        <v>51</v>
      </c>
      <c r="E2579" s="40">
        <v>54.6</v>
      </c>
      <c r="F2579" s="40">
        <v>61.3</v>
      </c>
      <c r="G2579" s="40">
        <v>68.8</v>
      </c>
      <c r="H2579" s="40">
        <v>75.5</v>
      </c>
      <c r="I2579" s="40">
        <v>81.599999999999994</v>
      </c>
      <c r="J2579" s="40">
        <v>84.2</v>
      </c>
      <c r="K2579" s="40">
        <v>84.3</v>
      </c>
      <c r="L2579" s="40">
        <v>79.400000000000006</v>
      </c>
      <c r="M2579" s="40">
        <v>70.5</v>
      </c>
      <c r="N2579" s="40">
        <v>60</v>
      </c>
      <c r="O2579" s="40">
        <v>52.9</v>
      </c>
    </row>
    <row r="2580" spans="1:15">
      <c r="A2580" s="40">
        <v>48179</v>
      </c>
      <c r="B2580" s="20" t="s">
        <v>1323</v>
      </c>
      <c r="C2580" s="20" t="s">
        <v>2230</v>
      </c>
      <c r="D2580" s="40">
        <v>35.200000000000003</v>
      </c>
      <c r="E2580" s="40">
        <v>39.4</v>
      </c>
      <c r="F2580" s="40">
        <v>46.6</v>
      </c>
      <c r="G2580" s="40">
        <v>56.7</v>
      </c>
      <c r="H2580" s="40">
        <v>65.599999999999994</v>
      </c>
      <c r="I2580" s="40">
        <v>74.8</v>
      </c>
      <c r="J2580" s="40">
        <v>79.400000000000006</v>
      </c>
      <c r="K2580" s="40">
        <v>78.099999999999994</v>
      </c>
      <c r="L2580" s="40">
        <v>70.599999999999994</v>
      </c>
      <c r="M2580" s="40">
        <v>59</v>
      </c>
      <c r="N2580" s="40">
        <v>45.8</v>
      </c>
      <c r="O2580" s="40">
        <v>36.700000000000003</v>
      </c>
    </row>
    <row r="2581" spans="1:15">
      <c r="A2581" s="40">
        <v>48181</v>
      </c>
      <c r="B2581" s="20" t="s">
        <v>1395</v>
      </c>
      <c r="C2581" s="20" t="s">
        <v>2230</v>
      </c>
      <c r="D2581" s="40">
        <v>41.7</v>
      </c>
      <c r="E2581" s="40">
        <v>46.2</v>
      </c>
      <c r="F2581" s="40">
        <v>53.9</v>
      </c>
      <c r="G2581" s="40">
        <v>63</v>
      </c>
      <c r="H2581" s="40">
        <v>71.099999999999994</v>
      </c>
      <c r="I2581" s="40">
        <v>79.3</v>
      </c>
      <c r="J2581" s="40">
        <v>83.5</v>
      </c>
      <c r="K2581" s="40">
        <v>83.2</v>
      </c>
      <c r="L2581" s="40">
        <v>76.099999999999994</v>
      </c>
      <c r="M2581" s="40">
        <v>65.2</v>
      </c>
      <c r="N2581" s="40">
        <v>53</v>
      </c>
      <c r="O2581" s="40">
        <v>44.2</v>
      </c>
    </row>
    <row r="2582" spans="1:15">
      <c r="A2582" s="40">
        <v>48183</v>
      </c>
      <c r="B2582" s="20" t="s">
        <v>2295</v>
      </c>
      <c r="C2582" s="20" t="s">
        <v>2230</v>
      </c>
      <c r="D2582" s="40">
        <v>45.9</v>
      </c>
      <c r="E2582" s="40">
        <v>49.6</v>
      </c>
      <c r="F2582" s="40">
        <v>56.7</v>
      </c>
      <c r="G2582" s="40">
        <v>64.8</v>
      </c>
      <c r="H2582" s="40">
        <v>72.5</v>
      </c>
      <c r="I2582" s="40">
        <v>79.900000000000006</v>
      </c>
      <c r="J2582" s="40">
        <v>83.1</v>
      </c>
      <c r="K2582" s="40">
        <v>82.8</v>
      </c>
      <c r="L2582" s="40">
        <v>76.599999999999994</v>
      </c>
      <c r="M2582" s="40">
        <v>66.400000000000006</v>
      </c>
      <c r="N2582" s="40">
        <v>55</v>
      </c>
      <c r="O2582" s="40">
        <v>47.6</v>
      </c>
    </row>
    <row r="2583" spans="1:15">
      <c r="A2583" s="40">
        <v>48185</v>
      </c>
      <c r="B2583" s="20" t="s">
        <v>2296</v>
      </c>
      <c r="C2583" s="20" t="s">
        <v>2230</v>
      </c>
      <c r="D2583" s="40">
        <v>49</v>
      </c>
      <c r="E2583" s="40">
        <v>52.5</v>
      </c>
      <c r="F2583" s="40">
        <v>59.1</v>
      </c>
      <c r="G2583" s="40">
        <v>67</v>
      </c>
      <c r="H2583" s="40">
        <v>74.3</v>
      </c>
      <c r="I2583" s="40">
        <v>80.8</v>
      </c>
      <c r="J2583" s="40">
        <v>83.5</v>
      </c>
      <c r="K2583" s="40">
        <v>83.5</v>
      </c>
      <c r="L2583" s="40">
        <v>78.099999999999994</v>
      </c>
      <c r="M2583" s="40">
        <v>68.8</v>
      </c>
      <c r="N2583" s="40">
        <v>58</v>
      </c>
      <c r="O2583" s="40">
        <v>50.8</v>
      </c>
    </row>
    <row r="2584" spans="1:15">
      <c r="A2584" s="40">
        <v>48187</v>
      </c>
      <c r="B2584" s="20" t="s">
        <v>1858</v>
      </c>
      <c r="C2584" s="20" t="s">
        <v>2230</v>
      </c>
      <c r="D2584" s="40">
        <v>50.5</v>
      </c>
      <c r="E2584" s="40">
        <v>54.1</v>
      </c>
      <c r="F2584" s="40">
        <v>60.9</v>
      </c>
      <c r="G2584" s="40">
        <v>68.5</v>
      </c>
      <c r="H2584" s="40">
        <v>75.2</v>
      </c>
      <c r="I2584" s="40">
        <v>81.5</v>
      </c>
      <c r="J2584" s="40">
        <v>84.1</v>
      </c>
      <c r="K2584" s="40">
        <v>84.2</v>
      </c>
      <c r="L2584" s="40">
        <v>79.099999999999994</v>
      </c>
      <c r="M2584" s="40">
        <v>70.099999999999994</v>
      </c>
      <c r="N2584" s="40">
        <v>59.5</v>
      </c>
      <c r="O2584" s="40">
        <v>52.2</v>
      </c>
    </row>
    <row r="2585" spans="1:15">
      <c r="A2585" s="40">
        <v>48189</v>
      </c>
      <c r="B2585" s="20" t="s">
        <v>733</v>
      </c>
      <c r="C2585" s="20" t="s">
        <v>2230</v>
      </c>
      <c r="D2585" s="40">
        <v>37.6</v>
      </c>
      <c r="E2585" s="40">
        <v>41.5</v>
      </c>
      <c r="F2585" s="40">
        <v>48.5</v>
      </c>
      <c r="G2585" s="40">
        <v>57.8</v>
      </c>
      <c r="H2585" s="40">
        <v>66.900000000000006</v>
      </c>
      <c r="I2585" s="40">
        <v>75.400000000000006</v>
      </c>
      <c r="J2585" s="40">
        <v>78.5</v>
      </c>
      <c r="K2585" s="40">
        <v>77</v>
      </c>
      <c r="L2585" s="40">
        <v>70.099999999999994</v>
      </c>
      <c r="M2585" s="40">
        <v>59.4</v>
      </c>
      <c r="N2585" s="40">
        <v>47</v>
      </c>
      <c r="O2585" s="40">
        <v>38.799999999999997</v>
      </c>
    </row>
    <row r="2586" spans="1:15">
      <c r="A2586" s="40">
        <v>48191</v>
      </c>
      <c r="B2586" s="20" t="s">
        <v>1069</v>
      </c>
      <c r="C2586" s="20" t="s">
        <v>2230</v>
      </c>
      <c r="D2586" s="40">
        <v>38.700000000000003</v>
      </c>
      <c r="E2586" s="40">
        <v>43.2</v>
      </c>
      <c r="F2586" s="40">
        <v>50.6</v>
      </c>
      <c r="G2586" s="40">
        <v>60.5</v>
      </c>
      <c r="H2586" s="40">
        <v>69.400000000000006</v>
      </c>
      <c r="I2586" s="40">
        <v>78.5</v>
      </c>
      <c r="J2586" s="40">
        <v>82.7</v>
      </c>
      <c r="K2586" s="40">
        <v>81.5</v>
      </c>
      <c r="L2586" s="40">
        <v>73.8</v>
      </c>
      <c r="M2586" s="40">
        <v>62.2</v>
      </c>
      <c r="N2586" s="40">
        <v>49.2</v>
      </c>
      <c r="O2586" s="40">
        <v>40.4</v>
      </c>
    </row>
    <row r="2587" spans="1:15">
      <c r="A2587" s="40">
        <v>48193</v>
      </c>
      <c r="B2587" s="20" t="s">
        <v>986</v>
      </c>
      <c r="C2587" s="20" t="s">
        <v>2230</v>
      </c>
      <c r="D2587" s="40">
        <v>44.7</v>
      </c>
      <c r="E2587" s="40">
        <v>49</v>
      </c>
      <c r="F2587" s="40">
        <v>55.9</v>
      </c>
      <c r="G2587" s="40">
        <v>64.599999999999994</v>
      </c>
      <c r="H2587" s="40">
        <v>71.900000000000006</v>
      </c>
      <c r="I2587" s="40">
        <v>79.599999999999994</v>
      </c>
      <c r="J2587" s="40">
        <v>83.3</v>
      </c>
      <c r="K2587" s="40">
        <v>83.3</v>
      </c>
      <c r="L2587" s="40">
        <v>76.8</v>
      </c>
      <c r="M2587" s="40">
        <v>66.400000000000006</v>
      </c>
      <c r="N2587" s="40">
        <v>54.7</v>
      </c>
      <c r="O2587" s="40">
        <v>46.9</v>
      </c>
    </row>
    <row r="2588" spans="1:15">
      <c r="A2588" s="40">
        <v>48195</v>
      </c>
      <c r="B2588" s="20" t="s">
        <v>2297</v>
      </c>
      <c r="C2588" s="20" t="s">
        <v>2230</v>
      </c>
      <c r="D2588" s="40">
        <v>34.200000000000003</v>
      </c>
      <c r="E2588" s="40">
        <v>38.4</v>
      </c>
      <c r="F2588" s="40">
        <v>45.6</v>
      </c>
      <c r="G2588" s="40">
        <v>55.9</v>
      </c>
      <c r="H2588" s="40">
        <v>65.2</v>
      </c>
      <c r="I2588" s="40">
        <v>75</v>
      </c>
      <c r="J2588" s="40">
        <v>79.900000000000006</v>
      </c>
      <c r="K2588" s="40">
        <v>78.3</v>
      </c>
      <c r="L2588" s="40">
        <v>70.5</v>
      </c>
      <c r="M2588" s="40">
        <v>58.4</v>
      </c>
      <c r="N2588" s="40">
        <v>44.7</v>
      </c>
      <c r="O2588" s="40">
        <v>35.700000000000003</v>
      </c>
    </row>
    <row r="2589" spans="1:15">
      <c r="A2589" s="40">
        <v>48197</v>
      </c>
      <c r="B2589" s="20" t="s">
        <v>2215</v>
      </c>
      <c r="C2589" s="20" t="s">
        <v>2230</v>
      </c>
      <c r="D2589" s="40">
        <v>39.1</v>
      </c>
      <c r="E2589" s="40">
        <v>43.7</v>
      </c>
      <c r="F2589" s="40">
        <v>51.6</v>
      </c>
      <c r="G2589" s="40">
        <v>62</v>
      </c>
      <c r="H2589" s="40">
        <v>70.900000000000006</v>
      </c>
      <c r="I2589" s="40">
        <v>80</v>
      </c>
      <c r="J2589" s="40">
        <v>84.3</v>
      </c>
      <c r="K2589" s="40">
        <v>83.3</v>
      </c>
      <c r="L2589" s="40">
        <v>75.3</v>
      </c>
      <c r="M2589" s="40">
        <v>63.5</v>
      </c>
      <c r="N2589" s="40">
        <v>50.5</v>
      </c>
      <c r="O2589" s="40">
        <v>41</v>
      </c>
    </row>
    <row r="2590" spans="1:15">
      <c r="A2590" s="40">
        <v>48199</v>
      </c>
      <c r="B2590" s="20" t="s">
        <v>1179</v>
      </c>
      <c r="C2590" s="20" t="s">
        <v>2230</v>
      </c>
      <c r="D2590" s="40">
        <v>50.3</v>
      </c>
      <c r="E2590" s="40">
        <v>53.3</v>
      </c>
      <c r="F2590" s="40">
        <v>59.8</v>
      </c>
      <c r="G2590" s="40">
        <v>66.900000000000006</v>
      </c>
      <c r="H2590" s="40">
        <v>73.7</v>
      </c>
      <c r="I2590" s="40">
        <v>79.7</v>
      </c>
      <c r="J2590" s="40">
        <v>82</v>
      </c>
      <c r="K2590" s="40">
        <v>81.8</v>
      </c>
      <c r="L2590" s="40">
        <v>77.599999999999994</v>
      </c>
      <c r="M2590" s="40">
        <v>68.3</v>
      </c>
      <c r="N2590" s="40">
        <v>58.4</v>
      </c>
      <c r="O2590" s="40">
        <v>51.8</v>
      </c>
    </row>
    <row r="2591" spans="1:15">
      <c r="A2591" s="40">
        <v>48201</v>
      </c>
      <c r="B2591" s="20" t="s">
        <v>1072</v>
      </c>
      <c r="C2591" s="20" t="s">
        <v>2230</v>
      </c>
      <c r="D2591" s="40">
        <v>51.8</v>
      </c>
      <c r="E2591" s="40">
        <v>54.8</v>
      </c>
      <c r="F2591" s="40">
        <v>61.1</v>
      </c>
      <c r="G2591" s="40">
        <v>68.3</v>
      </c>
      <c r="H2591" s="40">
        <v>75.099999999999994</v>
      </c>
      <c r="I2591" s="40">
        <v>80.900000000000006</v>
      </c>
      <c r="J2591" s="40">
        <v>83.1</v>
      </c>
      <c r="K2591" s="40">
        <v>83.2</v>
      </c>
      <c r="L2591" s="40">
        <v>78.8</v>
      </c>
      <c r="M2591" s="40">
        <v>70.3</v>
      </c>
      <c r="N2591" s="40">
        <v>60.3</v>
      </c>
      <c r="O2591" s="40">
        <v>53.7</v>
      </c>
    </row>
    <row r="2592" spans="1:15">
      <c r="A2592" s="40">
        <v>48203</v>
      </c>
      <c r="B2592" s="20" t="s">
        <v>1227</v>
      </c>
      <c r="C2592" s="20" t="s">
        <v>2230</v>
      </c>
      <c r="D2592" s="40">
        <v>46.1</v>
      </c>
      <c r="E2592" s="40">
        <v>49.8</v>
      </c>
      <c r="F2592" s="40">
        <v>56.9</v>
      </c>
      <c r="G2592" s="40">
        <v>64.900000000000006</v>
      </c>
      <c r="H2592" s="40">
        <v>72.599999999999994</v>
      </c>
      <c r="I2592" s="40">
        <v>79.900000000000006</v>
      </c>
      <c r="J2592" s="40">
        <v>83.1</v>
      </c>
      <c r="K2592" s="40">
        <v>82.7</v>
      </c>
      <c r="L2592" s="40">
        <v>76.7</v>
      </c>
      <c r="M2592" s="40">
        <v>66.3</v>
      </c>
      <c r="N2592" s="40">
        <v>55</v>
      </c>
      <c r="O2592" s="40">
        <v>47.8</v>
      </c>
    </row>
    <row r="2593" spans="1:15">
      <c r="A2593" s="40">
        <v>48205</v>
      </c>
      <c r="B2593" s="20" t="s">
        <v>2298</v>
      </c>
      <c r="C2593" s="20" t="s">
        <v>2230</v>
      </c>
      <c r="D2593" s="40">
        <v>34.1</v>
      </c>
      <c r="E2593" s="40">
        <v>38</v>
      </c>
      <c r="F2593" s="40">
        <v>44.9</v>
      </c>
      <c r="G2593" s="40">
        <v>54.2</v>
      </c>
      <c r="H2593" s="40">
        <v>63.6</v>
      </c>
      <c r="I2593" s="40">
        <v>73</v>
      </c>
      <c r="J2593" s="40">
        <v>77.2</v>
      </c>
      <c r="K2593" s="40">
        <v>75.7</v>
      </c>
      <c r="L2593" s="40">
        <v>68.2</v>
      </c>
      <c r="M2593" s="40">
        <v>56.8</v>
      </c>
      <c r="N2593" s="40">
        <v>43.6</v>
      </c>
      <c r="O2593" s="40">
        <v>35.200000000000003</v>
      </c>
    </row>
    <row r="2594" spans="1:15">
      <c r="A2594" s="40">
        <v>48207</v>
      </c>
      <c r="B2594" s="20" t="s">
        <v>1328</v>
      </c>
      <c r="C2594" s="20" t="s">
        <v>2230</v>
      </c>
      <c r="D2594" s="40">
        <v>42</v>
      </c>
      <c r="E2594" s="40">
        <v>46.4</v>
      </c>
      <c r="F2594" s="40">
        <v>54.1</v>
      </c>
      <c r="G2594" s="40">
        <v>63.8</v>
      </c>
      <c r="H2594" s="40">
        <v>72</v>
      </c>
      <c r="I2594" s="40">
        <v>80.599999999999994</v>
      </c>
      <c r="J2594" s="40">
        <v>84.3</v>
      </c>
      <c r="K2594" s="40">
        <v>83.7</v>
      </c>
      <c r="L2594" s="40">
        <v>76</v>
      </c>
      <c r="M2594" s="40">
        <v>65</v>
      </c>
      <c r="N2594" s="40">
        <v>52.3</v>
      </c>
      <c r="O2594" s="40">
        <v>43.7</v>
      </c>
    </row>
    <row r="2595" spans="1:15">
      <c r="A2595" s="40">
        <v>48209</v>
      </c>
      <c r="B2595" s="20" t="s">
        <v>2299</v>
      </c>
      <c r="C2595" s="20" t="s">
        <v>2230</v>
      </c>
      <c r="D2595" s="40">
        <v>48.7</v>
      </c>
      <c r="E2595" s="40">
        <v>52.3</v>
      </c>
      <c r="F2595" s="40">
        <v>59.1</v>
      </c>
      <c r="G2595" s="40">
        <v>66.900000000000006</v>
      </c>
      <c r="H2595" s="40">
        <v>73.900000000000006</v>
      </c>
      <c r="I2595" s="40">
        <v>80.400000000000006</v>
      </c>
      <c r="J2595" s="40">
        <v>83.3</v>
      </c>
      <c r="K2595" s="40">
        <v>83.3</v>
      </c>
      <c r="L2595" s="40">
        <v>77.900000000000006</v>
      </c>
      <c r="M2595" s="40">
        <v>68.599999999999994</v>
      </c>
      <c r="N2595" s="40">
        <v>57.7</v>
      </c>
      <c r="O2595" s="40">
        <v>50.4</v>
      </c>
    </row>
    <row r="2596" spans="1:15">
      <c r="A2596" s="40">
        <v>48211</v>
      </c>
      <c r="B2596" s="20" t="s">
        <v>2300</v>
      </c>
      <c r="C2596" s="20" t="s">
        <v>2230</v>
      </c>
      <c r="D2596" s="40">
        <v>34.700000000000003</v>
      </c>
      <c r="E2596" s="40">
        <v>39.299999999999997</v>
      </c>
      <c r="F2596" s="40">
        <v>46.8</v>
      </c>
      <c r="G2596" s="40">
        <v>57.1</v>
      </c>
      <c r="H2596" s="40">
        <v>66.099999999999994</v>
      </c>
      <c r="I2596" s="40">
        <v>75.5</v>
      </c>
      <c r="J2596" s="40">
        <v>80.5</v>
      </c>
      <c r="K2596" s="40">
        <v>79.099999999999994</v>
      </c>
      <c r="L2596" s="40">
        <v>71.3</v>
      </c>
      <c r="M2596" s="40">
        <v>59.4</v>
      </c>
      <c r="N2596" s="40">
        <v>45.9</v>
      </c>
      <c r="O2596" s="40">
        <v>36.5</v>
      </c>
    </row>
    <row r="2597" spans="1:15">
      <c r="A2597" s="40">
        <v>48213</v>
      </c>
      <c r="B2597" s="20" t="s">
        <v>1180</v>
      </c>
      <c r="C2597" s="20" t="s">
        <v>2230</v>
      </c>
      <c r="D2597" s="40">
        <v>45.3</v>
      </c>
      <c r="E2597" s="40">
        <v>49.3</v>
      </c>
      <c r="F2597" s="40">
        <v>56.4</v>
      </c>
      <c r="G2597" s="40">
        <v>64.7</v>
      </c>
      <c r="H2597" s="40">
        <v>72.3</v>
      </c>
      <c r="I2597" s="40">
        <v>79.8</v>
      </c>
      <c r="J2597" s="40">
        <v>83.2</v>
      </c>
      <c r="K2597" s="40">
        <v>83.2</v>
      </c>
      <c r="L2597" s="40">
        <v>77.099999999999994</v>
      </c>
      <c r="M2597" s="40">
        <v>66.8</v>
      </c>
      <c r="N2597" s="40">
        <v>55.3</v>
      </c>
      <c r="O2597" s="40">
        <v>47.4</v>
      </c>
    </row>
    <row r="2598" spans="1:15">
      <c r="A2598" s="40">
        <v>48215</v>
      </c>
      <c r="B2598" s="20" t="s">
        <v>1860</v>
      </c>
      <c r="C2598" s="20" t="s">
        <v>2230</v>
      </c>
      <c r="D2598" s="40">
        <v>58.9</v>
      </c>
      <c r="E2598" s="40">
        <v>62.5</v>
      </c>
      <c r="F2598" s="40">
        <v>68.7</v>
      </c>
      <c r="G2598" s="40">
        <v>75.3</v>
      </c>
      <c r="H2598" s="40">
        <v>80.3</v>
      </c>
      <c r="I2598" s="40">
        <v>84.1</v>
      </c>
      <c r="J2598" s="40">
        <v>85.5</v>
      </c>
      <c r="K2598" s="40">
        <v>85.8</v>
      </c>
      <c r="L2598" s="40">
        <v>82.1</v>
      </c>
      <c r="M2598" s="40">
        <v>75.3</v>
      </c>
      <c r="N2598" s="40">
        <v>66.7</v>
      </c>
      <c r="O2598" s="40">
        <v>60.2</v>
      </c>
    </row>
    <row r="2599" spans="1:15">
      <c r="A2599" s="40">
        <v>48217</v>
      </c>
      <c r="B2599" s="20" t="s">
        <v>1754</v>
      </c>
      <c r="C2599" s="20" t="s">
        <v>2230</v>
      </c>
      <c r="D2599" s="40">
        <v>45.5</v>
      </c>
      <c r="E2599" s="40">
        <v>49.6</v>
      </c>
      <c r="F2599" s="40">
        <v>56.9</v>
      </c>
      <c r="G2599" s="40">
        <v>65.400000000000006</v>
      </c>
      <c r="H2599" s="40">
        <v>73.2</v>
      </c>
      <c r="I2599" s="40">
        <v>80.900000000000006</v>
      </c>
      <c r="J2599" s="40">
        <v>84.6</v>
      </c>
      <c r="K2599" s="40">
        <v>84.6</v>
      </c>
      <c r="L2599" s="40">
        <v>78.099999999999994</v>
      </c>
      <c r="M2599" s="40">
        <v>67.599999999999994</v>
      </c>
      <c r="N2599" s="40">
        <v>55.8</v>
      </c>
      <c r="O2599" s="40">
        <v>47.7</v>
      </c>
    </row>
    <row r="2600" spans="1:15">
      <c r="A2600" s="40">
        <v>48219</v>
      </c>
      <c r="B2600" s="20" t="s">
        <v>2301</v>
      </c>
      <c r="C2600" s="20" t="s">
        <v>2230</v>
      </c>
      <c r="D2600" s="40">
        <v>38.6</v>
      </c>
      <c r="E2600" s="40">
        <v>42.6</v>
      </c>
      <c r="F2600" s="40">
        <v>49.5</v>
      </c>
      <c r="G2600" s="40">
        <v>58.5</v>
      </c>
      <c r="H2600" s="40">
        <v>67.7</v>
      </c>
      <c r="I2600" s="40">
        <v>75.900000000000006</v>
      </c>
      <c r="J2600" s="40">
        <v>78.5</v>
      </c>
      <c r="K2600" s="40">
        <v>77.2</v>
      </c>
      <c r="L2600" s="40">
        <v>70.3</v>
      </c>
      <c r="M2600" s="40">
        <v>59.8</v>
      </c>
      <c r="N2600" s="40">
        <v>47.7</v>
      </c>
      <c r="O2600" s="40">
        <v>39.799999999999997</v>
      </c>
    </row>
    <row r="2601" spans="1:15">
      <c r="A2601" s="40">
        <v>48221</v>
      </c>
      <c r="B2601" s="20" t="s">
        <v>2302</v>
      </c>
      <c r="C2601" s="20" t="s">
        <v>2230</v>
      </c>
      <c r="D2601" s="40">
        <v>44.2</v>
      </c>
      <c r="E2601" s="40">
        <v>48.6</v>
      </c>
      <c r="F2601" s="40">
        <v>55.9</v>
      </c>
      <c r="G2601" s="40">
        <v>64.900000000000006</v>
      </c>
      <c r="H2601" s="40">
        <v>72.599999999999994</v>
      </c>
      <c r="I2601" s="40">
        <v>80.599999999999994</v>
      </c>
      <c r="J2601" s="40">
        <v>84.5</v>
      </c>
      <c r="K2601" s="40">
        <v>84.4</v>
      </c>
      <c r="L2601" s="40">
        <v>77.400000000000006</v>
      </c>
      <c r="M2601" s="40">
        <v>66.7</v>
      </c>
      <c r="N2601" s="40">
        <v>54.6</v>
      </c>
      <c r="O2601" s="40">
        <v>46.6</v>
      </c>
    </row>
    <row r="2602" spans="1:15">
      <c r="A2602" s="40">
        <v>48223</v>
      </c>
      <c r="B2602" s="20" t="s">
        <v>1400</v>
      </c>
      <c r="C2602" s="20" t="s">
        <v>2230</v>
      </c>
      <c r="D2602" s="40">
        <v>43</v>
      </c>
      <c r="E2602" s="40">
        <v>47</v>
      </c>
      <c r="F2602" s="40">
        <v>54.4</v>
      </c>
      <c r="G2602" s="40">
        <v>63.1</v>
      </c>
      <c r="H2602" s="40">
        <v>71.099999999999994</v>
      </c>
      <c r="I2602" s="40">
        <v>78.8</v>
      </c>
      <c r="J2602" s="40">
        <v>82.6</v>
      </c>
      <c r="K2602" s="40">
        <v>82.4</v>
      </c>
      <c r="L2602" s="40">
        <v>75.900000000000006</v>
      </c>
      <c r="M2602" s="40">
        <v>65.3</v>
      </c>
      <c r="N2602" s="40">
        <v>53.5</v>
      </c>
      <c r="O2602" s="40">
        <v>45.2</v>
      </c>
    </row>
    <row r="2603" spans="1:15">
      <c r="A2603" s="40">
        <v>48225</v>
      </c>
      <c r="B2603" s="20" t="s">
        <v>735</v>
      </c>
      <c r="C2603" s="20" t="s">
        <v>2230</v>
      </c>
      <c r="D2603" s="40">
        <v>47.7</v>
      </c>
      <c r="E2603" s="40">
        <v>51.3</v>
      </c>
      <c r="F2603" s="40">
        <v>58</v>
      </c>
      <c r="G2603" s="40">
        <v>66</v>
      </c>
      <c r="H2603" s="40">
        <v>73.3</v>
      </c>
      <c r="I2603" s="40">
        <v>80.2</v>
      </c>
      <c r="J2603" s="40">
        <v>83.2</v>
      </c>
      <c r="K2603" s="40">
        <v>83.2</v>
      </c>
      <c r="L2603" s="40">
        <v>77.599999999999994</v>
      </c>
      <c r="M2603" s="40">
        <v>67.900000000000006</v>
      </c>
      <c r="N2603" s="40">
        <v>56.8</v>
      </c>
      <c r="O2603" s="40">
        <v>49.5</v>
      </c>
    </row>
    <row r="2604" spans="1:15">
      <c r="A2604" s="40">
        <v>48227</v>
      </c>
      <c r="B2604" s="20" t="s">
        <v>809</v>
      </c>
      <c r="C2604" s="20" t="s">
        <v>2230</v>
      </c>
      <c r="D2604" s="40">
        <v>43.3</v>
      </c>
      <c r="E2604" s="40">
        <v>47.4</v>
      </c>
      <c r="F2604" s="40">
        <v>54.8</v>
      </c>
      <c r="G2604" s="40">
        <v>63.8</v>
      </c>
      <c r="H2604" s="40">
        <v>72.2</v>
      </c>
      <c r="I2604" s="40">
        <v>79.8</v>
      </c>
      <c r="J2604" s="40">
        <v>82.3</v>
      </c>
      <c r="K2604" s="40">
        <v>81.599999999999994</v>
      </c>
      <c r="L2604" s="40">
        <v>74.599999999999994</v>
      </c>
      <c r="M2604" s="40">
        <v>64.7</v>
      </c>
      <c r="N2604" s="40">
        <v>52.5</v>
      </c>
      <c r="O2604" s="40">
        <v>44.3</v>
      </c>
    </row>
    <row r="2605" spans="1:15">
      <c r="A2605" s="40">
        <v>48229</v>
      </c>
      <c r="B2605" s="20" t="s">
        <v>2303</v>
      </c>
      <c r="C2605" s="20" t="s">
        <v>2230</v>
      </c>
      <c r="D2605" s="40">
        <v>41.9</v>
      </c>
      <c r="E2605" s="40">
        <v>46.2</v>
      </c>
      <c r="F2605" s="40">
        <v>52.2</v>
      </c>
      <c r="G2605" s="40">
        <v>60.3</v>
      </c>
      <c r="H2605" s="40">
        <v>69</v>
      </c>
      <c r="I2605" s="40">
        <v>77.2</v>
      </c>
      <c r="J2605" s="40">
        <v>78.2</v>
      </c>
      <c r="K2605" s="40">
        <v>76.7</v>
      </c>
      <c r="L2605" s="40">
        <v>71.2</v>
      </c>
      <c r="M2605" s="40">
        <v>61.6</v>
      </c>
      <c r="N2605" s="40">
        <v>49.5</v>
      </c>
      <c r="O2605" s="40">
        <v>42.2</v>
      </c>
    </row>
    <row r="2606" spans="1:15">
      <c r="A2606" s="40">
        <v>48231</v>
      </c>
      <c r="B2606" s="20" t="s">
        <v>2304</v>
      </c>
      <c r="C2606" s="20" t="s">
        <v>2230</v>
      </c>
      <c r="D2606" s="40">
        <v>42.4</v>
      </c>
      <c r="E2606" s="40">
        <v>46.6</v>
      </c>
      <c r="F2606" s="40">
        <v>54.2</v>
      </c>
      <c r="G2606" s="40">
        <v>63</v>
      </c>
      <c r="H2606" s="40">
        <v>71.099999999999994</v>
      </c>
      <c r="I2606" s="40">
        <v>79.099999999999994</v>
      </c>
      <c r="J2606" s="40">
        <v>82.9</v>
      </c>
      <c r="K2606" s="40">
        <v>82.8</v>
      </c>
      <c r="L2606" s="40">
        <v>76.099999999999994</v>
      </c>
      <c r="M2606" s="40">
        <v>65.400000000000006</v>
      </c>
      <c r="N2606" s="40">
        <v>53.3</v>
      </c>
      <c r="O2606" s="40">
        <v>44.8</v>
      </c>
    </row>
    <row r="2607" spans="1:15">
      <c r="A2607" s="40">
        <v>48233</v>
      </c>
      <c r="B2607" s="20" t="s">
        <v>2184</v>
      </c>
      <c r="C2607" s="20" t="s">
        <v>2230</v>
      </c>
      <c r="D2607" s="40">
        <v>35.4</v>
      </c>
      <c r="E2607" s="40">
        <v>39.6</v>
      </c>
      <c r="F2607" s="40">
        <v>46.8</v>
      </c>
      <c r="G2607" s="40">
        <v>57</v>
      </c>
      <c r="H2607" s="40">
        <v>66.3</v>
      </c>
      <c r="I2607" s="40">
        <v>75.8</v>
      </c>
      <c r="J2607" s="40">
        <v>80.5</v>
      </c>
      <c r="K2607" s="40">
        <v>78.900000000000006</v>
      </c>
      <c r="L2607" s="40">
        <v>71.3</v>
      </c>
      <c r="M2607" s="40">
        <v>59.5</v>
      </c>
      <c r="N2607" s="40">
        <v>45.9</v>
      </c>
      <c r="O2607" s="40">
        <v>36.9</v>
      </c>
    </row>
    <row r="2608" spans="1:15">
      <c r="A2608" s="40">
        <v>48235</v>
      </c>
      <c r="B2608" s="20" t="s">
        <v>2305</v>
      </c>
      <c r="C2608" s="20" t="s">
        <v>2230</v>
      </c>
      <c r="D2608" s="40">
        <v>44.1</v>
      </c>
      <c r="E2608" s="40">
        <v>48.6</v>
      </c>
      <c r="F2608" s="40">
        <v>55.7</v>
      </c>
      <c r="G2608" s="40">
        <v>64.400000000000006</v>
      </c>
      <c r="H2608" s="40">
        <v>72.7</v>
      </c>
      <c r="I2608" s="40">
        <v>79.7</v>
      </c>
      <c r="J2608" s="40">
        <v>82.1</v>
      </c>
      <c r="K2608" s="40">
        <v>81.5</v>
      </c>
      <c r="L2608" s="40">
        <v>74.7</v>
      </c>
      <c r="M2608" s="40">
        <v>64.900000000000006</v>
      </c>
      <c r="N2608" s="40">
        <v>53.1</v>
      </c>
      <c r="O2608" s="40">
        <v>45.3</v>
      </c>
    </row>
    <row r="2609" spans="1:15">
      <c r="A2609" s="40">
        <v>48237</v>
      </c>
      <c r="B2609" s="20" t="s">
        <v>2306</v>
      </c>
      <c r="C2609" s="20" t="s">
        <v>2230</v>
      </c>
      <c r="D2609" s="40">
        <v>41.8</v>
      </c>
      <c r="E2609" s="40">
        <v>46.4</v>
      </c>
      <c r="F2609" s="40">
        <v>53.9</v>
      </c>
      <c r="G2609" s="40">
        <v>63.3</v>
      </c>
      <c r="H2609" s="40">
        <v>71.099999999999994</v>
      </c>
      <c r="I2609" s="40">
        <v>79.400000000000006</v>
      </c>
      <c r="J2609" s="40">
        <v>83.6</v>
      </c>
      <c r="K2609" s="40">
        <v>83.4</v>
      </c>
      <c r="L2609" s="40">
        <v>76</v>
      </c>
      <c r="M2609" s="40">
        <v>65</v>
      </c>
      <c r="N2609" s="40">
        <v>52.7</v>
      </c>
      <c r="O2609" s="40">
        <v>44.2</v>
      </c>
    </row>
    <row r="2610" spans="1:15">
      <c r="A2610" s="40">
        <v>48239</v>
      </c>
      <c r="B2610" s="20" t="s">
        <v>736</v>
      </c>
      <c r="C2610" s="20" t="s">
        <v>2230</v>
      </c>
      <c r="D2610" s="40">
        <v>52.7</v>
      </c>
      <c r="E2610" s="40">
        <v>55.8</v>
      </c>
      <c r="F2610" s="40">
        <v>61.8</v>
      </c>
      <c r="G2610" s="40">
        <v>69</v>
      </c>
      <c r="H2610" s="40">
        <v>75.400000000000006</v>
      </c>
      <c r="I2610" s="40">
        <v>81</v>
      </c>
      <c r="J2610" s="40">
        <v>83.1</v>
      </c>
      <c r="K2610" s="40">
        <v>83.2</v>
      </c>
      <c r="L2610" s="40">
        <v>79.099999999999994</v>
      </c>
      <c r="M2610" s="40">
        <v>71</v>
      </c>
      <c r="N2610" s="40">
        <v>61.3</v>
      </c>
      <c r="O2610" s="40">
        <v>54.7</v>
      </c>
    </row>
    <row r="2611" spans="1:15">
      <c r="A2611" s="40">
        <v>48241</v>
      </c>
      <c r="B2611" s="20" t="s">
        <v>1076</v>
      </c>
      <c r="C2611" s="20" t="s">
        <v>2230</v>
      </c>
      <c r="D2611" s="40">
        <v>49.2</v>
      </c>
      <c r="E2611" s="40">
        <v>52.3</v>
      </c>
      <c r="F2611" s="40">
        <v>58.9</v>
      </c>
      <c r="G2611" s="40">
        <v>66.099999999999994</v>
      </c>
      <c r="H2611" s="40">
        <v>72.900000000000006</v>
      </c>
      <c r="I2611" s="40">
        <v>79.099999999999994</v>
      </c>
      <c r="J2611" s="40">
        <v>81.5</v>
      </c>
      <c r="K2611" s="40">
        <v>81.400000000000006</v>
      </c>
      <c r="L2611" s="40">
        <v>76.900000000000006</v>
      </c>
      <c r="M2611" s="40">
        <v>67.3</v>
      </c>
      <c r="N2611" s="40">
        <v>57.4</v>
      </c>
      <c r="O2611" s="40">
        <v>50.7</v>
      </c>
    </row>
    <row r="2612" spans="1:15">
      <c r="A2612" s="40">
        <v>48243</v>
      </c>
      <c r="B2612" s="20" t="s">
        <v>1077</v>
      </c>
      <c r="C2612" s="20" t="s">
        <v>2230</v>
      </c>
      <c r="D2612" s="40">
        <v>43.2</v>
      </c>
      <c r="E2612" s="40">
        <v>46.9</v>
      </c>
      <c r="F2612" s="40">
        <v>52.5</v>
      </c>
      <c r="G2612" s="40">
        <v>60.7</v>
      </c>
      <c r="H2612" s="40">
        <v>68.5</v>
      </c>
      <c r="I2612" s="40">
        <v>75.3</v>
      </c>
      <c r="J2612" s="40">
        <v>75.3</v>
      </c>
      <c r="K2612" s="40">
        <v>74.099999999999994</v>
      </c>
      <c r="L2612" s="40">
        <v>69.3</v>
      </c>
      <c r="M2612" s="40">
        <v>61.2</v>
      </c>
      <c r="N2612" s="40">
        <v>50.5</v>
      </c>
      <c r="O2612" s="40">
        <v>44</v>
      </c>
    </row>
    <row r="2613" spans="1:15">
      <c r="A2613" s="40">
        <v>48245</v>
      </c>
      <c r="B2613" s="20" t="s">
        <v>737</v>
      </c>
      <c r="C2613" s="20" t="s">
        <v>2230</v>
      </c>
      <c r="D2613" s="40">
        <v>51.8</v>
      </c>
      <c r="E2613" s="40">
        <v>54.5</v>
      </c>
      <c r="F2613" s="40">
        <v>60.6</v>
      </c>
      <c r="G2613" s="40">
        <v>67.599999999999994</v>
      </c>
      <c r="H2613" s="40">
        <v>74.400000000000006</v>
      </c>
      <c r="I2613" s="40">
        <v>80.400000000000006</v>
      </c>
      <c r="J2613" s="40">
        <v>82.3</v>
      </c>
      <c r="K2613" s="40">
        <v>82.1</v>
      </c>
      <c r="L2613" s="40">
        <v>78.400000000000006</v>
      </c>
      <c r="M2613" s="40">
        <v>69.8</v>
      </c>
      <c r="N2613" s="40">
        <v>60</v>
      </c>
      <c r="O2613" s="40">
        <v>53.5</v>
      </c>
    </row>
    <row r="2614" spans="1:15">
      <c r="A2614" s="40">
        <v>48247</v>
      </c>
      <c r="B2614" s="20" t="s">
        <v>2307</v>
      </c>
      <c r="C2614" s="20" t="s">
        <v>2230</v>
      </c>
      <c r="D2614" s="40">
        <v>56.2</v>
      </c>
      <c r="E2614" s="40">
        <v>60</v>
      </c>
      <c r="F2614" s="40">
        <v>66.599999999999994</v>
      </c>
      <c r="G2614" s="40">
        <v>73.900000000000006</v>
      </c>
      <c r="H2614" s="40">
        <v>79.3</v>
      </c>
      <c r="I2614" s="40">
        <v>83.4</v>
      </c>
      <c r="J2614" s="40">
        <v>85.1</v>
      </c>
      <c r="K2614" s="40">
        <v>85.2</v>
      </c>
      <c r="L2614" s="40">
        <v>80.900000000000006</v>
      </c>
      <c r="M2614" s="40">
        <v>73.5</v>
      </c>
      <c r="N2614" s="40">
        <v>64.3</v>
      </c>
      <c r="O2614" s="40">
        <v>57.3</v>
      </c>
    </row>
    <row r="2615" spans="1:15">
      <c r="A2615" s="40">
        <v>48249</v>
      </c>
      <c r="B2615" s="20" t="s">
        <v>2308</v>
      </c>
      <c r="C2615" s="20" t="s">
        <v>2230</v>
      </c>
      <c r="D2615" s="40">
        <v>55.4</v>
      </c>
      <c r="E2615" s="40">
        <v>58.8</v>
      </c>
      <c r="F2615" s="40">
        <v>65.3</v>
      </c>
      <c r="G2615" s="40">
        <v>72.3</v>
      </c>
      <c r="H2615" s="40">
        <v>78</v>
      </c>
      <c r="I2615" s="40">
        <v>82.7</v>
      </c>
      <c r="J2615" s="40">
        <v>84.7</v>
      </c>
      <c r="K2615" s="40">
        <v>84.9</v>
      </c>
      <c r="L2615" s="40">
        <v>80.7</v>
      </c>
      <c r="M2615" s="40">
        <v>73</v>
      </c>
      <c r="N2615" s="40">
        <v>63.7</v>
      </c>
      <c r="O2615" s="40">
        <v>56.7</v>
      </c>
    </row>
    <row r="2616" spans="1:15">
      <c r="A2616" s="40">
        <v>48251</v>
      </c>
      <c r="B2616" s="20" t="s">
        <v>812</v>
      </c>
      <c r="C2616" s="20" t="s">
        <v>2230</v>
      </c>
      <c r="D2616" s="40">
        <v>44.7</v>
      </c>
      <c r="E2616" s="40">
        <v>49</v>
      </c>
      <c r="F2616" s="40">
        <v>56.2</v>
      </c>
      <c r="G2616" s="40">
        <v>64.900000000000006</v>
      </c>
      <c r="H2616" s="40">
        <v>72.7</v>
      </c>
      <c r="I2616" s="40">
        <v>80.599999999999994</v>
      </c>
      <c r="J2616" s="40">
        <v>84.4</v>
      </c>
      <c r="K2616" s="40">
        <v>84.4</v>
      </c>
      <c r="L2616" s="40">
        <v>77.5</v>
      </c>
      <c r="M2616" s="40">
        <v>66.900000000000006</v>
      </c>
      <c r="N2616" s="40">
        <v>55</v>
      </c>
      <c r="O2616" s="40">
        <v>47.1</v>
      </c>
    </row>
    <row r="2617" spans="1:15">
      <c r="A2617" s="40">
        <v>48253</v>
      </c>
      <c r="B2617" s="20" t="s">
        <v>1079</v>
      </c>
      <c r="C2617" s="20" t="s">
        <v>2230</v>
      </c>
      <c r="D2617" s="40">
        <v>42.7</v>
      </c>
      <c r="E2617" s="40">
        <v>47.1</v>
      </c>
      <c r="F2617" s="40">
        <v>54.6</v>
      </c>
      <c r="G2617" s="40">
        <v>64.099999999999994</v>
      </c>
      <c r="H2617" s="40">
        <v>72.2</v>
      </c>
      <c r="I2617" s="40">
        <v>80.400000000000006</v>
      </c>
      <c r="J2617" s="40">
        <v>83.9</v>
      </c>
      <c r="K2617" s="40">
        <v>83.3</v>
      </c>
      <c r="L2617" s="40">
        <v>75.900000000000006</v>
      </c>
      <c r="M2617" s="40">
        <v>65.2</v>
      </c>
      <c r="N2617" s="40">
        <v>52.8</v>
      </c>
      <c r="O2617" s="40">
        <v>44.4</v>
      </c>
    </row>
    <row r="2618" spans="1:15">
      <c r="A2618" s="40">
        <v>48255</v>
      </c>
      <c r="B2618" s="20" t="s">
        <v>2309</v>
      </c>
      <c r="C2618" s="20" t="s">
        <v>2230</v>
      </c>
      <c r="D2618" s="40">
        <v>52.4</v>
      </c>
      <c r="E2618" s="40">
        <v>55.9</v>
      </c>
      <c r="F2618" s="40">
        <v>62.6</v>
      </c>
      <c r="G2618" s="40">
        <v>69.900000000000006</v>
      </c>
      <c r="H2618" s="40">
        <v>76.3</v>
      </c>
      <c r="I2618" s="40">
        <v>82</v>
      </c>
      <c r="J2618" s="40">
        <v>84.3</v>
      </c>
      <c r="K2618" s="40">
        <v>84.5</v>
      </c>
      <c r="L2618" s="40">
        <v>79.8</v>
      </c>
      <c r="M2618" s="40">
        <v>71.400000000000006</v>
      </c>
      <c r="N2618" s="40">
        <v>61.2</v>
      </c>
      <c r="O2618" s="40">
        <v>54.1</v>
      </c>
    </row>
    <row r="2619" spans="1:15">
      <c r="A2619" s="40">
        <v>48257</v>
      </c>
      <c r="B2619" s="20" t="s">
        <v>2310</v>
      </c>
      <c r="C2619" s="20" t="s">
        <v>2230</v>
      </c>
      <c r="D2619" s="40">
        <v>44.4</v>
      </c>
      <c r="E2619" s="40">
        <v>48.6</v>
      </c>
      <c r="F2619" s="40">
        <v>55.9</v>
      </c>
      <c r="G2619" s="40">
        <v>64.599999999999994</v>
      </c>
      <c r="H2619" s="40">
        <v>72.5</v>
      </c>
      <c r="I2619" s="40">
        <v>80.400000000000006</v>
      </c>
      <c r="J2619" s="40">
        <v>84.2</v>
      </c>
      <c r="K2619" s="40">
        <v>84.3</v>
      </c>
      <c r="L2619" s="40">
        <v>77.599999999999994</v>
      </c>
      <c r="M2619" s="40">
        <v>67</v>
      </c>
      <c r="N2619" s="40">
        <v>55</v>
      </c>
      <c r="O2619" s="40">
        <v>46.7</v>
      </c>
    </row>
    <row r="2620" spans="1:15">
      <c r="A2620" s="40">
        <v>48259</v>
      </c>
      <c r="B2620" s="20" t="s">
        <v>1186</v>
      </c>
      <c r="C2620" s="20" t="s">
        <v>2230</v>
      </c>
      <c r="D2620" s="40">
        <v>48.3</v>
      </c>
      <c r="E2620" s="40">
        <v>51.9</v>
      </c>
      <c r="F2620" s="40">
        <v>58.6</v>
      </c>
      <c r="G2620" s="40">
        <v>66.099999999999994</v>
      </c>
      <c r="H2620" s="40">
        <v>73</v>
      </c>
      <c r="I2620" s="40">
        <v>79.400000000000006</v>
      </c>
      <c r="J2620" s="40">
        <v>82.1</v>
      </c>
      <c r="K2620" s="40">
        <v>82.1</v>
      </c>
      <c r="L2620" s="40">
        <v>76.8</v>
      </c>
      <c r="M2620" s="40">
        <v>67.599999999999994</v>
      </c>
      <c r="N2620" s="40">
        <v>56.9</v>
      </c>
      <c r="O2620" s="40">
        <v>49.9</v>
      </c>
    </row>
    <row r="2621" spans="1:15">
      <c r="A2621" s="40">
        <v>48261</v>
      </c>
      <c r="B2621" s="20" t="s">
        <v>2311</v>
      </c>
      <c r="C2621" s="20" t="s">
        <v>2230</v>
      </c>
      <c r="D2621" s="40">
        <v>57.3</v>
      </c>
      <c r="E2621" s="40">
        <v>60.6</v>
      </c>
      <c r="F2621" s="40">
        <v>66.5</v>
      </c>
      <c r="G2621" s="40">
        <v>73.3</v>
      </c>
      <c r="H2621" s="40">
        <v>78.400000000000006</v>
      </c>
      <c r="I2621" s="40">
        <v>82.5</v>
      </c>
      <c r="J2621" s="40">
        <v>84.2</v>
      </c>
      <c r="K2621" s="40">
        <v>84.5</v>
      </c>
      <c r="L2621" s="40">
        <v>81.099999999999994</v>
      </c>
      <c r="M2621" s="40">
        <v>74.2</v>
      </c>
      <c r="N2621" s="40">
        <v>65.599999999999994</v>
      </c>
      <c r="O2621" s="40">
        <v>58.9</v>
      </c>
    </row>
    <row r="2622" spans="1:15">
      <c r="A2622" s="40">
        <v>48263</v>
      </c>
      <c r="B2622" s="20" t="s">
        <v>964</v>
      </c>
      <c r="C2622" s="20" t="s">
        <v>2230</v>
      </c>
      <c r="D2622" s="40">
        <v>41.7</v>
      </c>
      <c r="E2622" s="40">
        <v>46.1</v>
      </c>
      <c r="F2622" s="40">
        <v>53.4</v>
      </c>
      <c r="G2622" s="40">
        <v>63.1</v>
      </c>
      <c r="H2622" s="40">
        <v>71.5</v>
      </c>
      <c r="I2622" s="40">
        <v>79.900000000000006</v>
      </c>
      <c r="J2622" s="40">
        <v>83.3</v>
      </c>
      <c r="K2622" s="40">
        <v>82.3</v>
      </c>
      <c r="L2622" s="40">
        <v>74.900000000000006</v>
      </c>
      <c r="M2622" s="40">
        <v>64.2</v>
      </c>
      <c r="N2622" s="40">
        <v>51.7</v>
      </c>
      <c r="O2622" s="40">
        <v>43.3</v>
      </c>
    </row>
    <row r="2623" spans="1:15">
      <c r="A2623" s="40">
        <v>48265</v>
      </c>
      <c r="B2623" s="20" t="s">
        <v>2312</v>
      </c>
      <c r="C2623" s="20" t="s">
        <v>2230</v>
      </c>
      <c r="D2623" s="40">
        <v>46.9</v>
      </c>
      <c r="E2623" s="40">
        <v>50.6</v>
      </c>
      <c r="F2623" s="40">
        <v>57.2</v>
      </c>
      <c r="G2623" s="40">
        <v>64.900000000000006</v>
      </c>
      <c r="H2623" s="40">
        <v>71.900000000000006</v>
      </c>
      <c r="I2623" s="40">
        <v>78</v>
      </c>
      <c r="J2623" s="40">
        <v>80.599999999999994</v>
      </c>
      <c r="K2623" s="40">
        <v>80.5</v>
      </c>
      <c r="L2623" s="40">
        <v>75</v>
      </c>
      <c r="M2623" s="40">
        <v>65.900000000000006</v>
      </c>
      <c r="N2623" s="40">
        <v>55.2</v>
      </c>
      <c r="O2623" s="40">
        <v>48.2</v>
      </c>
    </row>
    <row r="2624" spans="1:15">
      <c r="A2624" s="40">
        <v>48267</v>
      </c>
      <c r="B2624" s="20" t="s">
        <v>2313</v>
      </c>
      <c r="C2624" s="20" t="s">
        <v>2230</v>
      </c>
      <c r="D2624" s="40">
        <v>45.8</v>
      </c>
      <c r="E2624" s="40">
        <v>49.8</v>
      </c>
      <c r="F2624" s="40">
        <v>56.4</v>
      </c>
      <c r="G2624" s="40">
        <v>64.599999999999994</v>
      </c>
      <c r="H2624" s="40">
        <v>71.7</v>
      </c>
      <c r="I2624" s="40">
        <v>78.2</v>
      </c>
      <c r="J2624" s="40">
        <v>81</v>
      </c>
      <c r="K2624" s="40">
        <v>80.7</v>
      </c>
      <c r="L2624" s="40">
        <v>74.8</v>
      </c>
      <c r="M2624" s="40">
        <v>65.3</v>
      </c>
      <c r="N2624" s="40">
        <v>54.2</v>
      </c>
      <c r="O2624" s="40">
        <v>47</v>
      </c>
    </row>
    <row r="2625" spans="1:15">
      <c r="A2625" s="40">
        <v>48269</v>
      </c>
      <c r="B2625" s="20" t="s">
        <v>2314</v>
      </c>
      <c r="C2625" s="20" t="s">
        <v>2230</v>
      </c>
      <c r="D2625" s="40">
        <v>41</v>
      </c>
      <c r="E2625" s="40">
        <v>45.4</v>
      </c>
      <c r="F2625" s="40">
        <v>52.9</v>
      </c>
      <c r="G2625" s="40">
        <v>62.9</v>
      </c>
      <c r="H2625" s="40">
        <v>71.5</v>
      </c>
      <c r="I2625" s="40">
        <v>80.099999999999994</v>
      </c>
      <c r="J2625" s="40">
        <v>84</v>
      </c>
      <c r="K2625" s="40">
        <v>83</v>
      </c>
      <c r="L2625" s="40">
        <v>75.3</v>
      </c>
      <c r="M2625" s="40">
        <v>64.2</v>
      </c>
      <c r="N2625" s="40">
        <v>51.5</v>
      </c>
      <c r="O2625" s="40">
        <v>42.6</v>
      </c>
    </row>
    <row r="2626" spans="1:15">
      <c r="A2626" s="40">
        <v>48271</v>
      </c>
      <c r="B2626" s="20" t="s">
        <v>2315</v>
      </c>
      <c r="C2626" s="20" t="s">
        <v>2230</v>
      </c>
      <c r="D2626" s="40">
        <v>50.3</v>
      </c>
      <c r="E2626" s="40">
        <v>54.5</v>
      </c>
      <c r="F2626" s="40">
        <v>61.8</v>
      </c>
      <c r="G2626" s="40">
        <v>69.8</v>
      </c>
      <c r="H2626" s="40">
        <v>76.7</v>
      </c>
      <c r="I2626" s="40">
        <v>82.6</v>
      </c>
      <c r="J2626" s="40">
        <v>84.9</v>
      </c>
      <c r="K2626" s="40">
        <v>84.8</v>
      </c>
      <c r="L2626" s="40">
        <v>79.7</v>
      </c>
      <c r="M2626" s="40">
        <v>70.2</v>
      </c>
      <c r="N2626" s="40">
        <v>58.8</v>
      </c>
      <c r="O2626" s="40">
        <v>51.4</v>
      </c>
    </row>
    <row r="2627" spans="1:15">
      <c r="A2627" s="40">
        <v>48273</v>
      </c>
      <c r="B2627" s="20" t="s">
        <v>2316</v>
      </c>
      <c r="C2627" s="20" t="s">
        <v>2230</v>
      </c>
      <c r="D2627" s="40">
        <v>55.9</v>
      </c>
      <c r="E2627" s="40">
        <v>59.2</v>
      </c>
      <c r="F2627" s="40">
        <v>65.3</v>
      </c>
      <c r="G2627" s="40">
        <v>72.099999999999994</v>
      </c>
      <c r="H2627" s="40">
        <v>77.5</v>
      </c>
      <c r="I2627" s="40">
        <v>82.1</v>
      </c>
      <c r="J2627" s="40">
        <v>84</v>
      </c>
      <c r="K2627" s="40">
        <v>84.3</v>
      </c>
      <c r="L2627" s="40">
        <v>80.7</v>
      </c>
      <c r="M2627" s="40">
        <v>73.599999999999994</v>
      </c>
      <c r="N2627" s="40">
        <v>64.7</v>
      </c>
      <c r="O2627" s="40">
        <v>57.7</v>
      </c>
    </row>
    <row r="2628" spans="1:15">
      <c r="A2628" s="40">
        <v>48275</v>
      </c>
      <c r="B2628" s="20" t="s">
        <v>1187</v>
      </c>
      <c r="C2628" s="20" t="s">
        <v>2230</v>
      </c>
      <c r="D2628" s="40">
        <v>41.1</v>
      </c>
      <c r="E2628" s="40">
        <v>45.6</v>
      </c>
      <c r="F2628" s="40">
        <v>53.4</v>
      </c>
      <c r="G2628" s="40">
        <v>63.5</v>
      </c>
      <c r="H2628" s="40">
        <v>72</v>
      </c>
      <c r="I2628" s="40">
        <v>80.7</v>
      </c>
      <c r="J2628" s="40">
        <v>84.7</v>
      </c>
      <c r="K2628" s="40">
        <v>83.8</v>
      </c>
      <c r="L2628" s="40">
        <v>76</v>
      </c>
      <c r="M2628" s="40">
        <v>64.7</v>
      </c>
      <c r="N2628" s="40">
        <v>51.8</v>
      </c>
      <c r="O2628" s="40">
        <v>42.9</v>
      </c>
    </row>
    <row r="2629" spans="1:15">
      <c r="A2629" s="40">
        <v>48277</v>
      </c>
      <c r="B2629" s="20" t="s">
        <v>738</v>
      </c>
      <c r="C2629" s="20" t="s">
        <v>2230</v>
      </c>
      <c r="D2629" s="40">
        <v>42.1</v>
      </c>
      <c r="E2629" s="40">
        <v>46.2</v>
      </c>
      <c r="F2629" s="40">
        <v>53.7</v>
      </c>
      <c r="G2629" s="40">
        <v>62.6</v>
      </c>
      <c r="H2629" s="40">
        <v>70.599999999999994</v>
      </c>
      <c r="I2629" s="40">
        <v>78.5</v>
      </c>
      <c r="J2629" s="40">
        <v>82.5</v>
      </c>
      <c r="K2629" s="40">
        <v>82.1</v>
      </c>
      <c r="L2629" s="40">
        <v>75.5</v>
      </c>
      <c r="M2629" s="40">
        <v>64.7</v>
      </c>
      <c r="N2629" s="40">
        <v>52.8</v>
      </c>
      <c r="O2629" s="40">
        <v>44.4</v>
      </c>
    </row>
    <row r="2630" spans="1:15">
      <c r="A2630" s="40">
        <v>48279</v>
      </c>
      <c r="B2630" s="20" t="s">
        <v>2317</v>
      </c>
      <c r="C2630" s="20" t="s">
        <v>2230</v>
      </c>
      <c r="D2630" s="40">
        <v>37.299999999999997</v>
      </c>
      <c r="E2630" s="40">
        <v>41.2</v>
      </c>
      <c r="F2630" s="40">
        <v>48.1</v>
      </c>
      <c r="G2630" s="40">
        <v>57.2</v>
      </c>
      <c r="H2630" s="40">
        <v>66.5</v>
      </c>
      <c r="I2630" s="40">
        <v>75</v>
      </c>
      <c r="J2630" s="40">
        <v>77.8</v>
      </c>
      <c r="K2630" s="40">
        <v>76.3</v>
      </c>
      <c r="L2630" s="40">
        <v>69.5</v>
      </c>
      <c r="M2630" s="40">
        <v>58.8</v>
      </c>
      <c r="N2630" s="40">
        <v>46.5</v>
      </c>
      <c r="O2630" s="40">
        <v>38.4</v>
      </c>
    </row>
    <row r="2631" spans="1:15">
      <c r="A2631" s="40">
        <v>48281</v>
      </c>
      <c r="B2631" s="20" t="s">
        <v>2318</v>
      </c>
      <c r="C2631" s="20" t="s">
        <v>2230</v>
      </c>
      <c r="D2631" s="40">
        <v>46</v>
      </c>
      <c r="E2631" s="40">
        <v>50</v>
      </c>
      <c r="F2631" s="40">
        <v>56.9</v>
      </c>
      <c r="G2631" s="40">
        <v>65.3</v>
      </c>
      <c r="H2631" s="40">
        <v>72.599999999999994</v>
      </c>
      <c r="I2631" s="40">
        <v>80</v>
      </c>
      <c r="J2631" s="40">
        <v>83.4</v>
      </c>
      <c r="K2631" s="40">
        <v>83.4</v>
      </c>
      <c r="L2631" s="40">
        <v>77</v>
      </c>
      <c r="M2631" s="40">
        <v>66.900000000000006</v>
      </c>
      <c r="N2631" s="40">
        <v>55.4</v>
      </c>
      <c r="O2631" s="40">
        <v>47.9</v>
      </c>
    </row>
    <row r="2632" spans="1:15">
      <c r="A2632" s="40">
        <v>48283</v>
      </c>
      <c r="B2632" s="20" t="s">
        <v>2319</v>
      </c>
      <c r="C2632" s="20" t="s">
        <v>2230</v>
      </c>
      <c r="D2632" s="40">
        <v>53</v>
      </c>
      <c r="E2632" s="40">
        <v>57.2</v>
      </c>
      <c r="F2632" s="40">
        <v>64.2</v>
      </c>
      <c r="G2632" s="40">
        <v>72.099999999999994</v>
      </c>
      <c r="H2632" s="40">
        <v>78.400000000000006</v>
      </c>
      <c r="I2632" s="40">
        <v>83.8</v>
      </c>
      <c r="J2632" s="40">
        <v>85.9</v>
      </c>
      <c r="K2632" s="40">
        <v>85.9</v>
      </c>
      <c r="L2632" s="40">
        <v>81</v>
      </c>
      <c r="M2632" s="40">
        <v>72.599999999999994</v>
      </c>
      <c r="N2632" s="40">
        <v>61.9</v>
      </c>
      <c r="O2632" s="40">
        <v>54.6</v>
      </c>
    </row>
    <row r="2633" spans="1:15">
      <c r="A2633" s="40">
        <v>48285</v>
      </c>
      <c r="B2633" s="20" t="s">
        <v>2320</v>
      </c>
      <c r="C2633" s="20" t="s">
        <v>2230</v>
      </c>
      <c r="D2633" s="40">
        <v>51.3</v>
      </c>
      <c r="E2633" s="40">
        <v>54.7</v>
      </c>
      <c r="F2633" s="40">
        <v>61.3</v>
      </c>
      <c r="G2633" s="40">
        <v>68.599999999999994</v>
      </c>
      <c r="H2633" s="40">
        <v>75.099999999999994</v>
      </c>
      <c r="I2633" s="40">
        <v>81</v>
      </c>
      <c r="J2633" s="40">
        <v>83.5</v>
      </c>
      <c r="K2633" s="40">
        <v>83.7</v>
      </c>
      <c r="L2633" s="40">
        <v>78.900000000000006</v>
      </c>
      <c r="M2633" s="40">
        <v>70.400000000000006</v>
      </c>
      <c r="N2633" s="40">
        <v>60.2</v>
      </c>
      <c r="O2633" s="40">
        <v>53.1</v>
      </c>
    </row>
    <row r="2634" spans="1:15">
      <c r="A2634" s="40">
        <v>48287</v>
      </c>
      <c r="B2634" s="20" t="s">
        <v>741</v>
      </c>
      <c r="C2634" s="20" t="s">
        <v>2230</v>
      </c>
      <c r="D2634" s="40">
        <v>48.7</v>
      </c>
      <c r="E2634" s="40">
        <v>52.2</v>
      </c>
      <c r="F2634" s="40">
        <v>59.3</v>
      </c>
      <c r="G2634" s="40">
        <v>67</v>
      </c>
      <c r="H2634" s="40">
        <v>74</v>
      </c>
      <c r="I2634" s="40">
        <v>80.5</v>
      </c>
      <c r="J2634" s="40">
        <v>83.5</v>
      </c>
      <c r="K2634" s="40">
        <v>83.6</v>
      </c>
      <c r="L2634" s="40">
        <v>78.3</v>
      </c>
      <c r="M2634" s="40">
        <v>69</v>
      </c>
      <c r="N2634" s="40">
        <v>58.1</v>
      </c>
      <c r="O2634" s="40">
        <v>50.6</v>
      </c>
    </row>
    <row r="2635" spans="1:15">
      <c r="A2635" s="40">
        <v>48289</v>
      </c>
      <c r="B2635" s="20" t="s">
        <v>994</v>
      </c>
      <c r="C2635" s="20" t="s">
        <v>2230</v>
      </c>
      <c r="D2635" s="40">
        <v>47.2</v>
      </c>
      <c r="E2635" s="40">
        <v>50.9</v>
      </c>
      <c r="F2635" s="40">
        <v>57.7</v>
      </c>
      <c r="G2635" s="40">
        <v>65.900000000000006</v>
      </c>
      <c r="H2635" s="40">
        <v>73.3</v>
      </c>
      <c r="I2635" s="40">
        <v>80.3</v>
      </c>
      <c r="J2635" s="40">
        <v>83.5</v>
      </c>
      <c r="K2635" s="40">
        <v>83.5</v>
      </c>
      <c r="L2635" s="40">
        <v>77.7</v>
      </c>
      <c r="M2635" s="40">
        <v>67.900000000000006</v>
      </c>
      <c r="N2635" s="40">
        <v>56.6</v>
      </c>
      <c r="O2635" s="40">
        <v>49.2</v>
      </c>
    </row>
    <row r="2636" spans="1:15">
      <c r="A2636" s="40">
        <v>48291</v>
      </c>
      <c r="B2636" s="20" t="s">
        <v>996</v>
      </c>
      <c r="C2636" s="20" t="s">
        <v>2230</v>
      </c>
      <c r="D2636" s="40">
        <v>51.1</v>
      </c>
      <c r="E2636" s="40">
        <v>54.1</v>
      </c>
      <c r="F2636" s="40">
        <v>60.4</v>
      </c>
      <c r="G2636" s="40">
        <v>67.599999999999994</v>
      </c>
      <c r="H2636" s="40">
        <v>74.400000000000006</v>
      </c>
      <c r="I2636" s="40">
        <v>80.3</v>
      </c>
      <c r="J2636" s="40">
        <v>82.7</v>
      </c>
      <c r="K2636" s="40">
        <v>82.5</v>
      </c>
      <c r="L2636" s="40">
        <v>78.2</v>
      </c>
      <c r="M2636" s="40">
        <v>69.2</v>
      </c>
      <c r="N2636" s="40">
        <v>59.3</v>
      </c>
      <c r="O2636" s="40">
        <v>52.7</v>
      </c>
    </row>
    <row r="2637" spans="1:15">
      <c r="A2637" s="40">
        <v>48293</v>
      </c>
      <c r="B2637" s="20" t="s">
        <v>742</v>
      </c>
      <c r="C2637" s="20" t="s">
        <v>2230</v>
      </c>
      <c r="D2637" s="40">
        <v>46.1</v>
      </c>
      <c r="E2637" s="40">
        <v>50</v>
      </c>
      <c r="F2637" s="40">
        <v>56.9</v>
      </c>
      <c r="G2637" s="40">
        <v>65.400000000000006</v>
      </c>
      <c r="H2637" s="40">
        <v>73</v>
      </c>
      <c r="I2637" s="40">
        <v>80.2</v>
      </c>
      <c r="J2637" s="40">
        <v>83.8</v>
      </c>
      <c r="K2637" s="40">
        <v>83.9</v>
      </c>
      <c r="L2637" s="40">
        <v>77.8</v>
      </c>
      <c r="M2637" s="40">
        <v>67.599999999999994</v>
      </c>
      <c r="N2637" s="40">
        <v>56.1</v>
      </c>
      <c r="O2637" s="40">
        <v>48.3</v>
      </c>
    </row>
    <row r="2638" spans="1:15">
      <c r="A2638" s="40">
        <v>48295</v>
      </c>
      <c r="B2638" s="20" t="s">
        <v>2321</v>
      </c>
      <c r="C2638" s="20" t="s">
        <v>2230</v>
      </c>
      <c r="D2638" s="40">
        <v>33.700000000000003</v>
      </c>
      <c r="E2638" s="40">
        <v>38.200000000000003</v>
      </c>
      <c r="F2638" s="40">
        <v>45.9</v>
      </c>
      <c r="G2638" s="40">
        <v>56.2</v>
      </c>
      <c r="H2638" s="40">
        <v>65.400000000000006</v>
      </c>
      <c r="I2638" s="40">
        <v>75</v>
      </c>
      <c r="J2638" s="40">
        <v>80.2</v>
      </c>
      <c r="K2638" s="40">
        <v>78.900000000000006</v>
      </c>
      <c r="L2638" s="40">
        <v>70.8</v>
      </c>
      <c r="M2638" s="40">
        <v>58.8</v>
      </c>
      <c r="N2638" s="40">
        <v>45.1</v>
      </c>
      <c r="O2638" s="40">
        <v>35.6</v>
      </c>
    </row>
    <row r="2639" spans="1:15">
      <c r="A2639" s="40">
        <v>48297</v>
      </c>
      <c r="B2639" s="20" t="s">
        <v>2322</v>
      </c>
      <c r="C2639" s="20" t="s">
        <v>2230</v>
      </c>
      <c r="D2639" s="40">
        <v>53.8</v>
      </c>
      <c r="E2639" s="40">
        <v>57.4</v>
      </c>
      <c r="F2639" s="40">
        <v>64.099999999999994</v>
      </c>
      <c r="G2639" s="40">
        <v>71.3</v>
      </c>
      <c r="H2639" s="40">
        <v>77.400000000000006</v>
      </c>
      <c r="I2639" s="40">
        <v>82.6</v>
      </c>
      <c r="J2639" s="40">
        <v>84.8</v>
      </c>
      <c r="K2639" s="40">
        <v>85.1</v>
      </c>
      <c r="L2639" s="40">
        <v>80.5</v>
      </c>
      <c r="M2639" s="40">
        <v>72.400000000000006</v>
      </c>
      <c r="N2639" s="40">
        <v>62.5</v>
      </c>
      <c r="O2639" s="40">
        <v>55.3</v>
      </c>
    </row>
    <row r="2640" spans="1:15">
      <c r="A2640" s="40">
        <v>48299</v>
      </c>
      <c r="B2640" s="20" t="s">
        <v>2323</v>
      </c>
      <c r="C2640" s="20" t="s">
        <v>2230</v>
      </c>
      <c r="D2640" s="40">
        <v>46.8</v>
      </c>
      <c r="E2640" s="40">
        <v>50.8</v>
      </c>
      <c r="F2640" s="40">
        <v>57.8</v>
      </c>
      <c r="G2640" s="40">
        <v>66.2</v>
      </c>
      <c r="H2640" s="40">
        <v>73.3</v>
      </c>
      <c r="I2640" s="40">
        <v>80.5</v>
      </c>
      <c r="J2640" s="40">
        <v>83.7</v>
      </c>
      <c r="K2640" s="40">
        <v>83.5</v>
      </c>
      <c r="L2640" s="40">
        <v>77.400000000000006</v>
      </c>
      <c r="M2640" s="40">
        <v>67.3</v>
      </c>
      <c r="N2640" s="40">
        <v>55.9</v>
      </c>
      <c r="O2640" s="40">
        <v>48.4</v>
      </c>
    </row>
    <row r="2641" spans="1:15">
      <c r="A2641" s="40">
        <v>48301</v>
      </c>
      <c r="B2641" s="20" t="s">
        <v>2324</v>
      </c>
      <c r="C2641" s="20" t="s">
        <v>2230</v>
      </c>
      <c r="D2641" s="40">
        <v>43.7</v>
      </c>
      <c r="E2641" s="40">
        <v>48.3</v>
      </c>
      <c r="F2641" s="40">
        <v>55.1</v>
      </c>
      <c r="G2641" s="40">
        <v>64.2</v>
      </c>
      <c r="H2641" s="40">
        <v>72.599999999999994</v>
      </c>
      <c r="I2641" s="40">
        <v>80.5</v>
      </c>
      <c r="J2641" s="40">
        <v>82.2</v>
      </c>
      <c r="K2641" s="40">
        <v>81</v>
      </c>
      <c r="L2641" s="40">
        <v>74.400000000000006</v>
      </c>
      <c r="M2641" s="40">
        <v>64.2</v>
      </c>
      <c r="N2641" s="40">
        <v>52.2</v>
      </c>
      <c r="O2641" s="40">
        <v>44.2</v>
      </c>
    </row>
    <row r="2642" spans="1:15">
      <c r="A2642" s="40">
        <v>48303</v>
      </c>
      <c r="B2642" s="20" t="s">
        <v>2325</v>
      </c>
      <c r="C2642" s="20" t="s">
        <v>2230</v>
      </c>
      <c r="D2642" s="40">
        <v>38.799999999999997</v>
      </c>
      <c r="E2642" s="40">
        <v>42.9</v>
      </c>
      <c r="F2642" s="40">
        <v>49.8</v>
      </c>
      <c r="G2642" s="40">
        <v>59.1</v>
      </c>
      <c r="H2642" s="40">
        <v>68.099999999999994</v>
      </c>
      <c r="I2642" s="40">
        <v>76.3</v>
      </c>
      <c r="J2642" s="40">
        <v>79.2</v>
      </c>
      <c r="K2642" s="40">
        <v>77.900000000000006</v>
      </c>
      <c r="L2642" s="40">
        <v>71</v>
      </c>
      <c r="M2642" s="40">
        <v>60.4</v>
      </c>
      <c r="N2642" s="40">
        <v>48.2</v>
      </c>
      <c r="O2642" s="40">
        <v>40.1</v>
      </c>
    </row>
    <row r="2643" spans="1:15">
      <c r="A2643" s="40">
        <v>48305</v>
      </c>
      <c r="B2643" s="20" t="s">
        <v>2326</v>
      </c>
      <c r="C2643" s="20" t="s">
        <v>2230</v>
      </c>
      <c r="D2643" s="40">
        <v>40.4</v>
      </c>
      <c r="E2643" s="40">
        <v>44.6</v>
      </c>
      <c r="F2643" s="40">
        <v>51.6</v>
      </c>
      <c r="G2643" s="40">
        <v>60.7</v>
      </c>
      <c r="H2643" s="40">
        <v>69.400000000000006</v>
      </c>
      <c r="I2643" s="40">
        <v>77.5</v>
      </c>
      <c r="J2643" s="40">
        <v>80.2</v>
      </c>
      <c r="K2643" s="40">
        <v>79.099999999999994</v>
      </c>
      <c r="L2643" s="40">
        <v>72.2</v>
      </c>
      <c r="M2643" s="40">
        <v>61.9</v>
      </c>
      <c r="N2643" s="40">
        <v>49.8</v>
      </c>
      <c r="O2643" s="40">
        <v>41.8</v>
      </c>
    </row>
    <row r="2644" spans="1:15">
      <c r="A2644" s="40">
        <v>48307</v>
      </c>
      <c r="B2644" s="20" t="s">
        <v>2327</v>
      </c>
      <c r="C2644" s="20" t="s">
        <v>2230</v>
      </c>
      <c r="D2644" s="40">
        <v>45.2</v>
      </c>
      <c r="E2644" s="40">
        <v>49.3</v>
      </c>
      <c r="F2644" s="40">
        <v>56.2</v>
      </c>
      <c r="G2644" s="40">
        <v>64.8</v>
      </c>
      <c r="H2644" s="40">
        <v>72.099999999999994</v>
      </c>
      <c r="I2644" s="40">
        <v>79.3</v>
      </c>
      <c r="J2644" s="40">
        <v>82.5</v>
      </c>
      <c r="K2644" s="40">
        <v>82.2</v>
      </c>
      <c r="L2644" s="40">
        <v>75.8</v>
      </c>
      <c r="M2644" s="40">
        <v>65.8</v>
      </c>
      <c r="N2644" s="40">
        <v>54.4</v>
      </c>
      <c r="O2644" s="40">
        <v>46.6</v>
      </c>
    </row>
    <row r="2645" spans="1:15">
      <c r="A2645" s="40">
        <v>48309</v>
      </c>
      <c r="B2645" s="20" t="s">
        <v>2328</v>
      </c>
      <c r="C2645" s="20" t="s">
        <v>2230</v>
      </c>
      <c r="D2645" s="40">
        <v>45.8</v>
      </c>
      <c r="E2645" s="40">
        <v>49.8</v>
      </c>
      <c r="F2645" s="40">
        <v>57.1</v>
      </c>
      <c r="G2645" s="40">
        <v>65.5</v>
      </c>
      <c r="H2645" s="40">
        <v>73</v>
      </c>
      <c r="I2645" s="40">
        <v>80.400000000000006</v>
      </c>
      <c r="J2645" s="40">
        <v>84</v>
      </c>
      <c r="K2645" s="40">
        <v>84.1</v>
      </c>
      <c r="L2645" s="40">
        <v>77.900000000000006</v>
      </c>
      <c r="M2645" s="40">
        <v>67.599999999999994</v>
      </c>
      <c r="N2645" s="40">
        <v>56.1</v>
      </c>
      <c r="O2645" s="40">
        <v>48</v>
      </c>
    </row>
    <row r="2646" spans="1:15">
      <c r="A2646" s="40">
        <v>48311</v>
      </c>
      <c r="B2646" s="20" t="s">
        <v>2329</v>
      </c>
      <c r="C2646" s="20" t="s">
        <v>2230</v>
      </c>
      <c r="D2646" s="40">
        <v>53.4</v>
      </c>
      <c r="E2646" s="40">
        <v>57.3</v>
      </c>
      <c r="F2646" s="40">
        <v>64.2</v>
      </c>
      <c r="G2646" s="40">
        <v>71.599999999999994</v>
      </c>
      <c r="H2646" s="40">
        <v>77.8</v>
      </c>
      <c r="I2646" s="40">
        <v>83.1</v>
      </c>
      <c r="J2646" s="40">
        <v>85.3</v>
      </c>
      <c r="K2646" s="40">
        <v>85.4</v>
      </c>
      <c r="L2646" s="40">
        <v>80.7</v>
      </c>
      <c r="M2646" s="40">
        <v>72.5</v>
      </c>
      <c r="N2646" s="40">
        <v>62.2</v>
      </c>
      <c r="O2646" s="40">
        <v>55</v>
      </c>
    </row>
    <row r="2647" spans="1:15">
      <c r="A2647" s="40">
        <v>48313</v>
      </c>
      <c r="B2647" s="20" t="s">
        <v>745</v>
      </c>
      <c r="C2647" s="20" t="s">
        <v>2230</v>
      </c>
      <c r="D2647" s="40">
        <v>48.2</v>
      </c>
      <c r="E2647" s="40">
        <v>51.7</v>
      </c>
      <c r="F2647" s="40">
        <v>58.4</v>
      </c>
      <c r="G2647" s="40">
        <v>66.5</v>
      </c>
      <c r="H2647" s="40">
        <v>73.900000000000006</v>
      </c>
      <c r="I2647" s="40">
        <v>80.7</v>
      </c>
      <c r="J2647" s="40">
        <v>83.6</v>
      </c>
      <c r="K2647" s="40">
        <v>83.6</v>
      </c>
      <c r="L2647" s="40">
        <v>77.900000000000006</v>
      </c>
      <c r="M2647" s="40">
        <v>68.3</v>
      </c>
      <c r="N2647" s="40">
        <v>57.3</v>
      </c>
      <c r="O2647" s="40">
        <v>50</v>
      </c>
    </row>
    <row r="2648" spans="1:15">
      <c r="A2648" s="40">
        <v>48315</v>
      </c>
      <c r="B2648" s="20" t="s">
        <v>747</v>
      </c>
      <c r="C2648" s="20" t="s">
        <v>2230</v>
      </c>
      <c r="D2648" s="40">
        <v>45.5</v>
      </c>
      <c r="E2648" s="40">
        <v>49.2</v>
      </c>
      <c r="F2648" s="40">
        <v>56.4</v>
      </c>
      <c r="G2648" s="40">
        <v>64.5</v>
      </c>
      <c r="H2648" s="40">
        <v>72.3</v>
      </c>
      <c r="I2648" s="40">
        <v>79.8</v>
      </c>
      <c r="J2648" s="40">
        <v>83</v>
      </c>
      <c r="K2648" s="40">
        <v>82.5</v>
      </c>
      <c r="L2648" s="40">
        <v>76.5</v>
      </c>
      <c r="M2648" s="40">
        <v>65.900000000000006</v>
      </c>
      <c r="N2648" s="40">
        <v>54.5</v>
      </c>
      <c r="O2648" s="40">
        <v>47.2</v>
      </c>
    </row>
    <row r="2649" spans="1:15">
      <c r="A2649" s="40">
        <v>48317</v>
      </c>
      <c r="B2649" s="20" t="s">
        <v>998</v>
      </c>
      <c r="C2649" s="20" t="s">
        <v>2230</v>
      </c>
      <c r="D2649" s="40">
        <v>42.8</v>
      </c>
      <c r="E2649" s="40">
        <v>47</v>
      </c>
      <c r="F2649" s="40">
        <v>54.2</v>
      </c>
      <c r="G2649" s="40">
        <v>63.4</v>
      </c>
      <c r="H2649" s="40">
        <v>71.8</v>
      </c>
      <c r="I2649" s="40">
        <v>79.400000000000006</v>
      </c>
      <c r="J2649" s="40">
        <v>81.7</v>
      </c>
      <c r="K2649" s="40">
        <v>80.8</v>
      </c>
      <c r="L2649" s="40">
        <v>74</v>
      </c>
      <c r="M2649" s="40">
        <v>64</v>
      </c>
      <c r="N2649" s="40">
        <v>51.9</v>
      </c>
      <c r="O2649" s="40">
        <v>43.7</v>
      </c>
    </row>
    <row r="2650" spans="1:15">
      <c r="A2650" s="40">
        <v>48319</v>
      </c>
      <c r="B2650" s="20" t="s">
        <v>1194</v>
      </c>
      <c r="C2650" s="20" t="s">
        <v>2230</v>
      </c>
      <c r="D2650" s="40">
        <v>46.3</v>
      </c>
      <c r="E2650" s="40">
        <v>50.2</v>
      </c>
      <c r="F2650" s="40">
        <v>57</v>
      </c>
      <c r="G2650" s="40">
        <v>65.3</v>
      </c>
      <c r="H2650" s="40">
        <v>72.400000000000006</v>
      </c>
      <c r="I2650" s="40">
        <v>79.400000000000006</v>
      </c>
      <c r="J2650" s="40">
        <v>82.4</v>
      </c>
      <c r="K2650" s="40">
        <v>82.1</v>
      </c>
      <c r="L2650" s="40">
        <v>76</v>
      </c>
      <c r="M2650" s="40">
        <v>66.2</v>
      </c>
      <c r="N2650" s="40">
        <v>55</v>
      </c>
      <c r="O2650" s="40">
        <v>47.6</v>
      </c>
    </row>
    <row r="2651" spans="1:15">
      <c r="A2651" s="40">
        <v>48321</v>
      </c>
      <c r="B2651" s="20" t="s">
        <v>2330</v>
      </c>
      <c r="C2651" s="20" t="s">
        <v>2230</v>
      </c>
      <c r="D2651" s="40">
        <v>53.3</v>
      </c>
      <c r="E2651" s="40">
        <v>56</v>
      </c>
      <c r="F2651" s="40">
        <v>61.8</v>
      </c>
      <c r="G2651" s="40">
        <v>68.8</v>
      </c>
      <c r="H2651" s="40">
        <v>75.2</v>
      </c>
      <c r="I2651" s="40">
        <v>80.8</v>
      </c>
      <c r="J2651" s="40">
        <v>82.7</v>
      </c>
      <c r="K2651" s="40">
        <v>82.8</v>
      </c>
      <c r="L2651" s="40">
        <v>79</v>
      </c>
      <c r="M2651" s="40">
        <v>71.2</v>
      </c>
      <c r="N2651" s="40">
        <v>61.8</v>
      </c>
      <c r="O2651" s="40">
        <v>55.4</v>
      </c>
    </row>
    <row r="2652" spans="1:15">
      <c r="A2652" s="40">
        <v>48323</v>
      </c>
      <c r="B2652" s="20" t="s">
        <v>2331</v>
      </c>
      <c r="C2652" s="20" t="s">
        <v>2230</v>
      </c>
      <c r="D2652" s="40">
        <v>51.8</v>
      </c>
      <c r="E2652" s="40">
        <v>56.3</v>
      </c>
      <c r="F2652" s="40">
        <v>63.6</v>
      </c>
      <c r="G2652" s="40">
        <v>71.900000000000006</v>
      </c>
      <c r="H2652" s="40">
        <v>78.599999999999994</v>
      </c>
      <c r="I2652" s="40">
        <v>84.2</v>
      </c>
      <c r="J2652" s="40">
        <v>86.4</v>
      </c>
      <c r="K2652" s="40">
        <v>86.3</v>
      </c>
      <c r="L2652" s="40">
        <v>81.2</v>
      </c>
      <c r="M2652" s="40">
        <v>71.8</v>
      </c>
      <c r="N2652" s="40">
        <v>60.4</v>
      </c>
      <c r="O2652" s="40">
        <v>53</v>
      </c>
    </row>
    <row r="2653" spans="1:15">
      <c r="A2653" s="40">
        <v>48325</v>
      </c>
      <c r="B2653" s="20" t="s">
        <v>2023</v>
      </c>
      <c r="C2653" s="20" t="s">
        <v>2230</v>
      </c>
      <c r="D2653" s="40">
        <v>50.7</v>
      </c>
      <c r="E2653" s="40">
        <v>54.5</v>
      </c>
      <c r="F2653" s="40">
        <v>61.5</v>
      </c>
      <c r="G2653" s="40">
        <v>68.900000000000006</v>
      </c>
      <c r="H2653" s="40">
        <v>75.400000000000006</v>
      </c>
      <c r="I2653" s="40">
        <v>81.5</v>
      </c>
      <c r="J2653" s="40">
        <v>83.7</v>
      </c>
      <c r="K2653" s="40">
        <v>83.9</v>
      </c>
      <c r="L2653" s="40">
        <v>78.900000000000006</v>
      </c>
      <c r="M2653" s="40">
        <v>69.900000000000006</v>
      </c>
      <c r="N2653" s="40">
        <v>59.2</v>
      </c>
      <c r="O2653" s="40">
        <v>52.2</v>
      </c>
    </row>
    <row r="2654" spans="1:15">
      <c r="A2654" s="40">
        <v>48327</v>
      </c>
      <c r="B2654" s="20" t="s">
        <v>1196</v>
      </c>
      <c r="C2654" s="20" t="s">
        <v>2230</v>
      </c>
      <c r="D2654" s="40">
        <v>44.8</v>
      </c>
      <c r="E2654" s="40">
        <v>49</v>
      </c>
      <c r="F2654" s="40">
        <v>55.6</v>
      </c>
      <c r="G2654" s="40">
        <v>64</v>
      </c>
      <c r="H2654" s="40">
        <v>71.400000000000006</v>
      </c>
      <c r="I2654" s="40">
        <v>78.2</v>
      </c>
      <c r="J2654" s="40">
        <v>81</v>
      </c>
      <c r="K2654" s="40">
        <v>80.7</v>
      </c>
      <c r="L2654" s="40">
        <v>74.5</v>
      </c>
      <c r="M2654" s="40">
        <v>64.8</v>
      </c>
      <c r="N2654" s="40">
        <v>53.5</v>
      </c>
      <c r="O2654" s="40">
        <v>46</v>
      </c>
    </row>
    <row r="2655" spans="1:15">
      <c r="A2655" s="40">
        <v>48329</v>
      </c>
      <c r="B2655" s="20" t="s">
        <v>1577</v>
      </c>
      <c r="C2655" s="20" t="s">
        <v>2230</v>
      </c>
      <c r="D2655" s="40">
        <v>43.4</v>
      </c>
      <c r="E2655" s="40">
        <v>47.8</v>
      </c>
      <c r="F2655" s="40">
        <v>54.9</v>
      </c>
      <c r="G2655" s="40">
        <v>64</v>
      </c>
      <c r="H2655" s="40">
        <v>72.400000000000006</v>
      </c>
      <c r="I2655" s="40">
        <v>79.7</v>
      </c>
      <c r="J2655" s="40">
        <v>81.8</v>
      </c>
      <c r="K2655" s="40">
        <v>81</v>
      </c>
      <c r="L2655" s="40">
        <v>74.2</v>
      </c>
      <c r="M2655" s="40">
        <v>64.400000000000006</v>
      </c>
      <c r="N2655" s="40">
        <v>52.3</v>
      </c>
      <c r="O2655" s="40">
        <v>44.3</v>
      </c>
    </row>
    <row r="2656" spans="1:15">
      <c r="A2656" s="40">
        <v>48331</v>
      </c>
      <c r="B2656" s="20" t="s">
        <v>2332</v>
      </c>
      <c r="C2656" s="20" t="s">
        <v>2230</v>
      </c>
      <c r="D2656" s="40">
        <v>47.1</v>
      </c>
      <c r="E2656" s="40">
        <v>51</v>
      </c>
      <c r="F2656" s="40">
        <v>58.1</v>
      </c>
      <c r="G2656" s="40">
        <v>66.099999999999994</v>
      </c>
      <c r="H2656" s="40">
        <v>73.400000000000006</v>
      </c>
      <c r="I2656" s="40">
        <v>80.099999999999994</v>
      </c>
      <c r="J2656" s="40">
        <v>83.5</v>
      </c>
      <c r="K2656" s="40">
        <v>83.6</v>
      </c>
      <c r="L2656" s="40">
        <v>78</v>
      </c>
      <c r="M2656" s="40">
        <v>68.3</v>
      </c>
      <c r="N2656" s="40">
        <v>56.9</v>
      </c>
      <c r="O2656" s="40">
        <v>49.1</v>
      </c>
    </row>
    <row r="2657" spans="1:15">
      <c r="A2657" s="40">
        <v>48333</v>
      </c>
      <c r="B2657" s="20" t="s">
        <v>1285</v>
      </c>
      <c r="C2657" s="20" t="s">
        <v>2230</v>
      </c>
      <c r="D2657" s="40">
        <v>45</v>
      </c>
      <c r="E2657" s="40">
        <v>49.1</v>
      </c>
      <c r="F2657" s="40">
        <v>56</v>
      </c>
      <c r="G2657" s="40">
        <v>64.7</v>
      </c>
      <c r="H2657" s="40">
        <v>71.900000000000006</v>
      </c>
      <c r="I2657" s="40">
        <v>79.5</v>
      </c>
      <c r="J2657" s="40">
        <v>83</v>
      </c>
      <c r="K2657" s="40">
        <v>83</v>
      </c>
      <c r="L2657" s="40">
        <v>76.400000000000006</v>
      </c>
      <c r="M2657" s="40">
        <v>66.2</v>
      </c>
      <c r="N2657" s="40">
        <v>54.6</v>
      </c>
      <c r="O2657" s="40">
        <v>46.8</v>
      </c>
    </row>
    <row r="2658" spans="1:15">
      <c r="A2658" s="40">
        <v>48335</v>
      </c>
      <c r="B2658" s="20" t="s">
        <v>1087</v>
      </c>
      <c r="C2658" s="20" t="s">
        <v>2230</v>
      </c>
      <c r="D2658" s="40">
        <v>43</v>
      </c>
      <c r="E2658" s="40">
        <v>47.3</v>
      </c>
      <c r="F2658" s="40">
        <v>54.8</v>
      </c>
      <c r="G2658" s="40">
        <v>64</v>
      </c>
      <c r="H2658" s="40">
        <v>72.3</v>
      </c>
      <c r="I2658" s="40">
        <v>80.099999999999994</v>
      </c>
      <c r="J2658" s="40">
        <v>82.9</v>
      </c>
      <c r="K2658" s="40">
        <v>82.1</v>
      </c>
      <c r="L2658" s="40">
        <v>75</v>
      </c>
      <c r="M2658" s="40">
        <v>64.599999999999994</v>
      </c>
      <c r="N2658" s="40">
        <v>52.5</v>
      </c>
      <c r="O2658" s="40">
        <v>44.2</v>
      </c>
    </row>
    <row r="2659" spans="1:15">
      <c r="A2659" s="40">
        <v>48337</v>
      </c>
      <c r="B2659" s="20" t="s">
        <v>2333</v>
      </c>
      <c r="C2659" s="20" t="s">
        <v>2230</v>
      </c>
      <c r="D2659" s="40">
        <v>41.1</v>
      </c>
      <c r="E2659" s="40">
        <v>45.8</v>
      </c>
      <c r="F2659" s="40">
        <v>53.5</v>
      </c>
      <c r="G2659" s="40">
        <v>63</v>
      </c>
      <c r="H2659" s="40">
        <v>71</v>
      </c>
      <c r="I2659" s="40">
        <v>79.400000000000006</v>
      </c>
      <c r="J2659" s="40">
        <v>83.8</v>
      </c>
      <c r="K2659" s="40">
        <v>83.5</v>
      </c>
      <c r="L2659" s="40">
        <v>76</v>
      </c>
      <c r="M2659" s="40">
        <v>64.900000000000006</v>
      </c>
      <c r="N2659" s="40">
        <v>52.4</v>
      </c>
      <c r="O2659" s="40">
        <v>43.6</v>
      </c>
    </row>
    <row r="2660" spans="1:15">
      <c r="A2660" s="40">
        <v>48339</v>
      </c>
      <c r="B2660" s="20" t="s">
        <v>751</v>
      </c>
      <c r="C2660" s="20" t="s">
        <v>2230</v>
      </c>
      <c r="D2660" s="40">
        <v>50.1</v>
      </c>
      <c r="E2660" s="40">
        <v>53.4</v>
      </c>
      <c r="F2660" s="40">
        <v>59.8</v>
      </c>
      <c r="G2660" s="40">
        <v>67.5</v>
      </c>
      <c r="H2660" s="40">
        <v>74.599999999999994</v>
      </c>
      <c r="I2660" s="40">
        <v>80.8</v>
      </c>
      <c r="J2660" s="40">
        <v>83.2</v>
      </c>
      <c r="K2660" s="40">
        <v>83.2</v>
      </c>
      <c r="L2660" s="40">
        <v>78.3</v>
      </c>
      <c r="M2660" s="40">
        <v>69.2</v>
      </c>
      <c r="N2660" s="40">
        <v>58.7</v>
      </c>
      <c r="O2660" s="40">
        <v>51.8</v>
      </c>
    </row>
    <row r="2661" spans="1:15">
      <c r="A2661" s="40">
        <v>48341</v>
      </c>
      <c r="B2661" s="20" t="s">
        <v>1946</v>
      </c>
      <c r="C2661" s="20" t="s">
        <v>2230</v>
      </c>
      <c r="D2661" s="40">
        <v>34.700000000000003</v>
      </c>
      <c r="E2661" s="40">
        <v>38.6</v>
      </c>
      <c r="F2661" s="40">
        <v>45.8</v>
      </c>
      <c r="G2661" s="40">
        <v>55.7</v>
      </c>
      <c r="H2661" s="40">
        <v>65</v>
      </c>
      <c r="I2661" s="40">
        <v>74.5</v>
      </c>
      <c r="J2661" s="40">
        <v>79</v>
      </c>
      <c r="K2661" s="40">
        <v>77.400000000000006</v>
      </c>
      <c r="L2661" s="40">
        <v>69.900000000000006</v>
      </c>
      <c r="M2661" s="40">
        <v>58.3</v>
      </c>
      <c r="N2661" s="40">
        <v>44.7</v>
      </c>
      <c r="O2661" s="40">
        <v>36.1</v>
      </c>
    </row>
    <row r="2662" spans="1:15">
      <c r="A2662" s="40">
        <v>48343</v>
      </c>
      <c r="B2662" s="20" t="s">
        <v>1338</v>
      </c>
      <c r="C2662" s="20" t="s">
        <v>2230</v>
      </c>
      <c r="D2662" s="40">
        <v>44</v>
      </c>
      <c r="E2662" s="40">
        <v>47.9</v>
      </c>
      <c r="F2662" s="40">
        <v>55.1</v>
      </c>
      <c r="G2662" s="40">
        <v>63.6</v>
      </c>
      <c r="H2662" s="40">
        <v>71.400000000000006</v>
      </c>
      <c r="I2662" s="40">
        <v>78.900000000000006</v>
      </c>
      <c r="J2662" s="40">
        <v>82.4</v>
      </c>
      <c r="K2662" s="40">
        <v>81.900000000000006</v>
      </c>
      <c r="L2662" s="40">
        <v>75.8</v>
      </c>
      <c r="M2662" s="40">
        <v>65.2</v>
      </c>
      <c r="N2662" s="40">
        <v>53.7</v>
      </c>
      <c r="O2662" s="40">
        <v>46</v>
      </c>
    </row>
    <row r="2663" spans="1:15">
      <c r="A2663" s="40">
        <v>48345</v>
      </c>
      <c r="B2663" s="20" t="s">
        <v>2334</v>
      </c>
      <c r="C2663" s="20" t="s">
        <v>2230</v>
      </c>
      <c r="D2663" s="40">
        <v>39.700000000000003</v>
      </c>
      <c r="E2663" s="40">
        <v>43.9</v>
      </c>
      <c r="F2663" s="40">
        <v>51.2</v>
      </c>
      <c r="G2663" s="40">
        <v>61</v>
      </c>
      <c r="H2663" s="40">
        <v>69.7</v>
      </c>
      <c r="I2663" s="40">
        <v>78.5</v>
      </c>
      <c r="J2663" s="40">
        <v>82.5</v>
      </c>
      <c r="K2663" s="40">
        <v>81.3</v>
      </c>
      <c r="L2663" s="40">
        <v>73.7</v>
      </c>
      <c r="M2663" s="40">
        <v>62.5</v>
      </c>
      <c r="N2663" s="40">
        <v>49.9</v>
      </c>
      <c r="O2663" s="40">
        <v>41.3</v>
      </c>
    </row>
    <row r="2664" spans="1:15">
      <c r="A2664" s="40">
        <v>48347</v>
      </c>
      <c r="B2664" s="20" t="s">
        <v>2335</v>
      </c>
      <c r="C2664" s="20" t="s">
        <v>2230</v>
      </c>
      <c r="D2664" s="40">
        <v>47.6</v>
      </c>
      <c r="E2664" s="40">
        <v>51</v>
      </c>
      <c r="F2664" s="40">
        <v>57.8</v>
      </c>
      <c r="G2664" s="40">
        <v>65.3</v>
      </c>
      <c r="H2664" s="40">
        <v>72.599999999999994</v>
      </c>
      <c r="I2664" s="40">
        <v>79.400000000000006</v>
      </c>
      <c r="J2664" s="40">
        <v>82.3</v>
      </c>
      <c r="K2664" s="40">
        <v>82.2</v>
      </c>
      <c r="L2664" s="40">
        <v>76.7</v>
      </c>
      <c r="M2664" s="40">
        <v>67</v>
      </c>
      <c r="N2664" s="40">
        <v>56.1</v>
      </c>
      <c r="O2664" s="40">
        <v>49.1</v>
      </c>
    </row>
    <row r="2665" spans="1:15">
      <c r="A2665" s="40">
        <v>48349</v>
      </c>
      <c r="B2665" s="20" t="s">
        <v>2336</v>
      </c>
      <c r="C2665" s="20" t="s">
        <v>2230</v>
      </c>
      <c r="D2665" s="40">
        <v>45.6</v>
      </c>
      <c r="E2665" s="40">
        <v>49.7</v>
      </c>
      <c r="F2665" s="40">
        <v>56.8</v>
      </c>
      <c r="G2665" s="40">
        <v>65.3</v>
      </c>
      <c r="H2665" s="40">
        <v>73.099999999999994</v>
      </c>
      <c r="I2665" s="40">
        <v>80.8</v>
      </c>
      <c r="J2665" s="40">
        <v>84.4</v>
      </c>
      <c r="K2665" s="40">
        <v>84.4</v>
      </c>
      <c r="L2665" s="40">
        <v>78</v>
      </c>
      <c r="M2665" s="40">
        <v>67.599999999999994</v>
      </c>
      <c r="N2665" s="40">
        <v>55.9</v>
      </c>
      <c r="O2665" s="40">
        <v>47.8</v>
      </c>
    </row>
    <row r="2666" spans="1:15">
      <c r="A2666" s="40">
        <v>48351</v>
      </c>
      <c r="B2666" s="20" t="s">
        <v>821</v>
      </c>
      <c r="C2666" s="20" t="s">
        <v>2230</v>
      </c>
      <c r="D2666" s="40">
        <v>49.2</v>
      </c>
      <c r="E2666" s="40">
        <v>52.3</v>
      </c>
      <c r="F2666" s="40">
        <v>58.8</v>
      </c>
      <c r="G2666" s="40">
        <v>66</v>
      </c>
      <c r="H2666" s="40">
        <v>72.8</v>
      </c>
      <c r="I2666" s="40">
        <v>79</v>
      </c>
      <c r="J2666" s="40">
        <v>81.5</v>
      </c>
      <c r="K2666" s="40">
        <v>81.3</v>
      </c>
      <c r="L2666" s="40">
        <v>76.8</v>
      </c>
      <c r="M2666" s="40">
        <v>67.2</v>
      </c>
      <c r="N2666" s="40">
        <v>57.3</v>
      </c>
      <c r="O2666" s="40">
        <v>50.6</v>
      </c>
    </row>
    <row r="2667" spans="1:15">
      <c r="A2667" s="40">
        <v>48353</v>
      </c>
      <c r="B2667" s="20" t="s">
        <v>2337</v>
      </c>
      <c r="C2667" s="20" t="s">
        <v>2230</v>
      </c>
      <c r="D2667" s="40">
        <v>42.6</v>
      </c>
      <c r="E2667" s="40">
        <v>46.7</v>
      </c>
      <c r="F2667" s="40">
        <v>54</v>
      </c>
      <c r="G2667" s="40">
        <v>63.1</v>
      </c>
      <c r="H2667" s="40">
        <v>71.2</v>
      </c>
      <c r="I2667" s="40">
        <v>78.7</v>
      </c>
      <c r="J2667" s="40">
        <v>81.8</v>
      </c>
      <c r="K2667" s="40">
        <v>81.2</v>
      </c>
      <c r="L2667" s="40">
        <v>74.2</v>
      </c>
      <c r="M2667" s="40">
        <v>64.099999999999994</v>
      </c>
      <c r="N2667" s="40">
        <v>52.2</v>
      </c>
      <c r="O2667" s="40">
        <v>43.9</v>
      </c>
    </row>
    <row r="2668" spans="1:15">
      <c r="A2668" s="40">
        <v>48355</v>
      </c>
      <c r="B2668" s="20" t="s">
        <v>2338</v>
      </c>
      <c r="C2668" s="20" t="s">
        <v>2230</v>
      </c>
      <c r="D2668" s="40">
        <v>55.6</v>
      </c>
      <c r="E2668" s="40">
        <v>58.9</v>
      </c>
      <c r="F2668" s="40">
        <v>65</v>
      </c>
      <c r="G2668" s="40">
        <v>71.8</v>
      </c>
      <c r="H2668" s="40">
        <v>77.400000000000006</v>
      </c>
      <c r="I2668" s="40">
        <v>82.2</v>
      </c>
      <c r="J2668" s="40">
        <v>84.1</v>
      </c>
      <c r="K2668" s="40">
        <v>84.4</v>
      </c>
      <c r="L2668" s="40">
        <v>80.7</v>
      </c>
      <c r="M2668" s="40">
        <v>73.3</v>
      </c>
      <c r="N2668" s="40">
        <v>64.2</v>
      </c>
      <c r="O2668" s="40">
        <v>57.4</v>
      </c>
    </row>
    <row r="2669" spans="1:15">
      <c r="A2669" s="40">
        <v>48357</v>
      </c>
      <c r="B2669" s="20" t="s">
        <v>2339</v>
      </c>
      <c r="C2669" s="20" t="s">
        <v>2230</v>
      </c>
      <c r="D2669" s="40">
        <v>34</v>
      </c>
      <c r="E2669" s="40">
        <v>38.299999999999997</v>
      </c>
      <c r="F2669" s="40">
        <v>45.7</v>
      </c>
      <c r="G2669" s="40">
        <v>56.1</v>
      </c>
      <c r="H2669" s="40">
        <v>65.3</v>
      </c>
      <c r="I2669" s="40">
        <v>74.900000000000006</v>
      </c>
      <c r="J2669" s="40">
        <v>80</v>
      </c>
      <c r="K2669" s="40">
        <v>78.599999999999994</v>
      </c>
      <c r="L2669" s="40">
        <v>70.599999999999994</v>
      </c>
      <c r="M2669" s="40">
        <v>58.7</v>
      </c>
      <c r="N2669" s="40">
        <v>45</v>
      </c>
      <c r="O2669" s="40">
        <v>35.700000000000003</v>
      </c>
    </row>
    <row r="2670" spans="1:15">
      <c r="A2670" s="40">
        <v>48359</v>
      </c>
      <c r="B2670" s="20" t="s">
        <v>1416</v>
      </c>
      <c r="C2670" s="20" t="s">
        <v>2230</v>
      </c>
      <c r="D2670" s="40">
        <v>35.299999999999997</v>
      </c>
      <c r="E2670" s="40">
        <v>39.299999999999997</v>
      </c>
      <c r="F2670" s="40">
        <v>46.4</v>
      </c>
      <c r="G2670" s="40">
        <v>55.7</v>
      </c>
      <c r="H2670" s="40">
        <v>65</v>
      </c>
      <c r="I2670" s="40">
        <v>74.2</v>
      </c>
      <c r="J2670" s="40">
        <v>78.099999999999994</v>
      </c>
      <c r="K2670" s="40">
        <v>76.599999999999994</v>
      </c>
      <c r="L2670" s="40">
        <v>69.3</v>
      </c>
      <c r="M2670" s="40">
        <v>57.9</v>
      </c>
      <c r="N2670" s="40">
        <v>44.8</v>
      </c>
      <c r="O2670" s="40">
        <v>36.299999999999997</v>
      </c>
    </row>
    <row r="2671" spans="1:15">
      <c r="A2671" s="40">
        <v>48361</v>
      </c>
      <c r="B2671" s="20" t="s">
        <v>871</v>
      </c>
      <c r="C2671" s="20" t="s">
        <v>2230</v>
      </c>
      <c r="D2671" s="40">
        <v>51.1</v>
      </c>
      <c r="E2671" s="40">
        <v>53.9</v>
      </c>
      <c r="F2671" s="40">
        <v>60.2</v>
      </c>
      <c r="G2671" s="40">
        <v>67.2</v>
      </c>
      <c r="H2671" s="40">
        <v>74</v>
      </c>
      <c r="I2671" s="40">
        <v>80</v>
      </c>
      <c r="J2671" s="40">
        <v>82</v>
      </c>
      <c r="K2671" s="40">
        <v>81.8</v>
      </c>
      <c r="L2671" s="40">
        <v>78</v>
      </c>
      <c r="M2671" s="40">
        <v>69</v>
      </c>
      <c r="N2671" s="40">
        <v>59.1</v>
      </c>
      <c r="O2671" s="40">
        <v>52.5</v>
      </c>
    </row>
    <row r="2672" spans="1:15">
      <c r="A2672" s="40">
        <v>48363</v>
      </c>
      <c r="B2672" s="20" t="s">
        <v>2340</v>
      </c>
      <c r="C2672" s="20" t="s">
        <v>2230</v>
      </c>
      <c r="D2672" s="40">
        <v>43</v>
      </c>
      <c r="E2672" s="40">
        <v>47.5</v>
      </c>
      <c r="F2672" s="40">
        <v>54.9</v>
      </c>
      <c r="G2672" s="40">
        <v>64.2</v>
      </c>
      <c r="H2672" s="40">
        <v>72</v>
      </c>
      <c r="I2672" s="40">
        <v>80.099999999999994</v>
      </c>
      <c r="J2672" s="40">
        <v>84.1</v>
      </c>
      <c r="K2672" s="40">
        <v>83.9</v>
      </c>
      <c r="L2672" s="40">
        <v>76.599999999999994</v>
      </c>
      <c r="M2672" s="40">
        <v>65.8</v>
      </c>
      <c r="N2672" s="40">
        <v>53.6</v>
      </c>
      <c r="O2672" s="40">
        <v>45.3</v>
      </c>
    </row>
    <row r="2673" spans="1:15">
      <c r="A2673" s="40">
        <v>48365</v>
      </c>
      <c r="B2673" s="20" t="s">
        <v>1682</v>
      </c>
      <c r="C2673" s="20" t="s">
        <v>2230</v>
      </c>
      <c r="D2673" s="40">
        <v>46.9</v>
      </c>
      <c r="E2673" s="40">
        <v>50.4</v>
      </c>
      <c r="F2673" s="40">
        <v>57.4</v>
      </c>
      <c r="G2673" s="40">
        <v>65.2</v>
      </c>
      <c r="H2673" s="40">
        <v>72.7</v>
      </c>
      <c r="I2673" s="40">
        <v>79.900000000000006</v>
      </c>
      <c r="J2673" s="40">
        <v>82.9</v>
      </c>
      <c r="K2673" s="40">
        <v>82.5</v>
      </c>
      <c r="L2673" s="40">
        <v>76.8</v>
      </c>
      <c r="M2673" s="40">
        <v>66.599999999999994</v>
      </c>
      <c r="N2673" s="40">
        <v>55.4</v>
      </c>
      <c r="O2673" s="40">
        <v>48.4</v>
      </c>
    </row>
    <row r="2674" spans="1:15">
      <c r="A2674" s="40">
        <v>48367</v>
      </c>
      <c r="B2674" s="20" t="s">
        <v>2341</v>
      </c>
      <c r="C2674" s="20" t="s">
        <v>2230</v>
      </c>
      <c r="D2674" s="40">
        <v>43.4</v>
      </c>
      <c r="E2674" s="40">
        <v>47.8</v>
      </c>
      <c r="F2674" s="40">
        <v>55.1</v>
      </c>
      <c r="G2674" s="40">
        <v>64.3</v>
      </c>
      <c r="H2674" s="40">
        <v>72.099999999999994</v>
      </c>
      <c r="I2674" s="40">
        <v>80.3</v>
      </c>
      <c r="J2674" s="40">
        <v>84.3</v>
      </c>
      <c r="K2674" s="40">
        <v>84.1</v>
      </c>
      <c r="L2674" s="40">
        <v>76.900000000000006</v>
      </c>
      <c r="M2674" s="40">
        <v>66.099999999999994</v>
      </c>
      <c r="N2674" s="40">
        <v>54</v>
      </c>
      <c r="O2674" s="40">
        <v>45.7</v>
      </c>
    </row>
    <row r="2675" spans="1:15">
      <c r="A2675" s="40">
        <v>48369</v>
      </c>
      <c r="B2675" s="20" t="s">
        <v>2342</v>
      </c>
      <c r="C2675" s="20" t="s">
        <v>2230</v>
      </c>
      <c r="D2675" s="40">
        <v>35.700000000000003</v>
      </c>
      <c r="E2675" s="40">
        <v>39.5</v>
      </c>
      <c r="F2675" s="40">
        <v>46.3</v>
      </c>
      <c r="G2675" s="40">
        <v>55.4</v>
      </c>
      <c r="H2675" s="40">
        <v>64.599999999999994</v>
      </c>
      <c r="I2675" s="40">
        <v>73.5</v>
      </c>
      <c r="J2675" s="40">
        <v>76.7</v>
      </c>
      <c r="K2675" s="40">
        <v>75.2</v>
      </c>
      <c r="L2675" s="40">
        <v>68.099999999999994</v>
      </c>
      <c r="M2675" s="40">
        <v>57.2</v>
      </c>
      <c r="N2675" s="40">
        <v>44.8</v>
      </c>
      <c r="O2675" s="40">
        <v>36.5</v>
      </c>
    </row>
    <row r="2676" spans="1:15">
      <c r="A2676" s="40">
        <v>48371</v>
      </c>
      <c r="B2676" s="20" t="s">
        <v>2343</v>
      </c>
      <c r="C2676" s="20" t="s">
        <v>2230</v>
      </c>
      <c r="D2676" s="40">
        <v>45</v>
      </c>
      <c r="E2676" s="40">
        <v>49.2</v>
      </c>
      <c r="F2676" s="40">
        <v>56</v>
      </c>
      <c r="G2676" s="40">
        <v>64.8</v>
      </c>
      <c r="H2676" s="40">
        <v>72.8</v>
      </c>
      <c r="I2676" s="40">
        <v>79.400000000000006</v>
      </c>
      <c r="J2676" s="40">
        <v>80.900000000000006</v>
      </c>
      <c r="K2676" s="40">
        <v>80.2</v>
      </c>
      <c r="L2676" s="40">
        <v>74.099999999999994</v>
      </c>
      <c r="M2676" s="40">
        <v>64.7</v>
      </c>
      <c r="N2676" s="40">
        <v>53.2</v>
      </c>
      <c r="O2676" s="40">
        <v>45.8</v>
      </c>
    </row>
    <row r="2677" spans="1:15">
      <c r="A2677" s="40">
        <v>48373</v>
      </c>
      <c r="B2677" s="20" t="s">
        <v>825</v>
      </c>
      <c r="C2677" s="20" t="s">
        <v>2230</v>
      </c>
      <c r="D2677" s="40">
        <v>49.3</v>
      </c>
      <c r="E2677" s="40">
        <v>52.5</v>
      </c>
      <c r="F2677" s="40">
        <v>59.1</v>
      </c>
      <c r="G2677" s="40">
        <v>66.599999999999994</v>
      </c>
      <c r="H2677" s="40">
        <v>73.599999999999994</v>
      </c>
      <c r="I2677" s="40">
        <v>80</v>
      </c>
      <c r="J2677" s="40">
        <v>82.6</v>
      </c>
      <c r="K2677" s="40">
        <v>82.5</v>
      </c>
      <c r="L2677" s="40">
        <v>77.599999999999994</v>
      </c>
      <c r="M2677" s="40">
        <v>68.099999999999994</v>
      </c>
      <c r="N2677" s="40">
        <v>57.7</v>
      </c>
      <c r="O2677" s="40">
        <v>50.9</v>
      </c>
    </row>
    <row r="2678" spans="1:15">
      <c r="A2678" s="40">
        <v>48375</v>
      </c>
      <c r="B2678" s="20" t="s">
        <v>2127</v>
      </c>
      <c r="C2678" s="20" t="s">
        <v>2230</v>
      </c>
      <c r="D2678" s="40">
        <v>35.299999999999997</v>
      </c>
      <c r="E2678" s="40">
        <v>39.200000000000003</v>
      </c>
      <c r="F2678" s="40">
        <v>46.6</v>
      </c>
      <c r="G2678" s="40">
        <v>56.3</v>
      </c>
      <c r="H2678" s="40">
        <v>65.5</v>
      </c>
      <c r="I2678" s="40">
        <v>74.7</v>
      </c>
      <c r="J2678" s="40">
        <v>78.900000000000006</v>
      </c>
      <c r="K2678" s="40">
        <v>77.3</v>
      </c>
      <c r="L2678" s="40">
        <v>70</v>
      </c>
      <c r="M2678" s="40">
        <v>58.6</v>
      </c>
      <c r="N2678" s="40">
        <v>45.3</v>
      </c>
      <c r="O2678" s="40">
        <v>36.6</v>
      </c>
    </row>
    <row r="2679" spans="1:15">
      <c r="A2679" s="40">
        <v>48377</v>
      </c>
      <c r="B2679" s="20" t="s">
        <v>2344</v>
      </c>
      <c r="C2679" s="20" t="s">
        <v>2230</v>
      </c>
      <c r="D2679" s="40">
        <v>46.1</v>
      </c>
      <c r="E2679" s="40">
        <v>50.3</v>
      </c>
      <c r="F2679" s="40">
        <v>56.2</v>
      </c>
      <c r="G2679" s="40">
        <v>64.400000000000006</v>
      </c>
      <c r="H2679" s="40">
        <v>72.3</v>
      </c>
      <c r="I2679" s="40">
        <v>78.900000000000006</v>
      </c>
      <c r="J2679" s="40">
        <v>78.8</v>
      </c>
      <c r="K2679" s="40">
        <v>77.5</v>
      </c>
      <c r="L2679" s="40">
        <v>73</v>
      </c>
      <c r="M2679" s="40">
        <v>64.599999999999994</v>
      </c>
      <c r="N2679" s="40">
        <v>53.5</v>
      </c>
      <c r="O2679" s="40">
        <v>46.6</v>
      </c>
    </row>
    <row r="2680" spans="1:15">
      <c r="A2680" s="40">
        <v>48379</v>
      </c>
      <c r="B2680" s="20" t="s">
        <v>2345</v>
      </c>
      <c r="C2680" s="20" t="s">
        <v>2230</v>
      </c>
      <c r="D2680" s="40">
        <v>43.2</v>
      </c>
      <c r="E2680" s="40">
        <v>47.3</v>
      </c>
      <c r="F2680" s="40">
        <v>54.8</v>
      </c>
      <c r="G2680" s="40">
        <v>63.3</v>
      </c>
      <c r="H2680" s="40">
        <v>71.3</v>
      </c>
      <c r="I2680" s="40">
        <v>79.099999999999994</v>
      </c>
      <c r="J2680" s="40">
        <v>82.9</v>
      </c>
      <c r="K2680" s="40">
        <v>82.9</v>
      </c>
      <c r="L2680" s="40">
        <v>76.400000000000006</v>
      </c>
      <c r="M2680" s="40">
        <v>65.7</v>
      </c>
      <c r="N2680" s="40">
        <v>53.9</v>
      </c>
      <c r="O2680" s="40">
        <v>45.5</v>
      </c>
    </row>
    <row r="2681" spans="1:15">
      <c r="A2681" s="40">
        <v>48381</v>
      </c>
      <c r="B2681" s="20" t="s">
        <v>2346</v>
      </c>
      <c r="C2681" s="20" t="s">
        <v>2230</v>
      </c>
      <c r="D2681" s="40">
        <v>35.6</v>
      </c>
      <c r="E2681" s="40">
        <v>39.4</v>
      </c>
      <c r="F2681" s="40">
        <v>46.5</v>
      </c>
      <c r="G2681" s="40">
        <v>55.9</v>
      </c>
      <c r="H2681" s="40">
        <v>65</v>
      </c>
      <c r="I2681" s="40">
        <v>73.900000000000006</v>
      </c>
      <c r="J2681" s="40">
        <v>77.7</v>
      </c>
      <c r="K2681" s="40">
        <v>76.2</v>
      </c>
      <c r="L2681" s="40">
        <v>69.2</v>
      </c>
      <c r="M2681" s="40">
        <v>58.1</v>
      </c>
      <c r="N2681" s="40">
        <v>45.3</v>
      </c>
      <c r="O2681" s="40">
        <v>36.700000000000003</v>
      </c>
    </row>
    <row r="2682" spans="1:15">
      <c r="A2682" s="40">
        <v>48383</v>
      </c>
      <c r="B2682" s="20" t="s">
        <v>2347</v>
      </c>
      <c r="C2682" s="20" t="s">
        <v>2230</v>
      </c>
      <c r="D2682" s="40">
        <v>43.8</v>
      </c>
      <c r="E2682" s="40">
        <v>48.3</v>
      </c>
      <c r="F2682" s="40">
        <v>55.5</v>
      </c>
      <c r="G2682" s="40">
        <v>64.400000000000006</v>
      </c>
      <c r="H2682" s="40">
        <v>72.599999999999994</v>
      </c>
      <c r="I2682" s="40">
        <v>79.599999999999994</v>
      </c>
      <c r="J2682" s="40">
        <v>81.8</v>
      </c>
      <c r="K2682" s="40">
        <v>81.099999999999994</v>
      </c>
      <c r="L2682" s="40">
        <v>74.3</v>
      </c>
      <c r="M2682" s="40">
        <v>64.599999999999994</v>
      </c>
      <c r="N2682" s="40">
        <v>52.6</v>
      </c>
      <c r="O2682" s="40">
        <v>44.8</v>
      </c>
    </row>
    <row r="2683" spans="1:15">
      <c r="A2683" s="40">
        <v>48385</v>
      </c>
      <c r="B2683" s="20" t="s">
        <v>2348</v>
      </c>
      <c r="C2683" s="20" t="s">
        <v>2230</v>
      </c>
      <c r="D2683" s="40">
        <v>47.9</v>
      </c>
      <c r="E2683" s="40">
        <v>51.6</v>
      </c>
      <c r="F2683" s="40">
        <v>58.3</v>
      </c>
      <c r="G2683" s="40">
        <v>65.900000000000006</v>
      </c>
      <c r="H2683" s="40">
        <v>72.7</v>
      </c>
      <c r="I2683" s="40">
        <v>78.7</v>
      </c>
      <c r="J2683" s="40">
        <v>81.099999999999994</v>
      </c>
      <c r="K2683" s="40">
        <v>81</v>
      </c>
      <c r="L2683" s="40">
        <v>75.8</v>
      </c>
      <c r="M2683" s="40">
        <v>66.7</v>
      </c>
      <c r="N2683" s="40">
        <v>56.1</v>
      </c>
      <c r="O2683" s="40">
        <v>49.1</v>
      </c>
    </row>
    <row r="2684" spans="1:15">
      <c r="A2684" s="40">
        <v>48387</v>
      </c>
      <c r="B2684" s="20" t="s">
        <v>2349</v>
      </c>
      <c r="C2684" s="20" t="s">
        <v>2230</v>
      </c>
      <c r="D2684" s="40">
        <v>42.2</v>
      </c>
      <c r="E2684" s="40">
        <v>46.3</v>
      </c>
      <c r="F2684" s="40">
        <v>53.7</v>
      </c>
      <c r="G2684" s="40">
        <v>62.6</v>
      </c>
      <c r="H2684" s="40">
        <v>70.400000000000006</v>
      </c>
      <c r="I2684" s="40">
        <v>78.099999999999994</v>
      </c>
      <c r="J2684" s="40">
        <v>81.900000000000006</v>
      </c>
      <c r="K2684" s="40">
        <v>81.5</v>
      </c>
      <c r="L2684" s="40">
        <v>75.099999999999994</v>
      </c>
      <c r="M2684" s="40">
        <v>64.2</v>
      </c>
      <c r="N2684" s="40">
        <v>52.5</v>
      </c>
      <c r="O2684" s="40">
        <v>44.4</v>
      </c>
    </row>
    <row r="2685" spans="1:15">
      <c r="A2685" s="40">
        <v>48389</v>
      </c>
      <c r="B2685" s="20" t="s">
        <v>2350</v>
      </c>
      <c r="C2685" s="20" t="s">
        <v>2230</v>
      </c>
      <c r="D2685" s="40">
        <v>44.4</v>
      </c>
      <c r="E2685" s="40">
        <v>49</v>
      </c>
      <c r="F2685" s="40">
        <v>55.6</v>
      </c>
      <c r="G2685" s="40">
        <v>64.400000000000006</v>
      </c>
      <c r="H2685" s="40">
        <v>72.7</v>
      </c>
      <c r="I2685" s="40">
        <v>80.400000000000006</v>
      </c>
      <c r="J2685" s="40">
        <v>81.599999999999994</v>
      </c>
      <c r="K2685" s="40">
        <v>80.3</v>
      </c>
      <c r="L2685" s="40">
        <v>74.2</v>
      </c>
      <c r="M2685" s="40">
        <v>64.400000000000006</v>
      </c>
      <c r="N2685" s="40">
        <v>52.6</v>
      </c>
      <c r="O2685" s="40">
        <v>44.9</v>
      </c>
    </row>
    <row r="2686" spans="1:15">
      <c r="A2686" s="40">
        <v>48391</v>
      </c>
      <c r="B2686" s="20" t="s">
        <v>2351</v>
      </c>
      <c r="C2686" s="20" t="s">
        <v>2230</v>
      </c>
      <c r="D2686" s="40">
        <v>54.2</v>
      </c>
      <c r="E2686" s="40">
        <v>57.4</v>
      </c>
      <c r="F2686" s="40">
        <v>63.4</v>
      </c>
      <c r="G2686" s="40">
        <v>70.5</v>
      </c>
      <c r="H2686" s="40">
        <v>76.400000000000006</v>
      </c>
      <c r="I2686" s="40">
        <v>81.7</v>
      </c>
      <c r="J2686" s="40">
        <v>83.7</v>
      </c>
      <c r="K2686" s="40">
        <v>83.9</v>
      </c>
      <c r="L2686" s="40">
        <v>80.2</v>
      </c>
      <c r="M2686" s="40">
        <v>72.400000000000006</v>
      </c>
      <c r="N2686" s="40">
        <v>63</v>
      </c>
      <c r="O2686" s="40">
        <v>56.2</v>
      </c>
    </row>
    <row r="2687" spans="1:15">
      <c r="A2687" s="40">
        <v>48393</v>
      </c>
      <c r="B2687" s="20" t="s">
        <v>2194</v>
      </c>
      <c r="C2687" s="20" t="s">
        <v>2230</v>
      </c>
      <c r="D2687" s="40">
        <v>34.9</v>
      </c>
      <c r="E2687" s="40">
        <v>39.299999999999997</v>
      </c>
      <c r="F2687" s="40">
        <v>46.6</v>
      </c>
      <c r="G2687" s="40">
        <v>57</v>
      </c>
      <c r="H2687" s="40">
        <v>66</v>
      </c>
      <c r="I2687" s="40">
        <v>75.5</v>
      </c>
      <c r="J2687" s="40">
        <v>80.400000000000006</v>
      </c>
      <c r="K2687" s="40">
        <v>78.900000000000006</v>
      </c>
      <c r="L2687" s="40">
        <v>71.3</v>
      </c>
      <c r="M2687" s="40">
        <v>59.3</v>
      </c>
      <c r="N2687" s="40">
        <v>45.8</v>
      </c>
      <c r="O2687" s="40">
        <v>36.6</v>
      </c>
    </row>
    <row r="2688" spans="1:15">
      <c r="A2688" s="40">
        <v>48395</v>
      </c>
      <c r="B2688" s="20" t="s">
        <v>1420</v>
      </c>
      <c r="C2688" s="20" t="s">
        <v>2230</v>
      </c>
      <c r="D2688" s="40">
        <v>47.3</v>
      </c>
      <c r="E2688" s="40">
        <v>51</v>
      </c>
      <c r="F2688" s="40">
        <v>58</v>
      </c>
      <c r="G2688" s="40">
        <v>66.099999999999994</v>
      </c>
      <c r="H2688" s="40">
        <v>73.400000000000006</v>
      </c>
      <c r="I2688" s="40">
        <v>80.3</v>
      </c>
      <c r="J2688" s="40">
        <v>83.6</v>
      </c>
      <c r="K2688" s="40">
        <v>83.7</v>
      </c>
      <c r="L2688" s="40">
        <v>78</v>
      </c>
      <c r="M2688" s="40">
        <v>68.2</v>
      </c>
      <c r="N2688" s="40">
        <v>56.9</v>
      </c>
      <c r="O2688" s="40">
        <v>49.3</v>
      </c>
    </row>
    <row r="2689" spans="1:15">
      <c r="A2689" s="40">
        <v>48397</v>
      </c>
      <c r="B2689" s="20" t="s">
        <v>2352</v>
      </c>
      <c r="C2689" s="20" t="s">
        <v>2230</v>
      </c>
      <c r="D2689" s="40">
        <v>43.4</v>
      </c>
      <c r="E2689" s="40">
        <v>47.6</v>
      </c>
      <c r="F2689" s="40">
        <v>55.1</v>
      </c>
      <c r="G2689" s="40">
        <v>63.8</v>
      </c>
      <c r="H2689" s="40">
        <v>71.900000000000006</v>
      </c>
      <c r="I2689" s="40">
        <v>79.8</v>
      </c>
      <c r="J2689" s="40">
        <v>83.7</v>
      </c>
      <c r="K2689" s="40">
        <v>83.7</v>
      </c>
      <c r="L2689" s="40">
        <v>77</v>
      </c>
      <c r="M2689" s="40">
        <v>66.3</v>
      </c>
      <c r="N2689" s="40">
        <v>54.2</v>
      </c>
      <c r="O2689" s="40">
        <v>45.7</v>
      </c>
    </row>
    <row r="2690" spans="1:15">
      <c r="A2690" s="40">
        <v>48399</v>
      </c>
      <c r="B2690" s="20" t="s">
        <v>2353</v>
      </c>
      <c r="C2690" s="20" t="s">
        <v>2230</v>
      </c>
      <c r="D2690" s="40">
        <v>43.9</v>
      </c>
      <c r="E2690" s="40">
        <v>48.2</v>
      </c>
      <c r="F2690" s="40">
        <v>55.5</v>
      </c>
      <c r="G2690" s="40">
        <v>64.599999999999994</v>
      </c>
      <c r="H2690" s="40">
        <v>72.400000000000006</v>
      </c>
      <c r="I2690" s="40">
        <v>79.8</v>
      </c>
      <c r="J2690" s="40">
        <v>83</v>
      </c>
      <c r="K2690" s="40">
        <v>82.7</v>
      </c>
      <c r="L2690" s="40">
        <v>75.8</v>
      </c>
      <c r="M2690" s="40">
        <v>65.5</v>
      </c>
      <c r="N2690" s="40">
        <v>53.5</v>
      </c>
      <c r="O2690" s="40">
        <v>45.3</v>
      </c>
    </row>
    <row r="2691" spans="1:15">
      <c r="A2691" s="40">
        <v>48401</v>
      </c>
      <c r="B2691" s="20" t="s">
        <v>2354</v>
      </c>
      <c r="C2691" s="20" t="s">
        <v>2230</v>
      </c>
      <c r="D2691" s="40">
        <v>46.7</v>
      </c>
      <c r="E2691" s="40">
        <v>50.3</v>
      </c>
      <c r="F2691" s="40">
        <v>57.2</v>
      </c>
      <c r="G2691" s="40">
        <v>65</v>
      </c>
      <c r="H2691" s="40">
        <v>72.5</v>
      </c>
      <c r="I2691" s="40">
        <v>79.7</v>
      </c>
      <c r="J2691" s="40">
        <v>82.7</v>
      </c>
      <c r="K2691" s="40">
        <v>82.4</v>
      </c>
      <c r="L2691" s="40">
        <v>76.599999999999994</v>
      </c>
      <c r="M2691" s="40">
        <v>66.7</v>
      </c>
      <c r="N2691" s="40">
        <v>55.5</v>
      </c>
      <c r="O2691" s="40">
        <v>48.4</v>
      </c>
    </row>
    <row r="2692" spans="1:15">
      <c r="A2692" s="40">
        <v>48403</v>
      </c>
      <c r="B2692" s="20" t="s">
        <v>2355</v>
      </c>
      <c r="C2692" s="20" t="s">
        <v>2230</v>
      </c>
      <c r="D2692" s="40">
        <v>47.9</v>
      </c>
      <c r="E2692" s="40">
        <v>51.1</v>
      </c>
      <c r="F2692" s="40">
        <v>57.9</v>
      </c>
      <c r="G2692" s="40">
        <v>65.3</v>
      </c>
      <c r="H2692" s="40">
        <v>72.400000000000006</v>
      </c>
      <c r="I2692" s="40">
        <v>78.900000000000006</v>
      </c>
      <c r="J2692" s="40">
        <v>81.599999999999994</v>
      </c>
      <c r="K2692" s="40">
        <v>81.400000000000006</v>
      </c>
      <c r="L2692" s="40">
        <v>76.400000000000006</v>
      </c>
      <c r="M2692" s="40">
        <v>66.400000000000006</v>
      </c>
      <c r="N2692" s="40">
        <v>56.2</v>
      </c>
      <c r="O2692" s="40">
        <v>49.3</v>
      </c>
    </row>
    <row r="2693" spans="1:15">
      <c r="A2693" s="40">
        <v>48405</v>
      </c>
      <c r="B2693" s="20" t="s">
        <v>2356</v>
      </c>
      <c r="C2693" s="20" t="s">
        <v>2230</v>
      </c>
      <c r="D2693" s="40">
        <v>47.9</v>
      </c>
      <c r="E2693" s="40">
        <v>51.2</v>
      </c>
      <c r="F2693" s="40">
        <v>58</v>
      </c>
      <c r="G2693" s="40">
        <v>65.400000000000006</v>
      </c>
      <c r="H2693" s="40">
        <v>72.599999999999994</v>
      </c>
      <c r="I2693" s="40">
        <v>79.2</v>
      </c>
      <c r="J2693" s="40">
        <v>81.900000000000006</v>
      </c>
      <c r="K2693" s="40">
        <v>81.8</v>
      </c>
      <c r="L2693" s="40">
        <v>76.599999999999994</v>
      </c>
      <c r="M2693" s="40">
        <v>66.8</v>
      </c>
      <c r="N2693" s="40">
        <v>56.3</v>
      </c>
      <c r="O2693" s="40">
        <v>49.4</v>
      </c>
    </row>
    <row r="2694" spans="1:15">
      <c r="A2694" s="40">
        <v>48407</v>
      </c>
      <c r="B2694" s="20" t="s">
        <v>2357</v>
      </c>
      <c r="C2694" s="20" t="s">
        <v>2230</v>
      </c>
      <c r="D2694" s="40">
        <v>49.6</v>
      </c>
      <c r="E2694" s="40">
        <v>52.9</v>
      </c>
      <c r="F2694" s="40">
        <v>59.4</v>
      </c>
      <c r="G2694" s="40">
        <v>67</v>
      </c>
      <c r="H2694" s="40">
        <v>74.2</v>
      </c>
      <c r="I2694" s="40">
        <v>80.5</v>
      </c>
      <c r="J2694" s="40">
        <v>83.1</v>
      </c>
      <c r="K2694" s="40">
        <v>83</v>
      </c>
      <c r="L2694" s="40">
        <v>78</v>
      </c>
      <c r="M2694" s="40">
        <v>68.7</v>
      </c>
      <c r="N2694" s="40">
        <v>58.2</v>
      </c>
      <c r="O2694" s="40">
        <v>51.3</v>
      </c>
    </row>
    <row r="2695" spans="1:15">
      <c r="A2695" s="40">
        <v>48409</v>
      </c>
      <c r="B2695" s="20" t="s">
        <v>2358</v>
      </c>
      <c r="C2695" s="20" t="s">
        <v>2230</v>
      </c>
      <c r="D2695" s="40">
        <v>55</v>
      </c>
      <c r="E2695" s="40">
        <v>58.3</v>
      </c>
      <c r="F2695" s="40">
        <v>64.400000000000006</v>
      </c>
      <c r="G2695" s="40">
        <v>71.3</v>
      </c>
      <c r="H2695" s="40">
        <v>77</v>
      </c>
      <c r="I2695" s="40">
        <v>82.1</v>
      </c>
      <c r="J2695" s="40">
        <v>84</v>
      </c>
      <c r="K2695" s="40">
        <v>84.4</v>
      </c>
      <c r="L2695" s="40">
        <v>80.599999999999994</v>
      </c>
      <c r="M2695" s="40">
        <v>73.099999999999994</v>
      </c>
      <c r="N2695" s="40">
        <v>63.8</v>
      </c>
      <c r="O2695" s="40">
        <v>56.9</v>
      </c>
    </row>
    <row r="2696" spans="1:15">
      <c r="A2696" s="40">
        <v>48411</v>
      </c>
      <c r="B2696" s="20" t="s">
        <v>2359</v>
      </c>
      <c r="C2696" s="20" t="s">
        <v>2230</v>
      </c>
      <c r="D2696" s="40">
        <v>45.8</v>
      </c>
      <c r="E2696" s="40">
        <v>49.8</v>
      </c>
      <c r="F2696" s="40">
        <v>56.8</v>
      </c>
      <c r="G2696" s="40">
        <v>65.3</v>
      </c>
      <c r="H2696" s="40">
        <v>72.5</v>
      </c>
      <c r="I2696" s="40">
        <v>79.8</v>
      </c>
      <c r="J2696" s="40">
        <v>83.1</v>
      </c>
      <c r="K2696" s="40">
        <v>82.9</v>
      </c>
      <c r="L2696" s="40">
        <v>76.599999999999994</v>
      </c>
      <c r="M2696" s="40">
        <v>66.5</v>
      </c>
      <c r="N2696" s="40">
        <v>55</v>
      </c>
      <c r="O2696" s="40">
        <v>47.3</v>
      </c>
    </row>
    <row r="2697" spans="1:15">
      <c r="A2697" s="40">
        <v>48413</v>
      </c>
      <c r="B2697" s="20" t="s">
        <v>2360</v>
      </c>
      <c r="C2697" s="20" t="s">
        <v>2230</v>
      </c>
      <c r="D2697" s="40">
        <v>44.5</v>
      </c>
      <c r="E2697" s="40">
        <v>48.9</v>
      </c>
      <c r="F2697" s="40">
        <v>55.7</v>
      </c>
      <c r="G2697" s="40">
        <v>64.2</v>
      </c>
      <c r="H2697" s="40">
        <v>72</v>
      </c>
      <c r="I2697" s="40">
        <v>78.7</v>
      </c>
      <c r="J2697" s="40">
        <v>81.3</v>
      </c>
      <c r="K2697" s="40">
        <v>80.8</v>
      </c>
      <c r="L2697" s="40">
        <v>74.400000000000006</v>
      </c>
      <c r="M2697" s="40">
        <v>64.599999999999994</v>
      </c>
      <c r="N2697" s="40">
        <v>53.2</v>
      </c>
      <c r="O2697" s="40">
        <v>45.8</v>
      </c>
    </row>
    <row r="2698" spans="1:15">
      <c r="A2698" s="40">
        <v>48415</v>
      </c>
      <c r="B2698" s="20" t="s">
        <v>2361</v>
      </c>
      <c r="C2698" s="20" t="s">
        <v>2230</v>
      </c>
      <c r="D2698" s="40">
        <v>42.1</v>
      </c>
      <c r="E2698" s="40">
        <v>46.4</v>
      </c>
      <c r="F2698" s="40">
        <v>53.7</v>
      </c>
      <c r="G2698" s="40">
        <v>63.1</v>
      </c>
      <c r="H2698" s="40">
        <v>71.400000000000006</v>
      </c>
      <c r="I2698" s="40">
        <v>79.400000000000006</v>
      </c>
      <c r="J2698" s="40">
        <v>82.5</v>
      </c>
      <c r="K2698" s="40">
        <v>81.599999999999994</v>
      </c>
      <c r="L2698" s="40">
        <v>74.400000000000006</v>
      </c>
      <c r="M2698" s="40">
        <v>64</v>
      </c>
      <c r="N2698" s="40">
        <v>51.8</v>
      </c>
      <c r="O2698" s="40">
        <v>43.6</v>
      </c>
    </row>
    <row r="2699" spans="1:15">
      <c r="A2699" s="40">
        <v>48417</v>
      </c>
      <c r="B2699" s="20" t="s">
        <v>2362</v>
      </c>
      <c r="C2699" s="20" t="s">
        <v>2230</v>
      </c>
      <c r="D2699" s="40">
        <v>42.8</v>
      </c>
      <c r="E2699" s="40">
        <v>47.1</v>
      </c>
      <c r="F2699" s="40">
        <v>54.5</v>
      </c>
      <c r="G2699" s="40">
        <v>64.099999999999994</v>
      </c>
      <c r="H2699" s="40">
        <v>72</v>
      </c>
      <c r="I2699" s="40">
        <v>80.2</v>
      </c>
      <c r="J2699" s="40">
        <v>84.1</v>
      </c>
      <c r="K2699" s="40">
        <v>83.7</v>
      </c>
      <c r="L2699" s="40">
        <v>76.2</v>
      </c>
      <c r="M2699" s="40">
        <v>65.5</v>
      </c>
      <c r="N2699" s="40">
        <v>53.1</v>
      </c>
      <c r="O2699" s="40">
        <v>44.6</v>
      </c>
    </row>
    <row r="2700" spans="1:15">
      <c r="A2700" s="40">
        <v>48419</v>
      </c>
      <c r="B2700" s="20" t="s">
        <v>759</v>
      </c>
      <c r="C2700" s="20" t="s">
        <v>2230</v>
      </c>
      <c r="D2700" s="40">
        <v>47.3</v>
      </c>
      <c r="E2700" s="40">
        <v>50.6</v>
      </c>
      <c r="F2700" s="40">
        <v>57.6</v>
      </c>
      <c r="G2700" s="40">
        <v>65.099999999999994</v>
      </c>
      <c r="H2700" s="40">
        <v>72.5</v>
      </c>
      <c r="I2700" s="40">
        <v>79.3</v>
      </c>
      <c r="J2700" s="40">
        <v>82.3</v>
      </c>
      <c r="K2700" s="40">
        <v>81.900000000000006</v>
      </c>
      <c r="L2700" s="40">
        <v>76.5</v>
      </c>
      <c r="M2700" s="40">
        <v>66.5</v>
      </c>
      <c r="N2700" s="40">
        <v>55.6</v>
      </c>
      <c r="O2700" s="40">
        <v>48.7</v>
      </c>
    </row>
    <row r="2701" spans="1:15">
      <c r="A2701" s="40">
        <v>48421</v>
      </c>
      <c r="B2701" s="20" t="s">
        <v>1359</v>
      </c>
      <c r="C2701" s="20" t="s">
        <v>2230</v>
      </c>
      <c r="D2701" s="40">
        <v>33.9</v>
      </c>
      <c r="E2701" s="40">
        <v>38</v>
      </c>
      <c r="F2701" s="40">
        <v>45</v>
      </c>
      <c r="G2701" s="40">
        <v>54.9</v>
      </c>
      <c r="H2701" s="40">
        <v>64.3</v>
      </c>
      <c r="I2701" s="40">
        <v>74.099999999999994</v>
      </c>
      <c r="J2701" s="40">
        <v>78.8</v>
      </c>
      <c r="K2701" s="40">
        <v>77.2</v>
      </c>
      <c r="L2701" s="40">
        <v>69.400000000000006</v>
      </c>
      <c r="M2701" s="40">
        <v>57.5</v>
      </c>
      <c r="N2701" s="40">
        <v>44</v>
      </c>
      <c r="O2701" s="40">
        <v>35.299999999999997</v>
      </c>
    </row>
    <row r="2702" spans="1:15">
      <c r="A2702" s="40">
        <v>48423</v>
      </c>
      <c r="B2702" s="20" t="s">
        <v>1360</v>
      </c>
      <c r="C2702" s="20" t="s">
        <v>2230</v>
      </c>
      <c r="D2702" s="40">
        <v>45.3</v>
      </c>
      <c r="E2702" s="40">
        <v>49.2</v>
      </c>
      <c r="F2702" s="40">
        <v>56.4</v>
      </c>
      <c r="G2702" s="40">
        <v>64.400000000000006</v>
      </c>
      <c r="H2702" s="40">
        <v>71.900000000000006</v>
      </c>
      <c r="I2702" s="40">
        <v>79.3</v>
      </c>
      <c r="J2702" s="40">
        <v>82.5</v>
      </c>
      <c r="K2702" s="40">
        <v>82.4</v>
      </c>
      <c r="L2702" s="40">
        <v>76.3</v>
      </c>
      <c r="M2702" s="40">
        <v>66.2</v>
      </c>
      <c r="N2702" s="40">
        <v>54.9</v>
      </c>
      <c r="O2702" s="40">
        <v>47.2</v>
      </c>
    </row>
    <row r="2703" spans="1:15">
      <c r="A2703" s="40">
        <v>48425</v>
      </c>
      <c r="B2703" s="20" t="s">
        <v>2363</v>
      </c>
      <c r="C2703" s="20" t="s">
        <v>2230</v>
      </c>
      <c r="D2703" s="40">
        <v>44.7</v>
      </c>
      <c r="E2703" s="40">
        <v>49</v>
      </c>
      <c r="F2703" s="40">
        <v>56.3</v>
      </c>
      <c r="G2703" s="40">
        <v>65.099999999999994</v>
      </c>
      <c r="H2703" s="40">
        <v>72.7</v>
      </c>
      <c r="I2703" s="40">
        <v>80.599999999999994</v>
      </c>
      <c r="J2703" s="40">
        <v>84.4</v>
      </c>
      <c r="K2703" s="40">
        <v>84.4</v>
      </c>
      <c r="L2703" s="40">
        <v>77.5</v>
      </c>
      <c r="M2703" s="40">
        <v>66.900000000000006</v>
      </c>
      <c r="N2703" s="40">
        <v>54.9</v>
      </c>
      <c r="O2703" s="40">
        <v>47</v>
      </c>
    </row>
    <row r="2704" spans="1:15">
      <c r="A2704" s="40">
        <v>48427</v>
      </c>
      <c r="B2704" s="20" t="s">
        <v>2364</v>
      </c>
      <c r="C2704" s="20" t="s">
        <v>2230</v>
      </c>
      <c r="D2704" s="40">
        <v>57.7</v>
      </c>
      <c r="E2704" s="40">
        <v>61.6</v>
      </c>
      <c r="F2704" s="40">
        <v>68.3</v>
      </c>
      <c r="G2704" s="40">
        <v>75.3</v>
      </c>
      <c r="H2704" s="40">
        <v>80.5</v>
      </c>
      <c r="I2704" s="40">
        <v>84.5</v>
      </c>
      <c r="J2704" s="40">
        <v>85.8</v>
      </c>
      <c r="K2704" s="40">
        <v>86</v>
      </c>
      <c r="L2704" s="40">
        <v>81.900000000000006</v>
      </c>
      <c r="M2704" s="40">
        <v>74.7</v>
      </c>
      <c r="N2704" s="40">
        <v>65.7</v>
      </c>
      <c r="O2704" s="40">
        <v>58.8</v>
      </c>
    </row>
    <row r="2705" spans="1:15">
      <c r="A2705" s="40">
        <v>48429</v>
      </c>
      <c r="B2705" s="20" t="s">
        <v>1102</v>
      </c>
      <c r="C2705" s="20" t="s">
        <v>2230</v>
      </c>
      <c r="D2705" s="40">
        <v>42.6</v>
      </c>
      <c r="E2705" s="40">
        <v>47.1</v>
      </c>
      <c r="F2705" s="40">
        <v>54.5</v>
      </c>
      <c r="G2705" s="40">
        <v>63.9</v>
      </c>
      <c r="H2705" s="40">
        <v>71.7</v>
      </c>
      <c r="I2705" s="40">
        <v>80</v>
      </c>
      <c r="J2705" s="40">
        <v>84</v>
      </c>
      <c r="K2705" s="40">
        <v>83.7</v>
      </c>
      <c r="L2705" s="40">
        <v>76.2</v>
      </c>
      <c r="M2705" s="40">
        <v>65.3</v>
      </c>
      <c r="N2705" s="40">
        <v>53</v>
      </c>
      <c r="O2705" s="40">
        <v>44.7</v>
      </c>
    </row>
    <row r="2706" spans="1:15">
      <c r="A2706" s="40">
        <v>48431</v>
      </c>
      <c r="B2706" s="20" t="s">
        <v>2365</v>
      </c>
      <c r="C2706" s="20" t="s">
        <v>2230</v>
      </c>
      <c r="D2706" s="40">
        <v>43.4</v>
      </c>
      <c r="E2706" s="40">
        <v>47.7</v>
      </c>
      <c r="F2706" s="40">
        <v>55</v>
      </c>
      <c r="G2706" s="40">
        <v>63.9</v>
      </c>
      <c r="H2706" s="40">
        <v>72.3</v>
      </c>
      <c r="I2706" s="40">
        <v>79.5</v>
      </c>
      <c r="J2706" s="40">
        <v>82</v>
      </c>
      <c r="K2706" s="40">
        <v>81.400000000000006</v>
      </c>
      <c r="L2706" s="40">
        <v>74.5</v>
      </c>
      <c r="M2706" s="40">
        <v>64.599999999999994</v>
      </c>
      <c r="N2706" s="40">
        <v>52.7</v>
      </c>
      <c r="O2706" s="40">
        <v>44.6</v>
      </c>
    </row>
    <row r="2707" spans="1:15">
      <c r="A2707" s="40">
        <v>48433</v>
      </c>
      <c r="B2707" s="20" t="s">
        <v>2366</v>
      </c>
      <c r="C2707" s="20" t="s">
        <v>2230</v>
      </c>
      <c r="D2707" s="40">
        <v>41.9</v>
      </c>
      <c r="E2707" s="40">
        <v>46.3</v>
      </c>
      <c r="F2707" s="40">
        <v>53.8</v>
      </c>
      <c r="G2707" s="40">
        <v>63.6</v>
      </c>
      <c r="H2707" s="40">
        <v>71.900000000000006</v>
      </c>
      <c r="I2707" s="40">
        <v>80.5</v>
      </c>
      <c r="J2707" s="40">
        <v>84</v>
      </c>
      <c r="K2707" s="40">
        <v>83.1</v>
      </c>
      <c r="L2707" s="40">
        <v>75.599999999999994</v>
      </c>
      <c r="M2707" s="40">
        <v>64.7</v>
      </c>
      <c r="N2707" s="40">
        <v>52.1</v>
      </c>
      <c r="O2707" s="40">
        <v>43.4</v>
      </c>
    </row>
    <row r="2708" spans="1:15">
      <c r="A2708" s="40">
        <v>48435</v>
      </c>
      <c r="B2708" s="20" t="s">
        <v>2367</v>
      </c>
      <c r="C2708" s="20" t="s">
        <v>2230</v>
      </c>
      <c r="D2708" s="40">
        <v>45.3</v>
      </c>
      <c r="E2708" s="40">
        <v>49.6</v>
      </c>
      <c r="F2708" s="40">
        <v>56.5</v>
      </c>
      <c r="G2708" s="40">
        <v>64.8</v>
      </c>
      <c r="H2708" s="40">
        <v>72.3</v>
      </c>
      <c r="I2708" s="40">
        <v>78.8</v>
      </c>
      <c r="J2708" s="40">
        <v>81.2</v>
      </c>
      <c r="K2708" s="40">
        <v>80.8</v>
      </c>
      <c r="L2708" s="40">
        <v>75</v>
      </c>
      <c r="M2708" s="40">
        <v>65.099999999999994</v>
      </c>
      <c r="N2708" s="40">
        <v>53.8</v>
      </c>
      <c r="O2708" s="40">
        <v>46.5</v>
      </c>
    </row>
    <row r="2709" spans="1:15">
      <c r="A2709" s="40">
        <v>48437</v>
      </c>
      <c r="B2709" s="20" t="s">
        <v>2368</v>
      </c>
      <c r="C2709" s="20" t="s">
        <v>2230</v>
      </c>
      <c r="D2709" s="40">
        <v>36.6</v>
      </c>
      <c r="E2709" s="40">
        <v>40.5</v>
      </c>
      <c r="F2709" s="40">
        <v>47.5</v>
      </c>
      <c r="G2709" s="40">
        <v>56.9</v>
      </c>
      <c r="H2709" s="40">
        <v>66</v>
      </c>
      <c r="I2709" s="40">
        <v>74.8</v>
      </c>
      <c r="J2709" s="40">
        <v>78.3</v>
      </c>
      <c r="K2709" s="40">
        <v>76.8</v>
      </c>
      <c r="L2709" s="40">
        <v>69.8</v>
      </c>
      <c r="M2709" s="40">
        <v>58.8</v>
      </c>
      <c r="N2709" s="40">
        <v>46.3</v>
      </c>
      <c r="O2709" s="40">
        <v>37.799999999999997</v>
      </c>
    </row>
    <row r="2710" spans="1:15">
      <c r="A2710" s="40">
        <v>48439</v>
      </c>
      <c r="B2710" s="20" t="s">
        <v>2369</v>
      </c>
      <c r="C2710" s="20" t="s">
        <v>2230</v>
      </c>
      <c r="D2710" s="40">
        <v>44.2</v>
      </c>
      <c r="E2710" s="40">
        <v>48.6</v>
      </c>
      <c r="F2710" s="40">
        <v>55.9</v>
      </c>
      <c r="G2710" s="40">
        <v>64.900000000000006</v>
      </c>
      <c r="H2710" s="40">
        <v>72.900000000000006</v>
      </c>
      <c r="I2710" s="40">
        <v>81.099999999999994</v>
      </c>
      <c r="J2710" s="40">
        <v>84.9</v>
      </c>
      <c r="K2710" s="40">
        <v>84.8</v>
      </c>
      <c r="L2710" s="40">
        <v>77.8</v>
      </c>
      <c r="M2710" s="40">
        <v>67</v>
      </c>
      <c r="N2710" s="40">
        <v>55</v>
      </c>
      <c r="O2710" s="40">
        <v>46.6</v>
      </c>
    </row>
    <row r="2711" spans="1:15">
      <c r="A2711" s="40">
        <v>48441</v>
      </c>
      <c r="B2711" s="20" t="s">
        <v>1014</v>
      </c>
      <c r="C2711" s="20" t="s">
        <v>2230</v>
      </c>
      <c r="D2711" s="40">
        <v>43.2</v>
      </c>
      <c r="E2711" s="40">
        <v>47.3</v>
      </c>
      <c r="F2711" s="40">
        <v>54.6</v>
      </c>
      <c r="G2711" s="40">
        <v>63.8</v>
      </c>
      <c r="H2711" s="40">
        <v>71.599999999999994</v>
      </c>
      <c r="I2711" s="40">
        <v>79.3</v>
      </c>
      <c r="J2711" s="40">
        <v>82.7</v>
      </c>
      <c r="K2711" s="40">
        <v>82.3</v>
      </c>
      <c r="L2711" s="40">
        <v>75.2</v>
      </c>
      <c r="M2711" s="40">
        <v>65</v>
      </c>
      <c r="N2711" s="40">
        <v>53</v>
      </c>
      <c r="O2711" s="40">
        <v>44.7</v>
      </c>
    </row>
    <row r="2712" spans="1:15">
      <c r="A2712" s="40">
        <v>48443</v>
      </c>
      <c r="B2712" s="20" t="s">
        <v>1108</v>
      </c>
      <c r="C2712" s="20" t="s">
        <v>2230</v>
      </c>
      <c r="D2712" s="40">
        <v>46.5</v>
      </c>
      <c r="E2712" s="40">
        <v>50.9</v>
      </c>
      <c r="F2712" s="40">
        <v>58.5</v>
      </c>
      <c r="G2712" s="40">
        <v>67.400000000000006</v>
      </c>
      <c r="H2712" s="40">
        <v>75.5</v>
      </c>
      <c r="I2712" s="40">
        <v>81.7</v>
      </c>
      <c r="J2712" s="40">
        <v>83.4</v>
      </c>
      <c r="K2712" s="40">
        <v>82.9</v>
      </c>
      <c r="L2712" s="40">
        <v>76.900000000000006</v>
      </c>
      <c r="M2712" s="40">
        <v>66.8</v>
      </c>
      <c r="N2712" s="40">
        <v>55.1</v>
      </c>
      <c r="O2712" s="40">
        <v>47.3</v>
      </c>
    </row>
    <row r="2713" spans="1:15">
      <c r="A2713" s="40">
        <v>48445</v>
      </c>
      <c r="B2713" s="20" t="s">
        <v>2370</v>
      </c>
      <c r="C2713" s="20" t="s">
        <v>2230</v>
      </c>
      <c r="D2713" s="40">
        <v>40</v>
      </c>
      <c r="E2713" s="40">
        <v>44.1</v>
      </c>
      <c r="F2713" s="40">
        <v>51</v>
      </c>
      <c r="G2713" s="40">
        <v>60</v>
      </c>
      <c r="H2713" s="40">
        <v>68.900000000000006</v>
      </c>
      <c r="I2713" s="40">
        <v>77</v>
      </c>
      <c r="J2713" s="40">
        <v>79.400000000000006</v>
      </c>
      <c r="K2713" s="40">
        <v>78.2</v>
      </c>
      <c r="L2713" s="40">
        <v>71.5</v>
      </c>
      <c r="M2713" s="40">
        <v>61.2</v>
      </c>
      <c r="N2713" s="40">
        <v>49.1</v>
      </c>
      <c r="O2713" s="40">
        <v>41.2</v>
      </c>
    </row>
    <row r="2714" spans="1:15">
      <c r="A2714" s="40">
        <v>48447</v>
      </c>
      <c r="B2714" s="20" t="s">
        <v>2371</v>
      </c>
      <c r="C2714" s="20" t="s">
        <v>2230</v>
      </c>
      <c r="D2714" s="40">
        <v>42</v>
      </c>
      <c r="E2714" s="40">
        <v>46.3</v>
      </c>
      <c r="F2714" s="40">
        <v>54</v>
      </c>
      <c r="G2714" s="40">
        <v>63.8</v>
      </c>
      <c r="H2714" s="40">
        <v>71.8</v>
      </c>
      <c r="I2714" s="40">
        <v>80.3</v>
      </c>
      <c r="J2714" s="40">
        <v>84.4</v>
      </c>
      <c r="K2714" s="40">
        <v>83.9</v>
      </c>
      <c r="L2714" s="40">
        <v>76.099999999999994</v>
      </c>
      <c r="M2714" s="40">
        <v>65.099999999999994</v>
      </c>
      <c r="N2714" s="40">
        <v>52.5</v>
      </c>
      <c r="O2714" s="40">
        <v>43.8</v>
      </c>
    </row>
    <row r="2715" spans="1:15">
      <c r="A2715" s="40">
        <v>48449</v>
      </c>
      <c r="B2715" s="20" t="s">
        <v>2372</v>
      </c>
      <c r="C2715" s="20" t="s">
        <v>2230</v>
      </c>
      <c r="D2715" s="40">
        <v>43.3</v>
      </c>
      <c r="E2715" s="40">
        <v>47.3</v>
      </c>
      <c r="F2715" s="40">
        <v>54.5</v>
      </c>
      <c r="G2715" s="40">
        <v>63.2</v>
      </c>
      <c r="H2715" s="40">
        <v>71.099999999999994</v>
      </c>
      <c r="I2715" s="40">
        <v>78.7</v>
      </c>
      <c r="J2715" s="40">
        <v>82.3</v>
      </c>
      <c r="K2715" s="40">
        <v>81.8</v>
      </c>
      <c r="L2715" s="40">
        <v>75.599999999999994</v>
      </c>
      <c r="M2715" s="40">
        <v>64.900000000000006</v>
      </c>
      <c r="N2715" s="40">
        <v>53.3</v>
      </c>
      <c r="O2715" s="40">
        <v>45.4</v>
      </c>
    </row>
    <row r="2716" spans="1:15">
      <c r="A2716" s="40">
        <v>48451</v>
      </c>
      <c r="B2716" s="20" t="s">
        <v>2373</v>
      </c>
      <c r="C2716" s="20" t="s">
        <v>2230</v>
      </c>
      <c r="D2716" s="40">
        <v>44.6</v>
      </c>
      <c r="E2716" s="40">
        <v>49</v>
      </c>
      <c r="F2716" s="40">
        <v>56.1</v>
      </c>
      <c r="G2716" s="40">
        <v>64.8</v>
      </c>
      <c r="H2716" s="40">
        <v>72.900000000000006</v>
      </c>
      <c r="I2716" s="40">
        <v>80</v>
      </c>
      <c r="J2716" s="40">
        <v>82.8</v>
      </c>
      <c r="K2716" s="40">
        <v>82.3</v>
      </c>
      <c r="L2716" s="40">
        <v>75.5</v>
      </c>
      <c r="M2716" s="40">
        <v>65.5</v>
      </c>
      <c r="N2716" s="40">
        <v>53.7</v>
      </c>
      <c r="O2716" s="40">
        <v>45.9</v>
      </c>
    </row>
    <row r="2717" spans="1:15">
      <c r="A2717" s="40">
        <v>48453</v>
      </c>
      <c r="B2717" s="20" t="s">
        <v>2374</v>
      </c>
      <c r="C2717" s="20" t="s">
        <v>2230</v>
      </c>
      <c r="D2717" s="40">
        <v>48.4</v>
      </c>
      <c r="E2717" s="40">
        <v>52.2</v>
      </c>
      <c r="F2717" s="40">
        <v>59.1</v>
      </c>
      <c r="G2717" s="40">
        <v>67.099999999999994</v>
      </c>
      <c r="H2717" s="40">
        <v>74.2</v>
      </c>
      <c r="I2717" s="40">
        <v>80.900000000000006</v>
      </c>
      <c r="J2717" s="40">
        <v>84</v>
      </c>
      <c r="K2717" s="40">
        <v>84</v>
      </c>
      <c r="L2717" s="40">
        <v>78.3</v>
      </c>
      <c r="M2717" s="40">
        <v>68.8</v>
      </c>
      <c r="N2717" s="40">
        <v>57.6</v>
      </c>
      <c r="O2717" s="40">
        <v>50.2</v>
      </c>
    </row>
    <row r="2718" spans="1:15">
      <c r="A2718" s="40">
        <v>48455</v>
      </c>
      <c r="B2718" s="20" t="s">
        <v>893</v>
      </c>
      <c r="C2718" s="20" t="s">
        <v>2230</v>
      </c>
      <c r="D2718" s="40">
        <v>48.4</v>
      </c>
      <c r="E2718" s="40">
        <v>51.9</v>
      </c>
      <c r="F2718" s="40">
        <v>58.6</v>
      </c>
      <c r="G2718" s="40">
        <v>66.3</v>
      </c>
      <c r="H2718" s="40">
        <v>73.599999999999994</v>
      </c>
      <c r="I2718" s="40">
        <v>80.3</v>
      </c>
      <c r="J2718" s="40">
        <v>83.1</v>
      </c>
      <c r="K2718" s="40">
        <v>83</v>
      </c>
      <c r="L2718" s="40">
        <v>77.7</v>
      </c>
      <c r="M2718" s="40">
        <v>68</v>
      </c>
      <c r="N2718" s="40">
        <v>57.2</v>
      </c>
      <c r="O2718" s="40">
        <v>50.1</v>
      </c>
    </row>
    <row r="2719" spans="1:15">
      <c r="A2719" s="40">
        <v>48457</v>
      </c>
      <c r="B2719" s="20" t="s">
        <v>2375</v>
      </c>
      <c r="C2719" s="20" t="s">
        <v>2230</v>
      </c>
      <c r="D2719" s="40">
        <v>49.2</v>
      </c>
      <c r="E2719" s="40">
        <v>52.4</v>
      </c>
      <c r="F2719" s="40">
        <v>58.9</v>
      </c>
      <c r="G2719" s="40">
        <v>66.2</v>
      </c>
      <c r="H2719" s="40">
        <v>73</v>
      </c>
      <c r="I2719" s="40">
        <v>79.3</v>
      </c>
      <c r="J2719" s="40">
        <v>81.8</v>
      </c>
      <c r="K2719" s="40">
        <v>81.7</v>
      </c>
      <c r="L2719" s="40">
        <v>77.099999999999994</v>
      </c>
      <c r="M2719" s="40">
        <v>67.5</v>
      </c>
      <c r="N2719" s="40">
        <v>57.5</v>
      </c>
      <c r="O2719" s="40">
        <v>50.7</v>
      </c>
    </row>
    <row r="2720" spans="1:15">
      <c r="A2720" s="40">
        <v>48459</v>
      </c>
      <c r="B2720" s="20" t="s">
        <v>2376</v>
      </c>
      <c r="C2720" s="20" t="s">
        <v>2230</v>
      </c>
      <c r="D2720" s="40">
        <v>44.9</v>
      </c>
      <c r="E2720" s="40">
        <v>48.7</v>
      </c>
      <c r="F2720" s="40">
        <v>55.8</v>
      </c>
      <c r="G2720" s="40">
        <v>64.099999999999994</v>
      </c>
      <c r="H2720" s="40">
        <v>71.8</v>
      </c>
      <c r="I2720" s="40">
        <v>79.3</v>
      </c>
      <c r="J2720" s="40">
        <v>82.6</v>
      </c>
      <c r="K2720" s="40">
        <v>82.4</v>
      </c>
      <c r="L2720" s="40">
        <v>76.2</v>
      </c>
      <c r="M2720" s="40">
        <v>65.8</v>
      </c>
      <c r="N2720" s="40">
        <v>54.3</v>
      </c>
      <c r="O2720" s="40">
        <v>46.7</v>
      </c>
    </row>
    <row r="2721" spans="1:15">
      <c r="A2721" s="40">
        <v>48461</v>
      </c>
      <c r="B2721" s="20" t="s">
        <v>2377</v>
      </c>
      <c r="C2721" s="20" t="s">
        <v>2230</v>
      </c>
      <c r="D2721" s="40">
        <v>44.6</v>
      </c>
      <c r="E2721" s="40">
        <v>49</v>
      </c>
      <c r="F2721" s="40">
        <v>56.1</v>
      </c>
      <c r="G2721" s="40">
        <v>65.2</v>
      </c>
      <c r="H2721" s="40">
        <v>73.400000000000006</v>
      </c>
      <c r="I2721" s="40">
        <v>80.400000000000006</v>
      </c>
      <c r="J2721" s="40">
        <v>82.4</v>
      </c>
      <c r="K2721" s="40">
        <v>81.7</v>
      </c>
      <c r="L2721" s="40">
        <v>75</v>
      </c>
      <c r="M2721" s="40">
        <v>65.5</v>
      </c>
      <c r="N2721" s="40">
        <v>53.4</v>
      </c>
      <c r="O2721" s="40">
        <v>45.5</v>
      </c>
    </row>
    <row r="2722" spans="1:15">
      <c r="A2722" s="40">
        <v>48463</v>
      </c>
      <c r="B2722" s="20" t="s">
        <v>2378</v>
      </c>
      <c r="C2722" s="20" t="s">
        <v>2230</v>
      </c>
      <c r="D2722" s="40">
        <v>50.6</v>
      </c>
      <c r="E2722" s="40">
        <v>54.4</v>
      </c>
      <c r="F2722" s="40">
        <v>61.5</v>
      </c>
      <c r="G2722" s="40">
        <v>69.2</v>
      </c>
      <c r="H2722" s="40">
        <v>75.900000000000006</v>
      </c>
      <c r="I2722" s="40">
        <v>81.8</v>
      </c>
      <c r="J2722" s="40">
        <v>84.1</v>
      </c>
      <c r="K2722" s="40">
        <v>84.1</v>
      </c>
      <c r="L2722" s="40">
        <v>78.900000000000006</v>
      </c>
      <c r="M2722" s="40">
        <v>69.7</v>
      </c>
      <c r="N2722" s="40">
        <v>59</v>
      </c>
      <c r="O2722" s="40">
        <v>51.8</v>
      </c>
    </row>
    <row r="2723" spans="1:15">
      <c r="A2723" s="40">
        <v>48465</v>
      </c>
      <c r="B2723" s="20" t="s">
        <v>2379</v>
      </c>
      <c r="C2723" s="20" t="s">
        <v>2230</v>
      </c>
      <c r="D2723" s="40">
        <v>48.2</v>
      </c>
      <c r="E2723" s="40">
        <v>52.6</v>
      </c>
      <c r="F2723" s="40">
        <v>60.2</v>
      </c>
      <c r="G2723" s="40">
        <v>68.599999999999994</v>
      </c>
      <c r="H2723" s="40">
        <v>76.099999999999994</v>
      </c>
      <c r="I2723" s="40">
        <v>82.3</v>
      </c>
      <c r="J2723" s="40">
        <v>84.5</v>
      </c>
      <c r="K2723" s="40">
        <v>84.2</v>
      </c>
      <c r="L2723" s="40">
        <v>78.599999999999994</v>
      </c>
      <c r="M2723" s="40">
        <v>68.599999999999994</v>
      </c>
      <c r="N2723" s="40">
        <v>56.9</v>
      </c>
      <c r="O2723" s="40">
        <v>49.2</v>
      </c>
    </row>
    <row r="2724" spans="1:15">
      <c r="A2724" s="40">
        <v>48467</v>
      </c>
      <c r="B2724" s="20" t="s">
        <v>2380</v>
      </c>
      <c r="C2724" s="20" t="s">
        <v>2230</v>
      </c>
      <c r="D2724" s="40">
        <v>44.1</v>
      </c>
      <c r="E2724" s="40">
        <v>48.2</v>
      </c>
      <c r="F2724" s="40">
        <v>55.5</v>
      </c>
      <c r="G2724" s="40">
        <v>64</v>
      </c>
      <c r="H2724" s="40">
        <v>71.7</v>
      </c>
      <c r="I2724" s="40">
        <v>79.400000000000006</v>
      </c>
      <c r="J2724" s="40">
        <v>83.2</v>
      </c>
      <c r="K2724" s="40">
        <v>83.2</v>
      </c>
      <c r="L2724" s="40">
        <v>76.7</v>
      </c>
      <c r="M2724" s="40">
        <v>66.3</v>
      </c>
      <c r="N2724" s="40">
        <v>54.5</v>
      </c>
      <c r="O2724" s="40">
        <v>46.4</v>
      </c>
    </row>
    <row r="2725" spans="1:15">
      <c r="A2725" s="40">
        <v>48469</v>
      </c>
      <c r="B2725" s="20" t="s">
        <v>2381</v>
      </c>
      <c r="C2725" s="20" t="s">
        <v>2230</v>
      </c>
      <c r="D2725" s="40">
        <v>53</v>
      </c>
      <c r="E2725" s="40">
        <v>56.3</v>
      </c>
      <c r="F2725" s="40">
        <v>62.4</v>
      </c>
      <c r="G2725" s="40">
        <v>69.599999999999994</v>
      </c>
      <c r="H2725" s="40">
        <v>75.900000000000006</v>
      </c>
      <c r="I2725" s="40">
        <v>81.5</v>
      </c>
      <c r="J2725" s="40">
        <v>83.5</v>
      </c>
      <c r="K2725" s="40">
        <v>83.7</v>
      </c>
      <c r="L2725" s="40">
        <v>79.599999999999994</v>
      </c>
      <c r="M2725" s="40">
        <v>71.400000000000006</v>
      </c>
      <c r="N2725" s="40">
        <v>61.7</v>
      </c>
      <c r="O2725" s="40">
        <v>54.9</v>
      </c>
    </row>
    <row r="2726" spans="1:15">
      <c r="A2726" s="40">
        <v>48471</v>
      </c>
      <c r="B2726" s="20" t="s">
        <v>764</v>
      </c>
      <c r="C2726" s="20" t="s">
        <v>2230</v>
      </c>
      <c r="D2726" s="40">
        <v>48.9</v>
      </c>
      <c r="E2726" s="40">
        <v>52.4</v>
      </c>
      <c r="F2726" s="40">
        <v>58.9</v>
      </c>
      <c r="G2726" s="40">
        <v>66.8</v>
      </c>
      <c r="H2726" s="40">
        <v>74.3</v>
      </c>
      <c r="I2726" s="40">
        <v>80.900000000000006</v>
      </c>
      <c r="J2726" s="40">
        <v>83.6</v>
      </c>
      <c r="K2726" s="40">
        <v>83.5</v>
      </c>
      <c r="L2726" s="40">
        <v>78</v>
      </c>
      <c r="M2726" s="40">
        <v>68.599999999999994</v>
      </c>
      <c r="N2726" s="40">
        <v>57.8</v>
      </c>
      <c r="O2726" s="40">
        <v>50.6</v>
      </c>
    </row>
    <row r="2727" spans="1:15">
      <c r="A2727" s="40">
        <v>48473</v>
      </c>
      <c r="B2727" s="20" t="s">
        <v>2382</v>
      </c>
      <c r="C2727" s="20" t="s">
        <v>2230</v>
      </c>
      <c r="D2727" s="40">
        <v>50.4</v>
      </c>
      <c r="E2727" s="40">
        <v>53.7</v>
      </c>
      <c r="F2727" s="40">
        <v>60.3</v>
      </c>
      <c r="G2727" s="40">
        <v>67.900000000000006</v>
      </c>
      <c r="H2727" s="40">
        <v>74.900000000000006</v>
      </c>
      <c r="I2727" s="40">
        <v>80.900000000000006</v>
      </c>
      <c r="J2727" s="40">
        <v>83.3</v>
      </c>
      <c r="K2727" s="40">
        <v>83.5</v>
      </c>
      <c r="L2727" s="40">
        <v>78.5</v>
      </c>
      <c r="M2727" s="40">
        <v>69.7</v>
      </c>
      <c r="N2727" s="40">
        <v>59.3</v>
      </c>
      <c r="O2727" s="40">
        <v>52.3</v>
      </c>
    </row>
    <row r="2728" spans="1:15">
      <c r="A2728" s="40">
        <v>48475</v>
      </c>
      <c r="B2728" s="20" t="s">
        <v>2001</v>
      </c>
      <c r="C2728" s="20" t="s">
        <v>2230</v>
      </c>
      <c r="D2728" s="40">
        <v>44</v>
      </c>
      <c r="E2728" s="40">
        <v>48.9</v>
      </c>
      <c r="F2728" s="40">
        <v>56</v>
      </c>
      <c r="G2728" s="40">
        <v>65.2</v>
      </c>
      <c r="H2728" s="40">
        <v>73.599999999999994</v>
      </c>
      <c r="I2728" s="40">
        <v>81.3</v>
      </c>
      <c r="J2728" s="40">
        <v>83.1</v>
      </c>
      <c r="K2728" s="40">
        <v>82.1</v>
      </c>
      <c r="L2728" s="40">
        <v>75.5</v>
      </c>
      <c r="M2728" s="40">
        <v>65.3</v>
      </c>
      <c r="N2728" s="40">
        <v>52.9</v>
      </c>
      <c r="O2728" s="40">
        <v>44.8</v>
      </c>
    </row>
    <row r="2729" spans="1:15">
      <c r="A2729" s="40">
        <v>48477</v>
      </c>
      <c r="B2729" s="20" t="s">
        <v>765</v>
      </c>
      <c r="C2729" s="20" t="s">
        <v>2230</v>
      </c>
      <c r="D2729" s="40">
        <v>49.4</v>
      </c>
      <c r="E2729" s="40">
        <v>52.9</v>
      </c>
      <c r="F2729" s="40">
        <v>59.8</v>
      </c>
      <c r="G2729" s="40">
        <v>67.5</v>
      </c>
      <c r="H2729" s="40">
        <v>74.599999999999994</v>
      </c>
      <c r="I2729" s="40">
        <v>80.8</v>
      </c>
      <c r="J2729" s="40">
        <v>83.5</v>
      </c>
      <c r="K2729" s="40">
        <v>83.7</v>
      </c>
      <c r="L2729" s="40">
        <v>78.400000000000006</v>
      </c>
      <c r="M2729" s="40">
        <v>69.3</v>
      </c>
      <c r="N2729" s="40">
        <v>58.7</v>
      </c>
      <c r="O2729" s="40">
        <v>51.3</v>
      </c>
    </row>
    <row r="2730" spans="1:15">
      <c r="A2730" s="40">
        <v>48479</v>
      </c>
      <c r="B2730" s="20" t="s">
        <v>2383</v>
      </c>
      <c r="C2730" s="20" t="s">
        <v>2230</v>
      </c>
      <c r="D2730" s="40">
        <v>54.3</v>
      </c>
      <c r="E2730" s="40">
        <v>58.4</v>
      </c>
      <c r="F2730" s="40">
        <v>65.400000000000006</v>
      </c>
      <c r="G2730" s="40">
        <v>73.3</v>
      </c>
      <c r="H2730" s="40">
        <v>79.3</v>
      </c>
      <c r="I2730" s="40">
        <v>84.1</v>
      </c>
      <c r="J2730" s="40">
        <v>86.1</v>
      </c>
      <c r="K2730" s="40">
        <v>86</v>
      </c>
      <c r="L2730" s="40">
        <v>81.2</v>
      </c>
      <c r="M2730" s="40">
        <v>73.099999999999994</v>
      </c>
      <c r="N2730" s="40">
        <v>62.8</v>
      </c>
      <c r="O2730" s="40">
        <v>55.6</v>
      </c>
    </row>
    <row r="2731" spans="1:15">
      <c r="A2731" s="40">
        <v>48481</v>
      </c>
      <c r="B2731" s="20" t="s">
        <v>2384</v>
      </c>
      <c r="C2731" s="20" t="s">
        <v>2230</v>
      </c>
      <c r="D2731" s="40">
        <v>52.2</v>
      </c>
      <c r="E2731" s="40">
        <v>55.2</v>
      </c>
      <c r="F2731" s="40">
        <v>61.4</v>
      </c>
      <c r="G2731" s="40">
        <v>68.7</v>
      </c>
      <c r="H2731" s="40">
        <v>75.400000000000006</v>
      </c>
      <c r="I2731" s="40">
        <v>81</v>
      </c>
      <c r="J2731" s="40">
        <v>83.1</v>
      </c>
      <c r="K2731" s="40">
        <v>83.3</v>
      </c>
      <c r="L2731" s="40">
        <v>79</v>
      </c>
      <c r="M2731" s="40">
        <v>70.7</v>
      </c>
      <c r="N2731" s="40">
        <v>60.8</v>
      </c>
      <c r="O2731" s="40">
        <v>54.1</v>
      </c>
    </row>
    <row r="2732" spans="1:15">
      <c r="A2732" s="40">
        <v>48483</v>
      </c>
      <c r="B2732" s="20" t="s">
        <v>1122</v>
      </c>
      <c r="C2732" s="20" t="s">
        <v>2230</v>
      </c>
      <c r="D2732" s="40">
        <v>35.799999999999997</v>
      </c>
      <c r="E2732" s="40">
        <v>40.299999999999997</v>
      </c>
      <c r="F2732" s="40">
        <v>47.8</v>
      </c>
      <c r="G2732" s="40">
        <v>57.9</v>
      </c>
      <c r="H2732" s="40">
        <v>66.7</v>
      </c>
      <c r="I2732" s="40">
        <v>75.900000000000006</v>
      </c>
      <c r="J2732" s="40">
        <v>80.7</v>
      </c>
      <c r="K2732" s="40">
        <v>79.5</v>
      </c>
      <c r="L2732" s="40">
        <v>71.8</v>
      </c>
      <c r="M2732" s="40">
        <v>60</v>
      </c>
      <c r="N2732" s="40">
        <v>46.8</v>
      </c>
      <c r="O2732" s="40">
        <v>37.5</v>
      </c>
    </row>
    <row r="2733" spans="1:15">
      <c r="A2733" s="40">
        <v>48485</v>
      </c>
      <c r="B2733" s="20" t="s">
        <v>1368</v>
      </c>
      <c r="C2733" s="20" t="s">
        <v>2230</v>
      </c>
      <c r="D2733" s="40">
        <v>40.200000000000003</v>
      </c>
      <c r="E2733" s="40">
        <v>44.9</v>
      </c>
      <c r="F2733" s="40">
        <v>53</v>
      </c>
      <c r="G2733" s="40">
        <v>62.9</v>
      </c>
      <c r="H2733" s="40">
        <v>71.3</v>
      </c>
      <c r="I2733" s="40">
        <v>80.2</v>
      </c>
      <c r="J2733" s="40">
        <v>84.6</v>
      </c>
      <c r="K2733" s="40">
        <v>84</v>
      </c>
      <c r="L2733" s="40">
        <v>76.099999999999994</v>
      </c>
      <c r="M2733" s="40">
        <v>64.7</v>
      </c>
      <c r="N2733" s="40">
        <v>51.7</v>
      </c>
      <c r="O2733" s="40">
        <v>42.4</v>
      </c>
    </row>
    <row r="2734" spans="1:15">
      <c r="A2734" s="40">
        <v>48487</v>
      </c>
      <c r="B2734" s="20" t="s">
        <v>2385</v>
      </c>
      <c r="C2734" s="20" t="s">
        <v>2230</v>
      </c>
      <c r="D2734" s="40">
        <v>39.9</v>
      </c>
      <c r="E2734" s="40">
        <v>44.5</v>
      </c>
      <c r="F2734" s="40">
        <v>52.6</v>
      </c>
      <c r="G2734" s="40">
        <v>62.7</v>
      </c>
      <c r="H2734" s="40">
        <v>71.3</v>
      </c>
      <c r="I2734" s="40">
        <v>80.3</v>
      </c>
      <c r="J2734" s="40">
        <v>84.6</v>
      </c>
      <c r="K2734" s="40">
        <v>83.7</v>
      </c>
      <c r="L2734" s="40">
        <v>75.8</v>
      </c>
      <c r="M2734" s="40">
        <v>64.3</v>
      </c>
      <c r="N2734" s="40">
        <v>51.3</v>
      </c>
      <c r="O2734" s="40">
        <v>41.9</v>
      </c>
    </row>
    <row r="2735" spans="1:15">
      <c r="A2735" s="40">
        <v>48489</v>
      </c>
      <c r="B2735" s="20" t="s">
        <v>2386</v>
      </c>
      <c r="C2735" s="20" t="s">
        <v>2230</v>
      </c>
      <c r="D2735" s="40">
        <v>58.8</v>
      </c>
      <c r="E2735" s="40">
        <v>62</v>
      </c>
      <c r="F2735" s="40">
        <v>67.7</v>
      </c>
      <c r="G2735" s="40">
        <v>74.2</v>
      </c>
      <c r="H2735" s="40">
        <v>79.2</v>
      </c>
      <c r="I2735" s="40">
        <v>83</v>
      </c>
      <c r="J2735" s="40">
        <v>84.4</v>
      </c>
      <c r="K2735" s="40">
        <v>84.7</v>
      </c>
      <c r="L2735" s="40">
        <v>81.5</v>
      </c>
      <c r="M2735" s="40">
        <v>75</v>
      </c>
      <c r="N2735" s="40">
        <v>66.8</v>
      </c>
      <c r="O2735" s="40">
        <v>60.4</v>
      </c>
    </row>
    <row r="2736" spans="1:15">
      <c r="A2736" s="40">
        <v>48491</v>
      </c>
      <c r="B2736" s="20" t="s">
        <v>1213</v>
      </c>
      <c r="C2736" s="20" t="s">
        <v>2230</v>
      </c>
      <c r="D2736" s="40">
        <v>47.5</v>
      </c>
      <c r="E2736" s="40">
        <v>51.3</v>
      </c>
      <c r="F2736" s="40">
        <v>58.3</v>
      </c>
      <c r="G2736" s="40">
        <v>66.3</v>
      </c>
      <c r="H2736" s="40">
        <v>73.400000000000006</v>
      </c>
      <c r="I2736" s="40">
        <v>80.3</v>
      </c>
      <c r="J2736" s="40">
        <v>83.5</v>
      </c>
      <c r="K2736" s="40">
        <v>83.6</v>
      </c>
      <c r="L2736" s="40">
        <v>77.8</v>
      </c>
      <c r="M2736" s="40">
        <v>68.099999999999994</v>
      </c>
      <c r="N2736" s="40">
        <v>56.9</v>
      </c>
      <c r="O2736" s="40">
        <v>49.4</v>
      </c>
    </row>
    <row r="2737" spans="1:15">
      <c r="A2737" s="40">
        <v>48493</v>
      </c>
      <c r="B2737" s="20" t="s">
        <v>1369</v>
      </c>
      <c r="C2737" s="20" t="s">
        <v>2230</v>
      </c>
      <c r="D2737" s="40">
        <v>51.6</v>
      </c>
      <c r="E2737" s="40">
        <v>55.3</v>
      </c>
      <c r="F2737" s="40">
        <v>62.1</v>
      </c>
      <c r="G2737" s="40">
        <v>69.400000000000006</v>
      </c>
      <c r="H2737" s="40">
        <v>76</v>
      </c>
      <c r="I2737" s="40">
        <v>82</v>
      </c>
      <c r="J2737" s="40">
        <v>84.4</v>
      </c>
      <c r="K2737" s="40">
        <v>84.5</v>
      </c>
      <c r="L2737" s="40">
        <v>79.7</v>
      </c>
      <c r="M2737" s="40">
        <v>71</v>
      </c>
      <c r="N2737" s="40">
        <v>60.5</v>
      </c>
      <c r="O2737" s="40">
        <v>53.4</v>
      </c>
    </row>
    <row r="2738" spans="1:15">
      <c r="A2738" s="40">
        <v>48495</v>
      </c>
      <c r="B2738" s="20" t="s">
        <v>2387</v>
      </c>
      <c r="C2738" s="20" t="s">
        <v>2230</v>
      </c>
      <c r="D2738" s="40">
        <v>43.1</v>
      </c>
      <c r="E2738" s="40">
        <v>47.9</v>
      </c>
      <c r="F2738" s="40">
        <v>54.8</v>
      </c>
      <c r="G2738" s="40">
        <v>64</v>
      </c>
      <c r="H2738" s="40">
        <v>72.400000000000006</v>
      </c>
      <c r="I2738" s="40">
        <v>80.099999999999994</v>
      </c>
      <c r="J2738" s="40">
        <v>82</v>
      </c>
      <c r="K2738" s="40">
        <v>80.900000000000006</v>
      </c>
      <c r="L2738" s="40">
        <v>74.2</v>
      </c>
      <c r="M2738" s="40">
        <v>64.2</v>
      </c>
      <c r="N2738" s="40">
        <v>51.9</v>
      </c>
      <c r="O2738" s="40">
        <v>43.9</v>
      </c>
    </row>
    <row r="2739" spans="1:15">
      <c r="A2739" s="40">
        <v>48497</v>
      </c>
      <c r="B2739" s="20" t="s">
        <v>2388</v>
      </c>
      <c r="C2739" s="20" t="s">
        <v>2230</v>
      </c>
      <c r="D2739" s="40">
        <v>42.3</v>
      </c>
      <c r="E2739" s="40">
        <v>47</v>
      </c>
      <c r="F2739" s="40">
        <v>54.5</v>
      </c>
      <c r="G2739" s="40">
        <v>63.7</v>
      </c>
      <c r="H2739" s="40">
        <v>71.7</v>
      </c>
      <c r="I2739" s="40">
        <v>80</v>
      </c>
      <c r="J2739" s="40">
        <v>84.1</v>
      </c>
      <c r="K2739" s="40">
        <v>83.9</v>
      </c>
      <c r="L2739" s="40">
        <v>76.599999999999994</v>
      </c>
      <c r="M2739" s="40">
        <v>65.599999999999994</v>
      </c>
      <c r="N2739" s="40">
        <v>53.3</v>
      </c>
      <c r="O2739" s="40">
        <v>44.8</v>
      </c>
    </row>
    <row r="2740" spans="1:15">
      <c r="A2740" s="40">
        <v>48499</v>
      </c>
      <c r="B2740" s="20" t="s">
        <v>2037</v>
      </c>
      <c r="C2740" s="20" t="s">
        <v>2230</v>
      </c>
      <c r="D2740" s="40">
        <v>43.9</v>
      </c>
      <c r="E2740" s="40">
        <v>47.9</v>
      </c>
      <c r="F2740" s="40">
        <v>55.2</v>
      </c>
      <c r="G2740" s="40">
        <v>63.6</v>
      </c>
      <c r="H2740" s="40">
        <v>71.400000000000006</v>
      </c>
      <c r="I2740" s="40">
        <v>78.900000000000006</v>
      </c>
      <c r="J2740" s="40">
        <v>82.5</v>
      </c>
      <c r="K2740" s="40">
        <v>82.4</v>
      </c>
      <c r="L2740" s="40">
        <v>76.099999999999994</v>
      </c>
      <c r="M2740" s="40">
        <v>65.599999999999994</v>
      </c>
      <c r="N2740" s="40">
        <v>54.1</v>
      </c>
      <c r="O2740" s="40">
        <v>46</v>
      </c>
    </row>
    <row r="2741" spans="1:15">
      <c r="A2741" s="40">
        <v>48501</v>
      </c>
      <c r="B2741" s="20" t="s">
        <v>2389</v>
      </c>
      <c r="C2741" s="20" t="s">
        <v>2230</v>
      </c>
      <c r="D2741" s="40">
        <v>39.299999999999997</v>
      </c>
      <c r="E2741" s="40">
        <v>43.4</v>
      </c>
      <c r="F2741" s="40">
        <v>50.1</v>
      </c>
      <c r="G2741" s="40">
        <v>58.9</v>
      </c>
      <c r="H2741" s="40">
        <v>67.7</v>
      </c>
      <c r="I2741" s="40">
        <v>75.900000000000006</v>
      </c>
      <c r="J2741" s="40">
        <v>78.099999999999994</v>
      </c>
      <c r="K2741" s="40">
        <v>76.900000000000006</v>
      </c>
      <c r="L2741" s="40">
        <v>70.3</v>
      </c>
      <c r="M2741" s="40">
        <v>60</v>
      </c>
      <c r="N2741" s="40">
        <v>48.1</v>
      </c>
      <c r="O2741" s="40">
        <v>40.4</v>
      </c>
    </row>
    <row r="2742" spans="1:15">
      <c r="A2742" s="40">
        <v>48503</v>
      </c>
      <c r="B2742" s="20" t="s">
        <v>2390</v>
      </c>
      <c r="C2742" s="20" t="s">
        <v>2230</v>
      </c>
      <c r="D2742" s="40">
        <v>41.9</v>
      </c>
      <c r="E2742" s="40">
        <v>46.4</v>
      </c>
      <c r="F2742" s="40">
        <v>53.9</v>
      </c>
      <c r="G2742" s="40">
        <v>63.6</v>
      </c>
      <c r="H2742" s="40">
        <v>71.400000000000006</v>
      </c>
      <c r="I2742" s="40">
        <v>79.8</v>
      </c>
      <c r="J2742" s="40">
        <v>84.1</v>
      </c>
      <c r="K2742" s="40">
        <v>83.8</v>
      </c>
      <c r="L2742" s="40">
        <v>76.099999999999994</v>
      </c>
      <c r="M2742" s="40">
        <v>65.099999999999994</v>
      </c>
      <c r="N2742" s="40">
        <v>52.7</v>
      </c>
      <c r="O2742" s="40">
        <v>44.1</v>
      </c>
    </row>
    <row r="2743" spans="1:15">
      <c r="A2743" s="40">
        <v>48505</v>
      </c>
      <c r="B2743" s="20" t="s">
        <v>2391</v>
      </c>
      <c r="C2743" s="20" t="s">
        <v>2230</v>
      </c>
      <c r="D2743" s="40">
        <v>56.4</v>
      </c>
      <c r="E2743" s="40">
        <v>60.5</v>
      </c>
      <c r="F2743" s="40">
        <v>67.599999999999994</v>
      </c>
      <c r="G2743" s="40">
        <v>75</v>
      </c>
      <c r="H2743" s="40">
        <v>80.599999999999994</v>
      </c>
      <c r="I2743" s="40">
        <v>84.8</v>
      </c>
      <c r="J2743" s="40">
        <v>86.4</v>
      </c>
      <c r="K2743" s="40">
        <v>86.5</v>
      </c>
      <c r="L2743" s="40">
        <v>82</v>
      </c>
      <c r="M2743" s="40">
        <v>74.400000000000006</v>
      </c>
      <c r="N2743" s="40">
        <v>64.7</v>
      </c>
      <c r="O2743" s="40">
        <v>57.4</v>
      </c>
    </row>
    <row r="2744" spans="1:15">
      <c r="A2744" s="40">
        <v>48507</v>
      </c>
      <c r="B2744" s="20" t="s">
        <v>2392</v>
      </c>
      <c r="C2744" s="20" t="s">
        <v>2230</v>
      </c>
      <c r="D2744" s="40">
        <v>52</v>
      </c>
      <c r="E2744" s="40">
        <v>56.3</v>
      </c>
      <c r="F2744" s="40">
        <v>63.3</v>
      </c>
      <c r="G2744" s="40">
        <v>71.3</v>
      </c>
      <c r="H2744" s="40">
        <v>77.8</v>
      </c>
      <c r="I2744" s="40">
        <v>83.6</v>
      </c>
      <c r="J2744" s="40">
        <v>85.7</v>
      </c>
      <c r="K2744" s="40">
        <v>85.7</v>
      </c>
      <c r="L2744" s="40">
        <v>80.599999999999994</v>
      </c>
      <c r="M2744" s="40">
        <v>71.599999999999994</v>
      </c>
      <c r="N2744" s="40">
        <v>60.6</v>
      </c>
      <c r="O2744" s="40">
        <v>53.3</v>
      </c>
    </row>
    <row r="2745" spans="1:15">
      <c r="A2745" s="40">
        <v>49001</v>
      </c>
      <c r="B2745" s="20" t="s">
        <v>2042</v>
      </c>
      <c r="C2745" s="20" t="s">
        <v>2393</v>
      </c>
      <c r="D2745" s="40">
        <v>27.3</v>
      </c>
      <c r="E2745" s="40">
        <v>31.4</v>
      </c>
      <c r="F2745" s="40">
        <v>37.4</v>
      </c>
      <c r="G2745" s="40">
        <v>45</v>
      </c>
      <c r="H2745" s="40">
        <v>54</v>
      </c>
      <c r="I2745" s="40">
        <v>63.7</v>
      </c>
      <c r="J2745" s="40">
        <v>71.5</v>
      </c>
      <c r="K2745" s="40">
        <v>69.400000000000006</v>
      </c>
      <c r="L2745" s="40">
        <v>60.8</v>
      </c>
      <c r="M2745" s="40">
        <v>48.9</v>
      </c>
      <c r="N2745" s="40">
        <v>36.700000000000003</v>
      </c>
      <c r="O2745" s="40">
        <v>28.5</v>
      </c>
    </row>
    <row r="2746" spans="1:15">
      <c r="A2746" s="40">
        <v>49003</v>
      </c>
      <c r="B2746" s="20" t="s">
        <v>2394</v>
      </c>
      <c r="C2746" s="20" t="s">
        <v>2393</v>
      </c>
      <c r="D2746" s="40">
        <v>23.8</v>
      </c>
      <c r="E2746" s="40">
        <v>29.3</v>
      </c>
      <c r="F2746" s="40">
        <v>36.799999999999997</v>
      </c>
      <c r="G2746" s="40">
        <v>45.2</v>
      </c>
      <c r="H2746" s="40">
        <v>54.2</v>
      </c>
      <c r="I2746" s="40">
        <v>63.1</v>
      </c>
      <c r="J2746" s="40">
        <v>72.400000000000006</v>
      </c>
      <c r="K2746" s="40">
        <v>70.2</v>
      </c>
      <c r="L2746" s="40">
        <v>60.2</v>
      </c>
      <c r="M2746" s="40">
        <v>48.2</v>
      </c>
      <c r="N2746" s="40">
        <v>35</v>
      </c>
      <c r="O2746" s="40">
        <v>26</v>
      </c>
    </row>
    <row r="2747" spans="1:15">
      <c r="A2747" s="40">
        <v>49005</v>
      </c>
      <c r="B2747" s="20" t="s">
        <v>2395</v>
      </c>
      <c r="C2747" s="20" t="s">
        <v>2393</v>
      </c>
      <c r="D2747" s="40">
        <v>21.3</v>
      </c>
      <c r="E2747" s="40">
        <v>25.1</v>
      </c>
      <c r="F2747" s="40">
        <v>31.9</v>
      </c>
      <c r="G2747" s="40">
        <v>40.799999999999997</v>
      </c>
      <c r="H2747" s="40">
        <v>49.3</v>
      </c>
      <c r="I2747" s="40">
        <v>57.4</v>
      </c>
      <c r="J2747" s="40">
        <v>66.099999999999994</v>
      </c>
      <c r="K2747" s="40">
        <v>64.5</v>
      </c>
      <c r="L2747" s="40">
        <v>55.1</v>
      </c>
      <c r="M2747" s="40">
        <v>44.1</v>
      </c>
      <c r="N2747" s="40">
        <v>31.6</v>
      </c>
      <c r="O2747" s="40">
        <v>23.2</v>
      </c>
    </row>
    <row r="2748" spans="1:15">
      <c r="A2748" s="40">
        <v>49007</v>
      </c>
      <c r="B2748" s="20" t="s">
        <v>1743</v>
      </c>
      <c r="C2748" s="20" t="s">
        <v>2393</v>
      </c>
      <c r="D2748" s="40">
        <v>20.9</v>
      </c>
      <c r="E2748" s="40">
        <v>25.4</v>
      </c>
      <c r="F2748" s="40">
        <v>33</v>
      </c>
      <c r="G2748" s="40">
        <v>41.4</v>
      </c>
      <c r="H2748" s="40">
        <v>51</v>
      </c>
      <c r="I2748" s="40">
        <v>60.4</v>
      </c>
      <c r="J2748" s="40">
        <v>67.400000000000006</v>
      </c>
      <c r="K2748" s="40">
        <v>65.2</v>
      </c>
      <c r="L2748" s="40">
        <v>56.6</v>
      </c>
      <c r="M2748" s="40">
        <v>45.2</v>
      </c>
      <c r="N2748" s="40">
        <v>31.9</v>
      </c>
      <c r="O2748" s="40">
        <v>22.8</v>
      </c>
    </row>
    <row r="2749" spans="1:15">
      <c r="A2749" s="40">
        <v>49009</v>
      </c>
      <c r="B2749" s="20" t="s">
        <v>2396</v>
      </c>
      <c r="C2749" s="20" t="s">
        <v>2393</v>
      </c>
      <c r="D2749" s="40">
        <v>20</v>
      </c>
      <c r="E2749" s="40">
        <v>22.8</v>
      </c>
      <c r="F2749" s="40">
        <v>29.3</v>
      </c>
      <c r="G2749" s="40">
        <v>38.4</v>
      </c>
      <c r="H2749" s="40">
        <v>47.6</v>
      </c>
      <c r="I2749" s="40">
        <v>56.5</v>
      </c>
      <c r="J2749" s="40">
        <v>63.8</v>
      </c>
      <c r="K2749" s="40">
        <v>62</v>
      </c>
      <c r="L2749" s="40">
        <v>53.1</v>
      </c>
      <c r="M2749" s="40">
        <v>42.3</v>
      </c>
      <c r="N2749" s="40">
        <v>29.1</v>
      </c>
      <c r="O2749" s="40">
        <v>21.1</v>
      </c>
    </row>
    <row r="2750" spans="1:15">
      <c r="A2750" s="40">
        <v>49011</v>
      </c>
      <c r="B2750" s="20" t="s">
        <v>1270</v>
      </c>
      <c r="C2750" s="20" t="s">
        <v>2393</v>
      </c>
      <c r="D2750" s="40">
        <v>26.2</v>
      </c>
      <c r="E2750" s="40">
        <v>30.7</v>
      </c>
      <c r="F2750" s="40">
        <v>37.4</v>
      </c>
      <c r="G2750" s="40">
        <v>45.9</v>
      </c>
      <c r="H2750" s="40">
        <v>54.7</v>
      </c>
      <c r="I2750" s="40">
        <v>63.6</v>
      </c>
      <c r="J2750" s="40">
        <v>72.400000000000006</v>
      </c>
      <c r="K2750" s="40">
        <v>70.400000000000006</v>
      </c>
      <c r="L2750" s="40">
        <v>60.6</v>
      </c>
      <c r="M2750" s="40">
        <v>49.1</v>
      </c>
      <c r="N2750" s="40">
        <v>36.6</v>
      </c>
      <c r="O2750" s="40">
        <v>28.1</v>
      </c>
    </row>
    <row r="2751" spans="1:15">
      <c r="A2751" s="40">
        <v>49013</v>
      </c>
      <c r="B2751" s="20" t="s">
        <v>2397</v>
      </c>
      <c r="C2751" s="20" t="s">
        <v>2393</v>
      </c>
      <c r="D2751" s="40">
        <v>18.600000000000001</v>
      </c>
      <c r="E2751" s="40">
        <v>22.5</v>
      </c>
      <c r="F2751" s="40">
        <v>29.8</v>
      </c>
      <c r="G2751" s="40">
        <v>38.5</v>
      </c>
      <c r="H2751" s="40">
        <v>47.6</v>
      </c>
      <c r="I2751" s="40">
        <v>56.2</v>
      </c>
      <c r="J2751" s="40">
        <v>63.4</v>
      </c>
      <c r="K2751" s="40">
        <v>61.4</v>
      </c>
      <c r="L2751" s="40">
        <v>53.1</v>
      </c>
      <c r="M2751" s="40">
        <v>42.4</v>
      </c>
      <c r="N2751" s="40">
        <v>29.3</v>
      </c>
      <c r="O2751" s="40">
        <v>20.3</v>
      </c>
    </row>
    <row r="2752" spans="1:15">
      <c r="A2752" s="40">
        <v>49015</v>
      </c>
      <c r="B2752" s="20" t="s">
        <v>2398</v>
      </c>
      <c r="C2752" s="20" t="s">
        <v>2393</v>
      </c>
      <c r="D2752" s="40">
        <v>24.6</v>
      </c>
      <c r="E2752" s="40">
        <v>30.8</v>
      </c>
      <c r="F2752" s="40">
        <v>39.200000000000003</v>
      </c>
      <c r="G2752" s="40">
        <v>47.9</v>
      </c>
      <c r="H2752" s="40">
        <v>57.5</v>
      </c>
      <c r="I2752" s="40">
        <v>67.2</v>
      </c>
      <c r="J2752" s="40">
        <v>73.900000000000006</v>
      </c>
      <c r="K2752" s="40">
        <v>71.3</v>
      </c>
      <c r="L2752" s="40">
        <v>62.6</v>
      </c>
      <c r="M2752" s="40">
        <v>50.6</v>
      </c>
      <c r="N2752" s="40">
        <v>36.799999999999997</v>
      </c>
      <c r="O2752" s="40">
        <v>26.9</v>
      </c>
    </row>
    <row r="2753" spans="1:15">
      <c r="A2753" s="40">
        <v>49017</v>
      </c>
      <c r="B2753" s="20" t="s">
        <v>923</v>
      </c>
      <c r="C2753" s="20" t="s">
        <v>2393</v>
      </c>
      <c r="D2753" s="40">
        <v>26.3</v>
      </c>
      <c r="E2753" s="40">
        <v>30.9</v>
      </c>
      <c r="F2753" s="40">
        <v>37.200000000000003</v>
      </c>
      <c r="G2753" s="40">
        <v>45</v>
      </c>
      <c r="H2753" s="40">
        <v>54.1</v>
      </c>
      <c r="I2753" s="40">
        <v>63.6</v>
      </c>
      <c r="J2753" s="40">
        <v>70.099999999999994</v>
      </c>
      <c r="K2753" s="40">
        <v>67.8</v>
      </c>
      <c r="L2753" s="40">
        <v>60</v>
      </c>
      <c r="M2753" s="40">
        <v>48.8</v>
      </c>
      <c r="N2753" s="40">
        <v>36.6</v>
      </c>
      <c r="O2753" s="40">
        <v>27.9</v>
      </c>
    </row>
    <row r="2754" spans="1:15">
      <c r="A2754" s="40">
        <v>49019</v>
      </c>
      <c r="B2754" s="20" t="s">
        <v>925</v>
      </c>
      <c r="C2754" s="20" t="s">
        <v>2393</v>
      </c>
      <c r="D2754" s="40">
        <v>24.3</v>
      </c>
      <c r="E2754" s="40">
        <v>31</v>
      </c>
      <c r="F2754" s="40">
        <v>39.4</v>
      </c>
      <c r="G2754" s="40">
        <v>48.1</v>
      </c>
      <c r="H2754" s="40">
        <v>57.9</v>
      </c>
      <c r="I2754" s="40">
        <v>67.7</v>
      </c>
      <c r="J2754" s="40">
        <v>74.5</v>
      </c>
      <c r="K2754" s="40">
        <v>71.900000000000006</v>
      </c>
      <c r="L2754" s="40">
        <v>63.1</v>
      </c>
      <c r="M2754" s="40">
        <v>50.9</v>
      </c>
      <c r="N2754" s="40">
        <v>36.700000000000003</v>
      </c>
      <c r="O2754" s="40">
        <v>26.6</v>
      </c>
    </row>
    <row r="2755" spans="1:15">
      <c r="A2755" s="40">
        <v>49021</v>
      </c>
      <c r="B2755" s="20" t="s">
        <v>1562</v>
      </c>
      <c r="C2755" s="20" t="s">
        <v>2393</v>
      </c>
      <c r="D2755" s="40">
        <v>27.6</v>
      </c>
      <c r="E2755" s="40">
        <v>31.7</v>
      </c>
      <c r="F2755" s="40">
        <v>37.4</v>
      </c>
      <c r="G2755" s="40">
        <v>44.7</v>
      </c>
      <c r="H2755" s="40">
        <v>53.5</v>
      </c>
      <c r="I2755" s="40">
        <v>63.1</v>
      </c>
      <c r="J2755" s="40">
        <v>70.2</v>
      </c>
      <c r="K2755" s="40">
        <v>68.2</v>
      </c>
      <c r="L2755" s="40">
        <v>60.3</v>
      </c>
      <c r="M2755" s="40">
        <v>48.9</v>
      </c>
      <c r="N2755" s="40">
        <v>37.1</v>
      </c>
      <c r="O2755" s="40">
        <v>29</v>
      </c>
    </row>
    <row r="2756" spans="1:15">
      <c r="A2756" s="40">
        <v>49023</v>
      </c>
      <c r="B2756" s="20" t="s">
        <v>2399</v>
      </c>
      <c r="C2756" s="20" t="s">
        <v>2393</v>
      </c>
      <c r="D2756" s="40">
        <v>27</v>
      </c>
      <c r="E2756" s="40">
        <v>32.200000000000003</v>
      </c>
      <c r="F2756" s="40">
        <v>38.799999999999997</v>
      </c>
      <c r="G2756" s="40">
        <v>46.7</v>
      </c>
      <c r="H2756" s="40">
        <v>55.9</v>
      </c>
      <c r="I2756" s="40">
        <v>65.5</v>
      </c>
      <c r="J2756" s="40">
        <v>74.2</v>
      </c>
      <c r="K2756" s="40">
        <v>72.099999999999994</v>
      </c>
      <c r="L2756" s="40">
        <v>62.3</v>
      </c>
      <c r="M2756" s="40">
        <v>50.1</v>
      </c>
      <c r="N2756" s="40">
        <v>37.200000000000003</v>
      </c>
      <c r="O2756" s="40">
        <v>28.4</v>
      </c>
    </row>
    <row r="2757" spans="1:15">
      <c r="A2757" s="40">
        <v>49025</v>
      </c>
      <c r="B2757" s="20" t="s">
        <v>1184</v>
      </c>
      <c r="C2757" s="20" t="s">
        <v>2393</v>
      </c>
      <c r="D2757" s="40">
        <v>30</v>
      </c>
      <c r="E2757" s="40">
        <v>35</v>
      </c>
      <c r="F2757" s="40">
        <v>41.1</v>
      </c>
      <c r="G2757" s="40">
        <v>49</v>
      </c>
      <c r="H2757" s="40">
        <v>58</v>
      </c>
      <c r="I2757" s="40">
        <v>67.5</v>
      </c>
      <c r="J2757" s="40">
        <v>74</v>
      </c>
      <c r="K2757" s="40">
        <v>71.8</v>
      </c>
      <c r="L2757" s="40">
        <v>64.2</v>
      </c>
      <c r="M2757" s="40">
        <v>52.8</v>
      </c>
      <c r="N2757" s="40">
        <v>40.299999999999997</v>
      </c>
      <c r="O2757" s="40">
        <v>31.5</v>
      </c>
    </row>
    <row r="2758" spans="1:15">
      <c r="A2758" s="40">
        <v>49027</v>
      </c>
      <c r="B2758" s="20" t="s">
        <v>2400</v>
      </c>
      <c r="C2758" s="20" t="s">
        <v>2393</v>
      </c>
      <c r="D2758" s="40">
        <v>27.6</v>
      </c>
      <c r="E2758" s="40">
        <v>33</v>
      </c>
      <c r="F2758" s="40">
        <v>39.700000000000003</v>
      </c>
      <c r="G2758" s="40">
        <v>47.5</v>
      </c>
      <c r="H2758" s="40">
        <v>56.6</v>
      </c>
      <c r="I2758" s="40">
        <v>66.3</v>
      </c>
      <c r="J2758" s="40">
        <v>74.8</v>
      </c>
      <c r="K2758" s="40">
        <v>72.599999999999994</v>
      </c>
      <c r="L2758" s="40">
        <v>63</v>
      </c>
      <c r="M2758" s="40">
        <v>50.7</v>
      </c>
      <c r="N2758" s="40">
        <v>37.799999999999997</v>
      </c>
      <c r="O2758" s="40">
        <v>28.8</v>
      </c>
    </row>
    <row r="2759" spans="1:15">
      <c r="A2759" s="40">
        <v>49029</v>
      </c>
      <c r="B2759" s="20" t="s">
        <v>752</v>
      </c>
      <c r="C2759" s="20" t="s">
        <v>2393</v>
      </c>
      <c r="D2759" s="40">
        <v>22.5</v>
      </c>
      <c r="E2759" s="40">
        <v>25.9</v>
      </c>
      <c r="F2759" s="40">
        <v>31.7</v>
      </c>
      <c r="G2759" s="40">
        <v>40.4</v>
      </c>
      <c r="H2759" s="40">
        <v>48.9</v>
      </c>
      <c r="I2759" s="40">
        <v>57.1</v>
      </c>
      <c r="J2759" s="40">
        <v>65.400000000000006</v>
      </c>
      <c r="K2759" s="40">
        <v>63.8</v>
      </c>
      <c r="L2759" s="40">
        <v>54.8</v>
      </c>
      <c r="M2759" s="40">
        <v>44.2</v>
      </c>
      <c r="N2759" s="40">
        <v>31.9</v>
      </c>
      <c r="O2759" s="40">
        <v>24.1</v>
      </c>
    </row>
    <row r="2760" spans="1:15">
      <c r="A2760" s="40">
        <v>49031</v>
      </c>
      <c r="B2760" s="20" t="s">
        <v>2401</v>
      </c>
      <c r="C2760" s="20" t="s">
        <v>2393</v>
      </c>
      <c r="D2760" s="40">
        <v>23.9</v>
      </c>
      <c r="E2760" s="40">
        <v>27</v>
      </c>
      <c r="F2760" s="40">
        <v>32.200000000000003</v>
      </c>
      <c r="G2760" s="40">
        <v>39.5</v>
      </c>
      <c r="H2760" s="40">
        <v>48.2</v>
      </c>
      <c r="I2760" s="40">
        <v>57.3</v>
      </c>
      <c r="J2760" s="40">
        <v>64.099999999999994</v>
      </c>
      <c r="K2760" s="40">
        <v>62.2</v>
      </c>
      <c r="L2760" s="40">
        <v>54.5</v>
      </c>
      <c r="M2760" s="40">
        <v>43.8</v>
      </c>
      <c r="N2760" s="40">
        <v>32.5</v>
      </c>
      <c r="O2760" s="40">
        <v>25</v>
      </c>
    </row>
    <row r="2761" spans="1:15">
      <c r="A2761" s="40">
        <v>49033</v>
      </c>
      <c r="B2761" s="20" t="s">
        <v>2402</v>
      </c>
      <c r="C2761" s="20" t="s">
        <v>2393</v>
      </c>
      <c r="D2761" s="40">
        <v>18.100000000000001</v>
      </c>
      <c r="E2761" s="40">
        <v>21.2</v>
      </c>
      <c r="F2761" s="40">
        <v>28.1</v>
      </c>
      <c r="G2761" s="40">
        <v>37.700000000000003</v>
      </c>
      <c r="H2761" s="40">
        <v>46.7</v>
      </c>
      <c r="I2761" s="40">
        <v>54.7</v>
      </c>
      <c r="J2761" s="40">
        <v>62.8</v>
      </c>
      <c r="K2761" s="40">
        <v>60.9</v>
      </c>
      <c r="L2761" s="40">
        <v>51.9</v>
      </c>
      <c r="M2761" s="40">
        <v>41.3</v>
      </c>
      <c r="N2761" s="40">
        <v>28.7</v>
      </c>
      <c r="O2761" s="40">
        <v>20.3</v>
      </c>
    </row>
    <row r="2762" spans="1:15">
      <c r="A2762" s="40">
        <v>49035</v>
      </c>
      <c r="B2762" s="20" t="s">
        <v>2403</v>
      </c>
      <c r="C2762" s="20" t="s">
        <v>2393</v>
      </c>
      <c r="D2762" s="40">
        <v>26.4</v>
      </c>
      <c r="E2762" s="40">
        <v>30.8</v>
      </c>
      <c r="F2762" s="40">
        <v>37.1</v>
      </c>
      <c r="G2762" s="40">
        <v>45.2</v>
      </c>
      <c r="H2762" s="40">
        <v>54.3</v>
      </c>
      <c r="I2762" s="40">
        <v>63.3</v>
      </c>
      <c r="J2762" s="40">
        <v>71.8</v>
      </c>
      <c r="K2762" s="40">
        <v>69.8</v>
      </c>
      <c r="L2762" s="40">
        <v>60.4</v>
      </c>
      <c r="M2762" s="40">
        <v>48.8</v>
      </c>
      <c r="N2762" s="40">
        <v>36.5</v>
      </c>
      <c r="O2762" s="40">
        <v>28.1</v>
      </c>
    </row>
    <row r="2763" spans="1:15">
      <c r="A2763" s="40">
        <v>49037</v>
      </c>
      <c r="B2763" s="20" t="s">
        <v>949</v>
      </c>
      <c r="C2763" s="20" t="s">
        <v>2393</v>
      </c>
      <c r="D2763" s="40">
        <v>28.6</v>
      </c>
      <c r="E2763" s="40">
        <v>34.6</v>
      </c>
      <c r="F2763" s="40">
        <v>41.6</v>
      </c>
      <c r="G2763" s="40">
        <v>49.8</v>
      </c>
      <c r="H2763" s="40">
        <v>59.3</v>
      </c>
      <c r="I2763" s="40">
        <v>69.3</v>
      </c>
      <c r="J2763" s="40">
        <v>75.599999999999994</v>
      </c>
      <c r="K2763" s="40">
        <v>73.3</v>
      </c>
      <c r="L2763" s="40">
        <v>65</v>
      </c>
      <c r="M2763" s="40">
        <v>53</v>
      </c>
      <c r="N2763" s="40">
        <v>39.700000000000003</v>
      </c>
      <c r="O2763" s="40">
        <v>30.3</v>
      </c>
    </row>
    <row r="2764" spans="1:15">
      <c r="A2764" s="40">
        <v>49039</v>
      </c>
      <c r="B2764" s="20" t="s">
        <v>2404</v>
      </c>
      <c r="C2764" s="20" t="s">
        <v>2393</v>
      </c>
      <c r="D2764" s="40">
        <v>23.1</v>
      </c>
      <c r="E2764" s="40">
        <v>26.6</v>
      </c>
      <c r="F2764" s="40">
        <v>32.799999999999997</v>
      </c>
      <c r="G2764" s="40">
        <v>40.5</v>
      </c>
      <c r="H2764" s="40">
        <v>49.3</v>
      </c>
      <c r="I2764" s="40">
        <v>58.2</v>
      </c>
      <c r="J2764" s="40">
        <v>65.599999999999994</v>
      </c>
      <c r="K2764" s="40">
        <v>63.8</v>
      </c>
      <c r="L2764" s="40">
        <v>55.6</v>
      </c>
      <c r="M2764" s="40">
        <v>44.7</v>
      </c>
      <c r="N2764" s="40">
        <v>32.6</v>
      </c>
      <c r="O2764" s="40">
        <v>24.5</v>
      </c>
    </row>
    <row r="2765" spans="1:15">
      <c r="A2765" s="40">
        <v>49041</v>
      </c>
      <c r="B2765" s="20" t="s">
        <v>834</v>
      </c>
      <c r="C2765" s="20" t="s">
        <v>2393</v>
      </c>
      <c r="D2765" s="40">
        <v>25</v>
      </c>
      <c r="E2765" s="40">
        <v>28</v>
      </c>
      <c r="F2765" s="40">
        <v>33.5</v>
      </c>
      <c r="G2765" s="40">
        <v>40.9</v>
      </c>
      <c r="H2765" s="40">
        <v>49.7</v>
      </c>
      <c r="I2765" s="40">
        <v>59</v>
      </c>
      <c r="J2765" s="40">
        <v>66.2</v>
      </c>
      <c r="K2765" s="40">
        <v>64.2</v>
      </c>
      <c r="L2765" s="40">
        <v>56.1</v>
      </c>
      <c r="M2765" s="40">
        <v>45.2</v>
      </c>
      <c r="N2765" s="40">
        <v>33.5</v>
      </c>
      <c r="O2765" s="40">
        <v>26</v>
      </c>
    </row>
    <row r="2766" spans="1:15">
      <c r="A2766" s="40">
        <v>49043</v>
      </c>
      <c r="B2766" s="20" t="s">
        <v>952</v>
      </c>
      <c r="C2766" s="20" t="s">
        <v>2393</v>
      </c>
      <c r="D2766" s="40">
        <v>19.5</v>
      </c>
      <c r="E2766" s="40">
        <v>22</v>
      </c>
      <c r="F2766" s="40">
        <v>26.7</v>
      </c>
      <c r="G2766" s="40">
        <v>35.1</v>
      </c>
      <c r="H2766" s="40">
        <v>43.7</v>
      </c>
      <c r="I2766" s="40">
        <v>51.8</v>
      </c>
      <c r="J2766" s="40">
        <v>59.3</v>
      </c>
      <c r="K2766" s="40">
        <v>57.8</v>
      </c>
      <c r="L2766" s="40">
        <v>49.4</v>
      </c>
      <c r="M2766" s="40">
        <v>39.6</v>
      </c>
      <c r="N2766" s="40">
        <v>27.6</v>
      </c>
      <c r="O2766" s="40">
        <v>20.7</v>
      </c>
    </row>
    <row r="2767" spans="1:15">
      <c r="A2767" s="40">
        <v>49045</v>
      </c>
      <c r="B2767" s="20" t="s">
        <v>2405</v>
      </c>
      <c r="C2767" s="20" t="s">
        <v>2393</v>
      </c>
      <c r="D2767" s="40">
        <v>26.4</v>
      </c>
      <c r="E2767" s="40">
        <v>32.4</v>
      </c>
      <c r="F2767" s="40">
        <v>39.9</v>
      </c>
      <c r="G2767" s="40">
        <v>47.9</v>
      </c>
      <c r="H2767" s="40">
        <v>57.2</v>
      </c>
      <c r="I2767" s="40">
        <v>66.7</v>
      </c>
      <c r="J2767" s="40">
        <v>75.7</v>
      </c>
      <c r="K2767" s="40">
        <v>73.5</v>
      </c>
      <c r="L2767" s="40">
        <v>63</v>
      </c>
      <c r="M2767" s="40">
        <v>50.4</v>
      </c>
      <c r="N2767" s="40">
        <v>37.299999999999997</v>
      </c>
      <c r="O2767" s="40">
        <v>28.3</v>
      </c>
    </row>
    <row r="2768" spans="1:15">
      <c r="A2768" s="40">
        <v>49047</v>
      </c>
      <c r="B2768" s="20" t="s">
        <v>2406</v>
      </c>
      <c r="C2768" s="20" t="s">
        <v>2393</v>
      </c>
      <c r="D2768" s="40">
        <v>18.600000000000001</v>
      </c>
      <c r="E2768" s="40">
        <v>24.2</v>
      </c>
      <c r="F2768" s="40">
        <v>34.1</v>
      </c>
      <c r="G2768" s="40">
        <v>43.9</v>
      </c>
      <c r="H2768" s="40">
        <v>53.4</v>
      </c>
      <c r="I2768" s="40">
        <v>62.7</v>
      </c>
      <c r="J2768" s="40">
        <v>69.599999999999994</v>
      </c>
      <c r="K2768" s="40">
        <v>67.400000000000006</v>
      </c>
      <c r="L2768" s="40">
        <v>58.4</v>
      </c>
      <c r="M2768" s="40">
        <v>46.6</v>
      </c>
      <c r="N2768" s="40">
        <v>32.1</v>
      </c>
      <c r="O2768" s="40">
        <v>21.3</v>
      </c>
    </row>
    <row r="2769" spans="1:15">
      <c r="A2769" s="40">
        <v>49049</v>
      </c>
      <c r="B2769" s="20" t="s">
        <v>2407</v>
      </c>
      <c r="C2769" s="20" t="s">
        <v>2393</v>
      </c>
      <c r="D2769" s="40">
        <v>24.5</v>
      </c>
      <c r="E2769" s="40">
        <v>28.8</v>
      </c>
      <c r="F2769" s="40">
        <v>35.4</v>
      </c>
      <c r="G2769" s="40">
        <v>43.5</v>
      </c>
      <c r="H2769" s="40">
        <v>52.4</v>
      </c>
      <c r="I2769" s="40">
        <v>61.2</v>
      </c>
      <c r="J2769" s="40">
        <v>69.3</v>
      </c>
      <c r="K2769" s="40">
        <v>67.400000000000006</v>
      </c>
      <c r="L2769" s="40">
        <v>58.5</v>
      </c>
      <c r="M2769" s="40">
        <v>47.1</v>
      </c>
      <c r="N2769" s="40">
        <v>34.799999999999997</v>
      </c>
      <c r="O2769" s="40">
        <v>26.1</v>
      </c>
    </row>
    <row r="2770" spans="1:15">
      <c r="A2770" s="40">
        <v>49051</v>
      </c>
      <c r="B2770" s="20" t="s">
        <v>2408</v>
      </c>
      <c r="C2770" s="20" t="s">
        <v>2393</v>
      </c>
      <c r="D2770" s="40">
        <v>20.8</v>
      </c>
      <c r="E2770" s="40">
        <v>23.9</v>
      </c>
      <c r="F2770" s="40">
        <v>29.4</v>
      </c>
      <c r="G2770" s="40">
        <v>37.4</v>
      </c>
      <c r="H2770" s="40">
        <v>46.2</v>
      </c>
      <c r="I2770" s="40">
        <v>54.5</v>
      </c>
      <c r="J2770" s="40">
        <v>62.1</v>
      </c>
      <c r="K2770" s="40">
        <v>60.5</v>
      </c>
      <c r="L2770" s="40">
        <v>52.1</v>
      </c>
      <c r="M2770" s="40">
        <v>41.7</v>
      </c>
      <c r="N2770" s="40">
        <v>29.7</v>
      </c>
      <c r="O2770" s="40">
        <v>22.1</v>
      </c>
    </row>
    <row r="2771" spans="1:15">
      <c r="A2771" s="40">
        <v>49053</v>
      </c>
      <c r="B2771" s="20" t="s">
        <v>765</v>
      </c>
      <c r="C2771" s="20" t="s">
        <v>2393</v>
      </c>
      <c r="D2771" s="40">
        <v>35.200000000000003</v>
      </c>
      <c r="E2771" s="40">
        <v>39.4</v>
      </c>
      <c r="F2771" s="40">
        <v>44.6</v>
      </c>
      <c r="G2771" s="40">
        <v>51.9</v>
      </c>
      <c r="H2771" s="40">
        <v>60.6</v>
      </c>
      <c r="I2771" s="40">
        <v>70.2</v>
      </c>
      <c r="J2771" s="40">
        <v>76.8</v>
      </c>
      <c r="K2771" s="40">
        <v>75</v>
      </c>
      <c r="L2771" s="40">
        <v>67.7</v>
      </c>
      <c r="M2771" s="40">
        <v>56.5</v>
      </c>
      <c r="N2771" s="40">
        <v>44.3</v>
      </c>
      <c r="O2771" s="40">
        <v>36.299999999999997</v>
      </c>
    </row>
    <row r="2772" spans="1:15">
      <c r="A2772" s="40">
        <v>49055</v>
      </c>
      <c r="B2772" s="20" t="s">
        <v>1120</v>
      </c>
      <c r="C2772" s="20" t="s">
        <v>2393</v>
      </c>
      <c r="D2772" s="40">
        <v>26.4</v>
      </c>
      <c r="E2772" s="40">
        <v>32.299999999999997</v>
      </c>
      <c r="F2772" s="40">
        <v>39.700000000000003</v>
      </c>
      <c r="G2772" s="40">
        <v>47.9</v>
      </c>
      <c r="H2772" s="40">
        <v>57.3</v>
      </c>
      <c r="I2772" s="40">
        <v>67.099999999999994</v>
      </c>
      <c r="J2772" s="40">
        <v>73.599999999999994</v>
      </c>
      <c r="K2772" s="40">
        <v>71.099999999999994</v>
      </c>
      <c r="L2772" s="40">
        <v>62.8</v>
      </c>
      <c r="M2772" s="40">
        <v>50.9</v>
      </c>
      <c r="N2772" s="40">
        <v>37.700000000000003</v>
      </c>
      <c r="O2772" s="40">
        <v>28.2</v>
      </c>
    </row>
    <row r="2773" spans="1:15">
      <c r="A2773" s="40">
        <v>49057</v>
      </c>
      <c r="B2773" s="20" t="s">
        <v>2409</v>
      </c>
      <c r="C2773" s="20" t="s">
        <v>2393</v>
      </c>
      <c r="D2773" s="40">
        <v>23.1</v>
      </c>
      <c r="E2773" s="40">
        <v>27.2</v>
      </c>
      <c r="F2773" s="40">
        <v>34</v>
      </c>
      <c r="G2773" s="40">
        <v>42.8</v>
      </c>
      <c r="H2773" s="40">
        <v>51.5</v>
      </c>
      <c r="I2773" s="40">
        <v>60</v>
      </c>
      <c r="J2773" s="40">
        <v>68.7</v>
      </c>
      <c r="K2773" s="40">
        <v>66.8</v>
      </c>
      <c r="L2773" s="40">
        <v>57.4</v>
      </c>
      <c r="M2773" s="40">
        <v>46.1</v>
      </c>
      <c r="N2773" s="40">
        <v>33.5</v>
      </c>
      <c r="O2773" s="40">
        <v>25.1</v>
      </c>
    </row>
    <row r="2774" spans="1:15">
      <c r="A2774" s="40">
        <v>50001</v>
      </c>
      <c r="B2774" s="20" t="s">
        <v>2410</v>
      </c>
      <c r="C2774" s="20" t="s">
        <v>2411</v>
      </c>
      <c r="D2774" s="40">
        <v>16.399999999999999</v>
      </c>
      <c r="E2774" s="40">
        <v>17.5</v>
      </c>
      <c r="F2774" s="40">
        <v>28.3</v>
      </c>
      <c r="G2774" s="40">
        <v>41.3</v>
      </c>
      <c r="H2774" s="40">
        <v>53.6</v>
      </c>
      <c r="I2774" s="40">
        <v>62.5</v>
      </c>
      <c r="J2774" s="40">
        <v>67.5</v>
      </c>
      <c r="K2774" s="40">
        <v>65</v>
      </c>
      <c r="L2774" s="40">
        <v>57.4</v>
      </c>
      <c r="M2774" s="40">
        <v>46.4</v>
      </c>
      <c r="N2774" s="40">
        <v>34.4</v>
      </c>
      <c r="O2774" s="40">
        <v>21.7</v>
      </c>
    </row>
    <row r="2775" spans="1:15">
      <c r="A2775" s="40">
        <v>50003</v>
      </c>
      <c r="B2775" s="20" t="s">
        <v>2412</v>
      </c>
      <c r="C2775" s="20" t="s">
        <v>2411</v>
      </c>
      <c r="D2775" s="40">
        <v>17.3</v>
      </c>
      <c r="E2775" s="40">
        <v>18.3</v>
      </c>
      <c r="F2775" s="40">
        <v>28</v>
      </c>
      <c r="G2775" s="40">
        <v>40</v>
      </c>
      <c r="H2775" s="40">
        <v>51.6</v>
      </c>
      <c r="I2775" s="40">
        <v>60</v>
      </c>
      <c r="J2775" s="40">
        <v>64.599999999999994</v>
      </c>
      <c r="K2775" s="40">
        <v>62.4</v>
      </c>
      <c r="L2775" s="40">
        <v>55.5</v>
      </c>
      <c r="M2775" s="40">
        <v>45.1</v>
      </c>
      <c r="N2775" s="40">
        <v>33.700000000000003</v>
      </c>
      <c r="O2775" s="40">
        <v>21.8</v>
      </c>
    </row>
    <row r="2776" spans="1:15">
      <c r="A2776" s="40">
        <v>50005</v>
      </c>
      <c r="B2776" s="20" t="s">
        <v>2413</v>
      </c>
      <c r="C2776" s="20" t="s">
        <v>2411</v>
      </c>
      <c r="D2776" s="40">
        <v>13.1</v>
      </c>
      <c r="E2776" s="40">
        <v>14.7</v>
      </c>
      <c r="F2776" s="40">
        <v>25.9</v>
      </c>
      <c r="G2776" s="40">
        <v>38.700000000000003</v>
      </c>
      <c r="H2776" s="40">
        <v>51.3</v>
      </c>
      <c r="I2776" s="40">
        <v>60.4</v>
      </c>
      <c r="J2776" s="40">
        <v>65.3</v>
      </c>
      <c r="K2776" s="40">
        <v>62.8</v>
      </c>
      <c r="L2776" s="40">
        <v>55.2</v>
      </c>
      <c r="M2776" s="40">
        <v>44.3</v>
      </c>
      <c r="N2776" s="40">
        <v>31.9</v>
      </c>
      <c r="O2776" s="40">
        <v>18.399999999999999</v>
      </c>
    </row>
    <row r="2777" spans="1:15">
      <c r="A2777" s="40">
        <v>50007</v>
      </c>
      <c r="B2777" s="20" t="s">
        <v>2414</v>
      </c>
      <c r="C2777" s="20" t="s">
        <v>2411</v>
      </c>
      <c r="D2777" s="40">
        <v>16</v>
      </c>
      <c r="E2777" s="40">
        <v>17</v>
      </c>
      <c r="F2777" s="40">
        <v>27.9</v>
      </c>
      <c r="G2777" s="40">
        <v>41.1</v>
      </c>
      <c r="H2777" s="40">
        <v>53.6</v>
      </c>
      <c r="I2777" s="40">
        <v>62.8</v>
      </c>
      <c r="J2777" s="40">
        <v>67.8</v>
      </c>
      <c r="K2777" s="40">
        <v>65.3</v>
      </c>
      <c r="L2777" s="40">
        <v>57.6</v>
      </c>
      <c r="M2777" s="40">
        <v>46.6</v>
      </c>
      <c r="N2777" s="40">
        <v>34.5</v>
      </c>
      <c r="O2777" s="40">
        <v>21.3</v>
      </c>
    </row>
    <row r="2778" spans="1:15">
      <c r="A2778" s="40">
        <v>50009</v>
      </c>
      <c r="B2778" s="20" t="s">
        <v>1529</v>
      </c>
      <c r="C2778" s="20" t="s">
        <v>2411</v>
      </c>
      <c r="D2778" s="40">
        <v>12.1</v>
      </c>
      <c r="E2778" s="40">
        <v>13.4</v>
      </c>
      <c r="F2778" s="40">
        <v>24.7</v>
      </c>
      <c r="G2778" s="40">
        <v>37.700000000000003</v>
      </c>
      <c r="H2778" s="40">
        <v>50.2</v>
      </c>
      <c r="I2778" s="40">
        <v>59.4</v>
      </c>
      <c r="J2778" s="40">
        <v>64.099999999999994</v>
      </c>
      <c r="K2778" s="40">
        <v>61.8</v>
      </c>
      <c r="L2778" s="40">
        <v>54.3</v>
      </c>
      <c r="M2778" s="40">
        <v>43.4</v>
      </c>
      <c r="N2778" s="40">
        <v>31</v>
      </c>
      <c r="O2778" s="40">
        <v>17.2</v>
      </c>
    </row>
    <row r="2779" spans="1:15">
      <c r="A2779" s="40">
        <v>50011</v>
      </c>
      <c r="B2779" s="20" t="s">
        <v>730</v>
      </c>
      <c r="C2779" s="20" t="s">
        <v>2411</v>
      </c>
      <c r="D2779" s="40">
        <v>14.6</v>
      </c>
      <c r="E2779" s="40">
        <v>15.7</v>
      </c>
      <c r="F2779" s="40">
        <v>27</v>
      </c>
      <c r="G2779" s="40">
        <v>40.5</v>
      </c>
      <c r="H2779" s="40">
        <v>53.4</v>
      </c>
      <c r="I2779" s="40">
        <v>62.5</v>
      </c>
      <c r="J2779" s="40">
        <v>67.3</v>
      </c>
      <c r="K2779" s="40">
        <v>65</v>
      </c>
      <c r="L2779" s="40">
        <v>57.3</v>
      </c>
      <c r="M2779" s="40">
        <v>46.2</v>
      </c>
      <c r="N2779" s="40">
        <v>33.799999999999997</v>
      </c>
      <c r="O2779" s="40">
        <v>20</v>
      </c>
    </row>
    <row r="2780" spans="1:15">
      <c r="A2780" s="40">
        <v>50013</v>
      </c>
      <c r="B2780" s="20" t="s">
        <v>2415</v>
      </c>
      <c r="C2780" s="20" t="s">
        <v>2411</v>
      </c>
      <c r="D2780" s="40">
        <v>15.8</v>
      </c>
      <c r="E2780" s="40">
        <v>16.899999999999999</v>
      </c>
      <c r="F2780" s="40">
        <v>28.4</v>
      </c>
      <c r="G2780" s="40">
        <v>42.4</v>
      </c>
      <c r="H2780" s="40">
        <v>55.3</v>
      </c>
      <c r="I2780" s="40">
        <v>64.900000000000006</v>
      </c>
      <c r="J2780" s="40">
        <v>69.8</v>
      </c>
      <c r="K2780" s="40">
        <v>67.3</v>
      </c>
      <c r="L2780" s="40">
        <v>59.4</v>
      </c>
      <c r="M2780" s="40">
        <v>48</v>
      </c>
      <c r="N2780" s="40">
        <v>35.799999999999997</v>
      </c>
      <c r="O2780" s="40">
        <v>21.8</v>
      </c>
    </row>
    <row r="2781" spans="1:15">
      <c r="A2781" s="40">
        <v>50015</v>
      </c>
      <c r="B2781" s="20" t="s">
        <v>2416</v>
      </c>
      <c r="C2781" s="20" t="s">
        <v>2411</v>
      </c>
      <c r="D2781" s="40">
        <v>13.5</v>
      </c>
      <c r="E2781" s="40">
        <v>14.8</v>
      </c>
      <c r="F2781" s="40">
        <v>25.6</v>
      </c>
      <c r="G2781" s="40">
        <v>38.4</v>
      </c>
      <c r="H2781" s="40">
        <v>51.2</v>
      </c>
      <c r="I2781" s="40">
        <v>60.2</v>
      </c>
      <c r="J2781" s="40">
        <v>65</v>
      </c>
      <c r="K2781" s="40">
        <v>62.6</v>
      </c>
      <c r="L2781" s="40">
        <v>55.2</v>
      </c>
      <c r="M2781" s="40">
        <v>44.2</v>
      </c>
      <c r="N2781" s="40">
        <v>31.9</v>
      </c>
      <c r="O2781" s="40">
        <v>18.399999999999999</v>
      </c>
    </row>
    <row r="2782" spans="1:15">
      <c r="A2782" s="40">
        <v>50017</v>
      </c>
      <c r="B2782" s="20" t="s">
        <v>871</v>
      </c>
      <c r="C2782" s="20" t="s">
        <v>2411</v>
      </c>
      <c r="D2782" s="40">
        <v>14.9</v>
      </c>
      <c r="E2782" s="40">
        <v>16.5</v>
      </c>
      <c r="F2782" s="40">
        <v>27.3</v>
      </c>
      <c r="G2782" s="40">
        <v>39.799999999999997</v>
      </c>
      <c r="H2782" s="40">
        <v>52.2</v>
      </c>
      <c r="I2782" s="40">
        <v>61</v>
      </c>
      <c r="J2782" s="40">
        <v>66</v>
      </c>
      <c r="K2782" s="40">
        <v>63.4</v>
      </c>
      <c r="L2782" s="40">
        <v>55.9</v>
      </c>
      <c r="M2782" s="40">
        <v>45</v>
      </c>
      <c r="N2782" s="40">
        <v>32.9</v>
      </c>
      <c r="O2782" s="40">
        <v>19.899999999999999</v>
      </c>
    </row>
    <row r="2783" spans="1:15">
      <c r="A2783" s="40">
        <v>50019</v>
      </c>
      <c r="B2783" s="20" t="s">
        <v>1890</v>
      </c>
      <c r="C2783" s="20" t="s">
        <v>2411</v>
      </c>
      <c r="D2783" s="40">
        <v>12.6</v>
      </c>
      <c r="E2783" s="40">
        <v>13.9</v>
      </c>
      <c r="F2783" s="40">
        <v>25.1</v>
      </c>
      <c r="G2783" s="40">
        <v>38.200000000000003</v>
      </c>
      <c r="H2783" s="40">
        <v>51</v>
      </c>
      <c r="I2783" s="40">
        <v>60.2</v>
      </c>
      <c r="J2783" s="40">
        <v>65</v>
      </c>
      <c r="K2783" s="40">
        <v>62.5</v>
      </c>
      <c r="L2783" s="40">
        <v>54.9</v>
      </c>
      <c r="M2783" s="40">
        <v>44</v>
      </c>
      <c r="N2783" s="40">
        <v>31.7</v>
      </c>
      <c r="O2783" s="40">
        <v>17.899999999999999</v>
      </c>
    </row>
    <row r="2784" spans="1:15">
      <c r="A2784" s="40">
        <v>50021</v>
      </c>
      <c r="B2784" s="20" t="s">
        <v>2417</v>
      </c>
      <c r="C2784" s="20" t="s">
        <v>2411</v>
      </c>
      <c r="D2784" s="40">
        <v>16.7</v>
      </c>
      <c r="E2784" s="40">
        <v>17.8</v>
      </c>
      <c r="F2784" s="40">
        <v>28.2</v>
      </c>
      <c r="G2784" s="40">
        <v>40.700000000000003</v>
      </c>
      <c r="H2784" s="40">
        <v>52.6</v>
      </c>
      <c r="I2784" s="40">
        <v>61.2</v>
      </c>
      <c r="J2784" s="40">
        <v>66</v>
      </c>
      <c r="K2784" s="40">
        <v>63.6</v>
      </c>
      <c r="L2784" s="40">
        <v>56.3</v>
      </c>
      <c r="M2784" s="40">
        <v>45.7</v>
      </c>
      <c r="N2784" s="40">
        <v>33.9</v>
      </c>
      <c r="O2784" s="40">
        <v>21.5</v>
      </c>
    </row>
    <row r="2785" spans="1:15">
      <c r="A2785" s="40">
        <v>50023</v>
      </c>
      <c r="B2785" s="20" t="s">
        <v>765</v>
      </c>
      <c r="C2785" s="20" t="s">
        <v>2411</v>
      </c>
      <c r="D2785" s="40">
        <v>14.2</v>
      </c>
      <c r="E2785" s="40">
        <v>15.5</v>
      </c>
      <c r="F2785" s="40">
        <v>26.3</v>
      </c>
      <c r="G2785" s="40">
        <v>39.1</v>
      </c>
      <c r="H2785" s="40">
        <v>51.5</v>
      </c>
      <c r="I2785" s="40">
        <v>60.5</v>
      </c>
      <c r="J2785" s="40">
        <v>65.3</v>
      </c>
      <c r="K2785" s="40">
        <v>62.8</v>
      </c>
      <c r="L2785" s="40">
        <v>55.4</v>
      </c>
      <c r="M2785" s="40">
        <v>44.5</v>
      </c>
      <c r="N2785" s="40">
        <v>32.4</v>
      </c>
      <c r="O2785" s="40">
        <v>19.100000000000001</v>
      </c>
    </row>
    <row r="2786" spans="1:15">
      <c r="A2786" s="40">
        <v>50025</v>
      </c>
      <c r="B2786" s="20" t="s">
        <v>963</v>
      </c>
      <c r="C2786" s="20" t="s">
        <v>2411</v>
      </c>
      <c r="D2786" s="40">
        <v>18.3</v>
      </c>
      <c r="E2786" s="40">
        <v>19.3</v>
      </c>
      <c r="F2786" s="40">
        <v>29.3</v>
      </c>
      <c r="G2786" s="40">
        <v>41.1</v>
      </c>
      <c r="H2786" s="40">
        <v>52.9</v>
      </c>
      <c r="I2786" s="40">
        <v>61.4</v>
      </c>
      <c r="J2786" s="40">
        <v>66.2</v>
      </c>
      <c r="K2786" s="40">
        <v>63.8</v>
      </c>
      <c r="L2786" s="40">
        <v>56.6</v>
      </c>
      <c r="M2786" s="40">
        <v>46</v>
      </c>
      <c r="N2786" s="40">
        <v>34.6</v>
      </c>
      <c r="O2786" s="40">
        <v>22.5</v>
      </c>
    </row>
    <row r="2787" spans="1:15">
      <c r="A2787" s="40">
        <v>50027</v>
      </c>
      <c r="B2787" s="20" t="s">
        <v>2418</v>
      </c>
      <c r="C2787" s="20" t="s">
        <v>2411</v>
      </c>
      <c r="D2787" s="40">
        <v>16.600000000000001</v>
      </c>
      <c r="E2787" s="40">
        <v>17.899999999999999</v>
      </c>
      <c r="F2787" s="40">
        <v>28.4</v>
      </c>
      <c r="G2787" s="40">
        <v>40.6</v>
      </c>
      <c r="H2787" s="40">
        <v>52.6</v>
      </c>
      <c r="I2787" s="40">
        <v>61.2</v>
      </c>
      <c r="J2787" s="40">
        <v>66</v>
      </c>
      <c r="K2787" s="40">
        <v>63.5</v>
      </c>
      <c r="L2787" s="40">
        <v>56.2</v>
      </c>
      <c r="M2787" s="40">
        <v>45.4</v>
      </c>
      <c r="N2787" s="40">
        <v>33.799999999999997</v>
      </c>
      <c r="O2787" s="40">
        <v>21.2</v>
      </c>
    </row>
    <row r="2788" spans="1:15">
      <c r="A2788" s="40">
        <v>51001</v>
      </c>
      <c r="B2788" s="20" t="s">
        <v>2419</v>
      </c>
      <c r="C2788" s="20" t="s">
        <v>2420</v>
      </c>
      <c r="D2788" s="40">
        <v>37.1</v>
      </c>
      <c r="E2788" s="40">
        <v>37.6</v>
      </c>
      <c r="F2788" s="40">
        <v>44.9</v>
      </c>
      <c r="G2788" s="40">
        <v>53.7</v>
      </c>
      <c r="H2788" s="40">
        <v>63.4</v>
      </c>
      <c r="I2788" s="40">
        <v>71.8</v>
      </c>
      <c r="J2788" s="40">
        <v>76.7</v>
      </c>
      <c r="K2788" s="40">
        <v>75.400000000000006</v>
      </c>
      <c r="L2788" s="40">
        <v>70</v>
      </c>
      <c r="M2788" s="40">
        <v>59.5</v>
      </c>
      <c r="N2788" s="40">
        <v>48.8</v>
      </c>
      <c r="O2788" s="40">
        <v>39.799999999999997</v>
      </c>
    </row>
    <row r="2789" spans="1:15">
      <c r="A2789" s="40">
        <v>51003</v>
      </c>
      <c r="B2789" s="20" t="s">
        <v>2421</v>
      </c>
      <c r="C2789" s="20" t="s">
        <v>2420</v>
      </c>
      <c r="D2789" s="40">
        <v>34.200000000000003</v>
      </c>
      <c r="E2789" s="40">
        <v>36.1</v>
      </c>
      <c r="F2789" s="40">
        <v>44.4</v>
      </c>
      <c r="G2789" s="40">
        <v>53.9</v>
      </c>
      <c r="H2789" s="40">
        <v>63.3</v>
      </c>
      <c r="I2789" s="40">
        <v>70.900000000000006</v>
      </c>
      <c r="J2789" s="40">
        <v>74.900000000000006</v>
      </c>
      <c r="K2789" s="40">
        <v>73.2</v>
      </c>
      <c r="L2789" s="40">
        <v>66.900000000000006</v>
      </c>
      <c r="M2789" s="40">
        <v>56.1</v>
      </c>
      <c r="N2789" s="40">
        <v>45.3</v>
      </c>
      <c r="O2789" s="40">
        <v>36.299999999999997</v>
      </c>
    </row>
    <row r="2790" spans="1:15">
      <c r="A2790" s="40">
        <v>51005</v>
      </c>
      <c r="B2790" s="20" t="s">
        <v>1908</v>
      </c>
      <c r="C2790" s="20" t="s">
        <v>2420</v>
      </c>
      <c r="D2790" s="40">
        <v>31.9</v>
      </c>
      <c r="E2790" s="40">
        <v>34.200000000000003</v>
      </c>
      <c r="F2790" s="40">
        <v>42.3</v>
      </c>
      <c r="G2790" s="40">
        <v>51.9</v>
      </c>
      <c r="H2790" s="40">
        <v>61.3</v>
      </c>
      <c r="I2790" s="40">
        <v>68.5</v>
      </c>
      <c r="J2790" s="40">
        <v>72.099999999999994</v>
      </c>
      <c r="K2790" s="40">
        <v>70.599999999999994</v>
      </c>
      <c r="L2790" s="40">
        <v>64.5</v>
      </c>
      <c r="M2790" s="40">
        <v>54</v>
      </c>
      <c r="N2790" s="40">
        <v>42.7</v>
      </c>
      <c r="O2790" s="40">
        <v>33.799999999999997</v>
      </c>
    </row>
    <row r="2791" spans="1:15">
      <c r="A2791" s="40">
        <v>51007</v>
      </c>
      <c r="B2791" s="20" t="s">
        <v>2422</v>
      </c>
      <c r="C2791" s="20" t="s">
        <v>2420</v>
      </c>
      <c r="D2791" s="40">
        <v>36.799999999999997</v>
      </c>
      <c r="E2791" s="40">
        <v>38.6</v>
      </c>
      <c r="F2791" s="40">
        <v>46.8</v>
      </c>
      <c r="G2791" s="40">
        <v>55.9</v>
      </c>
      <c r="H2791" s="40">
        <v>65.099999999999994</v>
      </c>
      <c r="I2791" s="40">
        <v>72.900000000000006</v>
      </c>
      <c r="J2791" s="40">
        <v>77</v>
      </c>
      <c r="K2791" s="40">
        <v>75.2</v>
      </c>
      <c r="L2791" s="40">
        <v>68.900000000000006</v>
      </c>
      <c r="M2791" s="40">
        <v>57.5</v>
      </c>
      <c r="N2791" s="40">
        <v>47.3</v>
      </c>
      <c r="O2791" s="40">
        <v>38.6</v>
      </c>
    </row>
    <row r="2792" spans="1:15">
      <c r="A2792" s="40">
        <v>51009</v>
      </c>
      <c r="B2792" s="20" t="s">
        <v>2423</v>
      </c>
      <c r="C2792" s="20" t="s">
        <v>2420</v>
      </c>
      <c r="D2792" s="40">
        <v>34.299999999999997</v>
      </c>
      <c r="E2792" s="40">
        <v>36.299999999999997</v>
      </c>
      <c r="F2792" s="40">
        <v>44.4</v>
      </c>
      <c r="G2792" s="40">
        <v>53.8</v>
      </c>
      <c r="H2792" s="40">
        <v>63</v>
      </c>
      <c r="I2792" s="40">
        <v>70.400000000000006</v>
      </c>
      <c r="J2792" s="40">
        <v>74.3</v>
      </c>
      <c r="K2792" s="40">
        <v>72.7</v>
      </c>
      <c r="L2792" s="40">
        <v>66.5</v>
      </c>
      <c r="M2792" s="40">
        <v>55.7</v>
      </c>
      <c r="N2792" s="40">
        <v>44.9</v>
      </c>
      <c r="O2792" s="40">
        <v>36.200000000000003</v>
      </c>
    </row>
    <row r="2793" spans="1:15">
      <c r="A2793" s="40">
        <v>51011</v>
      </c>
      <c r="B2793" s="20" t="s">
        <v>2424</v>
      </c>
      <c r="C2793" s="20" t="s">
        <v>2420</v>
      </c>
      <c r="D2793" s="40">
        <v>35.4</v>
      </c>
      <c r="E2793" s="40">
        <v>37.200000000000003</v>
      </c>
      <c r="F2793" s="40">
        <v>45.3</v>
      </c>
      <c r="G2793" s="40">
        <v>54.7</v>
      </c>
      <c r="H2793" s="40">
        <v>63.7</v>
      </c>
      <c r="I2793" s="40">
        <v>71.5</v>
      </c>
      <c r="J2793" s="40">
        <v>75.3</v>
      </c>
      <c r="K2793" s="40">
        <v>73.7</v>
      </c>
      <c r="L2793" s="40">
        <v>67.400000000000006</v>
      </c>
      <c r="M2793" s="40">
        <v>56.4</v>
      </c>
      <c r="N2793" s="40">
        <v>45.8</v>
      </c>
      <c r="O2793" s="40">
        <v>37.1</v>
      </c>
    </row>
    <row r="2794" spans="1:15">
      <c r="A2794" s="40">
        <v>51013</v>
      </c>
      <c r="B2794" s="20" t="s">
        <v>2425</v>
      </c>
      <c r="C2794" s="20" t="s">
        <v>2420</v>
      </c>
      <c r="D2794" s="40">
        <v>33.700000000000003</v>
      </c>
      <c r="E2794" s="40">
        <v>35.200000000000003</v>
      </c>
      <c r="F2794" s="40">
        <v>44.1</v>
      </c>
      <c r="G2794" s="40">
        <v>53.8</v>
      </c>
      <c r="H2794" s="40">
        <v>63.6</v>
      </c>
      <c r="I2794" s="40">
        <v>71.8</v>
      </c>
      <c r="J2794" s="40">
        <v>76.2</v>
      </c>
      <c r="K2794" s="40">
        <v>74.3</v>
      </c>
      <c r="L2794" s="40">
        <v>67.900000000000006</v>
      </c>
      <c r="M2794" s="40">
        <v>56.7</v>
      </c>
      <c r="N2794" s="40">
        <v>45.7</v>
      </c>
      <c r="O2794" s="40">
        <v>36.299999999999997</v>
      </c>
    </row>
    <row r="2795" spans="1:15">
      <c r="A2795" s="40">
        <v>51015</v>
      </c>
      <c r="B2795" s="20" t="s">
        <v>2426</v>
      </c>
      <c r="C2795" s="20" t="s">
        <v>2420</v>
      </c>
      <c r="D2795" s="40">
        <v>31.5</v>
      </c>
      <c r="E2795" s="40">
        <v>33.5</v>
      </c>
      <c r="F2795" s="40">
        <v>41.7</v>
      </c>
      <c r="G2795" s="40">
        <v>51.1</v>
      </c>
      <c r="H2795" s="40">
        <v>60.7</v>
      </c>
      <c r="I2795" s="40">
        <v>68</v>
      </c>
      <c r="J2795" s="40">
        <v>71.900000000000006</v>
      </c>
      <c r="K2795" s="40">
        <v>70.099999999999994</v>
      </c>
      <c r="L2795" s="40">
        <v>64</v>
      </c>
      <c r="M2795" s="40">
        <v>53.5</v>
      </c>
      <c r="N2795" s="40">
        <v>42.5</v>
      </c>
      <c r="O2795" s="40">
        <v>33.799999999999997</v>
      </c>
    </row>
    <row r="2796" spans="1:15">
      <c r="A2796" s="40">
        <v>51017</v>
      </c>
      <c r="B2796" s="20" t="s">
        <v>1375</v>
      </c>
      <c r="C2796" s="20" t="s">
        <v>2420</v>
      </c>
      <c r="D2796" s="40">
        <v>30.8</v>
      </c>
      <c r="E2796" s="40">
        <v>33</v>
      </c>
      <c r="F2796" s="40">
        <v>41.1</v>
      </c>
      <c r="G2796" s="40">
        <v>50.6</v>
      </c>
      <c r="H2796" s="40">
        <v>60.1</v>
      </c>
      <c r="I2796" s="40">
        <v>67.3</v>
      </c>
      <c r="J2796" s="40">
        <v>71.099999999999994</v>
      </c>
      <c r="K2796" s="40">
        <v>69.400000000000006</v>
      </c>
      <c r="L2796" s="40">
        <v>63.4</v>
      </c>
      <c r="M2796" s="40">
        <v>52.9</v>
      </c>
      <c r="N2796" s="40">
        <v>41.6</v>
      </c>
      <c r="O2796" s="40">
        <v>33</v>
      </c>
    </row>
    <row r="2797" spans="1:15">
      <c r="A2797" s="40">
        <v>51019</v>
      </c>
      <c r="B2797" s="20" t="s">
        <v>2102</v>
      </c>
      <c r="C2797" s="20" t="s">
        <v>2420</v>
      </c>
      <c r="D2797" s="40">
        <v>35.299999999999997</v>
      </c>
      <c r="E2797" s="40">
        <v>37.299999999999997</v>
      </c>
      <c r="F2797" s="40">
        <v>45.3</v>
      </c>
      <c r="G2797" s="40">
        <v>54.8</v>
      </c>
      <c r="H2797" s="40">
        <v>63.8</v>
      </c>
      <c r="I2797" s="40">
        <v>71.3</v>
      </c>
      <c r="J2797" s="40">
        <v>75.099999999999994</v>
      </c>
      <c r="K2797" s="40">
        <v>73.599999999999994</v>
      </c>
      <c r="L2797" s="40">
        <v>67.3</v>
      </c>
      <c r="M2797" s="40">
        <v>56.5</v>
      </c>
      <c r="N2797" s="40">
        <v>45.6</v>
      </c>
      <c r="O2797" s="40">
        <v>37.200000000000003</v>
      </c>
    </row>
    <row r="2798" spans="1:15">
      <c r="A2798" s="40">
        <v>51021</v>
      </c>
      <c r="B2798" s="20" t="s">
        <v>2427</v>
      </c>
      <c r="C2798" s="20" t="s">
        <v>2420</v>
      </c>
      <c r="D2798" s="40">
        <v>31.8</v>
      </c>
      <c r="E2798" s="40">
        <v>33.6</v>
      </c>
      <c r="F2798" s="40">
        <v>41.1</v>
      </c>
      <c r="G2798" s="40">
        <v>50</v>
      </c>
      <c r="H2798" s="40">
        <v>59</v>
      </c>
      <c r="I2798" s="40">
        <v>66.2</v>
      </c>
      <c r="J2798" s="40">
        <v>69.7</v>
      </c>
      <c r="K2798" s="40">
        <v>68.3</v>
      </c>
      <c r="L2798" s="40">
        <v>62.6</v>
      </c>
      <c r="M2798" s="40">
        <v>51.9</v>
      </c>
      <c r="N2798" s="40">
        <v>41.6</v>
      </c>
      <c r="O2798" s="40">
        <v>33.5</v>
      </c>
    </row>
    <row r="2799" spans="1:15">
      <c r="A2799" s="40">
        <v>51023</v>
      </c>
      <c r="B2799" s="20" t="s">
        <v>2428</v>
      </c>
      <c r="C2799" s="20" t="s">
        <v>2420</v>
      </c>
      <c r="D2799" s="40">
        <v>34.299999999999997</v>
      </c>
      <c r="E2799" s="40">
        <v>36.4</v>
      </c>
      <c r="F2799" s="40">
        <v>44.4</v>
      </c>
      <c r="G2799" s="40">
        <v>53.9</v>
      </c>
      <c r="H2799" s="40">
        <v>63.2</v>
      </c>
      <c r="I2799" s="40">
        <v>70.5</v>
      </c>
      <c r="J2799" s="40">
        <v>74.2</v>
      </c>
      <c r="K2799" s="40">
        <v>72.599999999999994</v>
      </c>
      <c r="L2799" s="40">
        <v>66.400000000000006</v>
      </c>
      <c r="M2799" s="40">
        <v>55.8</v>
      </c>
      <c r="N2799" s="40">
        <v>44.7</v>
      </c>
      <c r="O2799" s="40">
        <v>36.200000000000003</v>
      </c>
    </row>
    <row r="2800" spans="1:15">
      <c r="A2800" s="40">
        <v>51025</v>
      </c>
      <c r="B2800" s="20" t="s">
        <v>1915</v>
      </c>
      <c r="C2800" s="20" t="s">
        <v>2420</v>
      </c>
      <c r="D2800" s="40">
        <v>37.700000000000003</v>
      </c>
      <c r="E2800" s="40">
        <v>39.5</v>
      </c>
      <c r="F2800" s="40">
        <v>47.5</v>
      </c>
      <c r="G2800" s="40">
        <v>56.6</v>
      </c>
      <c r="H2800" s="40">
        <v>65.599999999999994</v>
      </c>
      <c r="I2800" s="40">
        <v>73.400000000000006</v>
      </c>
      <c r="J2800" s="40">
        <v>77.3</v>
      </c>
      <c r="K2800" s="40">
        <v>75.599999999999994</v>
      </c>
      <c r="L2800" s="40">
        <v>69.5</v>
      </c>
      <c r="M2800" s="40">
        <v>58.3</v>
      </c>
      <c r="N2800" s="40">
        <v>48</v>
      </c>
      <c r="O2800" s="40">
        <v>39.4</v>
      </c>
    </row>
    <row r="2801" spans="1:15">
      <c r="A2801" s="40">
        <v>51027</v>
      </c>
      <c r="B2801" s="20" t="s">
        <v>1265</v>
      </c>
      <c r="C2801" s="20" t="s">
        <v>2420</v>
      </c>
      <c r="D2801" s="40">
        <v>33.6</v>
      </c>
      <c r="E2801" s="40">
        <v>36</v>
      </c>
      <c r="F2801" s="40">
        <v>43.9</v>
      </c>
      <c r="G2801" s="40">
        <v>53</v>
      </c>
      <c r="H2801" s="40">
        <v>61.9</v>
      </c>
      <c r="I2801" s="40">
        <v>69.3</v>
      </c>
      <c r="J2801" s="40">
        <v>72.599999999999994</v>
      </c>
      <c r="K2801" s="40">
        <v>71.5</v>
      </c>
      <c r="L2801" s="40">
        <v>66</v>
      </c>
      <c r="M2801" s="40">
        <v>54.7</v>
      </c>
      <c r="N2801" s="40">
        <v>43.8</v>
      </c>
      <c r="O2801" s="40">
        <v>35.4</v>
      </c>
    </row>
    <row r="2802" spans="1:15">
      <c r="A2802" s="40">
        <v>51029</v>
      </c>
      <c r="B2802" s="20" t="s">
        <v>2429</v>
      </c>
      <c r="C2802" s="20" t="s">
        <v>2420</v>
      </c>
      <c r="D2802" s="40">
        <v>35.799999999999997</v>
      </c>
      <c r="E2802" s="40">
        <v>37.5</v>
      </c>
      <c r="F2802" s="40">
        <v>45.8</v>
      </c>
      <c r="G2802" s="40">
        <v>55.1</v>
      </c>
      <c r="H2802" s="40">
        <v>64.2</v>
      </c>
      <c r="I2802" s="40">
        <v>72</v>
      </c>
      <c r="J2802" s="40">
        <v>75.900000000000006</v>
      </c>
      <c r="K2802" s="40">
        <v>74.3</v>
      </c>
      <c r="L2802" s="40">
        <v>67.900000000000006</v>
      </c>
      <c r="M2802" s="40">
        <v>56.8</v>
      </c>
      <c r="N2802" s="40">
        <v>46.2</v>
      </c>
      <c r="O2802" s="40">
        <v>37.4</v>
      </c>
    </row>
    <row r="2803" spans="1:15">
      <c r="A2803" s="40">
        <v>51031</v>
      </c>
      <c r="B2803" s="20" t="s">
        <v>1385</v>
      </c>
      <c r="C2803" s="20" t="s">
        <v>2420</v>
      </c>
      <c r="D2803" s="40">
        <v>35.4</v>
      </c>
      <c r="E2803" s="40">
        <v>37.299999999999997</v>
      </c>
      <c r="F2803" s="40">
        <v>45.3</v>
      </c>
      <c r="G2803" s="40">
        <v>54.7</v>
      </c>
      <c r="H2803" s="40">
        <v>63.7</v>
      </c>
      <c r="I2803" s="40">
        <v>71.5</v>
      </c>
      <c r="J2803" s="40">
        <v>75.2</v>
      </c>
      <c r="K2803" s="40">
        <v>73.7</v>
      </c>
      <c r="L2803" s="40">
        <v>67.5</v>
      </c>
      <c r="M2803" s="40">
        <v>56.5</v>
      </c>
      <c r="N2803" s="40">
        <v>45.7</v>
      </c>
      <c r="O2803" s="40">
        <v>37.1</v>
      </c>
    </row>
    <row r="2804" spans="1:15">
      <c r="A2804" s="40">
        <v>51033</v>
      </c>
      <c r="B2804" s="20" t="s">
        <v>1509</v>
      </c>
      <c r="C2804" s="20" t="s">
        <v>2420</v>
      </c>
      <c r="D2804" s="40">
        <v>35.4</v>
      </c>
      <c r="E2804" s="40">
        <v>37.200000000000003</v>
      </c>
      <c r="F2804" s="40">
        <v>45.7</v>
      </c>
      <c r="G2804" s="40">
        <v>55</v>
      </c>
      <c r="H2804" s="40">
        <v>64.5</v>
      </c>
      <c r="I2804" s="40">
        <v>72.400000000000006</v>
      </c>
      <c r="J2804" s="40">
        <v>76.5</v>
      </c>
      <c r="K2804" s="40">
        <v>74.8</v>
      </c>
      <c r="L2804" s="40">
        <v>68.599999999999994</v>
      </c>
      <c r="M2804" s="40">
        <v>57.2</v>
      </c>
      <c r="N2804" s="40">
        <v>46.6</v>
      </c>
      <c r="O2804" s="40">
        <v>37.5</v>
      </c>
    </row>
    <row r="2805" spans="1:15">
      <c r="A2805" s="40">
        <v>51035</v>
      </c>
      <c r="B2805" s="20" t="s">
        <v>791</v>
      </c>
      <c r="C2805" s="20" t="s">
        <v>2420</v>
      </c>
      <c r="D2805" s="40">
        <v>32.6</v>
      </c>
      <c r="E2805" s="40">
        <v>34.5</v>
      </c>
      <c r="F2805" s="40">
        <v>42.2</v>
      </c>
      <c r="G2805" s="40">
        <v>51.2</v>
      </c>
      <c r="H2805" s="40">
        <v>60.1</v>
      </c>
      <c r="I2805" s="40">
        <v>67</v>
      </c>
      <c r="J2805" s="40">
        <v>70.5</v>
      </c>
      <c r="K2805" s="40">
        <v>69</v>
      </c>
      <c r="L2805" s="40">
        <v>63.4</v>
      </c>
      <c r="M2805" s="40">
        <v>52.8</v>
      </c>
      <c r="N2805" s="40">
        <v>42.6</v>
      </c>
      <c r="O2805" s="40">
        <v>34.4</v>
      </c>
    </row>
    <row r="2806" spans="1:15">
      <c r="A2806" s="40">
        <v>51036</v>
      </c>
      <c r="B2806" s="20" t="s">
        <v>2430</v>
      </c>
      <c r="C2806" s="20" t="s">
        <v>2420</v>
      </c>
      <c r="D2806" s="40">
        <v>38.6</v>
      </c>
      <c r="E2806" s="40">
        <v>40.200000000000003</v>
      </c>
      <c r="F2806" s="40">
        <v>48.2</v>
      </c>
      <c r="G2806" s="40">
        <v>57.2</v>
      </c>
      <c r="H2806" s="40">
        <v>66.7</v>
      </c>
      <c r="I2806" s="40">
        <v>74.5</v>
      </c>
      <c r="J2806" s="40">
        <v>78.5</v>
      </c>
      <c r="K2806" s="40">
        <v>76.8</v>
      </c>
      <c r="L2806" s="40">
        <v>70.900000000000006</v>
      </c>
      <c r="M2806" s="40">
        <v>59.9</v>
      </c>
      <c r="N2806" s="40">
        <v>49.4</v>
      </c>
      <c r="O2806" s="40">
        <v>40.5</v>
      </c>
    </row>
    <row r="2807" spans="1:15">
      <c r="A2807" s="40">
        <v>51037</v>
      </c>
      <c r="B2807" s="20" t="s">
        <v>975</v>
      </c>
      <c r="C2807" s="20" t="s">
        <v>2420</v>
      </c>
      <c r="D2807" s="40">
        <v>36.1</v>
      </c>
      <c r="E2807" s="40">
        <v>37.9</v>
      </c>
      <c r="F2807" s="40">
        <v>46.1</v>
      </c>
      <c r="G2807" s="40">
        <v>55.3</v>
      </c>
      <c r="H2807" s="40">
        <v>64.3</v>
      </c>
      <c r="I2807" s="40">
        <v>72.2</v>
      </c>
      <c r="J2807" s="40">
        <v>75.900000000000006</v>
      </c>
      <c r="K2807" s="40">
        <v>74.400000000000006</v>
      </c>
      <c r="L2807" s="40">
        <v>68.2</v>
      </c>
      <c r="M2807" s="40">
        <v>57</v>
      </c>
      <c r="N2807" s="40">
        <v>46.5</v>
      </c>
      <c r="O2807" s="40">
        <v>37.799999999999997</v>
      </c>
    </row>
    <row r="2808" spans="1:15">
      <c r="A2808" s="40">
        <v>51041</v>
      </c>
      <c r="B2808" s="20" t="s">
        <v>2144</v>
      </c>
      <c r="C2808" s="20" t="s">
        <v>2420</v>
      </c>
      <c r="D2808" s="40">
        <v>37.4</v>
      </c>
      <c r="E2808" s="40">
        <v>39.4</v>
      </c>
      <c r="F2808" s="40">
        <v>47.4</v>
      </c>
      <c r="G2808" s="40">
        <v>56.5</v>
      </c>
      <c r="H2808" s="40">
        <v>65.8</v>
      </c>
      <c r="I2808" s="40">
        <v>73.7</v>
      </c>
      <c r="J2808" s="40">
        <v>77.7</v>
      </c>
      <c r="K2808" s="40">
        <v>75.900000000000006</v>
      </c>
      <c r="L2808" s="40">
        <v>69.7</v>
      </c>
      <c r="M2808" s="40">
        <v>58.3</v>
      </c>
      <c r="N2808" s="40">
        <v>48</v>
      </c>
      <c r="O2808" s="40">
        <v>39.299999999999997</v>
      </c>
    </row>
    <row r="2809" spans="1:15">
      <c r="A2809" s="40">
        <v>51043</v>
      </c>
      <c r="B2809" s="20" t="s">
        <v>713</v>
      </c>
      <c r="C2809" s="20" t="s">
        <v>2420</v>
      </c>
      <c r="D2809" s="40">
        <v>30.8</v>
      </c>
      <c r="E2809" s="40">
        <v>32.799999999999997</v>
      </c>
      <c r="F2809" s="40">
        <v>41.7</v>
      </c>
      <c r="G2809" s="40">
        <v>51.6</v>
      </c>
      <c r="H2809" s="40">
        <v>61.7</v>
      </c>
      <c r="I2809" s="40">
        <v>69.8</v>
      </c>
      <c r="J2809" s="40">
        <v>74.099999999999994</v>
      </c>
      <c r="K2809" s="40">
        <v>72.099999999999994</v>
      </c>
      <c r="L2809" s="40">
        <v>65.599999999999994</v>
      </c>
      <c r="M2809" s="40">
        <v>54.3</v>
      </c>
      <c r="N2809" s="40">
        <v>43.3</v>
      </c>
      <c r="O2809" s="40">
        <v>33.6</v>
      </c>
    </row>
    <row r="2810" spans="1:15">
      <c r="A2810" s="40">
        <v>51045</v>
      </c>
      <c r="B2810" s="20" t="s">
        <v>2049</v>
      </c>
      <c r="C2810" s="20" t="s">
        <v>2420</v>
      </c>
      <c r="D2810" s="40">
        <v>32.200000000000003</v>
      </c>
      <c r="E2810" s="40">
        <v>34.299999999999997</v>
      </c>
      <c r="F2810" s="40">
        <v>42.2</v>
      </c>
      <c r="G2810" s="40">
        <v>51.8</v>
      </c>
      <c r="H2810" s="40">
        <v>61</v>
      </c>
      <c r="I2810" s="40">
        <v>68.099999999999994</v>
      </c>
      <c r="J2810" s="40">
        <v>71.8</v>
      </c>
      <c r="K2810" s="40">
        <v>70.3</v>
      </c>
      <c r="L2810" s="40">
        <v>64.3</v>
      </c>
      <c r="M2810" s="40">
        <v>53.9</v>
      </c>
      <c r="N2810" s="40">
        <v>42.9</v>
      </c>
      <c r="O2810" s="40">
        <v>34.1</v>
      </c>
    </row>
    <row r="2811" spans="1:15">
      <c r="A2811" s="40">
        <v>51047</v>
      </c>
      <c r="B2811" s="20" t="s">
        <v>2431</v>
      </c>
      <c r="C2811" s="20" t="s">
        <v>2420</v>
      </c>
      <c r="D2811" s="40">
        <v>33.200000000000003</v>
      </c>
      <c r="E2811" s="40">
        <v>35.1</v>
      </c>
      <c r="F2811" s="40">
        <v>43.8</v>
      </c>
      <c r="G2811" s="40">
        <v>53.3</v>
      </c>
      <c r="H2811" s="40">
        <v>63</v>
      </c>
      <c r="I2811" s="40">
        <v>71.099999999999994</v>
      </c>
      <c r="J2811" s="40">
        <v>75.2</v>
      </c>
      <c r="K2811" s="40">
        <v>73.3</v>
      </c>
      <c r="L2811" s="40">
        <v>67</v>
      </c>
      <c r="M2811" s="40">
        <v>55.6</v>
      </c>
      <c r="N2811" s="40">
        <v>44.8</v>
      </c>
      <c r="O2811" s="40">
        <v>35.4</v>
      </c>
    </row>
    <row r="2812" spans="1:15">
      <c r="A2812" s="40">
        <v>51049</v>
      </c>
      <c r="B2812" s="20" t="s">
        <v>1171</v>
      </c>
      <c r="C2812" s="20" t="s">
        <v>2420</v>
      </c>
      <c r="D2812" s="40">
        <v>36.200000000000003</v>
      </c>
      <c r="E2812" s="40">
        <v>38</v>
      </c>
      <c r="F2812" s="40">
        <v>46.3</v>
      </c>
      <c r="G2812" s="40">
        <v>55.5</v>
      </c>
      <c r="H2812" s="40">
        <v>64.599999999999994</v>
      </c>
      <c r="I2812" s="40">
        <v>72.599999999999994</v>
      </c>
      <c r="J2812" s="40">
        <v>76.599999999999994</v>
      </c>
      <c r="K2812" s="40">
        <v>74.8</v>
      </c>
      <c r="L2812" s="40">
        <v>68.400000000000006</v>
      </c>
      <c r="M2812" s="40">
        <v>57.1</v>
      </c>
      <c r="N2812" s="40">
        <v>46.6</v>
      </c>
      <c r="O2812" s="40">
        <v>37.9</v>
      </c>
    </row>
    <row r="2813" spans="1:15">
      <c r="A2813" s="40">
        <v>51051</v>
      </c>
      <c r="B2813" s="20" t="s">
        <v>2432</v>
      </c>
      <c r="C2813" s="20" t="s">
        <v>2420</v>
      </c>
      <c r="D2813" s="40">
        <v>33.799999999999997</v>
      </c>
      <c r="E2813" s="40">
        <v>36.299999999999997</v>
      </c>
      <c r="F2813" s="40">
        <v>44.1</v>
      </c>
      <c r="G2813" s="40">
        <v>53.1</v>
      </c>
      <c r="H2813" s="40">
        <v>61.8</v>
      </c>
      <c r="I2813" s="40">
        <v>69.099999999999994</v>
      </c>
      <c r="J2813" s="40">
        <v>72.400000000000006</v>
      </c>
      <c r="K2813" s="40">
        <v>71.400000000000006</v>
      </c>
      <c r="L2813" s="40">
        <v>65.900000000000006</v>
      </c>
      <c r="M2813" s="40">
        <v>54.7</v>
      </c>
      <c r="N2813" s="40">
        <v>43.8</v>
      </c>
      <c r="O2813" s="40">
        <v>35.6</v>
      </c>
    </row>
    <row r="2814" spans="1:15">
      <c r="A2814" s="40">
        <v>51053</v>
      </c>
      <c r="B2814" s="20" t="s">
        <v>2433</v>
      </c>
      <c r="C2814" s="20" t="s">
        <v>2420</v>
      </c>
      <c r="D2814" s="40">
        <v>37.6</v>
      </c>
      <c r="E2814" s="40">
        <v>39.6</v>
      </c>
      <c r="F2814" s="40">
        <v>47.5</v>
      </c>
      <c r="G2814" s="40">
        <v>56.6</v>
      </c>
      <c r="H2814" s="40">
        <v>65.8</v>
      </c>
      <c r="I2814" s="40">
        <v>73.599999999999994</v>
      </c>
      <c r="J2814" s="40">
        <v>77.5</v>
      </c>
      <c r="K2814" s="40">
        <v>75.7</v>
      </c>
      <c r="L2814" s="40">
        <v>69.7</v>
      </c>
      <c r="M2814" s="40">
        <v>58.3</v>
      </c>
      <c r="N2814" s="40">
        <v>48.1</v>
      </c>
      <c r="O2814" s="40">
        <v>39.4</v>
      </c>
    </row>
    <row r="2815" spans="1:15">
      <c r="A2815" s="40">
        <v>51057</v>
      </c>
      <c r="B2815" s="20" t="s">
        <v>1529</v>
      </c>
      <c r="C2815" s="20" t="s">
        <v>2420</v>
      </c>
      <c r="D2815" s="40">
        <v>36.299999999999997</v>
      </c>
      <c r="E2815" s="40">
        <v>37.799999999999997</v>
      </c>
      <c r="F2815" s="40">
        <v>46.2</v>
      </c>
      <c r="G2815" s="40">
        <v>55.4</v>
      </c>
      <c r="H2815" s="40">
        <v>65.099999999999994</v>
      </c>
      <c r="I2815" s="40">
        <v>73.2</v>
      </c>
      <c r="J2815" s="40">
        <v>77.400000000000006</v>
      </c>
      <c r="K2815" s="40">
        <v>75.599999999999994</v>
      </c>
      <c r="L2815" s="40">
        <v>69.5</v>
      </c>
      <c r="M2815" s="40">
        <v>58.3</v>
      </c>
      <c r="N2815" s="40">
        <v>47.6</v>
      </c>
      <c r="O2815" s="40">
        <v>38.5</v>
      </c>
    </row>
    <row r="2816" spans="1:15">
      <c r="A2816" s="40">
        <v>51059</v>
      </c>
      <c r="B2816" s="20" t="s">
        <v>2434</v>
      </c>
      <c r="C2816" s="20" t="s">
        <v>2420</v>
      </c>
      <c r="D2816" s="40">
        <v>33.200000000000003</v>
      </c>
      <c r="E2816" s="40">
        <v>34.9</v>
      </c>
      <c r="F2816" s="40">
        <v>43.7</v>
      </c>
      <c r="G2816" s="40">
        <v>53.4</v>
      </c>
      <c r="H2816" s="40">
        <v>63.3</v>
      </c>
      <c r="I2816" s="40">
        <v>71.5</v>
      </c>
      <c r="J2816" s="40">
        <v>75.8</v>
      </c>
      <c r="K2816" s="40">
        <v>74</v>
      </c>
      <c r="L2816" s="40">
        <v>67.599999999999994</v>
      </c>
      <c r="M2816" s="40">
        <v>56.3</v>
      </c>
      <c r="N2816" s="40">
        <v>45.3</v>
      </c>
      <c r="O2816" s="40">
        <v>35.799999999999997</v>
      </c>
    </row>
    <row r="2817" spans="1:15">
      <c r="A2817" s="40">
        <v>51061</v>
      </c>
      <c r="B2817" s="20" t="s">
        <v>2435</v>
      </c>
      <c r="C2817" s="20" t="s">
        <v>2420</v>
      </c>
      <c r="D2817" s="40">
        <v>32</v>
      </c>
      <c r="E2817" s="40">
        <v>33.799999999999997</v>
      </c>
      <c r="F2817" s="40">
        <v>42.7</v>
      </c>
      <c r="G2817" s="40">
        <v>52.4</v>
      </c>
      <c r="H2817" s="40">
        <v>62.3</v>
      </c>
      <c r="I2817" s="40">
        <v>70.400000000000006</v>
      </c>
      <c r="J2817" s="40">
        <v>74.599999999999994</v>
      </c>
      <c r="K2817" s="40">
        <v>72.7</v>
      </c>
      <c r="L2817" s="40">
        <v>66.400000000000006</v>
      </c>
      <c r="M2817" s="40">
        <v>55.1</v>
      </c>
      <c r="N2817" s="40">
        <v>44.2</v>
      </c>
      <c r="O2817" s="40">
        <v>34.5</v>
      </c>
    </row>
    <row r="2818" spans="1:15">
      <c r="A2818" s="40">
        <v>51063</v>
      </c>
      <c r="B2818" s="20" t="s">
        <v>1060</v>
      </c>
      <c r="C2818" s="20" t="s">
        <v>2420</v>
      </c>
      <c r="D2818" s="40">
        <v>31.7</v>
      </c>
      <c r="E2818" s="40">
        <v>33.4</v>
      </c>
      <c r="F2818" s="40">
        <v>41.2</v>
      </c>
      <c r="G2818" s="40">
        <v>50.5</v>
      </c>
      <c r="H2818" s="40">
        <v>59.6</v>
      </c>
      <c r="I2818" s="40">
        <v>66.3</v>
      </c>
      <c r="J2818" s="40">
        <v>69.8</v>
      </c>
      <c r="K2818" s="40">
        <v>68.3</v>
      </c>
      <c r="L2818" s="40">
        <v>62.8</v>
      </c>
      <c r="M2818" s="40">
        <v>52.5</v>
      </c>
      <c r="N2818" s="40">
        <v>42.3</v>
      </c>
      <c r="O2818" s="40">
        <v>33.700000000000003</v>
      </c>
    </row>
    <row r="2819" spans="1:15">
      <c r="A2819" s="40">
        <v>51065</v>
      </c>
      <c r="B2819" s="20" t="s">
        <v>2436</v>
      </c>
      <c r="C2819" s="20" t="s">
        <v>2420</v>
      </c>
      <c r="D2819" s="40">
        <v>35.4</v>
      </c>
      <c r="E2819" s="40">
        <v>37.200000000000003</v>
      </c>
      <c r="F2819" s="40">
        <v>45.6</v>
      </c>
      <c r="G2819" s="40">
        <v>54.9</v>
      </c>
      <c r="H2819" s="40">
        <v>64.2</v>
      </c>
      <c r="I2819" s="40">
        <v>72.099999999999994</v>
      </c>
      <c r="J2819" s="40">
        <v>76</v>
      </c>
      <c r="K2819" s="40">
        <v>74.3</v>
      </c>
      <c r="L2819" s="40">
        <v>67.900000000000006</v>
      </c>
      <c r="M2819" s="40">
        <v>56.7</v>
      </c>
      <c r="N2819" s="40">
        <v>46.1</v>
      </c>
      <c r="O2819" s="40">
        <v>37.200000000000003</v>
      </c>
    </row>
    <row r="2820" spans="1:15">
      <c r="A2820" s="40">
        <v>51067</v>
      </c>
      <c r="B2820" s="20" t="s">
        <v>730</v>
      </c>
      <c r="C2820" s="20" t="s">
        <v>2420</v>
      </c>
      <c r="D2820" s="40">
        <v>35.4</v>
      </c>
      <c r="E2820" s="40">
        <v>37.5</v>
      </c>
      <c r="F2820" s="40">
        <v>45.3</v>
      </c>
      <c r="G2820" s="40">
        <v>54.7</v>
      </c>
      <c r="H2820" s="40">
        <v>63.6</v>
      </c>
      <c r="I2820" s="40">
        <v>71</v>
      </c>
      <c r="J2820" s="40">
        <v>74.599999999999994</v>
      </c>
      <c r="K2820" s="40">
        <v>73.2</v>
      </c>
      <c r="L2820" s="40">
        <v>67.099999999999994</v>
      </c>
      <c r="M2820" s="40">
        <v>56.2</v>
      </c>
      <c r="N2820" s="40">
        <v>45.7</v>
      </c>
      <c r="O2820" s="40">
        <v>37.299999999999997</v>
      </c>
    </row>
    <row r="2821" spans="1:15">
      <c r="A2821" s="40">
        <v>51069</v>
      </c>
      <c r="B2821" s="20" t="s">
        <v>1513</v>
      </c>
      <c r="C2821" s="20" t="s">
        <v>2420</v>
      </c>
      <c r="D2821" s="40">
        <v>30.1</v>
      </c>
      <c r="E2821" s="40">
        <v>32.299999999999997</v>
      </c>
      <c r="F2821" s="40">
        <v>41.1</v>
      </c>
      <c r="G2821" s="40">
        <v>51.1</v>
      </c>
      <c r="H2821" s="40">
        <v>61.1</v>
      </c>
      <c r="I2821" s="40">
        <v>69</v>
      </c>
      <c r="J2821" s="40">
        <v>73.3</v>
      </c>
      <c r="K2821" s="40">
        <v>71.400000000000006</v>
      </c>
      <c r="L2821" s="40">
        <v>64.900000000000006</v>
      </c>
      <c r="M2821" s="40">
        <v>53.6</v>
      </c>
      <c r="N2821" s="40">
        <v>42.7</v>
      </c>
      <c r="O2821" s="40">
        <v>33</v>
      </c>
    </row>
    <row r="2822" spans="1:15">
      <c r="A2822" s="40">
        <v>51071</v>
      </c>
      <c r="B2822" s="20" t="s">
        <v>2212</v>
      </c>
      <c r="C2822" s="20" t="s">
        <v>2420</v>
      </c>
      <c r="D2822" s="40">
        <v>31.8</v>
      </c>
      <c r="E2822" s="40">
        <v>33.799999999999997</v>
      </c>
      <c r="F2822" s="40">
        <v>41.6</v>
      </c>
      <c r="G2822" s="40">
        <v>51</v>
      </c>
      <c r="H2822" s="40">
        <v>60.1</v>
      </c>
      <c r="I2822" s="40">
        <v>67.3</v>
      </c>
      <c r="J2822" s="40">
        <v>70.8</v>
      </c>
      <c r="K2822" s="40">
        <v>69.400000000000006</v>
      </c>
      <c r="L2822" s="40">
        <v>63.7</v>
      </c>
      <c r="M2822" s="40">
        <v>53.1</v>
      </c>
      <c r="N2822" s="40">
        <v>42.4</v>
      </c>
      <c r="O2822" s="40">
        <v>33.700000000000003</v>
      </c>
    </row>
    <row r="2823" spans="1:15">
      <c r="A2823" s="40">
        <v>51073</v>
      </c>
      <c r="B2823" s="20" t="s">
        <v>1842</v>
      </c>
      <c r="C2823" s="20" t="s">
        <v>2420</v>
      </c>
      <c r="D2823" s="40">
        <v>38.299999999999997</v>
      </c>
      <c r="E2823" s="40">
        <v>39.6</v>
      </c>
      <c r="F2823" s="40">
        <v>47.5</v>
      </c>
      <c r="G2823" s="40">
        <v>56.3</v>
      </c>
      <c r="H2823" s="40">
        <v>65.900000000000006</v>
      </c>
      <c r="I2823" s="40">
        <v>73.8</v>
      </c>
      <c r="J2823" s="40">
        <v>78</v>
      </c>
      <c r="K2823" s="40">
        <v>76.400000000000006</v>
      </c>
      <c r="L2823" s="40">
        <v>70.8</v>
      </c>
      <c r="M2823" s="40">
        <v>60</v>
      </c>
      <c r="N2823" s="40">
        <v>49.4</v>
      </c>
      <c r="O2823" s="40">
        <v>40.5</v>
      </c>
    </row>
    <row r="2824" spans="1:15">
      <c r="A2824" s="40">
        <v>51075</v>
      </c>
      <c r="B2824" s="20" t="s">
        <v>2437</v>
      </c>
      <c r="C2824" s="20" t="s">
        <v>2420</v>
      </c>
      <c r="D2824" s="40">
        <v>35.9</v>
      </c>
      <c r="E2824" s="40">
        <v>37.799999999999997</v>
      </c>
      <c r="F2824" s="40">
        <v>46.1</v>
      </c>
      <c r="G2824" s="40">
        <v>55.3</v>
      </c>
      <c r="H2824" s="40">
        <v>64.5</v>
      </c>
      <c r="I2824" s="40">
        <v>72.599999999999994</v>
      </c>
      <c r="J2824" s="40">
        <v>76.599999999999994</v>
      </c>
      <c r="K2824" s="40">
        <v>74.900000000000006</v>
      </c>
      <c r="L2824" s="40">
        <v>68.400000000000006</v>
      </c>
      <c r="M2824" s="40">
        <v>57</v>
      </c>
      <c r="N2824" s="40">
        <v>46.6</v>
      </c>
      <c r="O2824" s="40">
        <v>37.700000000000003</v>
      </c>
    </row>
    <row r="2825" spans="1:15">
      <c r="A2825" s="40">
        <v>51077</v>
      </c>
      <c r="B2825" s="20" t="s">
        <v>1395</v>
      </c>
      <c r="C2825" s="20" t="s">
        <v>2420</v>
      </c>
      <c r="D2825" s="40">
        <v>31.3</v>
      </c>
      <c r="E2825" s="40">
        <v>33.1</v>
      </c>
      <c r="F2825" s="40">
        <v>40.200000000000003</v>
      </c>
      <c r="G2825" s="40">
        <v>49</v>
      </c>
      <c r="H2825" s="40">
        <v>57.7</v>
      </c>
      <c r="I2825" s="40">
        <v>64.8</v>
      </c>
      <c r="J2825" s="40">
        <v>68.2</v>
      </c>
      <c r="K2825" s="40">
        <v>66.8</v>
      </c>
      <c r="L2825" s="40">
        <v>61.3</v>
      </c>
      <c r="M2825" s="40">
        <v>50.8</v>
      </c>
      <c r="N2825" s="40">
        <v>40.799999999999997</v>
      </c>
      <c r="O2825" s="40">
        <v>33</v>
      </c>
    </row>
    <row r="2826" spans="1:15">
      <c r="A2826" s="40">
        <v>51079</v>
      </c>
      <c r="B2826" s="20" t="s">
        <v>732</v>
      </c>
      <c r="C2826" s="20" t="s">
        <v>2420</v>
      </c>
      <c r="D2826" s="40">
        <v>32.5</v>
      </c>
      <c r="E2826" s="40">
        <v>34.299999999999997</v>
      </c>
      <c r="F2826" s="40">
        <v>42.8</v>
      </c>
      <c r="G2826" s="40">
        <v>52.3</v>
      </c>
      <c r="H2826" s="40">
        <v>61.9</v>
      </c>
      <c r="I2826" s="40">
        <v>69.400000000000006</v>
      </c>
      <c r="J2826" s="40">
        <v>73.400000000000006</v>
      </c>
      <c r="K2826" s="40">
        <v>71.599999999999994</v>
      </c>
      <c r="L2826" s="40">
        <v>65.5</v>
      </c>
      <c r="M2826" s="40">
        <v>54.8</v>
      </c>
      <c r="N2826" s="40">
        <v>44</v>
      </c>
      <c r="O2826" s="40">
        <v>34.700000000000003</v>
      </c>
    </row>
    <row r="2827" spans="1:15">
      <c r="A2827" s="40">
        <v>51081</v>
      </c>
      <c r="B2827" s="20" t="s">
        <v>2438</v>
      </c>
      <c r="C2827" s="20" t="s">
        <v>2420</v>
      </c>
      <c r="D2827" s="40">
        <v>38.4</v>
      </c>
      <c r="E2827" s="40">
        <v>40.200000000000003</v>
      </c>
      <c r="F2827" s="40">
        <v>48.1</v>
      </c>
      <c r="G2827" s="40">
        <v>57.2</v>
      </c>
      <c r="H2827" s="40">
        <v>66.3</v>
      </c>
      <c r="I2827" s="40">
        <v>74</v>
      </c>
      <c r="J2827" s="40">
        <v>77.8</v>
      </c>
      <c r="K2827" s="40">
        <v>76.099999999999994</v>
      </c>
      <c r="L2827" s="40">
        <v>70.2</v>
      </c>
      <c r="M2827" s="40">
        <v>59</v>
      </c>
      <c r="N2827" s="40">
        <v>48.6</v>
      </c>
      <c r="O2827" s="40">
        <v>40.1</v>
      </c>
    </row>
    <row r="2828" spans="1:15">
      <c r="A2828" s="40">
        <v>51083</v>
      </c>
      <c r="B2828" s="20" t="s">
        <v>1935</v>
      </c>
      <c r="C2828" s="20" t="s">
        <v>2420</v>
      </c>
      <c r="D2828" s="40">
        <v>36.700000000000003</v>
      </c>
      <c r="E2828" s="40">
        <v>38.6</v>
      </c>
      <c r="F2828" s="40">
        <v>46.7</v>
      </c>
      <c r="G2828" s="40">
        <v>55.9</v>
      </c>
      <c r="H2828" s="40">
        <v>64.900000000000006</v>
      </c>
      <c r="I2828" s="40">
        <v>72.7</v>
      </c>
      <c r="J2828" s="40">
        <v>76.400000000000006</v>
      </c>
      <c r="K2828" s="40">
        <v>74.900000000000006</v>
      </c>
      <c r="L2828" s="40">
        <v>68.7</v>
      </c>
      <c r="M2828" s="40">
        <v>57.5</v>
      </c>
      <c r="N2828" s="40">
        <v>47</v>
      </c>
      <c r="O2828" s="40">
        <v>38.4</v>
      </c>
    </row>
    <row r="2829" spans="1:15">
      <c r="A2829" s="40">
        <v>51085</v>
      </c>
      <c r="B2829" s="20" t="s">
        <v>2439</v>
      </c>
      <c r="C2829" s="20" t="s">
        <v>2420</v>
      </c>
      <c r="D2829" s="40">
        <v>36.200000000000003</v>
      </c>
      <c r="E2829" s="40">
        <v>38.200000000000003</v>
      </c>
      <c r="F2829" s="40">
        <v>46.4</v>
      </c>
      <c r="G2829" s="40">
        <v>55.7</v>
      </c>
      <c r="H2829" s="40">
        <v>65.099999999999994</v>
      </c>
      <c r="I2829" s="40">
        <v>73</v>
      </c>
      <c r="J2829" s="40">
        <v>77.099999999999994</v>
      </c>
      <c r="K2829" s="40">
        <v>75.400000000000006</v>
      </c>
      <c r="L2829" s="40">
        <v>69.099999999999994</v>
      </c>
      <c r="M2829" s="40">
        <v>57.6</v>
      </c>
      <c r="N2829" s="40">
        <v>47.1</v>
      </c>
      <c r="O2829" s="40">
        <v>38.200000000000003</v>
      </c>
    </row>
    <row r="2830" spans="1:15">
      <c r="A2830" s="40">
        <v>51087</v>
      </c>
      <c r="B2830" s="20" t="s">
        <v>2440</v>
      </c>
      <c r="C2830" s="20" t="s">
        <v>2420</v>
      </c>
      <c r="D2830" s="40">
        <v>37.299999999999997</v>
      </c>
      <c r="E2830" s="40">
        <v>39.200000000000003</v>
      </c>
      <c r="F2830" s="40">
        <v>47.4</v>
      </c>
      <c r="G2830" s="40">
        <v>56.5</v>
      </c>
      <c r="H2830" s="40">
        <v>65.900000000000006</v>
      </c>
      <c r="I2830" s="40">
        <v>73.8</v>
      </c>
      <c r="J2830" s="40">
        <v>77.8</v>
      </c>
      <c r="K2830" s="40">
        <v>76</v>
      </c>
      <c r="L2830" s="40">
        <v>69.900000000000006</v>
      </c>
      <c r="M2830" s="40">
        <v>58.4</v>
      </c>
      <c r="N2830" s="40">
        <v>48</v>
      </c>
      <c r="O2830" s="40">
        <v>39.299999999999997</v>
      </c>
    </row>
    <row r="2831" spans="1:15">
      <c r="A2831" s="40">
        <v>51089</v>
      </c>
      <c r="B2831" s="20" t="s">
        <v>734</v>
      </c>
      <c r="C2831" s="20" t="s">
        <v>2420</v>
      </c>
      <c r="D2831" s="40">
        <v>36.6</v>
      </c>
      <c r="E2831" s="40">
        <v>38.799999999999997</v>
      </c>
      <c r="F2831" s="40">
        <v>46.7</v>
      </c>
      <c r="G2831" s="40">
        <v>55.9</v>
      </c>
      <c r="H2831" s="40">
        <v>64.7</v>
      </c>
      <c r="I2831" s="40">
        <v>72.2</v>
      </c>
      <c r="J2831" s="40">
        <v>75.7</v>
      </c>
      <c r="K2831" s="40">
        <v>74.3</v>
      </c>
      <c r="L2831" s="40">
        <v>68.2</v>
      </c>
      <c r="M2831" s="40">
        <v>57.1</v>
      </c>
      <c r="N2831" s="40">
        <v>46.7</v>
      </c>
      <c r="O2831" s="40">
        <v>38.299999999999997</v>
      </c>
    </row>
    <row r="2832" spans="1:15">
      <c r="A2832" s="40">
        <v>51091</v>
      </c>
      <c r="B2832" s="20" t="s">
        <v>2018</v>
      </c>
      <c r="C2832" s="20" t="s">
        <v>2420</v>
      </c>
      <c r="D2832" s="40">
        <v>28.1</v>
      </c>
      <c r="E2832" s="40">
        <v>30</v>
      </c>
      <c r="F2832" s="40">
        <v>38.1</v>
      </c>
      <c r="G2832" s="40">
        <v>47.6</v>
      </c>
      <c r="H2832" s="40">
        <v>57.4</v>
      </c>
      <c r="I2832" s="40">
        <v>64.5</v>
      </c>
      <c r="J2832" s="40">
        <v>68.2</v>
      </c>
      <c r="K2832" s="40">
        <v>66.5</v>
      </c>
      <c r="L2832" s="40">
        <v>60.7</v>
      </c>
      <c r="M2832" s="40">
        <v>50.3</v>
      </c>
      <c r="N2832" s="40">
        <v>39.299999999999997</v>
      </c>
      <c r="O2832" s="40">
        <v>30.6</v>
      </c>
    </row>
    <row r="2833" spans="1:15">
      <c r="A2833" s="40">
        <v>51093</v>
      </c>
      <c r="B2833" s="20" t="s">
        <v>2441</v>
      </c>
      <c r="C2833" s="20" t="s">
        <v>2420</v>
      </c>
      <c r="D2833" s="40">
        <v>39.5</v>
      </c>
      <c r="E2833" s="40">
        <v>41</v>
      </c>
      <c r="F2833" s="40">
        <v>48.7</v>
      </c>
      <c r="G2833" s="40">
        <v>57.3</v>
      </c>
      <c r="H2833" s="40">
        <v>66.400000000000006</v>
      </c>
      <c r="I2833" s="40">
        <v>74.2</v>
      </c>
      <c r="J2833" s="40">
        <v>78.3</v>
      </c>
      <c r="K2833" s="40">
        <v>76.5</v>
      </c>
      <c r="L2833" s="40">
        <v>71.099999999999994</v>
      </c>
      <c r="M2833" s="40">
        <v>60.2</v>
      </c>
      <c r="N2833" s="40">
        <v>50</v>
      </c>
      <c r="O2833" s="40">
        <v>41.4</v>
      </c>
    </row>
    <row r="2834" spans="1:15">
      <c r="A2834" s="40">
        <v>51095</v>
      </c>
      <c r="B2834" s="20" t="s">
        <v>2442</v>
      </c>
      <c r="C2834" s="20" t="s">
        <v>2420</v>
      </c>
      <c r="D2834" s="40">
        <v>38.6</v>
      </c>
      <c r="E2834" s="40">
        <v>40.1</v>
      </c>
      <c r="F2834" s="40">
        <v>48</v>
      </c>
      <c r="G2834" s="40">
        <v>56.9</v>
      </c>
      <c r="H2834" s="40">
        <v>66.3</v>
      </c>
      <c r="I2834" s="40">
        <v>74.2</v>
      </c>
      <c r="J2834" s="40">
        <v>78.3</v>
      </c>
      <c r="K2834" s="40">
        <v>76.599999999999994</v>
      </c>
      <c r="L2834" s="40">
        <v>70.900000000000006</v>
      </c>
      <c r="M2834" s="40">
        <v>60</v>
      </c>
      <c r="N2834" s="40">
        <v>49.5</v>
      </c>
      <c r="O2834" s="40">
        <v>40.700000000000003</v>
      </c>
    </row>
    <row r="2835" spans="1:15">
      <c r="A2835" s="40">
        <v>51097</v>
      </c>
      <c r="B2835" s="20" t="s">
        <v>2443</v>
      </c>
      <c r="C2835" s="20" t="s">
        <v>2420</v>
      </c>
      <c r="D2835" s="40">
        <v>36.9</v>
      </c>
      <c r="E2835" s="40">
        <v>38.6</v>
      </c>
      <c r="F2835" s="40">
        <v>46.8</v>
      </c>
      <c r="G2835" s="40">
        <v>56</v>
      </c>
      <c r="H2835" s="40">
        <v>65.599999999999994</v>
      </c>
      <c r="I2835" s="40">
        <v>73.5</v>
      </c>
      <c r="J2835" s="40">
        <v>77.5</v>
      </c>
      <c r="K2835" s="40">
        <v>75.8</v>
      </c>
      <c r="L2835" s="40">
        <v>69.8</v>
      </c>
      <c r="M2835" s="40">
        <v>58.6</v>
      </c>
      <c r="N2835" s="40">
        <v>48</v>
      </c>
      <c r="O2835" s="40">
        <v>39</v>
      </c>
    </row>
    <row r="2836" spans="1:15">
      <c r="A2836" s="40">
        <v>51099</v>
      </c>
      <c r="B2836" s="20" t="s">
        <v>2444</v>
      </c>
      <c r="C2836" s="20" t="s">
        <v>2420</v>
      </c>
      <c r="D2836" s="40">
        <v>35.200000000000003</v>
      </c>
      <c r="E2836" s="40">
        <v>36.700000000000003</v>
      </c>
      <c r="F2836" s="40">
        <v>45.3</v>
      </c>
      <c r="G2836" s="40">
        <v>54.7</v>
      </c>
      <c r="H2836" s="40">
        <v>64.3</v>
      </c>
      <c r="I2836" s="40">
        <v>72.5</v>
      </c>
      <c r="J2836" s="40">
        <v>76.8</v>
      </c>
      <c r="K2836" s="40">
        <v>75</v>
      </c>
      <c r="L2836" s="40">
        <v>68.8</v>
      </c>
      <c r="M2836" s="40">
        <v>57.7</v>
      </c>
      <c r="N2836" s="40">
        <v>46.8</v>
      </c>
      <c r="O2836" s="40">
        <v>37.6</v>
      </c>
    </row>
    <row r="2837" spans="1:15">
      <c r="A2837" s="40">
        <v>51101</v>
      </c>
      <c r="B2837" s="20" t="s">
        <v>2445</v>
      </c>
      <c r="C2837" s="20" t="s">
        <v>2420</v>
      </c>
      <c r="D2837" s="40">
        <v>36.799999999999997</v>
      </c>
      <c r="E2837" s="40">
        <v>38.700000000000003</v>
      </c>
      <c r="F2837" s="40">
        <v>46.9</v>
      </c>
      <c r="G2837" s="40">
        <v>56.1</v>
      </c>
      <c r="H2837" s="40">
        <v>65.7</v>
      </c>
      <c r="I2837" s="40">
        <v>73.599999999999994</v>
      </c>
      <c r="J2837" s="40">
        <v>77.599999999999994</v>
      </c>
      <c r="K2837" s="40">
        <v>75.8</v>
      </c>
      <c r="L2837" s="40">
        <v>69.7</v>
      </c>
      <c r="M2837" s="40">
        <v>58.4</v>
      </c>
      <c r="N2837" s="40">
        <v>47.8</v>
      </c>
      <c r="O2837" s="40">
        <v>38.799999999999997</v>
      </c>
    </row>
    <row r="2838" spans="1:15">
      <c r="A2838" s="40">
        <v>51103</v>
      </c>
      <c r="B2838" s="20" t="s">
        <v>1802</v>
      </c>
      <c r="C2838" s="20" t="s">
        <v>2420</v>
      </c>
      <c r="D2838" s="40">
        <v>37</v>
      </c>
      <c r="E2838" s="40">
        <v>38.1</v>
      </c>
      <c r="F2838" s="40">
        <v>46.2</v>
      </c>
      <c r="G2838" s="40">
        <v>55.3</v>
      </c>
      <c r="H2838" s="40">
        <v>65.099999999999994</v>
      </c>
      <c r="I2838" s="40">
        <v>73.2</v>
      </c>
      <c r="J2838" s="40">
        <v>77.5</v>
      </c>
      <c r="K2838" s="40">
        <v>75.8</v>
      </c>
      <c r="L2838" s="40">
        <v>70.099999999999994</v>
      </c>
      <c r="M2838" s="40">
        <v>59.2</v>
      </c>
      <c r="N2838" s="40">
        <v>48.4</v>
      </c>
      <c r="O2838" s="40">
        <v>39.4</v>
      </c>
    </row>
    <row r="2839" spans="1:15">
      <c r="A2839" s="40">
        <v>51105</v>
      </c>
      <c r="B2839" s="20" t="s">
        <v>741</v>
      </c>
      <c r="C2839" s="20" t="s">
        <v>2420</v>
      </c>
      <c r="D2839" s="40">
        <v>34.9</v>
      </c>
      <c r="E2839" s="40">
        <v>37.6</v>
      </c>
      <c r="F2839" s="40">
        <v>45.5</v>
      </c>
      <c r="G2839" s="40">
        <v>54.5</v>
      </c>
      <c r="H2839" s="40">
        <v>63.2</v>
      </c>
      <c r="I2839" s="40">
        <v>70.5</v>
      </c>
      <c r="J2839" s="40">
        <v>74</v>
      </c>
      <c r="K2839" s="40">
        <v>72.900000000000006</v>
      </c>
      <c r="L2839" s="40">
        <v>67.5</v>
      </c>
      <c r="M2839" s="40">
        <v>56</v>
      </c>
      <c r="N2839" s="40">
        <v>44.8</v>
      </c>
      <c r="O2839" s="40">
        <v>36.6</v>
      </c>
    </row>
    <row r="2840" spans="1:15">
      <c r="A2840" s="40">
        <v>51107</v>
      </c>
      <c r="B2840" s="20" t="s">
        <v>2446</v>
      </c>
      <c r="C2840" s="20" t="s">
        <v>2420</v>
      </c>
      <c r="D2840" s="40">
        <v>31.3</v>
      </c>
      <c r="E2840" s="40">
        <v>33.200000000000003</v>
      </c>
      <c r="F2840" s="40">
        <v>42.2</v>
      </c>
      <c r="G2840" s="40">
        <v>52.1</v>
      </c>
      <c r="H2840" s="40">
        <v>62.3</v>
      </c>
      <c r="I2840" s="40">
        <v>70.5</v>
      </c>
      <c r="J2840" s="40">
        <v>74.900000000000006</v>
      </c>
      <c r="K2840" s="40">
        <v>72.900000000000006</v>
      </c>
      <c r="L2840" s="40">
        <v>66.5</v>
      </c>
      <c r="M2840" s="40">
        <v>55.1</v>
      </c>
      <c r="N2840" s="40">
        <v>43.9</v>
      </c>
      <c r="O2840" s="40">
        <v>34.1</v>
      </c>
    </row>
    <row r="2841" spans="1:15">
      <c r="A2841" s="40">
        <v>51109</v>
      </c>
      <c r="B2841" s="20" t="s">
        <v>1281</v>
      </c>
      <c r="C2841" s="20" t="s">
        <v>2420</v>
      </c>
      <c r="D2841" s="40">
        <v>34.799999999999997</v>
      </c>
      <c r="E2841" s="40">
        <v>36.700000000000003</v>
      </c>
      <c r="F2841" s="40">
        <v>45.2</v>
      </c>
      <c r="G2841" s="40">
        <v>54.5</v>
      </c>
      <c r="H2841" s="40">
        <v>63.8</v>
      </c>
      <c r="I2841" s="40">
        <v>71.7</v>
      </c>
      <c r="J2841" s="40">
        <v>75.8</v>
      </c>
      <c r="K2841" s="40">
        <v>74</v>
      </c>
      <c r="L2841" s="40">
        <v>67.599999999999994</v>
      </c>
      <c r="M2841" s="40">
        <v>56.2</v>
      </c>
      <c r="N2841" s="40">
        <v>45.7</v>
      </c>
      <c r="O2841" s="40">
        <v>36.700000000000003</v>
      </c>
    </row>
    <row r="2842" spans="1:15">
      <c r="A2842" s="40">
        <v>51111</v>
      </c>
      <c r="B2842" s="20" t="s">
        <v>2447</v>
      </c>
      <c r="C2842" s="20" t="s">
        <v>2420</v>
      </c>
      <c r="D2842" s="40">
        <v>36.700000000000003</v>
      </c>
      <c r="E2842" s="40">
        <v>38.5</v>
      </c>
      <c r="F2842" s="40">
        <v>46.6</v>
      </c>
      <c r="G2842" s="40">
        <v>55.7</v>
      </c>
      <c r="H2842" s="40">
        <v>64.8</v>
      </c>
      <c r="I2842" s="40">
        <v>72.7</v>
      </c>
      <c r="J2842" s="40">
        <v>76.599999999999994</v>
      </c>
      <c r="K2842" s="40">
        <v>74.900000000000006</v>
      </c>
      <c r="L2842" s="40">
        <v>68.7</v>
      </c>
      <c r="M2842" s="40">
        <v>57.6</v>
      </c>
      <c r="N2842" s="40">
        <v>47.2</v>
      </c>
      <c r="O2842" s="40">
        <v>38.5</v>
      </c>
    </row>
    <row r="2843" spans="1:15">
      <c r="A2843" s="40">
        <v>51113</v>
      </c>
      <c r="B2843" s="20" t="s">
        <v>745</v>
      </c>
      <c r="C2843" s="20" t="s">
        <v>2420</v>
      </c>
      <c r="D2843" s="40">
        <v>32.200000000000003</v>
      </c>
      <c r="E2843" s="40">
        <v>34</v>
      </c>
      <c r="F2843" s="40">
        <v>42.5</v>
      </c>
      <c r="G2843" s="40">
        <v>52</v>
      </c>
      <c r="H2843" s="40">
        <v>61.7</v>
      </c>
      <c r="I2843" s="40">
        <v>69.400000000000006</v>
      </c>
      <c r="J2843" s="40">
        <v>73.400000000000006</v>
      </c>
      <c r="K2843" s="40">
        <v>71.599999999999994</v>
      </c>
      <c r="L2843" s="40">
        <v>65.400000000000006</v>
      </c>
      <c r="M2843" s="40">
        <v>54.4</v>
      </c>
      <c r="N2843" s="40">
        <v>43.7</v>
      </c>
      <c r="O2843" s="40">
        <v>34.4</v>
      </c>
    </row>
    <row r="2844" spans="1:15">
      <c r="A2844" s="40">
        <v>51115</v>
      </c>
      <c r="B2844" s="20" t="s">
        <v>2448</v>
      </c>
      <c r="C2844" s="20" t="s">
        <v>2420</v>
      </c>
      <c r="D2844" s="40">
        <v>38.200000000000003</v>
      </c>
      <c r="E2844" s="40">
        <v>39.299999999999997</v>
      </c>
      <c r="F2844" s="40">
        <v>47</v>
      </c>
      <c r="G2844" s="40">
        <v>55.9</v>
      </c>
      <c r="H2844" s="40">
        <v>65.5</v>
      </c>
      <c r="I2844" s="40">
        <v>73.599999999999994</v>
      </c>
      <c r="J2844" s="40">
        <v>78</v>
      </c>
      <c r="K2844" s="40">
        <v>76.400000000000006</v>
      </c>
      <c r="L2844" s="40">
        <v>70.900000000000006</v>
      </c>
      <c r="M2844" s="40">
        <v>60.2</v>
      </c>
      <c r="N2844" s="40">
        <v>49.4</v>
      </c>
      <c r="O2844" s="40">
        <v>40.5</v>
      </c>
    </row>
    <row r="2845" spans="1:15">
      <c r="A2845" s="40">
        <v>51117</v>
      </c>
      <c r="B2845" s="20" t="s">
        <v>1945</v>
      </c>
      <c r="C2845" s="20" t="s">
        <v>2420</v>
      </c>
      <c r="D2845" s="40">
        <v>37.4</v>
      </c>
      <c r="E2845" s="40">
        <v>39.200000000000003</v>
      </c>
      <c r="F2845" s="40">
        <v>47.3</v>
      </c>
      <c r="G2845" s="40">
        <v>56.4</v>
      </c>
      <c r="H2845" s="40">
        <v>65.400000000000006</v>
      </c>
      <c r="I2845" s="40">
        <v>73.2</v>
      </c>
      <c r="J2845" s="40">
        <v>77</v>
      </c>
      <c r="K2845" s="40">
        <v>75.3</v>
      </c>
      <c r="L2845" s="40">
        <v>69.2</v>
      </c>
      <c r="M2845" s="40">
        <v>58</v>
      </c>
      <c r="N2845" s="40">
        <v>47.6</v>
      </c>
      <c r="O2845" s="40">
        <v>39</v>
      </c>
    </row>
    <row r="2846" spans="1:15">
      <c r="A2846" s="40">
        <v>51119</v>
      </c>
      <c r="B2846" s="20" t="s">
        <v>959</v>
      </c>
      <c r="C2846" s="20" t="s">
        <v>2420</v>
      </c>
      <c r="D2846" s="40">
        <v>37.4</v>
      </c>
      <c r="E2846" s="40">
        <v>38.700000000000003</v>
      </c>
      <c r="F2846" s="40">
        <v>46.7</v>
      </c>
      <c r="G2846" s="40">
        <v>55.8</v>
      </c>
      <c r="H2846" s="40">
        <v>65.5</v>
      </c>
      <c r="I2846" s="40">
        <v>73.599999999999994</v>
      </c>
      <c r="J2846" s="40">
        <v>77.8</v>
      </c>
      <c r="K2846" s="40">
        <v>76.099999999999994</v>
      </c>
      <c r="L2846" s="40">
        <v>70.400000000000006</v>
      </c>
      <c r="M2846" s="40">
        <v>59.5</v>
      </c>
      <c r="N2846" s="40">
        <v>48.7</v>
      </c>
      <c r="O2846" s="40">
        <v>39.799999999999997</v>
      </c>
    </row>
    <row r="2847" spans="1:15">
      <c r="A2847" s="40">
        <v>51121</v>
      </c>
      <c r="B2847" s="20" t="s">
        <v>751</v>
      </c>
      <c r="C2847" s="20" t="s">
        <v>2420</v>
      </c>
      <c r="D2847" s="40">
        <v>33.1</v>
      </c>
      <c r="E2847" s="40">
        <v>35</v>
      </c>
      <c r="F2847" s="40">
        <v>42.8</v>
      </c>
      <c r="G2847" s="40">
        <v>52</v>
      </c>
      <c r="H2847" s="40">
        <v>61</v>
      </c>
      <c r="I2847" s="40">
        <v>68.2</v>
      </c>
      <c r="J2847" s="40">
        <v>71.8</v>
      </c>
      <c r="K2847" s="40">
        <v>70.5</v>
      </c>
      <c r="L2847" s="40">
        <v>64.599999999999994</v>
      </c>
      <c r="M2847" s="40">
        <v>53.9</v>
      </c>
      <c r="N2847" s="40">
        <v>43.4</v>
      </c>
      <c r="O2847" s="40">
        <v>34.9</v>
      </c>
    </row>
    <row r="2848" spans="1:15">
      <c r="A2848" s="40">
        <v>51125</v>
      </c>
      <c r="B2848" s="20" t="s">
        <v>1414</v>
      </c>
      <c r="C2848" s="20" t="s">
        <v>2420</v>
      </c>
      <c r="D2848" s="40">
        <v>33.799999999999997</v>
      </c>
      <c r="E2848" s="40">
        <v>35.700000000000003</v>
      </c>
      <c r="F2848" s="40">
        <v>43.8</v>
      </c>
      <c r="G2848" s="40">
        <v>53.3</v>
      </c>
      <c r="H2848" s="40">
        <v>62.6</v>
      </c>
      <c r="I2848" s="40">
        <v>70</v>
      </c>
      <c r="J2848" s="40">
        <v>73.900000000000006</v>
      </c>
      <c r="K2848" s="40">
        <v>72.3</v>
      </c>
      <c r="L2848" s="40">
        <v>66.099999999999994</v>
      </c>
      <c r="M2848" s="40">
        <v>55.4</v>
      </c>
      <c r="N2848" s="40">
        <v>44.7</v>
      </c>
      <c r="O2848" s="40">
        <v>35.799999999999997</v>
      </c>
    </row>
    <row r="2849" spans="1:15">
      <c r="A2849" s="40">
        <v>51127</v>
      </c>
      <c r="B2849" s="20" t="s">
        <v>2449</v>
      </c>
      <c r="C2849" s="20" t="s">
        <v>2420</v>
      </c>
      <c r="D2849" s="40">
        <v>37.700000000000003</v>
      </c>
      <c r="E2849" s="40">
        <v>39.4</v>
      </c>
      <c r="F2849" s="40">
        <v>47.5</v>
      </c>
      <c r="G2849" s="40">
        <v>56.6</v>
      </c>
      <c r="H2849" s="40">
        <v>66.2</v>
      </c>
      <c r="I2849" s="40">
        <v>73.900000000000006</v>
      </c>
      <c r="J2849" s="40">
        <v>77.900000000000006</v>
      </c>
      <c r="K2849" s="40">
        <v>76.2</v>
      </c>
      <c r="L2849" s="40">
        <v>70.3</v>
      </c>
      <c r="M2849" s="40">
        <v>59</v>
      </c>
      <c r="N2849" s="40">
        <v>48.6</v>
      </c>
      <c r="O2849" s="40">
        <v>39.700000000000003</v>
      </c>
    </row>
    <row r="2850" spans="1:15">
      <c r="A2850" s="40">
        <v>51131</v>
      </c>
      <c r="B2850" s="20" t="s">
        <v>1949</v>
      </c>
      <c r="C2850" s="20" t="s">
        <v>2420</v>
      </c>
      <c r="D2850" s="40">
        <v>38.4</v>
      </c>
      <c r="E2850" s="40">
        <v>39</v>
      </c>
      <c r="F2850" s="40">
        <v>46.4</v>
      </c>
      <c r="G2850" s="40">
        <v>55.1</v>
      </c>
      <c r="H2850" s="40">
        <v>64.599999999999994</v>
      </c>
      <c r="I2850" s="40">
        <v>72.900000000000006</v>
      </c>
      <c r="J2850" s="40">
        <v>77.599999999999994</v>
      </c>
      <c r="K2850" s="40">
        <v>76.099999999999994</v>
      </c>
      <c r="L2850" s="40">
        <v>70.900000000000006</v>
      </c>
      <c r="M2850" s="40">
        <v>60.5</v>
      </c>
      <c r="N2850" s="40">
        <v>49.9</v>
      </c>
      <c r="O2850" s="40">
        <v>41</v>
      </c>
    </row>
    <row r="2851" spans="1:15">
      <c r="A2851" s="40">
        <v>51133</v>
      </c>
      <c r="B2851" s="20" t="s">
        <v>2125</v>
      </c>
      <c r="C2851" s="20" t="s">
        <v>2420</v>
      </c>
      <c r="D2851" s="40">
        <v>36.200000000000003</v>
      </c>
      <c r="E2851" s="40">
        <v>37.299999999999997</v>
      </c>
      <c r="F2851" s="40">
        <v>45.5</v>
      </c>
      <c r="G2851" s="40">
        <v>54.7</v>
      </c>
      <c r="H2851" s="40">
        <v>64.5</v>
      </c>
      <c r="I2851" s="40">
        <v>72.8</v>
      </c>
      <c r="J2851" s="40">
        <v>77.2</v>
      </c>
      <c r="K2851" s="40">
        <v>75.5</v>
      </c>
      <c r="L2851" s="40">
        <v>69.7</v>
      </c>
      <c r="M2851" s="40">
        <v>58.8</v>
      </c>
      <c r="N2851" s="40">
        <v>48</v>
      </c>
      <c r="O2851" s="40">
        <v>38.9</v>
      </c>
    </row>
    <row r="2852" spans="1:15">
      <c r="A2852" s="40">
        <v>51135</v>
      </c>
      <c r="B2852" s="20" t="s">
        <v>2450</v>
      </c>
      <c r="C2852" s="20" t="s">
        <v>2420</v>
      </c>
      <c r="D2852" s="40">
        <v>36.799999999999997</v>
      </c>
      <c r="E2852" s="40">
        <v>38.6</v>
      </c>
      <c r="F2852" s="40">
        <v>46.7</v>
      </c>
      <c r="G2852" s="40">
        <v>55.8</v>
      </c>
      <c r="H2852" s="40">
        <v>64.900000000000006</v>
      </c>
      <c r="I2852" s="40">
        <v>72.8</v>
      </c>
      <c r="J2852" s="40">
        <v>76.8</v>
      </c>
      <c r="K2852" s="40">
        <v>75</v>
      </c>
      <c r="L2852" s="40">
        <v>68.8</v>
      </c>
      <c r="M2852" s="40">
        <v>57.5</v>
      </c>
      <c r="N2852" s="40">
        <v>47.2</v>
      </c>
      <c r="O2852" s="40">
        <v>38.6</v>
      </c>
    </row>
    <row r="2853" spans="1:15">
      <c r="A2853" s="40">
        <v>51137</v>
      </c>
      <c r="B2853" s="20" t="s">
        <v>871</v>
      </c>
      <c r="C2853" s="20" t="s">
        <v>2420</v>
      </c>
      <c r="D2853" s="40">
        <v>33.9</v>
      </c>
      <c r="E2853" s="40">
        <v>35.799999999999997</v>
      </c>
      <c r="F2853" s="40">
        <v>44.4</v>
      </c>
      <c r="G2853" s="40">
        <v>53.9</v>
      </c>
      <c r="H2853" s="40">
        <v>63.4</v>
      </c>
      <c r="I2853" s="40">
        <v>71.3</v>
      </c>
      <c r="J2853" s="40">
        <v>75.400000000000006</v>
      </c>
      <c r="K2853" s="40">
        <v>73.5</v>
      </c>
      <c r="L2853" s="40">
        <v>67.2</v>
      </c>
      <c r="M2853" s="40">
        <v>55.9</v>
      </c>
      <c r="N2853" s="40">
        <v>45.2</v>
      </c>
      <c r="O2853" s="40">
        <v>36</v>
      </c>
    </row>
    <row r="2854" spans="1:15">
      <c r="A2854" s="40">
        <v>51139</v>
      </c>
      <c r="B2854" s="20" t="s">
        <v>1289</v>
      </c>
      <c r="C2854" s="20" t="s">
        <v>2420</v>
      </c>
      <c r="D2854" s="40">
        <v>30.7</v>
      </c>
      <c r="E2854" s="40">
        <v>32.700000000000003</v>
      </c>
      <c r="F2854" s="40">
        <v>41.1</v>
      </c>
      <c r="G2854" s="40">
        <v>50.7</v>
      </c>
      <c r="H2854" s="40">
        <v>60.4</v>
      </c>
      <c r="I2854" s="40">
        <v>68</v>
      </c>
      <c r="J2854" s="40">
        <v>71.900000000000006</v>
      </c>
      <c r="K2854" s="40">
        <v>70.099999999999994</v>
      </c>
      <c r="L2854" s="40">
        <v>64</v>
      </c>
      <c r="M2854" s="40">
        <v>53.2</v>
      </c>
      <c r="N2854" s="40">
        <v>42.5</v>
      </c>
      <c r="O2854" s="40">
        <v>33.200000000000003</v>
      </c>
    </row>
    <row r="2855" spans="1:15">
      <c r="A2855" s="40">
        <v>51141</v>
      </c>
      <c r="B2855" s="20" t="s">
        <v>2451</v>
      </c>
      <c r="C2855" s="20" t="s">
        <v>2420</v>
      </c>
      <c r="D2855" s="40">
        <v>35</v>
      </c>
      <c r="E2855" s="40">
        <v>37.1</v>
      </c>
      <c r="F2855" s="40">
        <v>44.9</v>
      </c>
      <c r="G2855" s="40">
        <v>54</v>
      </c>
      <c r="H2855" s="40">
        <v>62.8</v>
      </c>
      <c r="I2855" s="40">
        <v>70</v>
      </c>
      <c r="J2855" s="40">
        <v>73.5</v>
      </c>
      <c r="K2855" s="40">
        <v>72.099999999999994</v>
      </c>
      <c r="L2855" s="40">
        <v>66.3</v>
      </c>
      <c r="M2855" s="40">
        <v>55.4</v>
      </c>
      <c r="N2855" s="40">
        <v>45.2</v>
      </c>
      <c r="O2855" s="40">
        <v>36.799999999999997</v>
      </c>
    </row>
    <row r="2856" spans="1:15">
      <c r="A2856" s="40">
        <v>51143</v>
      </c>
      <c r="B2856" s="20" t="s">
        <v>2452</v>
      </c>
      <c r="C2856" s="20" t="s">
        <v>2420</v>
      </c>
      <c r="D2856" s="40">
        <v>36.5</v>
      </c>
      <c r="E2856" s="40">
        <v>38.5</v>
      </c>
      <c r="F2856" s="40">
        <v>46.6</v>
      </c>
      <c r="G2856" s="40">
        <v>55.8</v>
      </c>
      <c r="H2856" s="40">
        <v>64.8</v>
      </c>
      <c r="I2856" s="40">
        <v>72.5</v>
      </c>
      <c r="J2856" s="40">
        <v>76.099999999999994</v>
      </c>
      <c r="K2856" s="40">
        <v>74.599999999999994</v>
      </c>
      <c r="L2856" s="40">
        <v>68.400000000000006</v>
      </c>
      <c r="M2856" s="40">
        <v>57.3</v>
      </c>
      <c r="N2856" s="40">
        <v>46.7</v>
      </c>
      <c r="O2856" s="40">
        <v>38.200000000000003</v>
      </c>
    </row>
    <row r="2857" spans="1:15">
      <c r="A2857" s="40">
        <v>51145</v>
      </c>
      <c r="B2857" s="20" t="s">
        <v>2453</v>
      </c>
      <c r="C2857" s="20" t="s">
        <v>2420</v>
      </c>
      <c r="D2857" s="40">
        <v>36.5</v>
      </c>
      <c r="E2857" s="40">
        <v>38.299999999999997</v>
      </c>
      <c r="F2857" s="40">
        <v>46.5</v>
      </c>
      <c r="G2857" s="40">
        <v>55.7</v>
      </c>
      <c r="H2857" s="40">
        <v>64.900000000000006</v>
      </c>
      <c r="I2857" s="40">
        <v>72.900000000000006</v>
      </c>
      <c r="J2857" s="40">
        <v>76.900000000000006</v>
      </c>
      <c r="K2857" s="40">
        <v>75.2</v>
      </c>
      <c r="L2857" s="40">
        <v>68.8</v>
      </c>
      <c r="M2857" s="40">
        <v>57.3</v>
      </c>
      <c r="N2857" s="40">
        <v>47</v>
      </c>
      <c r="O2857" s="40">
        <v>38.299999999999997</v>
      </c>
    </row>
    <row r="2858" spans="1:15">
      <c r="A2858" s="40">
        <v>51147</v>
      </c>
      <c r="B2858" s="20" t="s">
        <v>2454</v>
      </c>
      <c r="C2858" s="20" t="s">
        <v>2420</v>
      </c>
      <c r="D2858" s="40">
        <v>36.200000000000003</v>
      </c>
      <c r="E2858" s="40">
        <v>37.9</v>
      </c>
      <c r="F2858" s="40">
        <v>46.2</v>
      </c>
      <c r="G2858" s="40">
        <v>55.3</v>
      </c>
      <c r="H2858" s="40">
        <v>64.400000000000006</v>
      </c>
      <c r="I2858" s="40">
        <v>72.2</v>
      </c>
      <c r="J2858" s="40">
        <v>76.2</v>
      </c>
      <c r="K2858" s="40">
        <v>74.5</v>
      </c>
      <c r="L2858" s="40">
        <v>68.2</v>
      </c>
      <c r="M2858" s="40">
        <v>57</v>
      </c>
      <c r="N2858" s="40">
        <v>46.5</v>
      </c>
      <c r="O2858" s="40">
        <v>37.799999999999997</v>
      </c>
    </row>
    <row r="2859" spans="1:15">
      <c r="A2859" s="40">
        <v>51149</v>
      </c>
      <c r="B2859" s="20" t="s">
        <v>2455</v>
      </c>
      <c r="C2859" s="20" t="s">
        <v>2420</v>
      </c>
      <c r="D2859" s="40">
        <v>38.6</v>
      </c>
      <c r="E2859" s="40">
        <v>40.5</v>
      </c>
      <c r="F2859" s="40">
        <v>48.4</v>
      </c>
      <c r="G2859" s="40">
        <v>57.3</v>
      </c>
      <c r="H2859" s="40">
        <v>66.7</v>
      </c>
      <c r="I2859" s="40">
        <v>74.400000000000006</v>
      </c>
      <c r="J2859" s="40">
        <v>78.400000000000006</v>
      </c>
      <c r="K2859" s="40">
        <v>76.599999999999994</v>
      </c>
      <c r="L2859" s="40">
        <v>70.7</v>
      </c>
      <c r="M2859" s="40">
        <v>59.5</v>
      </c>
      <c r="N2859" s="40">
        <v>49.2</v>
      </c>
      <c r="O2859" s="40">
        <v>40.4</v>
      </c>
    </row>
    <row r="2860" spans="1:15">
      <c r="A2860" s="40">
        <v>51153</v>
      </c>
      <c r="B2860" s="20" t="s">
        <v>2456</v>
      </c>
      <c r="C2860" s="20" t="s">
        <v>2420</v>
      </c>
      <c r="D2860" s="40">
        <v>33.200000000000003</v>
      </c>
      <c r="E2860" s="40">
        <v>34.9</v>
      </c>
      <c r="F2860" s="40">
        <v>43.8</v>
      </c>
      <c r="G2860" s="40">
        <v>53.5</v>
      </c>
      <c r="H2860" s="40">
        <v>63.3</v>
      </c>
      <c r="I2860" s="40">
        <v>71.5</v>
      </c>
      <c r="J2860" s="40">
        <v>75.7</v>
      </c>
      <c r="K2860" s="40">
        <v>73.900000000000006</v>
      </c>
      <c r="L2860" s="40">
        <v>67.5</v>
      </c>
      <c r="M2860" s="40">
        <v>56.2</v>
      </c>
      <c r="N2860" s="40">
        <v>45.1</v>
      </c>
      <c r="O2860" s="40">
        <v>35.700000000000003</v>
      </c>
    </row>
    <row r="2861" spans="1:15">
      <c r="A2861" s="40">
        <v>51155</v>
      </c>
      <c r="B2861" s="20" t="s">
        <v>828</v>
      </c>
      <c r="C2861" s="20" t="s">
        <v>2420</v>
      </c>
      <c r="D2861" s="40">
        <v>32.9</v>
      </c>
      <c r="E2861" s="40">
        <v>34.9</v>
      </c>
      <c r="F2861" s="40">
        <v>42.5</v>
      </c>
      <c r="G2861" s="40">
        <v>51.6</v>
      </c>
      <c r="H2861" s="40">
        <v>60.5</v>
      </c>
      <c r="I2861" s="40">
        <v>67.8</v>
      </c>
      <c r="J2861" s="40">
        <v>71.400000000000006</v>
      </c>
      <c r="K2861" s="40">
        <v>70.099999999999994</v>
      </c>
      <c r="L2861" s="40">
        <v>64.3</v>
      </c>
      <c r="M2861" s="40">
        <v>53.4</v>
      </c>
      <c r="N2861" s="40">
        <v>43</v>
      </c>
      <c r="O2861" s="40">
        <v>34.700000000000003</v>
      </c>
    </row>
    <row r="2862" spans="1:15">
      <c r="A2862" s="40">
        <v>51157</v>
      </c>
      <c r="B2862" s="20" t="s">
        <v>2457</v>
      </c>
      <c r="C2862" s="20" t="s">
        <v>2420</v>
      </c>
      <c r="D2862" s="40">
        <v>31.2</v>
      </c>
      <c r="E2862" s="40">
        <v>33.200000000000003</v>
      </c>
      <c r="F2862" s="40">
        <v>41.7</v>
      </c>
      <c r="G2862" s="40">
        <v>51.5</v>
      </c>
      <c r="H2862" s="40">
        <v>61.3</v>
      </c>
      <c r="I2862" s="40">
        <v>69.099999999999994</v>
      </c>
      <c r="J2862" s="40">
        <v>73.099999999999994</v>
      </c>
      <c r="K2862" s="40">
        <v>71.2</v>
      </c>
      <c r="L2862" s="40">
        <v>65.2</v>
      </c>
      <c r="M2862" s="40">
        <v>54.1</v>
      </c>
      <c r="N2862" s="40">
        <v>43.3</v>
      </c>
      <c r="O2862" s="40">
        <v>33.6</v>
      </c>
    </row>
    <row r="2863" spans="1:15">
      <c r="A2863" s="40">
        <v>51159</v>
      </c>
      <c r="B2863" s="20" t="s">
        <v>1097</v>
      </c>
      <c r="C2863" s="20" t="s">
        <v>2420</v>
      </c>
      <c r="D2863" s="40">
        <v>36.200000000000003</v>
      </c>
      <c r="E2863" s="40">
        <v>37.700000000000003</v>
      </c>
      <c r="F2863" s="40">
        <v>45.9</v>
      </c>
      <c r="G2863" s="40">
        <v>55.2</v>
      </c>
      <c r="H2863" s="40">
        <v>64.900000000000006</v>
      </c>
      <c r="I2863" s="40">
        <v>73.099999999999994</v>
      </c>
      <c r="J2863" s="40">
        <v>77.400000000000006</v>
      </c>
      <c r="K2863" s="40">
        <v>75.599999999999994</v>
      </c>
      <c r="L2863" s="40">
        <v>69.599999999999994</v>
      </c>
      <c r="M2863" s="40">
        <v>58.5</v>
      </c>
      <c r="N2863" s="40">
        <v>47.7</v>
      </c>
      <c r="O2863" s="40">
        <v>38.700000000000003</v>
      </c>
    </row>
    <row r="2864" spans="1:15">
      <c r="A2864" s="40">
        <v>51161</v>
      </c>
      <c r="B2864" s="20" t="s">
        <v>2458</v>
      </c>
      <c r="C2864" s="20" t="s">
        <v>2420</v>
      </c>
      <c r="D2864" s="40">
        <v>34.4</v>
      </c>
      <c r="E2864" s="40">
        <v>36.4</v>
      </c>
      <c r="F2864" s="40">
        <v>44.3</v>
      </c>
      <c r="G2864" s="40">
        <v>53.8</v>
      </c>
      <c r="H2864" s="40">
        <v>62.8</v>
      </c>
      <c r="I2864" s="40">
        <v>70.099999999999994</v>
      </c>
      <c r="J2864" s="40">
        <v>73.7</v>
      </c>
      <c r="K2864" s="40">
        <v>72.3</v>
      </c>
      <c r="L2864" s="40">
        <v>66.3</v>
      </c>
      <c r="M2864" s="40">
        <v>55.6</v>
      </c>
      <c r="N2864" s="40">
        <v>44.9</v>
      </c>
      <c r="O2864" s="40">
        <v>36.299999999999997</v>
      </c>
    </row>
    <row r="2865" spans="1:15">
      <c r="A2865" s="40">
        <v>51163</v>
      </c>
      <c r="B2865" s="20" t="s">
        <v>2459</v>
      </c>
      <c r="C2865" s="20" t="s">
        <v>2420</v>
      </c>
      <c r="D2865" s="40">
        <v>33.200000000000003</v>
      </c>
      <c r="E2865" s="40">
        <v>35.200000000000003</v>
      </c>
      <c r="F2865" s="40">
        <v>43.5</v>
      </c>
      <c r="G2865" s="40">
        <v>53</v>
      </c>
      <c r="H2865" s="40">
        <v>62.4</v>
      </c>
      <c r="I2865" s="40">
        <v>69.599999999999994</v>
      </c>
      <c r="J2865" s="40">
        <v>73.5</v>
      </c>
      <c r="K2865" s="40">
        <v>71.7</v>
      </c>
      <c r="L2865" s="40">
        <v>65.5</v>
      </c>
      <c r="M2865" s="40">
        <v>54.9</v>
      </c>
      <c r="N2865" s="40">
        <v>43.9</v>
      </c>
      <c r="O2865" s="40">
        <v>35.1</v>
      </c>
    </row>
    <row r="2866" spans="1:15">
      <c r="A2866" s="40">
        <v>51165</v>
      </c>
      <c r="B2866" s="20" t="s">
        <v>1835</v>
      </c>
      <c r="C2866" s="20" t="s">
        <v>2420</v>
      </c>
      <c r="D2866" s="40">
        <v>31</v>
      </c>
      <c r="E2866" s="40">
        <v>33</v>
      </c>
      <c r="F2866" s="40">
        <v>41.3</v>
      </c>
      <c r="G2866" s="40">
        <v>50.8</v>
      </c>
      <c r="H2866" s="40">
        <v>60.4</v>
      </c>
      <c r="I2866" s="40">
        <v>67.8</v>
      </c>
      <c r="J2866" s="40">
        <v>71.7</v>
      </c>
      <c r="K2866" s="40">
        <v>69.900000000000006</v>
      </c>
      <c r="L2866" s="40">
        <v>63.8</v>
      </c>
      <c r="M2866" s="40">
        <v>53.3</v>
      </c>
      <c r="N2866" s="40">
        <v>42.4</v>
      </c>
      <c r="O2866" s="40">
        <v>33.4</v>
      </c>
    </row>
    <row r="2867" spans="1:15">
      <c r="A2867" s="40">
        <v>51167</v>
      </c>
      <c r="B2867" s="20" t="s">
        <v>757</v>
      </c>
      <c r="C2867" s="20" t="s">
        <v>2420</v>
      </c>
      <c r="D2867" s="40">
        <v>33.4</v>
      </c>
      <c r="E2867" s="40">
        <v>35.700000000000003</v>
      </c>
      <c r="F2867" s="40">
        <v>43.4</v>
      </c>
      <c r="G2867" s="40">
        <v>52.3</v>
      </c>
      <c r="H2867" s="40">
        <v>61.1</v>
      </c>
      <c r="I2867" s="40">
        <v>68.3</v>
      </c>
      <c r="J2867" s="40">
        <v>71.599999999999994</v>
      </c>
      <c r="K2867" s="40">
        <v>70.5</v>
      </c>
      <c r="L2867" s="40">
        <v>65.099999999999994</v>
      </c>
      <c r="M2867" s="40">
        <v>54.1</v>
      </c>
      <c r="N2867" s="40">
        <v>43.4</v>
      </c>
      <c r="O2867" s="40">
        <v>35.1</v>
      </c>
    </row>
    <row r="2868" spans="1:15">
      <c r="A2868" s="40">
        <v>51169</v>
      </c>
      <c r="B2868" s="20" t="s">
        <v>831</v>
      </c>
      <c r="C2868" s="20" t="s">
        <v>2420</v>
      </c>
      <c r="D2868" s="40">
        <v>35.200000000000003</v>
      </c>
      <c r="E2868" s="40">
        <v>37.700000000000003</v>
      </c>
      <c r="F2868" s="40">
        <v>45.5</v>
      </c>
      <c r="G2868" s="40">
        <v>54.4</v>
      </c>
      <c r="H2868" s="40">
        <v>63.1</v>
      </c>
      <c r="I2868" s="40">
        <v>70.5</v>
      </c>
      <c r="J2868" s="40">
        <v>73.8</v>
      </c>
      <c r="K2868" s="40">
        <v>72.8</v>
      </c>
      <c r="L2868" s="40">
        <v>67.400000000000006</v>
      </c>
      <c r="M2868" s="40">
        <v>56.2</v>
      </c>
      <c r="N2868" s="40">
        <v>45.1</v>
      </c>
      <c r="O2868" s="40">
        <v>36.9</v>
      </c>
    </row>
    <row r="2869" spans="1:15">
      <c r="A2869" s="40">
        <v>51171</v>
      </c>
      <c r="B2869" s="20" t="s">
        <v>2460</v>
      </c>
      <c r="C2869" s="20" t="s">
        <v>2420</v>
      </c>
      <c r="D2869" s="40">
        <v>30.7</v>
      </c>
      <c r="E2869" s="40">
        <v>32.9</v>
      </c>
      <c r="F2869" s="40">
        <v>41.5</v>
      </c>
      <c r="G2869" s="40">
        <v>51.2</v>
      </c>
      <c r="H2869" s="40">
        <v>60.9</v>
      </c>
      <c r="I2869" s="40">
        <v>68.599999999999994</v>
      </c>
      <c r="J2869" s="40">
        <v>72.599999999999994</v>
      </c>
      <c r="K2869" s="40">
        <v>70.8</v>
      </c>
      <c r="L2869" s="40">
        <v>64.599999999999994</v>
      </c>
      <c r="M2869" s="40">
        <v>53.5</v>
      </c>
      <c r="N2869" s="40">
        <v>42.7</v>
      </c>
      <c r="O2869" s="40">
        <v>33.299999999999997</v>
      </c>
    </row>
    <row r="2870" spans="1:15">
      <c r="A2870" s="40">
        <v>51173</v>
      </c>
      <c r="B2870" s="20" t="s">
        <v>2461</v>
      </c>
      <c r="C2870" s="20" t="s">
        <v>2420</v>
      </c>
      <c r="D2870" s="40">
        <v>32.200000000000003</v>
      </c>
      <c r="E2870" s="40">
        <v>34.1</v>
      </c>
      <c r="F2870" s="40">
        <v>41.5</v>
      </c>
      <c r="G2870" s="40">
        <v>50.2</v>
      </c>
      <c r="H2870" s="40">
        <v>59.1</v>
      </c>
      <c r="I2870" s="40">
        <v>66.400000000000006</v>
      </c>
      <c r="J2870" s="40">
        <v>69.7</v>
      </c>
      <c r="K2870" s="40">
        <v>68.5</v>
      </c>
      <c r="L2870" s="40">
        <v>62.9</v>
      </c>
      <c r="M2870" s="40">
        <v>52.1</v>
      </c>
      <c r="N2870" s="40">
        <v>41.8</v>
      </c>
      <c r="O2870" s="40">
        <v>33.799999999999997</v>
      </c>
    </row>
    <row r="2871" spans="1:15">
      <c r="A2871" s="40">
        <v>51175</v>
      </c>
      <c r="B2871" s="20" t="s">
        <v>2462</v>
      </c>
      <c r="C2871" s="20" t="s">
        <v>2420</v>
      </c>
      <c r="D2871" s="40">
        <v>39</v>
      </c>
      <c r="E2871" s="40">
        <v>40.700000000000003</v>
      </c>
      <c r="F2871" s="40">
        <v>48.5</v>
      </c>
      <c r="G2871" s="40">
        <v>57.4</v>
      </c>
      <c r="H2871" s="40">
        <v>66.400000000000006</v>
      </c>
      <c r="I2871" s="40">
        <v>74</v>
      </c>
      <c r="J2871" s="40">
        <v>77.900000000000006</v>
      </c>
      <c r="K2871" s="40">
        <v>76.2</v>
      </c>
      <c r="L2871" s="40">
        <v>70.599999999999994</v>
      </c>
      <c r="M2871" s="40">
        <v>59.5</v>
      </c>
      <c r="N2871" s="40">
        <v>49.2</v>
      </c>
      <c r="O2871" s="40">
        <v>40.700000000000003</v>
      </c>
    </row>
    <row r="2872" spans="1:15">
      <c r="A2872" s="40">
        <v>51177</v>
      </c>
      <c r="B2872" s="20" t="s">
        <v>2463</v>
      </c>
      <c r="C2872" s="20" t="s">
        <v>2420</v>
      </c>
      <c r="D2872" s="40">
        <v>34.200000000000003</v>
      </c>
      <c r="E2872" s="40">
        <v>36.1</v>
      </c>
      <c r="F2872" s="40">
        <v>44.7</v>
      </c>
      <c r="G2872" s="40">
        <v>54.2</v>
      </c>
      <c r="H2872" s="40">
        <v>63.5</v>
      </c>
      <c r="I2872" s="40">
        <v>71.3</v>
      </c>
      <c r="J2872" s="40">
        <v>75.5</v>
      </c>
      <c r="K2872" s="40">
        <v>73.7</v>
      </c>
      <c r="L2872" s="40">
        <v>67.400000000000006</v>
      </c>
      <c r="M2872" s="40">
        <v>56.1</v>
      </c>
      <c r="N2872" s="40">
        <v>45.5</v>
      </c>
      <c r="O2872" s="40">
        <v>36.299999999999997</v>
      </c>
    </row>
    <row r="2873" spans="1:15">
      <c r="A2873" s="40">
        <v>51179</v>
      </c>
      <c r="B2873" s="20" t="s">
        <v>1361</v>
      </c>
      <c r="C2873" s="20" t="s">
        <v>2420</v>
      </c>
      <c r="D2873" s="40">
        <v>34</v>
      </c>
      <c r="E2873" s="40">
        <v>35.799999999999997</v>
      </c>
      <c r="F2873" s="40">
        <v>44.5</v>
      </c>
      <c r="G2873" s="40">
        <v>54.1</v>
      </c>
      <c r="H2873" s="40">
        <v>63.6</v>
      </c>
      <c r="I2873" s="40">
        <v>71.5</v>
      </c>
      <c r="J2873" s="40">
        <v>75.7</v>
      </c>
      <c r="K2873" s="40">
        <v>73.900000000000006</v>
      </c>
      <c r="L2873" s="40">
        <v>67.7</v>
      </c>
      <c r="M2873" s="40">
        <v>56.5</v>
      </c>
      <c r="N2873" s="40">
        <v>45.7</v>
      </c>
      <c r="O2873" s="40">
        <v>36.4</v>
      </c>
    </row>
    <row r="2874" spans="1:15">
      <c r="A2874" s="40">
        <v>51181</v>
      </c>
      <c r="B2874" s="20" t="s">
        <v>1962</v>
      </c>
      <c r="C2874" s="20" t="s">
        <v>2420</v>
      </c>
      <c r="D2874" s="40">
        <v>38.9</v>
      </c>
      <c r="E2874" s="40">
        <v>40.5</v>
      </c>
      <c r="F2874" s="40">
        <v>48.4</v>
      </c>
      <c r="G2874" s="40">
        <v>57.1</v>
      </c>
      <c r="H2874" s="40">
        <v>66.400000000000006</v>
      </c>
      <c r="I2874" s="40">
        <v>74.2</v>
      </c>
      <c r="J2874" s="40">
        <v>78.3</v>
      </c>
      <c r="K2874" s="40">
        <v>76.5</v>
      </c>
      <c r="L2874" s="40">
        <v>70.8</v>
      </c>
      <c r="M2874" s="40">
        <v>59.9</v>
      </c>
      <c r="N2874" s="40">
        <v>49.6</v>
      </c>
      <c r="O2874" s="40">
        <v>40.799999999999997</v>
      </c>
    </row>
    <row r="2875" spans="1:15">
      <c r="A2875" s="40">
        <v>51183</v>
      </c>
      <c r="B2875" s="20" t="s">
        <v>967</v>
      </c>
      <c r="C2875" s="20" t="s">
        <v>2420</v>
      </c>
      <c r="D2875" s="40">
        <v>38.5</v>
      </c>
      <c r="E2875" s="40">
        <v>40.299999999999997</v>
      </c>
      <c r="F2875" s="40">
        <v>48.2</v>
      </c>
      <c r="G2875" s="40">
        <v>57.2</v>
      </c>
      <c r="H2875" s="40">
        <v>66.3</v>
      </c>
      <c r="I2875" s="40">
        <v>74</v>
      </c>
      <c r="J2875" s="40">
        <v>78</v>
      </c>
      <c r="K2875" s="40">
        <v>76.099999999999994</v>
      </c>
      <c r="L2875" s="40">
        <v>70.3</v>
      </c>
      <c r="M2875" s="40">
        <v>59.1</v>
      </c>
      <c r="N2875" s="40">
        <v>48.8</v>
      </c>
      <c r="O2875" s="40">
        <v>40.200000000000003</v>
      </c>
    </row>
    <row r="2876" spans="1:15">
      <c r="A2876" s="40">
        <v>51185</v>
      </c>
      <c r="B2876" s="20" t="s">
        <v>1208</v>
      </c>
      <c r="C2876" s="20" t="s">
        <v>2420</v>
      </c>
      <c r="D2876" s="40">
        <v>31.6</v>
      </c>
      <c r="E2876" s="40">
        <v>33.5</v>
      </c>
      <c r="F2876" s="40">
        <v>41</v>
      </c>
      <c r="G2876" s="40">
        <v>50</v>
      </c>
      <c r="H2876" s="40">
        <v>59</v>
      </c>
      <c r="I2876" s="40">
        <v>66.099999999999994</v>
      </c>
      <c r="J2876" s="40">
        <v>69.400000000000006</v>
      </c>
      <c r="K2876" s="40">
        <v>68.2</v>
      </c>
      <c r="L2876" s="40">
        <v>62.7</v>
      </c>
      <c r="M2876" s="40">
        <v>52</v>
      </c>
      <c r="N2876" s="40">
        <v>41.5</v>
      </c>
      <c r="O2876" s="40">
        <v>33.299999999999997</v>
      </c>
    </row>
    <row r="2877" spans="1:15">
      <c r="A2877" s="40">
        <v>51187</v>
      </c>
      <c r="B2877" s="20" t="s">
        <v>1119</v>
      </c>
      <c r="C2877" s="20" t="s">
        <v>2420</v>
      </c>
      <c r="D2877" s="40">
        <v>30.8</v>
      </c>
      <c r="E2877" s="40">
        <v>32.9</v>
      </c>
      <c r="F2877" s="40">
        <v>41.6</v>
      </c>
      <c r="G2877" s="40">
        <v>51.4</v>
      </c>
      <c r="H2877" s="40">
        <v>61.2</v>
      </c>
      <c r="I2877" s="40">
        <v>69</v>
      </c>
      <c r="J2877" s="40">
        <v>73.099999999999994</v>
      </c>
      <c r="K2877" s="40">
        <v>71.3</v>
      </c>
      <c r="L2877" s="40">
        <v>65</v>
      </c>
      <c r="M2877" s="40">
        <v>53.9</v>
      </c>
      <c r="N2877" s="40">
        <v>43.1</v>
      </c>
      <c r="O2877" s="40">
        <v>33.4</v>
      </c>
    </row>
    <row r="2878" spans="1:15">
      <c r="A2878" s="40">
        <v>51191</v>
      </c>
      <c r="B2878" s="20" t="s">
        <v>765</v>
      </c>
      <c r="C2878" s="20" t="s">
        <v>2420</v>
      </c>
      <c r="D2878" s="40">
        <v>34.1</v>
      </c>
      <c r="E2878" s="40">
        <v>36.4</v>
      </c>
      <c r="F2878" s="40">
        <v>43.9</v>
      </c>
      <c r="G2878" s="40">
        <v>52.7</v>
      </c>
      <c r="H2878" s="40">
        <v>61.5</v>
      </c>
      <c r="I2878" s="40">
        <v>68.900000000000006</v>
      </c>
      <c r="J2878" s="40">
        <v>72.099999999999994</v>
      </c>
      <c r="K2878" s="40">
        <v>71.099999999999994</v>
      </c>
      <c r="L2878" s="40">
        <v>65.599999999999994</v>
      </c>
      <c r="M2878" s="40">
        <v>54.5</v>
      </c>
      <c r="N2878" s="40">
        <v>43.8</v>
      </c>
      <c r="O2878" s="40">
        <v>35.700000000000003</v>
      </c>
    </row>
    <row r="2879" spans="1:15">
      <c r="A2879" s="40">
        <v>51193</v>
      </c>
      <c r="B2879" s="20" t="s">
        <v>2132</v>
      </c>
      <c r="C2879" s="20" t="s">
        <v>2420</v>
      </c>
      <c r="D2879" s="40">
        <v>35.700000000000003</v>
      </c>
      <c r="E2879" s="40">
        <v>37.1</v>
      </c>
      <c r="F2879" s="40">
        <v>45.5</v>
      </c>
      <c r="G2879" s="40">
        <v>54.8</v>
      </c>
      <c r="H2879" s="40">
        <v>64.5</v>
      </c>
      <c r="I2879" s="40">
        <v>72.900000000000006</v>
      </c>
      <c r="J2879" s="40">
        <v>77.3</v>
      </c>
      <c r="K2879" s="40">
        <v>75.5</v>
      </c>
      <c r="L2879" s="40">
        <v>69.400000000000006</v>
      </c>
      <c r="M2879" s="40">
        <v>58.4</v>
      </c>
      <c r="N2879" s="40">
        <v>47.5</v>
      </c>
      <c r="O2879" s="40">
        <v>38.4</v>
      </c>
    </row>
    <row r="2880" spans="1:15">
      <c r="A2880" s="40">
        <v>51195</v>
      </c>
      <c r="B2880" s="20" t="s">
        <v>2388</v>
      </c>
      <c r="C2880" s="20" t="s">
        <v>2420</v>
      </c>
      <c r="D2880" s="40">
        <v>33</v>
      </c>
      <c r="E2880" s="40">
        <v>35.4</v>
      </c>
      <c r="F2880" s="40">
        <v>43.3</v>
      </c>
      <c r="G2880" s="40">
        <v>52.3</v>
      </c>
      <c r="H2880" s="40">
        <v>61</v>
      </c>
      <c r="I2880" s="40">
        <v>68.099999999999994</v>
      </c>
      <c r="J2880" s="40">
        <v>71.400000000000006</v>
      </c>
      <c r="K2880" s="40">
        <v>70.3</v>
      </c>
      <c r="L2880" s="40">
        <v>65.099999999999994</v>
      </c>
      <c r="M2880" s="40">
        <v>54.2</v>
      </c>
      <c r="N2880" s="40">
        <v>43.3</v>
      </c>
      <c r="O2880" s="40">
        <v>34.9</v>
      </c>
    </row>
    <row r="2881" spans="1:15">
      <c r="A2881" s="40">
        <v>51197</v>
      </c>
      <c r="B2881" s="20" t="s">
        <v>2464</v>
      </c>
      <c r="C2881" s="20" t="s">
        <v>2420</v>
      </c>
      <c r="D2881" s="40">
        <v>32.4</v>
      </c>
      <c r="E2881" s="40">
        <v>34.4</v>
      </c>
      <c r="F2881" s="40">
        <v>41.7</v>
      </c>
      <c r="G2881" s="40">
        <v>50.6</v>
      </c>
      <c r="H2881" s="40">
        <v>59.6</v>
      </c>
      <c r="I2881" s="40">
        <v>66.8</v>
      </c>
      <c r="J2881" s="40">
        <v>70.3</v>
      </c>
      <c r="K2881" s="40">
        <v>69</v>
      </c>
      <c r="L2881" s="40">
        <v>63.2</v>
      </c>
      <c r="M2881" s="40">
        <v>52.4</v>
      </c>
      <c r="N2881" s="40">
        <v>42.1</v>
      </c>
      <c r="O2881" s="40">
        <v>34</v>
      </c>
    </row>
    <row r="2882" spans="1:15">
      <c r="A2882" s="40">
        <v>51199</v>
      </c>
      <c r="B2882" s="20" t="s">
        <v>1503</v>
      </c>
      <c r="C2882" s="20" t="s">
        <v>2420</v>
      </c>
      <c r="D2882" s="40">
        <v>39</v>
      </c>
      <c r="E2882" s="40">
        <v>40.299999999999997</v>
      </c>
      <c r="F2882" s="40">
        <v>48.1</v>
      </c>
      <c r="G2882" s="40">
        <v>56.8</v>
      </c>
      <c r="H2882" s="40">
        <v>66.2</v>
      </c>
      <c r="I2882" s="40">
        <v>74.2</v>
      </c>
      <c r="J2882" s="40">
        <v>78.400000000000006</v>
      </c>
      <c r="K2882" s="40">
        <v>76.8</v>
      </c>
      <c r="L2882" s="40">
        <v>71.2</v>
      </c>
      <c r="M2882" s="40">
        <v>60.5</v>
      </c>
      <c r="N2882" s="40">
        <v>50</v>
      </c>
      <c r="O2882" s="40">
        <v>41.2</v>
      </c>
    </row>
    <row r="2883" spans="1:15">
      <c r="A2883" s="40">
        <v>51510</v>
      </c>
      <c r="B2883" s="20" t="s">
        <v>2465</v>
      </c>
      <c r="C2883" s="20" t="s">
        <v>2420</v>
      </c>
      <c r="D2883" s="40">
        <v>34.200000000000003</v>
      </c>
      <c r="E2883" s="40">
        <v>35.700000000000003</v>
      </c>
      <c r="F2883" s="40">
        <v>44.6</v>
      </c>
      <c r="G2883" s="40">
        <v>54.3</v>
      </c>
      <c r="H2883" s="40">
        <v>64.2</v>
      </c>
      <c r="I2883" s="40">
        <v>72.400000000000006</v>
      </c>
      <c r="J2883" s="40">
        <v>76.8</v>
      </c>
      <c r="K2883" s="40">
        <v>75</v>
      </c>
      <c r="L2883" s="40">
        <v>68.5</v>
      </c>
      <c r="M2883" s="40">
        <v>57</v>
      </c>
      <c r="N2883" s="40">
        <v>46.1</v>
      </c>
      <c r="O2883" s="40">
        <v>36.799999999999997</v>
      </c>
    </row>
    <row r="2884" spans="1:15">
      <c r="A2884" s="40">
        <v>51520</v>
      </c>
      <c r="B2884" s="20" t="s">
        <v>2466</v>
      </c>
      <c r="C2884" s="20" t="s">
        <v>2420</v>
      </c>
      <c r="D2884" s="40">
        <v>35.4</v>
      </c>
      <c r="E2884" s="40">
        <v>37.799999999999997</v>
      </c>
      <c r="F2884" s="40">
        <v>45.6</v>
      </c>
      <c r="G2884" s="40">
        <v>54.4</v>
      </c>
      <c r="H2884" s="40">
        <v>63</v>
      </c>
      <c r="I2884" s="40">
        <v>70.5</v>
      </c>
      <c r="J2884" s="40">
        <v>73.7</v>
      </c>
      <c r="K2884" s="40">
        <v>72.7</v>
      </c>
      <c r="L2884" s="40">
        <v>67.3</v>
      </c>
      <c r="M2884" s="40">
        <v>56</v>
      </c>
      <c r="N2884" s="40">
        <v>45.1</v>
      </c>
      <c r="O2884" s="40">
        <v>37</v>
      </c>
    </row>
    <row r="2885" spans="1:15">
      <c r="A2885" s="40">
        <v>51530</v>
      </c>
      <c r="B2885" s="20" t="s">
        <v>2467</v>
      </c>
      <c r="C2885" s="20" t="s">
        <v>2420</v>
      </c>
      <c r="D2885" s="40">
        <v>34.4</v>
      </c>
      <c r="E2885" s="40">
        <v>36.5</v>
      </c>
      <c r="F2885" s="40">
        <v>44.8</v>
      </c>
      <c r="G2885" s="40">
        <v>54.1</v>
      </c>
      <c r="H2885" s="40">
        <v>63.5</v>
      </c>
      <c r="I2885" s="40">
        <v>71</v>
      </c>
      <c r="J2885" s="40">
        <v>75.099999999999994</v>
      </c>
      <c r="K2885" s="40">
        <v>73.2</v>
      </c>
      <c r="L2885" s="40">
        <v>66.8</v>
      </c>
      <c r="M2885" s="40">
        <v>55.9</v>
      </c>
      <c r="N2885" s="40">
        <v>45</v>
      </c>
      <c r="O2885" s="40">
        <v>36.299999999999997</v>
      </c>
    </row>
    <row r="2886" spans="1:15">
      <c r="A2886" s="40">
        <v>51540</v>
      </c>
      <c r="B2886" s="20" t="s">
        <v>2468</v>
      </c>
      <c r="C2886" s="20" t="s">
        <v>2420</v>
      </c>
      <c r="D2886" s="40">
        <v>34.700000000000003</v>
      </c>
      <c r="E2886" s="40">
        <v>36.5</v>
      </c>
      <c r="F2886" s="40">
        <v>45</v>
      </c>
      <c r="G2886" s="40">
        <v>54.4</v>
      </c>
      <c r="H2886" s="40">
        <v>63.9</v>
      </c>
      <c r="I2886" s="40">
        <v>71.599999999999994</v>
      </c>
      <c r="J2886" s="40">
        <v>75.5</v>
      </c>
      <c r="K2886" s="40">
        <v>73.900000000000006</v>
      </c>
      <c r="L2886" s="40">
        <v>67.5</v>
      </c>
      <c r="M2886" s="40">
        <v>56.7</v>
      </c>
      <c r="N2886" s="40">
        <v>45.9</v>
      </c>
      <c r="O2886" s="40">
        <v>36.799999999999997</v>
      </c>
    </row>
    <row r="2887" spans="1:15">
      <c r="A2887" s="40">
        <v>51550</v>
      </c>
      <c r="B2887" s="20" t="s">
        <v>2469</v>
      </c>
      <c r="C2887" s="20" t="s">
        <v>2420</v>
      </c>
      <c r="D2887" s="40">
        <v>40.1</v>
      </c>
      <c r="E2887" s="40">
        <v>41.4</v>
      </c>
      <c r="F2887" s="40">
        <v>48.8</v>
      </c>
      <c r="G2887" s="40">
        <v>57</v>
      </c>
      <c r="H2887" s="40">
        <v>66</v>
      </c>
      <c r="I2887" s="40">
        <v>73.7</v>
      </c>
      <c r="J2887" s="40">
        <v>77.8</v>
      </c>
      <c r="K2887" s="40">
        <v>76.400000000000006</v>
      </c>
      <c r="L2887" s="40">
        <v>71.3</v>
      </c>
      <c r="M2887" s="40">
        <v>60.7</v>
      </c>
      <c r="N2887" s="40">
        <v>50.4</v>
      </c>
      <c r="O2887" s="40">
        <v>42.3</v>
      </c>
    </row>
    <row r="2888" spans="1:15">
      <c r="A2888" s="40">
        <v>51570</v>
      </c>
      <c r="B2888" s="20" t="s">
        <v>2470</v>
      </c>
      <c r="C2888" s="20" t="s">
        <v>2420</v>
      </c>
      <c r="D2888" s="40">
        <v>38.200000000000003</v>
      </c>
      <c r="E2888" s="40">
        <v>40.299999999999997</v>
      </c>
      <c r="F2888" s="40">
        <v>48.2</v>
      </c>
      <c r="G2888" s="40">
        <v>57.2</v>
      </c>
      <c r="H2888" s="40">
        <v>66.599999999999994</v>
      </c>
      <c r="I2888" s="40">
        <v>74.400000000000006</v>
      </c>
      <c r="J2888" s="40">
        <v>78.400000000000006</v>
      </c>
      <c r="K2888" s="40">
        <v>76.5</v>
      </c>
      <c r="L2888" s="40">
        <v>70.5</v>
      </c>
      <c r="M2888" s="40">
        <v>59.1</v>
      </c>
      <c r="N2888" s="40">
        <v>48.7</v>
      </c>
      <c r="O2888" s="40">
        <v>40</v>
      </c>
    </row>
    <row r="2889" spans="1:15">
      <c r="A2889" s="40">
        <v>51580</v>
      </c>
      <c r="B2889" s="20" t="s">
        <v>2471</v>
      </c>
      <c r="C2889" s="20" t="s">
        <v>2420</v>
      </c>
      <c r="D2889" s="40">
        <v>33.700000000000003</v>
      </c>
      <c r="E2889" s="40">
        <v>35.9</v>
      </c>
      <c r="F2889" s="40">
        <v>44</v>
      </c>
      <c r="G2889" s="40">
        <v>53.5</v>
      </c>
      <c r="H2889" s="40">
        <v>62.9</v>
      </c>
      <c r="I2889" s="40">
        <v>70.3</v>
      </c>
      <c r="J2889" s="40">
        <v>74.2</v>
      </c>
      <c r="K2889" s="40">
        <v>72.5</v>
      </c>
      <c r="L2889" s="40">
        <v>66.2</v>
      </c>
      <c r="M2889" s="40">
        <v>55.3</v>
      </c>
      <c r="N2889" s="40">
        <v>44.1</v>
      </c>
      <c r="O2889" s="40">
        <v>35.5</v>
      </c>
    </row>
    <row r="2890" spans="1:15">
      <c r="A2890" s="40">
        <v>51590</v>
      </c>
      <c r="B2890" s="20" t="s">
        <v>2472</v>
      </c>
      <c r="C2890" s="20" t="s">
        <v>2420</v>
      </c>
      <c r="D2890" s="40">
        <v>37.799999999999997</v>
      </c>
      <c r="E2890" s="40">
        <v>39.700000000000003</v>
      </c>
      <c r="F2890" s="40">
        <v>47.8</v>
      </c>
      <c r="G2890" s="40">
        <v>56.9</v>
      </c>
      <c r="H2890" s="40">
        <v>66</v>
      </c>
      <c r="I2890" s="40">
        <v>73.599999999999994</v>
      </c>
      <c r="J2890" s="40">
        <v>77.3</v>
      </c>
      <c r="K2890" s="40">
        <v>75.7</v>
      </c>
      <c r="L2890" s="40">
        <v>69.5</v>
      </c>
      <c r="M2890" s="40">
        <v>58.3</v>
      </c>
      <c r="N2890" s="40">
        <v>47.7</v>
      </c>
      <c r="O2890" s="40">
        <v>39.299999999999997</v>
      </c>
    </row>
    <row r="2891" spans="1:15">
      <c r="A2891" s="40">
        <v>51595</v>
      </c>
      <c r="B2891" s="20" t="s">
        <v>2473</v>
      </c>
      <c r="C2891" s="20" t="s">
        <v>2420</v>
      </c>
      <c r="D2891" s="40">
        <v>38.4</v>
      </c>
      <c r="E2891" s="40">
        <v>40.299999999999997</v>
      </c>
      <c r="F2891" s="40">
        <v>48.1</v>
      </c>
      <c r="G2891" s="40">
        <v>57.3</v>
      </c>
      <c r="H2891" s="40">
        <v>66.400000000000006</v>
      </c>
      <c r="I2891" s="40">
        <v>74.2</v>
      </c>
      <c r="J2891" s="40">
        <v>78</v>
      </c>
      <c r="K2891" s="40">
        <v>76.3</v>
      </c>
      <c r="L2891" s="40">
        <v>70.400000000000006</v>
      </c>
      <c r="M2891" s="40">
        <v>59.1</v>
      </c>
      <c r="N2891" s="40">
        <v>48.7</v>
      </c>
      <c r="O2891" s="40">
        <v>40.200000000000003</v>
      </c>
    </row>
    <row r="2892" spans="1:15">
      <c r="A2892" s="40">
        <v>51600</v>
      </c>
      <c r="B2892" s="20" t="s">
        <v>2474</v>
      </c>
      <c r="C2892" s="20" t="s">
        <v>2420</v>
      </c>
      <c r="D2892" s="40">
        <v>33</v>
      </c>
      <c r="E2892" s="40">
        <v>34.5</v>
      </c>
      <c r="F2892" s="40">
        <v>43.5</v>
      </c>
      <c r="G2892" s="40">
        <v>53.2</v>
      </c>
      <c r="H2892" s="40">
        <v>62.9</v>
      </c>
      <c r="I2892" s="40">
        <v>71.099999999999994</v>
      </c>
      <c r="J2892" s="40">
        <v>75.3</v>
      </c>
      <c r="K2892" s="40">
        <v>73.5</v>
      </c>
      <c r="L2892" s="40">
        <v>67.2</v>
      </c>
      <c r="M2892" s="40">
        <v>56.1</v>
      </c>
      <c r="N2892" s="40">
        <v>45.1</v>
      </c>
      <c r="O2892" s="40">
        <v>35.5</v>
      </c>
    </row>
    <row r="2893" spans="1:15">
      <c r="A2893" s="40">
        <v>51610</v>
      </c>
      <c r="B2893" s="20" t="s">
        <v>2475</v>
      </c>
      <c r="C2893" s="20" t="s">
        <v>2420</v>
      </c>
      <c r="D2893" s="40">
        <v>33.299999999999997</v>
      </c>
      <c r="E2893" s="40">
        <v>34.799999999999997</v>
      </c>
      <c r="F2893" s="40">
        <v>43.5</v>
      </c>
      <c r="G2893" s="40">
        <v>53.2</v>
      </c>
      <c r="H2893" s="40">
        <v>63.1</v>
      </c>
      <c r="I2893" s="40">
        <v>71.2</v>
      </c>
      <c r="J2893" s="40">
        <v>75.5</v>
      </c>
      <c r="K2893" s="40">
        <v>73.7</v>
      </c>
      <c r="L2893" s="40">
        <v>67.3</v>
      </c>
      <c r="M2893" s="40">
        <v>56.2</v>
      </c>
      <c r="N2893" s="40">
        <v>45.3</v>
      </c>
      <c r="O2893" s="40">
        <v>35.799999999999997</v>
      </c>
    </row>
    <row r="2894" spans="1:15">
      <c r="A2894" s="40">
        <v>51620</v>
      </c>
      <c r="B2894" s="20" t="s">
        <v>2476</v>
      </c>
      <c r="C2894" s="20" t="s">
        <v>2420</v>
      </c>
      <c r="D2894" s="40">
        <v>39.299999999999997</v>
      </c>
      <c r="E2894" s="40">
        <v>41</v>
      </c>
      <c r="F2894" s="40">
        <v>48.8</v>
      </c>
      <c r="G2894" s="40">
        <v>57.5</v>
      </c>
      <c r="H2894" s="40">
        <v>66.400000000000006</v>
      </c>
      <c r="I2894" s="40">
        <v>74</v>
      </c>
      <c r="J2894" s="40">
        <v>77.900000000000006</v>
      </c>
      <c r="K2894" s="40">
        <v>76.2</v>
      </c>
      <c r="L2894" s="40">
        <v>70.7</v>
      </c>
      <c r="M2894" s="40">
        <v>59.7</v>
      </c>
      <c r="N2894" s="40">
        <v>49.5</v>
      </c>
      <c r="O2894" s="40">
        <v>41</v>
      </c>
    </row>
    <row r="2895" spans="1:15">
      <c r="A2895" s="40">
        <v>51630</v>
      </c>
      <c r="B2895" s="20" t="s">
        <v>2477</v>
      </c>
      <c r="C2895" s="20" t="s">
        <v>2420</v>
      </c>
      <c r="D2895" s="40">
        <v>34.200000000000003</v>
      </c>
      <c r="E2895" s="40">
        <v>36</v>
      </c>
      <c r="F2895" s="40">
        <v>44.7</v>
      </c>
      <c r="G2895" s="40">
        <v>54.3</v>
      </c>
      <c r="H2895" s="40">
        <v>63.6</v>
      </c>
      <c r="I2895" s="40">
        <v>71.400000000000006</v>
      </c>
      <c r="J2895" s="40">
        <v>75.599999999999994</v>
      </c>
      <c r="K2895" s="40">
        <v>73.900000000000006</v>
      </c>
      <c r="L2895" s="40">
        <v>67.599999999999994</v>
      </c>
      <c r="M2895" s="40">
        <v>56.4</v>
      </c>
      <c r="N2895" s="40">
        <v>45.8</v>
      </c>
      <c r="O2895" s="40">
        <v>36.5</v>
      </c>
    </row>
    <row r="2896" spans="1:15">
      <c r="A2896" s="40">
        <v>51640</v>
      </c>
      <c r="B2896" s="20" t="s">
        <v>2478</v>
      </c>
      <c r="C2896" s="20" t="s">
        <v>2420</v>
      </c>
      <c r="D2896" s="40">
        <v>32.799999999999997</v>
      </c>
      <c r="E2896" s="40">
        <v>34.700000000000003</v>
      </c>
      <c r="F2896" s="40">
        <v>42.2</v>
      </c>
      <c r="G2896" s="40">
        <v>51</v>
      </c>
      <c r="H2896" s="40">
        <v>59.8</v>
      </c>
      <c r="I2896" s="40">
        <v>66.8</v>
      </c>
      <c r="J2896" s="40">
        <v>70.3</v>
      </c>
      <c r="K2896" s="40">
        <v>68.8</v>
      </c>
      <c r="L2896" s="40">
        <v>63.1</v>
      </c>
      <c r="M2896" s="40">
        <v>52.5</v>
      </c>
      <c r="N2896" s="40">
        <v>42.3</v>
      </c>
      <c r="O2896" s="40">
        <v>34.5</v>
      </c>
    </row>
    <row r="2897" spans="1:15">
      <c r="A2897" s="40">
        <v>51650</v>
      </c>
      <c r="B2897" s="20" t="s">
        <v>2479</v>
      </c>
      <c r="C2897" s="20" t="s">
        <v>2420</v>
      </c>
      <c r="D2897" s="40">
        <v>39.9</v>
      </c>
      <c r="E2897" s="40">
        <v>41</v>
      </c>
      <c r="F2897" s="40">
        <v>48.6</v>
      </c>
      <c r="G2897" s="40">
        <v>57</v>
      </c>
      <c r="H2897" s="40">
        <v>66.400000000000006</v>
      </c>
      <c r="I2897" s="40">
        <v>74.400000000000006</v>
      </c>
      <c r="J2897" s="40">
        <v>78.7</v>
      </c>
      <c r="K2897" s="40">
        <v>77.2</v>
      </c>
      <c r="L2897" s="40">
        <v>71.8</v>
      </c>
      <c r="M2897" s="40">
        <v>61.3</v>
      </c>
      <c r="N2897" s="40">
        <v>50.8</v>
      </c>
      <c r="O2897" s="40">
        <v>42.1</v>
      </c>
    </row>
    <row r="2898" spans="1:15">
      <c r="A2898" s="40">
        <v>51660</v>
      </c>
      <c r="B2898" s="20" t="s">
        <v>2480</v>
      </c>
      <c r="C2898" s="20" t="s">
        <v>2420</v>
      </c>
      <c r="D2898" s="40">
        <v>32.200000000000003</v>
      </c>
      <c r="E2898" s="40">
        <v>34.4</v>
      </c>
      <c r="F2898" s="40">
        <v>42.6</v>
      </c>
      <c r="G2898" s="40">
        <v>51.9</v>
      </c>
      <c r="H2898" s="40">
        <v>61.4</v>
      </c>
      <c r="I2898" s="40">
        <v>69</v>
      </c>
      <c r="J2898" s="40">
        <v>72.900000000000006</v>
      </c>
      <c r="K2898" s="40">
        <v>71.099999999999994</v>
      </c>
      <c r="L2898" s="40">
        <v>64.900000000000006</v>
      </c>
      <c r="M2898" s="40">
        <v>54.2</v>
      </c>
      <c r="N2898" s="40">
        <v>43.3</v>
      </c>
      <c r="O2898" s="40">
        <v>34.6</v>
      </c>
    </row>
    <row r="2899" spans="1:15">
      <c r="A2899" s="40">
        <v>51670</v>
      </c>
      <c r="B2899" s="20" t="s">
        <v>2481</v>
      </c>
      <c r="C2899" s="20" t="s">
        <v>2420</v>
      </c>
      <c r="D2899" s="40">
        <v>38.700000000000003</v>
      </c>
      <c r="E2899" s="40">
        <v>40.5</v>
      </c>
      <c r="F2899" s="40">
        <v>48.5</v>
      </c>
      <c r="G2899" s="40">
        <v>57.5</v>
      </c>
      <c r="H2899" s="40">
        <v>66.8</v>
      </c>
      <c r="I2899" s="40">
        <v>74.7</v>
      </c>
      <c r="J2899" s="40">
        <v>78.7</v>
      </c>
      <c r="K2899" s="40">
        <v>76.8</v>
      </c>
      <c r="L2899" s="40">
        <v>70.900000000000006</v>
      </c>
      <c r="M2899" s="40">
        <v>59.7</v>
      </c>
      <c r="N2899" s="40">
        <v>49.3</v>
      </c>
      <c r="O2899" s="40">
        <v>40.5</v>
      </c>
    </row>
    <row r="2900" spans="1:15">
      <c r="A2900" s="40">
        <v>51680</v>
      </c>
      <c r="B2900" s="20" t="s">
        <v>2482</v>
      </c>
      <c r="C2900" s="20" t="s">
        <v>2420</v>
      </c>
      <c r="D2900" s="40">
        <v>35.200000000000003</v>
      </c>
      <c r="E2900" s="40">
        <v>37.200000000000003</v>
      </c>
      <c r="F2900" s="40">
        <v>45.2</v>
      </c>
      <c r="G2900" s="40">
        <v>54.7</v>
      </c>
      <c r="H2900" s="40">
        <v>63.7</v>
      </c>
      <c r="I2900" s="40">
        <v>71.400000000000006</v>
      </c>
      <c r="J2900" s="40">
        <v>75.2</v>
      </c>
      <c r="K2900" s="40">
        <v>73.7</v>
      </c>
      <c r="L2900" s="40">
        <v>67.3</v>
      </c>
      <c r="M2900" s="40">
        <v>56.3</v>
      </c>
      <c r="N2900" s="40">
        <v>45.6</v>
      </c>
      <c r="O2900" s="40">
        <v>37.1</v>
      </c>
    </row>
    <row r="2901" spans="1:15">
      <c r="A2901" s="40">
        <v>51683</v>
      </c>
      <c r="B2901" s="20" t="s">
        <v>2483</v>
      </c>
      <c r="C2901" s="20" t="s">
        <v>2420</v>
      </c>
      <c r="D2901" s="40">
        <v>33</v>
      </c>
      <c r="E2901" s="40">
        <v>34.700000000000003</v>
      </c>
      <c r="F2901" s="40">
        <v>43.7</v>
      </c>
      <c r="G2901" s="40">
        <v>53.4</v>
      </c>
      <c r="H2901" s="40">
        <v>63.4</v>
      </c>
      <c r="I2901" s="40">
        <v>71.5</v>
      </c>
      <c r="J2901" s="40">
        <v>75.8</v>
      </c>
      <c r="K2901" s="40">
        <v>74</v>
      </c>
      <c r="L2901" s="40">
        <v>67.5</v>
      </c>
      <c r="M2901" s="40">
        <v>56.1</v>
      </c>
      <c r="N2901" s="40">
        <v>45</v>
      </c>
      <c r="O2901" s="40">
        <v>35.5</v>
      </c>
    </row>
    <row r="2902" spans="1:15">
      <c r="A2902" s="40">
        <v>51685</v>
      </c>
      <c r="B2902" s="20" t="s">
        <v>2484</v>
      </c>
      <c r="C2902" s="20" t="s">
        <v>2420</v>
      </c>
      <c r="D2902" s="40">
        <v>33</v>
      </c>
      <c r="E2902" s="40">
        <v>34.799999999999997</v>
      </c>
      <c r="F2902" s="40">
        <v>43.7</v>
      </c>
      <c r="G2902" s="40">
        <v>53.4</v>
      </c>
      <c r="H2902" s="40">
        <v>63.3</v>
      </c>
      <c r="I2902" s="40">
        <v>71.5</v>
      </c>
      <c r="J2902" s="40">
        <v>75.7</v>
      </c>
      <c r="K2902" s="40">
        <v>73.900000000000006</v>
      </c>
      <c r="L2902" s="40">
        <v>67.5</v>
      </c>
      <c r="M2902" s="40">
        <v>56.1</v>
      </c>
      <c r="N2902" s="40">
        <v>45.1</v>
      </c>
      <c r="O2902" s="40">
        <v>35.6</v>
      </c>
    </row>
    <row r="2903" spans="1:15">
      <c r="A2903" s="40">
        <v>51690</v>
      </c>
      <c r="B2903" s="20" t="s">
        <v>2485</v>
      </c>
      <c r="C2903" s="20" t="s">
        <v>2420</v>
      </c>
      <c r="D2903" s="40">
        <v>36.6</v>
      </c>
      <c r="E2903" s="40">
        <v>38.799999999999997</v>
      </c>
      <c r="F2903" s="40">
        <v>46.7</v>
      </c>
      <c r="G2903" s="40">
        <v>55.9</v>
      </c>
      <c r="H2903" s="40">
        <v>64.7</v>
      </c>
      <c r="I2903" s="40">
        <v>72.3</v>
      </c>
      <c r="J2903" s="40">
        <v>75.8</v>
      </c>
      <c r="K2903" s="40">
        <v>74.400000000000006</v>
      </c>
      <c r="L2903" s="40">
        <v>68.2</v>
      </c>
      <c r="M2903" s="40">
        <v>57</v>
      </c>
      <c r="N2903" s="40">
        <v>46.7</v>
      </c>
      <c r="O2903" s="40">
        <v>38.200000000000003</v>
      </c>
    </row>
    <row r="2904" spans="1:15">
      <c r="A2904" s="40">
        <v>51700</v>
      </c>
      <c r="B2904" s="20" t="s">
        <v>2486</v>
      </c>
      <c r="C2904" s="20" t="s">
        <v>2420</v>
      </c>
      <c r="D2904" s="40">
        <v>39.700000000000003</v>
      </c>
      <c r="E2904" s="40">
        <v>40.9</v>
      </c>
      <c r="F2904" s="40">
        <v>48.6</v>
      </c>
      <c r="G2904" s="40">
        <v>57.1</v>
      </c>
      <c r="H2904" s="40">
        <v>66.5</v>
      </c>
      <c r="I2904" s="40">
        <v>74.400000000000006</v>
      </c>
      <c r="J2904" s="40">
        <v>78.7</v>
      </c>
      <c r="K2904" s="40">
        <v>77.099999999999994</v>
      </c>
      <c r="L2904" s="40">
        <v>71.599999999999994</v>
      </c>
      <c r="M2904" s="40">
        <v>61</v>
      </c>
      <c r="N2904" s="40">
        <v>50.5</v>
      </c>
      <c r="O2904" s="40">
        <v>41.8</v>
      </c>
    </row>
    <row r="2905" spans="1:15">
      <c r="A2905" s="40">
        <v>51710</v>
      </c>
      <c r="B2905" s="20" t="s">
        <v>2487</v>
      </c>
      <c r="C2905" s="20" t="s">
        <v>2420</v>
      </c>
      <c r="D2905" s="40">
        <v>40.5</v>
      </c>
      <c r="E2905" s="40">
        <v>41.5</v>
      </c>
      <c r="F2905" s="40">
        <v>48.8</v>
      </c>
      <c r="G2905" s="40">
        <v>57</v>
      </c>
      <c r="H2905" s="40">
        <v>66.3</v>
      </c>
      <c r="I2905" s="40">
        <v>74.2</v>
      </c>
      <c r="J2905" s="40">
        <v>78.400000000000006</v>
      </c>
      <c r="K2905" s="40">
        <v>77.099999999999994</v>
      </c>
      <c r="L2905" s="40">
        <v>72.099999999999994</v>
      </c>
      <c r="M2905" s="40">
        <v>61.7</v>
      </c>
      <c r="N2905" s="40">
        <v>51.3</v>
      </c>
      <c r="O2905" s="40">
        <v>42.8</v>
      </c>
    </row>
    <row r="2906" spans="1:15">
      <c r="A2906" s="40">
        <v>51720</v>
      </c>
      <c r="B2906" s="20" t="s">
        <v>2488</v>
      </c>
      <c r="C2906" s="20" t="s">
        <v>2420</v>
      </c>
      <c r="D2906" s="40">
        <v>33</v>
      </c>
      <c r="E2906" s="40">
        <v>35.4</v>
      </c>
      <c r="F2906" s="40">
        <v>43.5</v>
      </c>
      <c r="G2906" s="40">
        <v>52.6</v>
      </c>
      <c r="H2906" s="40">
        <v>61</v>
      </c>
      <c r="I2906" s="40">
        <v>68</v>
      </c>
      <c r="J2906" s="40">
        <v>71.2</v>
      </c>
      <c r="K2906" s="40">
        <v>70.3</v>
      </c>
      <c r="L2906" s="40">
        <v>65</v>
      </c>
      <c r="M2906" s="40">
        <v>54.2</v>
      </c>
      <c r="N2906" s="40">
        <v>43.4</v>
      </c>
      <c r="O2906" s="40">
        <v>35</v>
      </c>
    </row>
    <row r="2907" spans="1:15">
      <c r="A2907" s="40">
        <v>51730</v>
      </c>
      <c r="B2907" s="20" t="s">
        <v>2489</v>
      </c>
      <c r="C2907" s="20" t="s">
        <v>2420</v>
      </c>
      <c r="D2907" s="40">
        <v>38.200000000000003</v>
      </c>
      <c r="E2907" s="40">
        <v>40.200000000000003</v>
      </c>
      <c r="F2907" s="40">
        <v>48.1</v>
      </c>
      <c r="G2907" s="40">
        <v>57.2</v>
      </c>
      <c r="H2907" s="40">
        <v>66.5</v>
      </c>
      <c r="I2907" s="40">
        <v>74.3</v>
      </c>
      <c r="J2907" s="40">
        <v>78.2</v>
      </c>
      <c r="K2907" s="40">
        <v>76.400000000000006</v>
      </c>
      <c r="L2907" s="40">
        <v>70.400000000000006</v>
      </c>
      <c r="M2907" s="40">
        <v>59</v>
      </c>
      <c r="N2907" s="40">
        <v>48.7</v>
      </c>
      <c r="O2907" s="40">
        <v>40</v>
      </c>
    </row>
    <row r="2908" spans="1:15">
      <c r="A2908" s="40">
        <v>51735</v>
      </c>
      <c r="B2908" s="20" t="s">
        <v>2490</v>
      </c>
      <c r="C2908" s="20" t="s">
        <v>2420</v>
      </c>
      <c r="D2908" s="40">
        <v>39.6</v>
      </c>
      <c r="E2908" s="40">
        <v>40.700000000000003</v>
      </c>
      <c r="F2908" s="40">
        <v>48.3</v>
      </c>
      <c r="G2908" s="40">
        <v>56.8</v>
      </c>
      <c r="H2908" s="40">
        <v>66.3</v>
      </c>
      <c r="I2908" s="40">
        <v>74.3</v>
      </c>
      <c r="J2908" s="40">
        <v>78.7</v>
      </c>
      <c r="K2908" s="40">
        <v>77.2</v>
      </c>
      <c r="L2908" s="40">
        <v>71.7</v>
      </c>
      <c r="M2908" s="40">
        <v>61.2</v>
      </c>
      <c r="N2908" s="40">
        <v>50.6</v>
      </c>
      <c r="O2908" s="40">
        <v>41.9</v>
      </c>
    </row>
    <row r="2909" spans="1:15">
      <c r="A2909" s="40">
        <v>51740</v>
      </c>
      <c r="B2909" s="20" t="s">
        <v>2491</v>
      </c>
      <c r="C2909" s="20" t="s">
        <v>2420</v>
      </c>
      <c r="D2909" s="40">
        <v>40.700000000000003</v>
      </c>
      <c r="E2909" s="40">
        <v>41.7</v>
      </c>
      <c r="F2909" s="40">
        <v>49.1</v>
      </c>
      <c r="G2909" s="40">
        <v>57.4</v>
      </c>
      <c r="H2909" s="40">
        <v>66.599999999999994</v>
      </c>
      <c r="I2909" s="40">
        <v>74.5</v>
      </c>
      <c r="J2909" s="40">
        <v>78.599999999999994</v>
      </c>
      <c r="K2909" s="40">
        <v>77.2</v>
      </c>
      <c r="L2909" s="40">
        <v>72.2</v>
      </c>
      <c r="M2909" s="40">
        <v>61.7</v>
      </c>
      <c r="N2909" s="40">
        <v>51.3</v>
      </c>
      <c r="O2909" s="40">
        <v>42.9</v>
      </c>
    </row>
    <row r="2910" spans="1:15">
      <c r="A2910" s="40">
        <v>51750</v>
      </c>
      <c r="B2910" s="20" t="s">
        <v>2492</v>
      </c>
      <c r="C2910" s="20" t="s">
        <v>2420</v>
      </c>
      <c r="D2910" s="40">
        <v>33.299999999999997</v>
      </c>
      <c r="E2910" s="40">
        <v>35.299999999999997</v>
      </c>
      <c r="F2910" s="40">
        <v>42.9</v>
      </c>
      <c r="G2910" s="40">
        <v>52.1</v>
      </c>
      <c r="H2910" s="40">
        <v>61</v>
      </c>
      <c r="I2910" s="40">
        <v>68.5</v>
      </c>
      <c r="J2910" s="40">
        <v>72</v>
      </c>
      <c r="K2910" s="40">
        <v>70.7</v>
      </c>
      <c r="L2910" s="40">
        <v>64.900000000000006</v>
      </c>
      <c r="M2910" s="40">
        <v>54</v>
      </c>
      <c r="N2910" s="40">
        <v>43.5</v>
      </c>
      <c r="O2910" s="40">
        <v>35</v>
      </c>
    </row>
    <row r="2911" spans="1:15">
      <c r="A2911" s="40">
        <v>51760</v>
      </c>
      <c r="B2911" s="20" t="s">
        <v>2493</v>
      </c>
      <c r="C2911" s="20" t="s">
        <v>2420</v>
      </c>
      <c r="D2911" s="40">
        <v>37.200000000000003</v>
      </c>
      <c r="E2911" s="40">
        <v>39.200000000000003</v>
      </c>
      <c r="F2911" s="40">
        <v>47.3</v>
      </c>
      <c r="G2911" s="40">
        <v>56.4</v>
      </c>
      <c r="H2911" s="40">
        <v>65.8</v>
      </c>
      <c r="I2911" s="40">
        <v>73.7</v>
      </c>
      <c r="J2911" s="40">
        <v>77.7</v>
      </c>
      <c r="K2911" s="40">
        <v>76</v>
      </c>
      <c r="L2911" s="40">
        <v>69.8</v>
      </c>
      <c r="M2911" s="40">
        <v>58.3</v>
      </c>
      <c r="N2911" s="40">
        <v>47.9</v>
      </c>
      <c r="O2911" s="40">
        <v>39.1</v>
      </c>
    </row>
    <row r="2912" spans="1:15">
      <c r="A2912" s="40">
        <v>51770</v>
      </c>
      <c r="B2912" s="20" t="s">
        <v>2494</v>
      </c>
      <c r="C2912" s="20" t="s">
        <v>2420</v>
      </c>
      <c r="D2912" s="40">
        <v>35.799999999999997</v>
      </c>
      <c r="E2912" s="40">
        <v>37.9</v>
      </c>
      <c r="F2912" s="40">
        <v>45.7</v>
      </c>
      <c r="G2912" s="40">
        <v>55.1</v>
      </c>
      <c r="H2912" s="40">
        <v>64.3</v>
      </c>
      <c r="I2912" s="40">
        <v>71.900000000000006</v>
      </c>
      <c r="J2912" s="40">
        <v>75.599999999999994</v>
      </c>
      <c r="K2912" s="40">
        <v>74.099999999999994</v>
      </c>
      <c r="L2912" s="40">
        <v>67.8</v>
      </c>
      <c r="M2912" s="40">
        <v>56.8</v>
      </c>
      <c r="N2912" s="40">
        <v>46</v>
      </c>
      <c r="O2912" s="40">
        <v>37.700000000000003</v>
      </c>
    </row>
    <row r="2913" spans="1:15">
      <c r="A2913" s="40">
        <v>51775</v>
      </c>
      <c r="B2913" s="20" t="s">
        <v>2495</v>
      </c>
      <c r="C2913" s="20" t="s">
        <v>2420</v>
      </c>
      <c r="D2913" s="40">
        <v>35.6</v>
      </c>
      <c r="E2913" s="40">
        <v>37.700000000000003</v>
      </c>
      <c r="F2913" s="40">
        <v>45.5</v>
      </c>
      <c r="G2913" s="40">
        <v>55</v>
      </c>
      <c r="H2913" s="40">
        <v>64.099999999999994</v>
      </c>
      <c r="I2913" s="40">
        <v>71.7</v>
      </c>
      <c r="J2913" s="40">
        <v>75.400000000000006</v>
      </c>
      <c r="K2913" s="40">
        <v>74</v>
      </c>
      <c r="L2913" s="40">
        <v>67.7</v>
      </c>
      <c r="M2913" s="40">
        <v>56.8</v>
      </c>
      <c r="N2913" s="40">
        <v>45.9</v>
      </c>
      <c r="O2913" s="40">
        <v>37.5</v>
      </c>
    </row>
    <row r="2914" spans="1:15">
      <c r="A2914" s="40">
        <v>51790</v>
      </c>
      <c r="B2914" s="20" t="s">
        <v>2496</v>
      </c>
      <c r="C2914" s="20" t="s">
        <v>2420</v>
      </c>
      <c r="D2914" s="40">
        <v>32.5</v>
      </c>
      <c r="E2914" s="40">
        <v>34.4</v>
      </c>
      <c r="F2914" s="40">
        <v>42.8</v>
      </c>
      <c r="G2914" s="40">
        <v>52</v>
      </c>
      <c r="H2914" s="40">
        <v>61.7</v>
      </c>
      <c r="I2914" s="40">
        <v>69.2</v>
      </c>
      <c r="J2914" s="40">
        <v>73.099999999999994</v>
      </c>
      <c r="K2914" s="40">
        <v>71.400000000000006</v>
      </c>
      <c r="L2914" s="40">
        <v>65.099999999999994</v>
      </c>
      <c r="M2914" s="40">
        <v>54.4</v>
      </c>
      <c r="N2914" s="40">
        <v>43.3</v>
      </c>
      <c r="O2914" s="40">
        <v>34.799999999999997</v>
      </c>
    </row>
    <row r="2915" spans="1:15">
      <c r="A2915" s="40">
        <v>51800</v>
      </c>
      <c r="B2915" s="20" t="s">
        <v>2497</v>
      </c>
      <c r="C2915" s="20" t="s">
        <v>2420</v>
      </c>
      <c r="D2915" s="40">
        <v>39.799999999999997</v>
      </c>
      <c r="E2915" s="40">
        <v>41.3</v>
      </c>
      <c r="F2915" s="40">
        <v>48.9</v>
      </c>
      <c r="G2915" s="40">
        <v>57.5</v>
      </c>
      <c r="H2915" s="40">
        <v>66.5</v>
      </c>
      <c r="I2915" s="40">
        <v>74.099999999999994</v>
      </c>
      <c r="J2915" s="40">
        <v>78</v>
      </c>
      <c r="K2915" s="40">
        <v>76.400000000000006</v>
      </c>
      <c r="L2915" s="40">
        <v>71.099999999999994</v>
      </c>
      <c r="M2915" s="40">
        <v>60.2</v>
      </c>
      <c r="N2915" s="40">
        <v>50</v>
      </c>
      <c r="O2915" s="40">
        <v>41.7</v>
      </c>
    </row>
    <row r="2916" spans="1:15">
      <c r="A2916" s="40">
        <v>51810</v>
      </c>
      <c r="B2916" s="20" t="s">
        <v>2498</v>
      </c>
      <c r="C2916" s="20" t="s">
        <v>2420</v>
      </c>
      <c r="D2916" s="40">
        <v>40.5</v>
      </c>
      <c r="E2916" s="40">
        <v>41.3</v>
      </c>
      <c r="F2916" s="40">
        <v>48.4</v>
      </c>
      <c r="G2916" s="40">
        <v>56.5</v>
      </c>
      <c r="H2916" s="40">
        <v>65.400000000000006</v>
      </c>
      <c r="I2916" s="40">
        <v>73.400000000000006</v>
      </c>
      <c r="J2916" s="40">
        <v>77.7</v>
      </c>
      <c r="K2916" s="40">
        <v>76.5</v>
      </c>
      <c r="L2916" s="40">
        <v>71.7</v>
      </c>
      <c r="M2916" s="40">
        <v>61.5</v>
      </c>
      <c r="N2916" s="40">
        <v>51.2</v>
      </c>
      <c r="O2916" s="40">
        <v>42.8</v>
      </c>
    </row>
    <row r="2917" spans="1:15">
      <c r="A2917" s="40">
        <v>51820</v>
      </c>
      <c r="B2917" s="20" t="s">
        <v>2499</v>
      </c>
      <c r="C2917" s="20" t="s">
        <v>2420</v>
      </c>
      <c r="D2917" s="40">
        <v>32.799999999999997</v>
      </c>
      <c r="E2917" s="40">
        <v>34.6</v>
      </c>
      <c r="F2917" s="40">
        <v>43</v>
      </c>
      <c r="G2917" s="40">
        <v>52.3</v>
      </c>
      <c r="H2917" s="40">
        <v>61.8</v>
      </c>
      <c r="I2917" s="40">
        <v>69.3</v>
      </c>
      <c r="J2917" s="40">
        <v>73.099999999999994</v>
      </c>
      <c r="K2917" s="40">
        <v>71.400000000000006</v>
      </c>
      <c r="L2917" s="40">
        <v>65.2</v>
      </c>
      <c r="M2917" s="40">
        <v>54.6</v>
      </c>
      <c r="N2917" s="40">
        <v>43.8</v>
      </c>
      <c r="O2917" s="40">
        <v>35.1</v>
      </c>
    </row>
    <row r="2918" spans="1:15">
      <c r="A2918" s="40">
        <v>51830</v>
      </c>
      <c r="B2918" s="20" t="s">
        <v>2500</v>
      </c>
      <c r="C2918" s="20" t="s">
        <v>2420</v>
      </c>
      <c r="D2918" s="40">
        <v>38.6</v>
      </c>
      <c r="E2918" s="40">
        <v>40.1</v>
      </c>
      <c r="F2918" s="40">
        <v>48</v>
      </c>
      <c r="G2918" s="40">
        <v>56.7</v>
      </c>
      <c r="H2918" s="40">
        <v>66.099999999999994</v>
      </c>
      <c r="I2918" s="40">
        <v>73.900000000000006</v>
      </c>
      <c r="J2918" s="40">
        <v>78</v>
      </c>
      <c r="K2918" s="40">
        <v>76.400000000000006</v>
      </c>
      <c r="L2918" s="40">
        <v>70.7</v>
      </c>
      <c r="M2918" s="40">
        <v>59.8</v>
      </c>
      <c r="N2918" s="40">
        <v>49.5</v>
      </c>
      <c r="O2918" s="40">
        <v>40.700000000000003</v>
      </c>
    </row>
    <row r="2919" spans="1:15">
      <c r="A2919" s="40">
        <v>51840</v>
      </c>
      <c r="B2919" s="20" t="s">
        <v>2501</v>
      </c>
      <c r="C2919" s="20" t="s">
        <v>2420</v>
      </c>
      <c r="D2919" s="40">
        <v>30.4</v>
      </c>
      <c r="E2919" s="40">
        <v>32.6</v>
      </c>
      <c r="F2919" s="40">
        <v>41.5</v>
      </c>
      <c r="G2919" s="40">
        <v>51.4</v>
      </c>
      <c r="H2919" s="40">
        <v>61.4</v>
      </c>
      <c r="I2919" s="40">
        <v>69.5</v>
      </c>
      <c r="J2919" s="40">
        <v>73.7</v>
      </c>
      <c r="K2919" s="40">
        <v>71.7</v>
      </c>
      <c r="L2919" s="40">
        <v>65.3</v>
      </c>
      <c r="M2919" s="40">
        <v>54</v>
      </c>
      <c r="N2919" s="40">
        <v>42.9</v>
      </c>
      <c r="O2919" s="40">
        <v>33.299999999999997</v>
      </c>
    </row>
    <row r="2920" spans="1:15">
      <c r="A2920" s="40">
        <v>53001</v>
      </c>
      <c r="B2920" s="20" t="s">
        <v>899</v>
      </c>
      <c r="C2920" s="20" t="s">
        <v>1523</v>
      </c>
      <c r="D2920" s="40">
        <v>26.7</v>
      </c>
      <c r="E2920" s="40">
        <v>33.200000000000003</v>
      </c>
      <c r="F2920" s="40">
        <v>40.9</v>
      </c>
      <c r="G2920" s="40">
        <v>48.1</v>
      </c>
      <c r="H2920" s="40">
        <v>55.8</v>
      </c>
      <c r="I2920" s="40">
        <v>62.7</v>
      </c>
      <c r="J2920" s="40">
        <v>69.900000000000006</v>
      </c>
      <c r="K2920" s="40">
        <v>68.400000000000006</v>
      </c>
      <c r="L2920" s="40">
        <v>60.1</v>
      </c>
      <c r="M2920" s="40">
        <v>49</v>
      </c>
      <c r="N2920" s="40">
        <v>36.700000000000003</v>
      </c>
      <c r="O2920" s="40">
        <v>29.4</v>
      </c>
    </row>
    <row r="2921" spans="1:15">
      <c r="A2921" s="40">
        <v>53003</v>
      </c>
      <c r="B2921" s="20" t="s">
        <v>2502</v>
      </c>
      <c r="C2921" s="20" t="s">
        <v>1523</v>
      </c>
      <c r="D2921" s="40">
        <v>27.9</v>
      </c>
      <c r="E2921" s="40">
        <v>32.799999999999997</v>
      </c>
      <c r="F2921" s="40">
        <v>38.700000000000003</v>
      </c>
      <c r="G2921" s="40">
        <v>45.6</v>
      </c>
      <c r="H2921" s="40">
        <v>52.8</v>
      </c>
      <c r="I2921" s="40">
        <v>59.3</v>
      </c>
      <c r="J2921" s="40">
        <v>67.099999999999994</v>
      </c>
      <c r="K2921" s="40">
        <v>66.2</v>
      </c>
      <c r="L2921" s="40">
        <v>58.4</v>
      </c>
      <c r="M2921" s="40">
        <v>48.4</v>
      </c>
      <c r="N2921" s="40">
        <v>37</v>
      </c>
      <c r="O2921" s="40">
        <v>30.4</v>
      </c>
    </row>
    <row r="2922" spans="1:15">
      <c r="A2922" s="40">
        <v>53005</v>
      </c>
      <c r="B2922" s="20" t="s">
        <v>788</v>
      </c>
      <c r="C2922" s="20" t="s">
        <v>1523</v>
      </c>
      <c r="D2922" s="40">
        <v>30.3</v>
      </c>
      <c r="E2922" s="40">
        <v>36.6</v>
      </c>
      <c r="F2922" s="40">
        <v>44.5</v>
      </c>
      <c r="G2922" s="40">
        <v>51.6</v>
      </c>
      <c r="H2922" s="40">
        <v>59.2</v>
      </c>
      <c r="I2922" s="40">
        <v>66.099999999999994</v>
      </c>
      <c r="J2922" s="40">
        <v>72.599999999999994</v>
      </c>
      <c r="K2922" s="40">
        <v>71.2</v>
      </c>
      <c r="L2922" s="40">
        <v>62.9</v>
      </c>
      <c r="M2922" s="40">
        <v>51.9</v>
      </c>
      <c r="N2922" s="40">
        <v>39.799999999999997</v>
      </c>
      <c r="O2922" s="40">
        <v>32.799999999999997</v>
      </c>
    </row>
    <row r="2923" spans="1:15">
      <c r="A2923" s="40">
        <v>53007</v>
      </c>
      <c r="B2923" s="20" t="s">
        <v>2503</v>
      </c>
      <c r="C2923" s="20" t="s">
        <v>1523</v>
      </c>
      <c r="D2923" s="40">
        <v>23.4</v>
      </c>
      <c r="E2923" s="40">
        <v>28.1</v>
      </c>
      <c r="F2923" s="40">
        <v>34</v>
      </c>
      <c r="G2923" s="40">
        <v>41.3</v>
      </c>
      <c r="H2923" s="40">
        <v>48.3</v>
      </c>
      <c r="I2923" s="40">
        <v>54.3</v>
      </c>
      <c r="J2923" s="40">
        <v>61.3</v>
      </c>
      <c r="K2923" s="40">
        <v>60.9</v>
      </c>
      <c r="L2923" s="40">
        <v>53.9</v>
      </c>
      <c r="M2923" s="40">
        <v>43.5</v>
      </c>
      <c r="N2923" s="40">
        <v>32</v>
      </c>
      <c r="O2923" s="40">
        <v>25.6</v>
      </c>
    </row>
    <row r="2924" spans="1:15">
      <c r="A2924" s="40">
        <v>53009</v>
      </c>
      <c r="B2924" s="20" t="s">
        <v>2504</v>
      </c>
      <c r="C2924" s="20" t="s">
        <v>1523</v>
      </c>
      <c r="D2924" s="40">
        <v>36.200000000000003</v>
      </c>
      <c r="E2924" s="40">
        <v>38.299999999999997</v>
      </c>
      <c r="F2924" s="40">
        <v>40.1</v>
      </c>
      <c r="G2924" s="40">
        <v>44.1</v>
      </c>
      <c r="H2924" s="40">
        <v>49.2</v>
      </c>
      <c r="I2924" s="40">
        <v>53.6</v>
      </c>
      <c r="J2924" s="40">
        <v>57.8</v>
      </c>
      <c r="K2924" s="40">
        <v>58.4</v>
      </c>
      <c r="L2924" s="40">
        <v>55.2</v>
      </c>
      <c r="M2924" s="40">
        <v>48.2</v>
      </c>
      <c r="N2924" s="40">
        <v>41.2</v>
      </c>
      <c r="O2924" s="40">
        <v>37.6</v>
      </c>
    </row>
    <row r="2925" spans="1:15">
      <c r="A2925" s="40">
        <v>53011</v>
      </c>
      <c r="B2925" s="20" t="s">
        <v>793</v>
      </c>
      <c r="C2925" s="20" t="s">
        <v>1523</v>
      </c>
      <c r="D2925" s="40">
        <v>36.9</v>
      </c>
      <c r="E2925" s="40">
        <v>40.700000000000003</v>
      </c>
      <c r="F2925" s="40">
        <v>44.4</v>
      </c>
      <c r="G2925" s="40">
        <v>49.2</v>
      </c>
      <c r="H2925" s="40">
        <v>54.8</v>
      </c>
      <c r="I2925" s="40">
        <v>59.8</v>
      </c>
      <c r="J2925" s="40">
        <v>64.8</v>
      </c>
      <c r="K2925" s="40">
        <v>64.8</v>
      </c>
      <c r="L2925" s="40">
        <v>60.3</v>
      </c>
      <c r="M2925" s="40">
        <v>52.3</v>
      </c>
      <c r="N2925" s="40">
        <v>43.6</v>
      </c>
      <c r="O2925" s="40">
        <v>38.700000000000003</v>
      </c>
    </row>
    <row r="2926" spans="1:15">
      <c r="A2926" s="40">
        <v>53013</v>
      </c>
      <c r="B2926" s="20" t="s">
        <v>795</v>
      </c>
      <c r="C2926" s="20" t="s">
        <v>1523</v>
      </c>
      <c r="D2926" s="40">
        <v>28</v>
      </c>
      <c r="E2926" s="40">
        <v>32.9</v>
      </c>
      <c r="F2926" s="40">
        <v>38.799999999999997</v>
      </c>
      <c r="G2926" s="40">
        <v>45.1</v>
      </c>
      <c r="H2926" s="40">
        <v>52.2</v>
      </c>
      <c r="I2926" s="40">
        <v>59</v>
      </c>
      <c r="J2926" s="40">
        <v>66.8</v>
      </c>
      <c r="K2926" s="40">
        <v>65.8</v>
      </c>
      <c r="L2926" s="40">
        <v>58.2</v>
      </c>
      <c r="M2926" s="40">
        <v>47.9</v>
      </c>
      <c r="N2926" s="40">
        <v>36.4</v>
      </c>
      <c r="O2926" s="40">
        <v>30.4</v>
      </c>
    </row>
    <row r="2927" spans="1:15">
      <c r="A2927" s="40">
        <v>53015</v>
      </c>
      <c r="B2927" s="20" t="s">
        <v>2505</v>
      </c>
      <c r="C2927" s="20" t="s">
        <v>1523</v>
      </c>
      <c r="D2927" s="40">
        <v>35.799999999999997</v>
      </c>
      <c r="E2927" s="40">
        <v>39.1</v>
      </c>
      <c r="F2927" s="40">
        <v>42</v>
      </c>
      <c r="G2927" s="40">
        <v>46.6</v>
      </c>
      <c r="H2927" s="40">
        <v>52</v>
      </c>
      <c r="I2927" s="40">
        <v>56.9</v>
      </c>
      <c r="J2927" s="40">
        <v>62</v>
      </c>
      <c r="K2927" s="40">
        <v>62.4</v>
      </c>
      <c r="L2927" s="40">
        <v>58.2</v>
      </c>
      <c r="M2927" s="40">
        <v>50.2</v>
      </c>
      <c r="N2927" s="40">
        <v>41.7</v>
      </c>
      <c r="O2927" s="40">
        <v>37.5</v>
      </c>
    </row>
    <row r="2928" spans="1:15">
      <c r="A2928" s="40">
        <v>53017</v>
      </c>
      <c r="B2928" s="20" t="s">
        <v>918</v>
      </c>
      <c r="C2928" s="20" t="s">
        <v>1523</v>
      </c>
      <c r="D2928" s="40">
        <v>23.4</v>
      </c>
      <c r="E2928" s="40">
        <v>29.9</v>
      </c>
      <c r="F2928" s="40">
        <v>38.700000000000003</v>
      </c>
      <c r="G2928" s="40">
        <v>47.4</v>
      </c>
      <c r="H2928" s="40">
        <v>55.4</v>
      </c>
      <c r="I2928" s="40">
        <v>62.1</v>
      </c>
      <c r="J2928" s="40">
        <v>69.400000000000006</v>
      </c>
      <c r="K2928" s="40">
        <v>68.599999999999994</v>
      </c>
      <c r="L2928" s="40">
        <v>60</v>
      </c>
      <c r="M2928" s="40">
        <v>48.2</v>
      </c>
      <c r="N2928" s="40">
        <v>34.6</v>
      </c>
      <c r="O2928" s="40">
        <v>26.5</v>
      </c>
    </row>
    <row r="2929" spans="1:15">
      <c r="A2929" s="40">
        <v>53019</v>
      </c>
      <c r="B2929" s="20" t="s">
        <v>2506</v>
      </c>
      <c r="C2929" s="20" t="s">
        <v>1523</v>
      </c>
      <c r="D2929" s="40">
        <v>20.5</v>
      </c>
      <c r="E2929" s="40">
        <v>26.3</v>
      </c>
      <c r="F2929" s="40">
        <v>33.6</v>
      </c>
      <c r="G2929" s="40">
        <v>42</v>
      </c>
      <c r="H2929" s="40">
        <v>49.9</v>
      </c>
      <c r="I2929" s="40">
        <v>56.2</v>
      </c>
      <c r="J2929" s="40">
        <v>63.4</v>
      </c>
      <c r="K2929" s="40">
        <v>62.4</v>
      </c>
      <c r="L2929" s="40">
        <v>54.4</v>
      </c>
      <c r="M2929" s="40">
        <v>43</v>
      </c>
      <c r="N2929" s="40">
        <v>30.3</v>
      </c>
      <c r="O2929" s="40">
        <v>23.2</v>
      </c>
    </row>
    <row r="2930" spans="1:15">
      <c r="A2930" s="40">
        <v>53021</v>
      </c>
      <c r="B2930" s="20" t="s">
        <v>730</v>
      </c>
      <c r="C2930" s="20" t="s">
        <v>1523</v>
      </c>
      <c r="D2930" s="40">
        <v>29.2</v>
      </c>
      <c r="E2930" s="40">
        <v>35.700000000000003</v>
      </c>
      <c r="F2930" s="40">
        <v>43.6</v>
      </c>
      <c r="G2930" s="40">
        <v>50.7</v>
      </c>
      <c r="H2930" s="40">
        <v>58.3</v>
      </c>
      <c r="I2930" s="40">
        <v>65.099999999999994</v>
      </c>
      <c r="J2930" s="40">
        <v>72.099999999999994</v>
      </c>
      <c r="K2930" s="40">
        <v>70.5</v>
      </c>
      <c r="L2930" s="40">
        <v>62.2</v>
      </c>
      <c r="M2930" s="40">
        <v>51.2</v>
      </c>
      <c r="N2930" s="40">
        <v>39</v>
      </c>
      <c r="O2930" s="40">
        <v>31.8</v>
      </c>
    </row>
    <row r="2931" spans="1:15">
      <c r="A2931" s="40">
        <v>53023</v>
      </c>
      <c r="B2931" s="20" t="s">
        <v>923</v>
      </c>
      <c r="C2931" s="20" t="s">
        <v>1523</v>
      </c>
      <c r="D2931" s="40">
        <v>28.3</v>
      </c>
      <c r="E2931" s="40">
        <v>33.200000000000003</v>
      </c>
      <c r="F2931" s="40">
        <v>38.9</v>
      </c>
      <c r="G2931" s="40">
        <v>45.5</v>
      </c>
      <c r="H2931" s="40">
        <v>52.6</v>
      </c>
      <c r="I2931" s="40">
        <v>59.2</v>
      </c>
      <c r="J2931" s="40">
        <v>66.900000000000006</v>
      </c>
      <c r="K2931" s="40">
        <v>66.099999999999994</v>
      </c>
      <c r="L2931" s="40">
        <v>58.4</v>
      </c>
      <c r="M2931" s="40">
        <v>48.3</v>
      </c>
      <c r="N2931" s="40">
        <v>36.799999999999997</v>
      </c>
      <c r="O2931" s="40">
        <v>30.8</v>
      </c>
    </row>
    <row r="2932" spans="1:15">
      <c r="A2932" s="40">
        <v>53025</v>
      </c>
      <c r="B2932" s="20" t="s">
        <v>806</v>
      </c>
      <c r="C2932" s="20" t="s">
        <v>1523</v>
      </c>
      <c r="D2932" s="40">
        <v>25.9</v>
      </c>
      <c r="E2932" s="40">
        <v>32.799999999999997</v>
      </c>
      <c r="F2932" s="40">
        <v>41.8</v>
      </c>
      <c r="G2932" s="40">
        <v>50</v>
      </c>
      <c r="H2932" s="40">
        <v>58.3</v>
      </c>
      <c r="I2932" s="40">
        <v>65.2</v>
      </c>
      <c r="J2932" s="40">
        <v>72.2</v>
      </c>
      <c r="K2932" s="40">
        <v>70.7</v>
      </c>
      <c r="L2932" s="40">
        <v>62</v>
      </c>
      <c r="M2932" s="40">
        <v>50.2</v>
      </c>
      <c r="N2932" s="40">
        <v>36.799999999999997</v>
      </c>
      <c r="O2932" s="40">
        <v>28.8</v>
      </c>
    </row>
    <row r="2933" spans="1:15">
      <c r="A2933" s="40">
        <v>53027</v>
      </c>
      <c r="B2933" s="20" t="s">
        <v>2507</v>
      </c>
      <c r="C2933" s="20" t="s">
        <v>1523</v>
      </c>
      <c r="D2933" s="40">
        <v>38</v>
      </c>
      <c r="E2933" s="40">
        <v>40.700000000000003</v>
      </c>
      <c r="F2933" s="40">
        <v>43.1</v>
      </c>
      <c r="G2933" s="40">
        <v>47.2</v>
      </c>
      <c r="H2933" s="40">
        <v>52.3</v>
      </c>
      <c r="I2933" s="40">
        <v>56.6</v>
      </c>
      <c r="J2933" s="40">
        <v>60.5</v>
      </c>
      <c r="K2933" s="40">
        <v>61</v>
      </c>
      <c r="L2933" s="40">
        <v>57.7</v>
      </c>
      <c r="M2933" s="40">
        <v>50.7</v>
      </c>
      <c r="N2933" s="40">
        <v>43.4</v>
      </c>
      <c r="O2933" s="40">
        <v>39.299999999999997</v>
      </c>
    </row>
    <row r="2934" spans="1:15">
      <c r="A2934" s="40">
        <v>53029</v>
      </c>
      <c r="B2934" s="20" t="s">
        <v>2508</v>
      </c>
      <c r="C2934" s="20" t="s">
        <v>1523</v>
      </c>
      <c r="D2934" s="40">
        <v>38.4</v>
      </c>
      <c r="E2934" s="40">
        <v>41.3</v>
      </c>
      <c r="F2934" s="40">
        <v>44.2</v>
      </c>
      <c r="G2934" s="40">
        <v>48.5</v>
      </c>
      <c r="H2934" s="40">
        <v>53.5</v>
      </c>
      <c r="I2934" s="40">
        <v>57.8</v>
      </c>
      <c r="J2934" s="40">
        <v>61.3</v>
      </c>
      <c r="K2934" s="40">
        <v>61.4</v>
      </c>
      <c r="L2934" s="40">
        <v>57.6</v>
      </c>
      <c r="M2934" s="40">
        <v>50.8</v>
      </c>
      <c r="N2934" s="40">
        <v>44</v>
      </c>
      <c r="O2934" s="40">
        <v>40.1</v>
      </c>
    </row>
    <row r="2935" spans="1:15">
      <c r="A2935" s="40">
        <v>53031</v>
      </c>
      <c r="B2935" s="20" t="s">
        <v>737</v>
      </c>
      <c r="C2935" s="20" t="s">
        <v>1523</v>
      </c>
      <c r="D2935" s="40">
        <v>34</v>
      </c>
      <c r="E2935" s="40">
        <v>36</v>
      </c>
      <c r="F2935" s="40">
        <v>38</v>
      </c>
      <c r="G2935" s="40">
        <v>42.1</v>
      </c>
      <c r="H2935" s="40">
        <v>47.5</v>
      </c>
      <c r="I2935" s="40">
        <v>52.2</v>
      </c>
      <c r="J2935" s="40">
        <v>57</v>
      </c>
      <c r="K2935" s="40">
        <v>57.6</v>
      </c>
      <c r="L2935" s="40">
        <v>54</v>
      </c>
      <c r="M2935" s="40">
        <v>46.3</v>
      </c>
      <c r="N2935" s="40">
        <v>38.9</v>
      </c>
      <c r="O2935" s="40">
        <v>35.4</v>
      </c>
    </row>
    <row r="2936" spans="1:15">
      <c r="A2936" s="40">
        <v>53033</v>
      </c>
      <c r="B2936" s="20" t="s">
        <v>2314</v>
      </c>
      <c r="C2936" s="20" t="s">
        <v>1523</v>
      </c>
      <c r="D2936" s="40">
        <v>33.6</v>
      </c>
      <c r="E2936" s="40">
        <v>36.9</v>
      </c>
      <c r="F2936" s="40">
        <v>40</v>
      </c>
      <c r="G2936" s="40">
        <v>45.1</v>
      </c>
      <c r="H2936" s="40">
        <v>50.6</v>
      </c>
      <c r="I2936" s="40">
        <v>55.6</v>
      </c>
      <c r="J2936" s="40">
        <v>60.9</v>
      </c>
      <c r="K2936" s="40">
        <v>60.9</v>
      </c>
      <c r="L2936" s="40">
        <v>56.2</v>
      </c>
      <c r="M2936" s="40">
        <v>48.3</v>
      </c>
      <c r="N2936" s="40">
        <v>39.9</v>
      </c>
      <c r="O2936" s="40">
        <v>35.4</v>
      </c>
    </row>
    <row r="2937" spans="1:15">
      <c r="A2937" s="40">
        <v>53035</v>
      </c>
      <c r="B2937" s="20" t="s">
        <v>2509</v>
      </c>
      <c r="C2937" s="20" t="s">
        <v>1523</v>
      </c>
      <c r="D2937" s="40">
        <v>38.200000000000003</v>
      </c>
      <c r="E2937" s="40">
        <v>41.2</v>
      </c>
      <c r="F2937" s="40">
        <v>44.2</v>
      </c>
      <c r="G2937" s="40">
        <v>48.9</v>
      </c>
      <c r="H2937" s="40">
        <v>54.5</v>
      </c>
      <c r="I2937" s="40">
        <v>59.1</v>
      </c>
      <c r="J2937" s="40">
        <v>63.3</v>
      </c>
      <c r="K2937" s="40">
        <v>63.2</v>
      </c>
      <c r="L2937" s="40">
        <v>58.9</v>
      </c>
      <c r="M2937" s="40">
        <v>51.5</v>
      </c>
      <c r="N2937" s="40">
        <v>44</v>
      </c>
      <c r="O2937" s="40">
        <v>39.799999999999997</v>
      </c>
    </row>
    <row r="2938" spans="1:15">
      <c r="A2938" s="40">
        <v>53037</v>
      </c>
      <c r="B2938" s="20" t="s">
        <v>2510</v>
      </c>
      <c r="C2938" s="20" t="s">
        <v>1523</v>
      </c>
      <c r="D2938" s="40">
        <v>24.8</v>
      </c>
      <c r="E2938" s="40">
        <v>30</v>
      </c>
      <c r="F2938" s="40">
        <v>36.200000000000003</v>
      </c>
      <c r="G2938" s="40">
        <v>43.1</v>
      </c>
      <c r="H2938" s="40">
        <v>50.3</v>
      </c>
      <c r="I2938" s="40">
        <v>56.7</v>
      </c>
      <c r="J2938" s="40">
        <v>63.9</v>
      </c>
      <c r="K2938" s="40">
        <v>63.3</v>
      </c>
      <c r="L2938" s="40">
        <v>56.1</v>
      </c>
      <c r="M2938" s="40">
        <v>45.6</v>
      </c>
      <c r="N2938" s="40">
        <v>33.799999999999997</v>
      </c>
      <c r="O2938" s="40">
        <v>27.2</v>
      </c>
    </row>
    <row r="2939" spans="1:15">
      <c r="A2939" s="40">
        <v>53039</v>
      </c>
      <c r="B2939" s="20" t="s">
        <v>2511</v>
      </c>
      <c r="C2939" s="20" t="s">
        <v>1523</v>
      </c>
      <c r="D2939" s="40">
        <v>28.7</v>
      </c>
      <c r="E2939" s="40">
        <v>34</v>
      </c>
      <c r="F2939" s="40">
        <v>40.1</v>
      </c>
      <c r="G2939" s="40">
        <v>46.2</v>
      </c>
      <c r="H2939" s="40">
        <v>53.1</v>
      </c>
      <c r="I2939" s="40">
        <v>59.7</v>
      </c>
      <c r="J2939" s="40">
        <v>66.5</v>
      </c>
      <c r="K2939" s="40">
        <v>65.599999999999994</v>
      </c>
      <c r="L2939" s="40">
        <v>58.7</v>
      </c>
      <c r="M2939" s="40">
        <v>48.7</v>
      </c>
      <c r="N2939" s="40">
        <v>37.200000000000003</v>
      </c>
      <c r="O2939" s="40">
        <v>30.6</v>
      </c>
    </row>
    <row r="2940" spans="1:15">
      <c r="A2940" s="40">
        <v>53041</v>
      </c>
      <c r="B2940" s="20" t="s">
        <v>1150</v>
      </c>
      <c r="C2940" s="20" t="s">
        <v>1523</v>
      </c>
      <c r="D2940" s="40">
        <v>33.6</v>
      </c>
      <c r="E2940" s="40">
        <v>36.799999999999997</v>
      </c>
      <c r="F2940" s="40">
        <v>39.700000000000003</v>
      </c>
      <c r="G2940" s="40">
        <v>44.4</v>
      </c>
      <c r="H2940" s="40">
        <v>50.3</v>
      </c>
      <c r="I2940" s="40">
        <v>55.4</v>
      </c>
      <c r="J2940" s="40">
        <v>60.9</v>
      </c>
      <c r="K2940" s="40">
        <v>60.8</v>
      </c>
      <c r="L2940" s="40">
        <v>56.2</v>
      </c>
      <c r="M2940" s="40">
        <v>48.1</v>
      </c>
      <c r="N2940" s="40">
        <v>39.799999999999997</v>
      </c>
      <c r="O2940" s="40">
        <v>35.4</v>
      </c>
    </row>
    <row r="2941" spans="1:15">
      <c r="A2941" s="40">
        <v>53043</v>
      </c>
      <c r="B2941" s="20" t="s">
        <v>814</v>
      </c>
      <c r="C2941" s="20" t="s">
        <v>1523</v>
      </c>
      <c r="D2941" s="40">
        <v>24.1</v>
      </c>
      <c r="E2941" s="40">
        <v>30.4</v>
      </c>
      <c r="F2941" s="40">
        <v>38.6</v>
      </c>
      <c r="G2941" s="40">
        <v>46.4</v>
      </c>
      <c r="H2941" s="40">
        <v>54.1</v>
      </c>
      <c r="I2941" s="40">
        <v>60.7</v>
      </c>
      <c r="J2941" s="40">
        <v>67.8</v>
      </c>
      <c r="K2941" s="40">
        <v>66.5</v>
      </c>
      <c r="L2941" s="40">
        <v>58.3</v>
      </c>
      <c r="M2941" s="40">
        <v>47.1</v>
      </c>
      <c r="N2941" s="40">
        <v>34.5</v>
      </c>
      <c r="O2941" s="40">
        <v>27</v>
      </c>
    </row>
    <row r="2942" spans="1:15">
      <c r="A2942" s="40">
        <v>53045</v>
      </c>
      <c r="B2942" s="20" t="s">
        <v>1194</v>
      </c>
      <c r="C2942" s="20" t="s">
        <v>1523</v>
      </c>
      <c r="D2942" s="40">
        <v>35.799999999999997</v>
      </c>
      <c r="E2942" s="40">
        <v>38.6</v>
      </c>
      <c r="F2942" s="40">
        <v>41.5</v>
      </c>
      <c r="G2942" s="40">
        <v>46.2</v>
      </c>
      <c r="H2942" s="40">
        <v>51.9</v>
      </c>
      <c r="I2942" s="40">
        <v>56.8</v>
      </c>
      <c r="J2942" s="40">
        <v>61.4</v>
      </c>
      <c r="K2942" s="40">
        <v>61.8</v>
      </c>
      <c r="L2942" s="40">
        <v>57.3</v>
      </c>
      <c r="M2942" s="40">
        <v>49.3</v>
      </c>
      <c r="N2942" s="40">
        <v>41.4</v>
      </c>
      <c r="O2942" s="40">
        <v>37.299999999999997</v>
      </c>
    </row>
    <row r="2943" spans="1:15">
      <c r="A2943" s="40">
        <v>53047</v>
      </c>
      <c r="B2943" s="20" t="s">
        <v>2512</v>
      </c>
      <c r="C2943" s="20" t="s">
        <v>1523</v>
      </c>
      <c r="D2943" s="40">
        <v>21</v>
      </c>
      <c r="E2943" s="40">
        <v>26.1</v>
      </c>
      <c r="F2943" s="40">
        <v>33.1</v>
      </c>
      <c r="G2943" s="40">
        <v>41.6</v>
      </c>
      <c r="H2943" s="40">
        <v>49.3</v>
      </c>
      <c r="I2943" s="40">
        <v>55.6</v>
      </c>
      <c r="J2943" s="40">
        <v>62.6</v>
      </c>
      <c r="K2943" s="40">
        <v>61.8</v>
      </c>
      <c r="L2943" s="40">
        <v>54</v>
      </c>
      <c r="M2943" s="40">
        <v>42.9</v>
      </c>
      <c r="N2943" s="40">
        <v>30.5</v>
      </c>
      <c r="O2943" s="40">
        <v>23.5</v>
      </c>
    </row>
    <row r="2944" spans="1:15">
      <c r="A2944" s="40">
        <v>53049</v>
      </c>
      <c r="B2944" s="20" t="s">
        <v>2513</v>
      </c>
      <c r="C2944" s="20" t="s">
        <v>1523</v>
      </c>
      <c r="D2944" s="40">
        <v>39.1</v>
      </c>
      <c r="E2944" s="40">
        <v>41.5</v>
      </c>
      <c r="F2944" s="40">
        <v>43.6</v>
      </c>
      <c r="G2944" s="40">
        <v>47.2</v>
      </c>
      <c r="H2944" s="40">
        <v>51.8</v>
      </c>
      <c r="I2944" s="40">
        <v>55.9</v>
      </c>
      <c r="J2944" s="40">
        <v>60</v>
      </c>
      <c r="K2944" s="40">
        <v>60.5</v>
      </c>
      <c r="L2944" s="40">
        <v>57.9</v>
      </c>
      <c r="M2944" s="40">
        <v>51.4</v>
      </c>
      <c r="N2944" s="40">
        <v>44.2</v>
      </c>
      <c r="O2944" s="40">
        <v>40.299999999999997</v>
      </c>
    </row>
    <row r="2945" spans="1:15">
      <c r="A2945" s="40">
        <v>53051</v>
      </c>
      <c r="B2945" s="20" t="s">
        <v>2514</v>
      </c>
      <c r="C2945" s="20" t="s">
        <v>1523</v>
      </c>
      <c r="D2945" s="40">
        <v>21.3</v>
      </c>
      <c r="E2945" s="40">
        <v>26.1</v>
      </c>
      <c r="F2945" s="40">
        <v>32.700000000000003</v>
      </c>
      <c r="G2945" s="40">
        <v>40.9</v>
      </c>
      <c r="H2945" s="40">
        <v>48.8</v>
      </c>
      <c r="I2945" s="40">
        <v>55.1</v>
      </c>
      <c r="J2945" s="40">
        <v>62.2</v>
      </c>
      <c r="K2945" s="40">
        <v>61</v>
      </c>
      <c r="L2945" s="40">
        <v>52.8</v>
      </c>
      <c r="M2945" s="40">
        <v>42.1</v>
      </c>
      <c r="N2945" s="40">
        <v>30.2</v>
      </c>
      <c r="O2945" s="40">
        <v>23.8</v>
      </c>
    </row>
    <row r="2946" spans="1:15">
      <c r="A2946" s="40">
        <v>53053</v>
      </c>
      <c r="B2946" s="20" t="s">
        <v>1094</v>
      </c>
      <c r="C2946" s="20" t="s">
        <v>1523</v>
      </c>
      <c r="D2946" s="40">
        <v>33.5</v>
      </c>
      <c r="E2946" s="40">
        <v>36.299999999999997</v>
      </c>
      <c r="F2946" s="40">
        <v>39</v>
      </c>
      <c r="G2946" s="40">
        <v>43.8</v>
      </c>
      <c r="H2946" s="40">
        <v>49.6</v>
      </c>
      <c r="I2946" s="40">
        <v>54.6</v>
      </c>
      <c r="J2946" s="40">
        <v>60</v>
      </c>
      <c r="K2946" s="40">
        <v>59.9</v>
      </c>
      <c r="L2946" s="40">
        <v>55.2</v>
      </c>
      <c r="M2946" s="40">
        <v>47.4</v>
      </c>
      <c r="N2946" s="40">
        <v>39.299999999999997</v>
      </c>
      <c r="O2946" s="40">
        <v>35.299999999999997</v>
      </c>
    </row>
    <row r="2947" spans="1:15">
      <c r="A2947" s="40">
        <v>53055</v>
      </c>
      <c r="B2947" s="20" t="s">
        <v>949</v>
      </c>
      <c r="C2947" s="20" t="s">
        <v>1523</v>
      </c>
      <c r="D2947" s="40">
        <v>38.5</v>
      </c>
      <c r="E2947" s="40">
        <v>41</v>
      </c>
      <c r="F2947" s="40">
        <v>43.8</v>
      </c>
      <c r="G2947" s="40">
        <v>48.2</v>
      </c>
      <c r="H2947" s="40">
        <v>53.3</v>
      </c>
      <c r="I2947" s="40">
        <v>57.7</v>
      </c>
      <c r="J2947" s="40">
        <v>61.1</v>
      </c>
      <c r="K2947" s="40">
        <v>61.1</v>
      </c>
      <c r="L2947" s="40">
        <v>57.2</v>
      </c>
      <c r="M2947" s="40">
        <v>50.4</v>
      </c>
      <c r="N2947" s="40">
        <v>44.1</v>
      </c>
      <c r="O2947" s="40">
        <v>40.299999999999997</v>
      </c>
    </row>
    <row r="2948" spans="1:15">
      <c r="A2948" s="40">
        <v>53057</v>
      </c>
      <c r="B2948" s="20" t="s">
        <v>2515</v>
      </c>
      <c r="C2948" s="20" t="s">
        <v>1523</v>
      </c>
      <c r="D2948" s="40">
        <v>31</v>
      </c>
      <c r="E2948" s="40">
        <v>34.799999999999997</v>
      </c>
      <c r="F2948" s="40">
        <v>38</v>
      </c>
      <c r="G2948" s="40">
        <v>43.8</v>
      </c>
      <c r="H2948" s="40">
        <v>49.3</v>
      </c>
      <c r="I2948" s="40">
        <v>54.1</v>
      </c>
      <c r="J2948" s="40">
        <v>59.4</v>
      </c>
      <c r="K2948" s="40">
        <v>59.6</v>
      </c>
      <c r="L2948" s="40">
        <v>54.6</v>
      </c>
      <c r="M2948" s="40">
        <v>46.4</v>
      </c>
      <c r="N2948" s="40">
        <v>37.6</v>
      </c>
      <c r="O2948" s="40">
        <v>33</v>
      </c>
    </row>
    <row r="2949" spans="1:15">
      <c r="A2949" s="40">
        <v>53059</v>
      </c>
      <c r="B2949" s="20" t="s">
        <v>2516</v>
      </c>
      <c r="C2949" s="20" t="s">
        <v>1523</v>
      </c>
      <c r="D2949" s="40">
        <v>30.3</v>
      </c>
      <c r="E2949" s="40">
        <v>33.700000000000003</v>
      </c>
      <c r="F2949" s="40">
        <v>37</v>
      </c>
      <c r="G2949" s="40">
        <v>41.9</v>
      </c>
      <c r="H2949" s="40">
        <v>47.8</v>
      </c>
      <c r="I2949" s="40">
        <v>53.5</v>
      </c>
      <c r="J2949" s="40">
        <v>59.7</v>
      </c>
      <c r="K2949" s="40">
        <v>59.5</v>
      </c>
      <c r="L2949" s="40">
        <v>55</v>
      </c>
      <c r="M2949" s="40">
        <v>46.5</v>
      </c>
      <c r="N2949" s="40">
        <v>37.1</v>
      </c>
      <c r="O2949" s="40">
        <v>32.4</v>
      </c>
    </row>
    <row r="2950" spans="1:15">
      <c r="A2950" s="40">
        <v>53061</v>
      </c>
      <c r="B2950" s="20" t="s">
        <v>2517</v>
      </c>
      <c r="C2950" s="20" t="s">
        <v>1523</v>
      </c>
      <c r="D2950" s="40">
        <v>32</v>
      </c>
      <c r="E2950" s="40">
        <v>35.700000000000003</v>
      </c>
      <c r="F2950" s="40">
        <v>38.799999999999997</v>
      </c>
      <c r="G2950" s="40">
        <v>44.2</v>
      </c>
      <c r="H2950" s="40">
        <v>49.6</v>
      </c>
      <c r="I2950" s="40">
        <v>54.3</v>
      </c>
      <c r="J2950" s="40">
        <v>59.7</v>
      </c>
      <c r="K2950" s="40">
        <v>59.8</v>
      </c>
      <c r="L2950" s="40">
        <v>55.1</v>
      </c>
      <c r="M2950" s="40">
        <v>47.2</v>
      </c>
      <c r="N2950" s="40">
        <v>38.4</v>
      </c>
      <c r="O2950" s="40">
        <v>33.9</v>
      </c>
    </row>
    <row r="2951" spans="1:15">
      <c r="A2951" s="40">
        <v>53063</v>
      </c>
      <c r="B2951" s="20" t="s">
        <v>2518</v>
      </c>
      <c r="C2951" s="20" t="s">
        <v>1523</v>
      </c>
      <c r="D2951" s="40">
        <v>25.5</v>
      </c>
      <c r="E2951" s="40">
        <v>30.9</v>
      </c>
      <c r="F2951" s="40">
        <v>37.700000000000003</v>
      </c>
      <c r="G2951" s="40">
        <v>45.3</v>
      </c>
      <c r="H2951" s="40">
        <v>53.1</v>
      </c>
      <c r="I2951" s="40">
        <v>59.6</v>
      </c>
      <c r="J2951" s="40">
        <v>66.8</v>
      </c>
      <c r="K2951" s="40">
        <v>65.5</v>
      </c>
      <c r="L2951" s="40">
        <v>57.1</v>
      </c>
      <c r="M2951" s="40">
        <v>46.3</v>
      </c>
      <c r="N2951" s="40">
        <v>34.700000000000003</v>
      </c>
      <c r="O2951" s="40">
        <v>28.3</v>
      </c>
    </row>
    <row r="2952" spans="1:15">
      <c r="A2952" s="40">
        <v>53065</v>
      </c>
      <c r="B2952" s="20" t="s">
        <v>1363</v>
      </c>
      <c r="C2952" s="20" t="s">
        <v>1523</v>
      </c>
      <c r="D2952" s="40">
        <v>22.3</v>
      </c>
      <c r="E2952" s="40">
        <v>28.1</v>
      </c>
      <c r="F2952" s="40">
        <v>35.799999999999997</v>
      </c>
      <c r="G2952" s="40">
        <v>44.3</v>
      </c>
      <c r="H2952" s="40">
        <v>52.2</v>
      </c>
      <c r="I2952" s="40">
        <v>58.5</v>
      </c>
      <c r="J2952" s="40">
        <v>65.599999999999994</v>
      </c>
      <c r="K2952" s="40">
        <v>64.400000000000006</v>
      </c>
      <c r="L2952" s="40">
        <v>56.2</v>
      </c>
      <c r="M2952" s="40">
        <v>44.8</v>
      </c>
      <c r="N2952" s="40">
        <v>32.200000000000003</v>
      </c>
      <c r="O2952" s="40">
        <v>25.1</v>
      </c>
    </row>
    <row r="2953" spans="1:15">
      <c r="A2953" s="40">
        <v>53067</v>
      </c>
      <c r="B2953" s="20" t="s">
        <v>1816</v>
      </c>
      <c r="C2953" s="20" t="s">
        <v>1523</v>
      </c>
      <c r="D2953" s="40">
        <v>37.799999999999997</v>
      </c>
      <c r="E2953" s="40">
        <v>40.9</v>
      </c>
      <c r="F2953" s="40">
        <v>43.9</v>
      </c>
      <c r="G2953" s="40">
        <v>48.6</v>
      </c>
      <c r="H2953" s="40">
        <v>54.1</v>
      </c>
      <c r="I2953" s="40">
        <v>58.9</v>
      </c>
      <c r="J2953" s="40">
        <v>63.4</v>
      </c>
      <c r="K2953" s="40">
        <v>63.5</v>
      </c>
      <c r="L2953" s="40">
        <v>58.9</v>
      </c>
      <c r="M2953" s="40">
        <v>51.1</v>
      </c>
      <c r="N2953" s="40">
        <v>43.5</v>
      </c>
      <c r="O2953" s="40">
        <v>39.299999999999997</v>
      </c>
    </row>
    <row r="2954" spans="1:15">
      <c r="A2954" s="40">
        <v>53069</v>
      </c>
      <c r="B2954" s="20" t="s">
        <v>2519</v>
      </c>
      <c r="C2954" s="20" t="s">
        <v>1523</v>
      </c>
      <c r="D2954" s="40">
        <v>38.4</v>
      </c>
      <c r="E2954" s="40">
        <v>41.2</v>
      </c>
      <c r="F2954" s="40">
        <v>43.4</v>
      </c>
      <c r="G2954" s="40">
        <v>47</v>
      </c>
      <c r="H2954" s="40">
        <v>51.6</v>
      </c>
      <c r="I2954" s="40">
        <v>55.8</v>
      </c>
      <c r="J2954" s="40">
        <v>59.9</v>
      </c>
      <c r="K2954" s="40">
        <v>60.5</v>
      </c>
      <c r="L2954" s="40">
        <v>57.7</v>
      </c>
      <c r="M2954" s="40">
        <v>51.2</v>
      </c>
      <c r="N2954" s="40">
        <v>43.9</v>
      </c>
      <c r="O2954" s="40">
        <v>39.9</v>
      </c>
    </row>
    <row r="2955" spans="1:15">
      <c r="A2955" s="40">
        <v>53071</v>
      </c>
      <c r="B2955" s="20" t="s">
        <v>2520</v>
      </c>
      <c r="C2955" s="20" t="s">
        <v>1523</v>
      </c>
      <c r="D2955" s="40">
        <v>30.9</v>
      </c>
      <c r="E2955" s="40">
        <v>36.799999999999997</v>
      </c>
      <c r="F2955" s="40">
        <v>44</v>
      </c>
      <c r="G2955" s="40">
        <v>50.8</v>
      </c>
      <c r="H2955" s="40">
        <v>58</v>
      </c>
      <c r="I2955" s="40">
        <v>65</v>
      </c>
      <c r="J2955" s="40">
        <v>72.400000000000006</v>
      </c>
      <c r="K2955" s="40">
        <v>70.900000000000006</v>
      </c>
      <c r="L2955" s="40">
        <v>62.5</v>
      </c>
      <c r="M2955" s="40">
        <v>51.8</v>
      </c>
      <c r="N2955" s="40">
        <v>40.1</v>
      </c>
      <c r="O2955" s="40">
        <v>33.5</v>
      </c>
    </row>
    <row r="2956" spans="1:15">
      <c r="A2956" s="40">
        <v>53073</v>
      </c>
      <c r="B2956" s="20" t="s">
        <v>2521</v>
      </c>
      <c r="C2956" s="20" t="s">
        <v>1523</v>
      </c>
      <c r="D2956" s="40">
        <v>28.9</v>
      </c>
      <c r="E2956" s="40">
        <v>32.700000000000003</v>
      </c>
      <c r="F2956" s="40">
        <v>36.1</v>
      </c>
      <c r="G2956" s="40">
        <v>42</v>
      </c>
      <c r="H2956" s="40">
        <v>47.7</v>
      </c>
      <c r="I2956" s="40">
        <v>52.9</v>
      </c>
      <c r="J2956" s="40">
        <v>58.3</v>
      </c>
      <c r="K2956" s="40">
        <v>58.6</v>
      </c>
      <c r="L2956" s="40">
        <v>53.2</v>
      </c>
      <c r="M2956" s="40">
        <v>44.5</v>
      </c>
      <c r="N2956" s="40">
        <v>35.799999999999997</v>
      </c>
      <c r="O2956" s="40">
        <v>30.8</v>
      </c>
    </row>
    <row r="2957" spans="1:15">
      <c r="A2957" s="40">
        <v>53075</v>
      </c>
      <c r="B2957" s="20" t="s">
        <v>2522</v>
      </c>
      <c r="C2957" s="20" t="s">
        <v>1523</v>
      </c>
      <c r="D2957" s="40">
        <v>28.3</v>
      </c>
      <c r="E2957" s="40">
        <v>33.799999999999997</v>
      </c>
      <c r="F2957" s="40">
        <v>40.299999999999997</v>
      </c>
      <c r="G2957" s="40">
        <v>47.1</v>
      </c>
      <c r="H2957" s="40">
        <v>54.3</v>
      </c>
      <c r="I2957" s="40">
        <v>60.8</v>
      </c>
      <c r="J2957" s="40">
        <v>67.900000000000006</v>
      </c>
      <c r="K2957" s="40">
        <v>66.900000000000006</v>
      </c>
      <c r="L2957" s="40">
        <v>58.9</v>
      </c>
      <c r="M2957" s="40">
        <v>48.7</v>
      </c>
      <c r="N2957" s="40">
        <v>37.4</v>
      </c>
      <c r="O2957" s="40">
        <v>30.9</v>
      </c>
    </row>
    <row r="2958" spans="1:15">
      <c r="A2958" s="40">
        <v>53077</v>
      </c>
      <c r="B2958" s="20" t="s">
        <v>2523</v>
      </c>
      <c r="C2958" s="20" t="s">
        <v>1523</v>
      </c>
      <c r="D2958" s="40">
        <v>26.5</v>
      </c>
      <c r="E2958" s="40">
        <v>31.9</v>
      </c>
      <c r="F2958" s="40">
        <v>37.9</v>
      </c>
      <c r="G2958" s="40">
        <v>44.3</v>
      </c>
      <c r="H2958" s="40">
        <v>51.5</v>
      </c>
      <c r="I2958" s="40">
        <v>57.9</v>
      </c>
      <c r="J2958" s="40">
        <v>64.900000000000006</v>
      </c>
      <c r="K2958" s="40">
        <v>63.9</v>
      </c>
      <c r="L2958" s="40">
        <v>56.8</v>
      </c>
      <c r="M2958" s="40">
        <v>46.6</v>
      </c>
      <c r="N2958" s="40">
        <v>35.299999999999997</v>
      </c>
      <c r="O2958" s="40">
        <v>28.9</v>
      </c>
    </row>
    <row r="2959" spans="1:15">
      <c r="A2959" s="40">
        <v>54001</v>
      </c>
      <c r="B2959" s="20" t="s">
        <v>703</v>
      </c>
      <c r="C2959" s="20" t="s">
        <v>2524</v>
      </c>
      <c r="D2959" s="40">
        <v>29.8</v>
      </c>
      <c r="E2959" s="40">
        <v>31.6</v>
      </c>
      <c r="F2959" s="40">
        <v>40.1</v>
      </c>
      <c r="G2959" s="40">
        <v>49.8</v>
      </c>
      <c r="H2959" s="40">
        <v>59.5</v>
      </c>
      <c r="I2959" s="40">
        <v>67.3</v>
      </c>
      <c r="J2959" s="40">
        <v>71</v>
      </c>
      <c r="K2959" s="40">
        <v>69.5</v>
      </c>
      <c r="L2959" s="40">
        <v>63.6</v>
      </c>
      <c r="M2959" s="40">
        <v>52.5</v>
      </c>
      <c r="N2959" s="40">
        <v>41.3</v>
      </c>
      <c r="O2959" s="40">
        <v>32.5</v>
      </c>
    </row>
    <row r="2960" spans="1:15">
      <c r="A2960" s="40">
        <v>54003</v>
      </c>
      <c r="B2960" s="20" t="s">
        <v>2142</v>
      </c>
      <c r="C2960" s="20" t="s">
        <v>2524</v>
      </c>
      <c r="D2960" s="40">
        <v>29.9</v>
      </c>
      <c r="E2960" s="40">
        <v>31.9</v>
      </c>
      <c r="F2960" s="40">
        <v>40.9</v>
      </c>
      <c r="G2960" s="40">
        <v>51</v>
      </c>
      <c r="H2960" s="40">
        <v>61.3</v>
      </c>
      <c r="I2960" s="40">
        <v>69.599999999999994</v>
      </c>
      <c r="J2960" s="40">
        <v>74</v>
      </c>
      <c r="K2960" s="40">
        <v>72</v>
      </c>
      <c r="L2960" s="40">
        <v>65.3</v>
      </c>
      <c r="M2960" s="40">
        <v>53.7</v>
      </c>
      <c r="N2960" s="40">
        <v>42.6</v>
      </c>
      <c r="O2960" s="40">
        <v>32.799999999999997</v>
      </c>
    </row>
    <row r="2961" spans="1:15">
      <c r="A2961" s="40">
        <v>54005</v>
      </c>
      <c r="B2961" s="20" t="s">
        <v>789</v>
      </c>
      <c r="C2961" s="20" t="s">
        <v>2524</v>
      </c>
      <c r="D2961" s="40">
        <v>33.299999999999997</v>
      </c>
      <c r="E2961" s="40">
        <v>35.6</v>
      </c>
      <c r="F2961" s="40">
        <v>43.9</v>
      </c>
      <c r="G2961" s="40">
        <v>53.7</v>
      </c>
      <c r="H2961" s="40">
        <v>62.8</v>
      </c>
      <c r="I2961" s="40">
        <v>70.400000000000006</v>
      </c>
      <c r="J2961" s="40">
        <v>74.099999999999994</v>
      </c>
      <c r="K2961" s="40">
        <v>72.7</v>
      </c>
      <c r="L2961" s="40">
        <v>66.900000000000006</v>
      </c>
      <c r="M2961" s="40">
        <v>55.5</v>
      </c>
      <c r="N2961" s="40">
        <v>44.3</v>
      </c>
      <c r="O2961" s="40">
        <v>35.5</v>
      </c>
    </row>
    <row r="2962" spans="1:15">
      <c r="A2962" s="40">
        <v>54007</v>
      </c>
      <c r="B2962" s="20" t="s">
        <v>2525</v>
      </c>
      <c r="C2962" s="20" t="s">
        <v>2524</v>
      </c>
      <c r="D2962" s="40">
        <v>31.9</v>
      </c>
      <c r="E2962" s="40">
        <v>34.200000000000003</v>
      </c>
      <c r="F2962" s="40">
        <v>42.7</v>
      </c>
      <c r="G2962" s="40">
        <v>52.5</v>
      </c>
      <c r="H2962" s="40">
        <v>61.9</v>
      </c>
      <c r="I2962" s="40">
        <v>69.599999999999994</v>
      </c>
      <c r="J2962" s="40">
        <v>73.5</v>
      </c>
      <c r="K2962" s="40">
        <v>72</v>
      </c>
      <c r="L2962" s="40">
        <v>66.099999999999994</v>
      </c>
      <c r="M2962" s="40">
        <v>54.7</v>
      </c>
      <c r="N2962" s="40">
        <v>43.4</v>
      </c>
      <c r="O2962" s="40">
        <v>34.4</v>
      </c>
    </row>
    <row r="2963" spans="1:15">
      <c r="A2963" s="40">
        <v>54009</v>
      </c>
      <c r="B2963" s="20" t="s">
        <v>2526</v>
      </c>
      <c r="C2963" s="20" t="s">
        <v>2524</v>
      </c>
      <c r="D2963" s="40">
        <v>28.2</v>
      </c>
      <c r="E2963" s="40">
        <v>30</v>
      </c>
      <c r="F2963" s="40">
        <v>39</v>
      </c>
      <c r="G2963" s="40">
        <v>49.5</v>
      </c>
      <c r="H2963" s="40">
        <v>60</v>
      </c>
      <c r="I2963" s="40">
        <v>68.5</v>
      </c>
      <c r="J2963" s="40">
        <v>72.599999999999994</v>
      </c>
      <c r="K2963" s="40">
        <v>70.7</v>
      </c>
      <c r="L2963" s="40">
        <v>64.400000000000006</v>
      </c>
      <c r="M2963" s="40">
        <v>52.8</v>
      </c>
      <c r="N2963" s="40">
        <v>41.4</v>
      </c>
      <c r="O2963" s="40">
        <v>31.5</v>
      </c>
    </row>
    <row r="2964" spans="1:15">
      <c r="A2964" s="40">
        <v>54011</v>
      </c>
      <c r="B2964" s="20" t="s">
        <v>2527</v>
      </c>
      <c r="C2964" s="20" t="s">
        <v>2524</v>
      </c>
      <c r="D2964" s="40">
        <v>33.299999999999997</v>
      </c>
      <c r="E2964" s="40">
        <v>35.6</v>
      </c>
      <c r="F2964" s="40">
        <v>44.3</v>
      </c>
      <c r="G2964" s="40">
        <v>54</v>
      </c>
      <c r="H2964" s="40">
        <v>63.2</v>
      </c>
      <c r="I2964" s="40">
        <v>71.2</v>
      </c>
      <c r="J2964" s="40">
        <v>75.099999999999994</v>
      </c>
      <c r="K2964" s="40">
        <v>73.7</v>
      </c>
      <c r="L2964" s="40">
        <v>67.5</v>
      </c>
      <c r="M2964" s="40">
        <v>56</v>
      </c>
      <c r="N2964" s="40">
        <v>44.7</v>
      </c>
      <c r="O2964" s="40">
        <v>35.799999999999997</v>
      </c>
    </row>
    <row r="2965" spans="1:15">
      <c r="A2965" s="40">
        <v>54013</v>
      </c>
      <c r="B2965" s="20" t="s">
        <v>708</v>
      </c>
      <c r="C2965" s="20" t="s">
        <v>2524</v>
      </c>
      <c r="D2965" s="40">
        <v>31.3</v>
      </c>
      <c r="E2965" s="40">
        <v>33.6</v>
      </c>
      <c r="F2965" s="40">
        <v>42.2</v>
      </c>
      <c r="G2965" s="40">
        <v>52.3</v>
      </c>
      <c r="H2965" s="40">
        <v>62</v>
      </c>
      <c r="I2965" s="40">
        <v>69.8</v>
      </c>
      <c r="J2965" s="40">
        <v>73.7</v>
      </c>
      <c r="K2965" s="40">
        <v>72.099999999999994</v>
      </c>
      <c r="L2965" s="40">
        <v>66.099999999999994</v>
      </c>
      <c r="M2965" s="40">
        <v>54.5</v>
      </c>
      <c r="N2965" s="40">
        <v>43.1</v>
      </c>
      <c r="O2965" s="40">
        <v>33.9</v>
      </c>
    </row>
    <row r="2966" spans="1:15">
      <c r="A2966" s="40">
        <v>54015</v>
      </c>
      <c r="B2966" s="20" t="s">
        <v>714</v>
      </c>
      <c r="C2966" s="20" t="s">
        <v>2524</v>
      </c>
      <c r="D2966" s="40">
        <v>32.6</v>
      </c>
      <c r="E2966" s="40">
        <v>34.799999999999997</v>
      </c>
      <c r="F2966" s="40">
        <v>43.2</v>
      </c>
      <c r="G2966" s="40">
        <v>52.9</v>
      </c>
      <c r="H2966" s="40">
        <v>62.2</v>
      </c>
      <c r="I2966" s="40">
        <v>69.8</v>
      </c>
      <c r="J2966" s="40">
        <v>73.7</v>
      </c>
      <c r="K2966" s="40">
        <v>72.3</v>
      </c>
      <c r="L2966" s="40">
        <v>66.5</v>
      </c>
      <c r="M2966" s="40">
        <v>55.2</v>
      </c>
      <c r="N2966" s="40">
        <v>44</v>
      </c>
      <c r="O2966" s="40">
        <v>35</v>
      </c>
    </row>
    <row r="2967" spans="1:15">
      <c r="A2967" s="40">
        <v>54017</v>
      </c>
      <c r="B2967" s="20" t="s">
        <v>2528</v>
      </c>
      <c r="C2967" s="20" t="s">
        <v>2524</v>
      </c>
      <c r="D2967" s="40">
        <v>30.4</v>
      </c>
      <c r="E2967" s="40">
        <v>32.5</v>
      </c>
      <c r="F2967" s="40">
        <v>41.2</v>
      </c>
      <c r="G2967" s="40">
        <v>51.3</v>
      </c>
      <c r="H2967" s="40">
        <v>61.1</v>
      </c>
      <c r="I2967" s="40">
        <v>69.2</v>
      </c>
      <c r="J2967" s="40">
        <v>73</v>
      </c>
      <c r="K2967" s="40">
        <v>71.5</v>
      </c>
      <c r="L2967" s="40">
        <v>65.400000000000006</v>
      </c>
      <c r="M2967" s="40">
        <v>53.7</v>
      </c>
      <c r="N2967" s="40">
        <v>42.2</v>
      </c>
      <c r="O2967" s="40">
        <v>33.1</v>
      </c>
    </row>
    <row r="2968" spans="1:15">
      <c r="A2968" s="40">
        <v>54019</v>
      </c>
      <c r="B2968" s="20" t="s">
        <v>729</v>
      </c>
      <c r="C2968" s="20" t="s">
        <v>2524</v>
      </c>
      <c r="D2968" s="40">
        <v>31.3</v>
      </c>
      <c r="E2968" s="40">
        <v>33.5</v>
      </c>
      <c r="F2968" s="40">
        <v>41.7</v>
      </c>
      <c r="G2968" s="40">
        <v>51.3</v>
      </c>
      <c r="H2968" s="40">
        <v>60.4</v>
      </c>
      <c r="I2968" s="40">
        <v>67.7</v>
      </c>
      <c r="J2968" s="40">
        <v>71.3</v>
      </c>
      <c r="K2968" s="40">
        <v>70.099999999999994</v>
      </c>
      <c r="L2968" s="40">
        <v>64.400000000000006</v>
      </c>
      <c r="M2968" s="40">
        <v>53.7</v>
      </c>
      <c r="N2968" s="40">
        <v>42.6</v>
      </c>
      <c r="O2968" s="40">
        <v>33.5</v>
      </c>
    </row>
    <row r="2969" spans="1:15">
      <c r="A2969" s="40">
        <v>54021</v>
      </c>
      <c r="B2969" s="20" t="s">
        <v>1062</v>
      </c>
      <c r="C2969" s="20" t="s">
        <v>2524</v>
      </c>
      <c r="D2969" s="40">
        <v>31.2</v>
      </c>
      <c r="E2969" s="40">
        <v>33.5</v>
      </c>
      <c r="F2969" s="40">
        <v>42.2</v>
      </c>
      <c r="G2969" s="40">
        <v>52.2</v>
      </c>
      <c r="H2969" s="40">
        <v>62</v>
      </c>
      <c r="I2969" s="40">
        <v>69.8</v>
      </c>
      <c r="J2969" s="40">
        <v>73.7</v>
      </c>
      <c r="K2969" s="40">
        <v>72.099999999999994</v>
      </c>
      <c r="L2969" s="40">
        <v>66</v>
      </c>
      <c r="M2969" s="40">
        <v>54.3</v>
      </c>
      <c r="N2969" s="40">
        <v>42.9</v>
      </c>
      <c r="O2969" s="40">
        <v>33.9</v>
      </c>
    </row>
    <row r="2970" spans="1:15">
      <c r="A2970" s="40">
        <v>54023</v>
      </c>
      <c r="B2970" s="20" t="s">
        <v>806</v>
      </c>
      <c r="C2970" s="20" t="s">
        <v>2524</v>
      </c>
      <c r="D2970" s="40">
        <v>28.8</v>
      </c>
      <c r="E2970" s="40">
        <v>30.8</v>
      </c>
      <c r="F2970" s="40">
        <v>39.299999999999997</v>
      </c>
      <c r="G2970" s="40">
        <v>49.1</v>
      </c>
      <c r="H2970" s="40">
        <v>59.1</v>
      </c>
      <c r="I2970" s="40">
        <v>66.599999999999994</v>
      </c>
      <c r="J2970" s="40">
        <v>70.400000000000006</v>
      </c>
      <c r="K2970" s="40">
        <v>68.7</v>
      </c>
      <c r="L2970" s="40">
        <v>62.6</v>
      </c>
      <c r="M2970" s="40">
        <v>51.7</v>
      </c>
      <c r="N2970" s="40">
        <v>40.6</v>
      </c>
      <c r="O2970" s="40">
        <v>31.4</v>
      </c>
    </row>
    <row r="2971" spans="1:15">
      <c r="A2971" s="40">
        <v>54025</v>
      </c>
      <c r="B2971" s="20" t="s">
        <v>2529</v>
      </c>
      <c r="C2971" s="20" t="s">
        <v>2524</v>
      </c>
      <c r="D2971" s="40">
        <v>29.1</v>
      </c>
      <c r="E2971" s="40">
        <v>31.3</v>
      </c>
      <c r="F2971" s="40">
        <v>39.4</v>
      </c>
      <c r="G2971" s="40">
        <v>48.9</v>
      </c>
      <c r="H2971" s="40">
        <v>58.3</v>
      </c>
      <c r="I2971" s="40">
        <v>65.3</v>
      </c>
      <c r="J2971" s="40">
        <v>68.900000000000006</v>
      </c>
      <c r="K2971" s="40">
        <v>67.5</v>
      </c>
      <c r="L2971" s="40">
        <v>61.9</v>
      </c>
      <c r="M2971" s="40">
        <v>51.5</v>
      </c>
      <c r="N2971" s="40">
        <v>40.299999999999997</v>
      </c>
      <c r="O2971" s="40">
        <v>31.3</v>
      </c>
    </row>
    <row r="2972" spans="1:15">
      <c r="A2972" s="40">
        <v>54027</v>
      </c>
      <c r="B2972" s="20" t="s">
        <v>1531</v>
      </c>
      <c r="C2972" s="20" t="s">
        <v>2524</v>
      </c>
      <c r="D2972" s="40">
        <v>29.7</v>
      </c>
      <c r="E2972" s="40">
        <v>32</v>
      </c>
      <c r="F2972" s="40">
        <v>40.799999999999997</v>
      </c>
      <c r="G2972" s="40">
        <v>50.7</v>
      </c>
      <c r="H2972" s="40">
        <v>60.8</v>
      </c>
      <c r="I2972" s="40">
        <v>68.7</v>
      </c>
      <c r="J2972" s="40">
        <v>72.8</v>
      </c>
      <c r="K2972" s="40">
        <v>71</v>
      </c>
      <c r="L2972" s="40">
        <v>64.599999999999994</v>
      </c>
      <c r="M2972" s="40">
        <v>53.4</v>
      </c>
      <c r="N2972" s="40">
        <v>42.2</v>
      </c>
      <c r="O2972" s="40">
        <v>32.5</v>
      </c>
    </row>
    <row r="2973" spans="1:15">
      <c r="A2973" s="40">
        <v>54029</v>
      </c>
      <c r="B2973" s="20" t="s">
        <v>1070</v>
      </c>
      <c r="C2973" s="20" t="s">
        <v>2524</v>
      </c>
      <c r="D2973" s="40">
        <v>27.7</v>
      </c>
      <c r="E2973" s="40">
        <v>29.5</v>
      </c>
      <c r="F2973" s="40">
        <v>38.6</v>
      </c>
      <c r="G2973" s="40">
        <v>49</v>
      </c>
      <c r="H2973" s="40">
        <v>59.8</v>
      </c>
      <c r="I2973" s="40">
        <v>68.3</v>
      </c>
      <c r="J2973" s="40">
        <v>72.3</v>
      </c>
      <c r="K2973" s="40">
        <v>70.5</v>
      </c>
      <c r="L2973" s="40">
        <v>64.2</v>
      </c>
      <c r="M2973" s="40">
        <v>52.6</v>
      </c>
      <c r="N2973" s="40">
        <v>41.2</v>
      </c>
      <c r="O2973" s="40">
        <v>31.2</v>
      </c>
    </row>
    <row r="2974" spans="1:15">
      <c r="A2974" s="40">
        <v>54031</v>
      </c>
      <c r="B2974" s="20" t="s">
        <v>2530</v>
      </c>
      <c r="C2974" s="20" t="s">
        <v>2524</v>
      </c>
      <c r="D2974" s="40">
        <v>29.4</v>
      </c>
      <c r="E2974" s="40">
        <v>31.7</v>
      </c>
      <c r="F2974" s="40">
        <v>40.299999999999997</v>
      </c>
      <c r="G2974" s="40">
        <v>50.2</v>
      </c>
      <c r="H2974" s="40">
        <v>60.1</v>
      </c>
      <c r="I2974" s="40">
        <v>67.5</v>
      </c>
      <c r="J2974" s="40">
        <v>71.400000000000006</v>
      </c>
      <c r="K2974" s="40">
        <v>69.8</v>
      </c>
      <c r="L2974" s="40">
        <v>63.6</v>
      </c>
      <c r="M2974" s="40">
        <v>52.8</v>
      </c>
      <c r="N2974" s="40">
        <v>41.7</v>
      </c>
      <c r="O2974" s="40">
        <v>32.1</v>
      </c>
    </row>
    <row r="2975" spans="1:15">
      <c r="A2975" s="40">
        <v>54033</v>
      </c>
      <c r="B2975" s="20" t="s">
        <v>1227</v>
      </c>
      <c r="C2975" s="20" t="s">
        <v>2524</v>
      </c>
      <c r="D2975" s="40">
        <v>30.4</v>
      </c>
      <c r="E2975" s="40">
        <v>32.299999999999997</v>
      </c>
      <c r="F2975" s="40">
        <v>41</v>
      </c>
      <c r="G2975" s="40">
        <v>51</v>
      </c>
      <c r="H2975" s="40">
        <v>60.9</v>
      </c>
      <c r="I2975" s="40">
        <v>68.900000000000006</v>
      </c>
      <c r="J2975" s="40">
        <v>72.7</v>
      </c>
      <c r="K2975" s="40">
        <v>71.099999999999994</v>
      </c>
      <c r="L2975" s="40">
        <v>65.099999999999994</v>
      </c>
      <c r="M2975" s="40">
        <v>53.5</v>
      </c>
      <c r="N2975" s="40">
        <v>42.1</v>
      </c>
      <c r="O2975" s="40">
        <v>33.200000000000003</v>
      </c>
    </row>
    <row r="2976" spans="1:15">
      <c r="A2976" s="40">
        <v>54035</v>
      </c>
      <c r="B2976" s="20" t="s">
        <v>736</v>
      </c>
      <c r="C2976" s="20" t="s">
        <v>2524</v>
      </c>
      <c r="D2976" s="40">
        <v>32</v>
      </c>
      <c r="E2976" s="40">
        <v>34.299999999999997</v>
      </c>
      <c r="F2976" s="40">
        <v>43</v>
      </c>
      <c r="G2976" s="40">
        <v>53</v>
      </c>
      <c r="H2976" s="40">
        <v>62.7</v>
      </c>
      <c r="I2976" s="40">
        <v>70.5</v>
      </c>
      <c r="J2976" s="40">
        <v>74.3</v>
      </c>
      <c r="K2976" s="40">
        <v>72.8</v>
      </c>
      <c r="L2976" s="40">
        <v>66.599999999999994</v>
      </c>
      <c r="M2976" s="40">
        <v>55.1</v>
      </c>
      <c r="N2976" s="40">
        <v>43.6</v>
      </c>
      <c r="O2976" s="40">
        <v>34.6</v>
      </c>
    </row>
    <row r="2977" spans="1:15">
      <c r="A2977" s="40">
        <v>54037</v>
      </c>
      <c r="B2977" s="20" t="s">
        <v>737</v>
      </c>
      <c r="C2977" s="20" t="s">
        <v>2524</v>
      </c>
      <c r="D2977" s="40">
        <v>30.5</v>
      </c>
      <c r="E2977" s="40">
        <v>32.5</v>
      </c>
      <c r="F2977" s="40">
        <v>41.4</v>
      </c>
      <c r="G2977" s="40">
        <v>51.5</v>
      </c>
      <c r="H2977" s="40">
        <v>61.8</v>
      </c>
      <c r="I2977" s="40">
        <v>70.099999999999994</v>
      </c>
      <c r="J2977" s="40">
        <v>74.400000000000006</v>
      </c>
      <c r="K2977" s="40">
        <v>72.400000000000006</v>
      </c>
      <c r="L2977" s="40">
        <v>65.8</v>
      </c>
      <c r="M2977" s="40">
        <v>54.3</v>
      </c>
      <c r="N2977" s="40">
        <v>43.2</v>
      </c>
      <c r="O2977" s="40">
        <v>33.200000000000003</v>
      </c>
    </row>
    <row r="2978" spans="1:15">
      <c r="A2978" s="40">
        <v>54039</v>
      </c>
      <c r="B2978" s="20" t="s">
        <v>2531</v>
      </c>
      <c r="C2978" s="20" t="s">
        <v>2524</v>
      </c>
      <c r="D2978" s="40">
        <v>33.299999999999997</v>
      </c>
      <c r="E2978" s="40">
        <v>35.6</v>
      </c>
      <c r="F2978" s="40">
        <v>44</v>
      </c>
      <c r="G2978" s="40">
        <v>53.7</v>
      </c>
      <c r="H2978" s="40">
        <v>63</v>
      </c>
      <c r="I2978" s="40">
        <v>70.8</v>
      </c>
      <c r="J2978" s="40">
        <v>74.599999999999994</v>
      </c>
      <c r="K2978" s="40">
        <v>73.2</v>
      </c>
      <c r="L2978" s="40">
        <v>67.3</v>
      </c>
      <c r="M2978" s="40">
        <v>55.9</v>
      </c>
      <c r="N2978" s="40">
        <v>44.7</v>
      </c>
      <c r="O2978" s="40">
        <v>35.799999999999997</v>
      </c>
    </row>
    <row r="2979" spans="1:15">
      <c r="A2979" s="40">
        <v>54041</v>
      </c>
      <c r="B2979" s="20" t="s">
        <v>1150</v>
      </c>
      <c r="C2979" s="20" t="s">
        <v>2524</v>
      </c>
      <c r="D2979" s="40">
        <v>31.2</v>
      </c>
      <c r="E2979" s="40">
        <v>33.200000000000003</v>
      </c>
      <c r="F2979" s="40">
        <v>41.8</v>
      </c>
      <c r="G2979" s="40">
        <v>51.6</v>
      </c>
      <c r="H2979" s="40">
        <v>61.2</v>
      </c>
      <c r="I2979" s="40">
        <v>69.099999999999994</v>
      </c>
      <c r="J2979" s="40">
        <v>72.900000000000006</v>
      </c>
      <c r="K2979" s="40">
        <v>71.3</v>
      </c>
      <c r="L2979" s="40">
        <v>65.3</v>
      </c>
      <c r="M2979" s="40">
        <v>53.9</v>
      </c>
      <c r="N2979" s="40">
        <v>42.7</v>
      </c>
      <c r="O2979" s="40">
        <v>33.9</v>
      </c>
    </row>
    <row r="2980" spans="1:15">
      <c r="A2980" s="40">
        <v>54043</v>
      </c>
      <c r="B2980" s="20" t="s">
        <v>814</v>
      </c>
      <c r="C2980" s="20" t="s">
        <v>2524</v>
      </c>
      <c r="D2980" s="40">
        <v>34</v>
      </c>
      <c r="E2980" s="40">
        <v>36.299999999999997</v>
      </c>
      <c r="F2980" s="40">
        <v>44.8</v>
      </c>
      <c r="G2980" s="40">
        <v>54.4</v>
      </c>
      <c r="H2980" s="40">
        <v>63.6</v>
      </c>
      <c r="I2980" s="40">
        <v>71.5</v>
      </c>
      <c r="J2980" s="40">
        <v>75.3</v>
      </c>
      <c r="K2980" s="40">
        <v>73.900000000000006</v>
      </c>
      <c r="L2980" s="40">
        <v>67.8</v>
      </c>
      <c r="M2980" s="40">
        <v>56.2</v>
      </c>
      <c r="N2980" s="40">
        <v>45</v>
      </c>
      <c r="O2980" s="40">
        <v>36.299999999999997</v>
      </c>
    </row>
    <row r="2981" spans="1:15">
      <c r="A2981" s="40">
        <v>54045</v>
      </c>
      <c r="B2981" s="20" t="s">
        <v>816</v>
      </c>
      <c r="C2981" s="20" t="s">
        <v>2524</v>
      </c>
      <c r="D2981" s="40">
        <v>34</v>
      </c>
      <c r="E2981" s="40">
        <v>36.4</v>
      </c>
      <c r="F2981" s="40">
        <v>44.7</v>
      </c>
      <c r="G2981" s="40">
        <v>54.3</v>
      </c>
      <c r="H2981" s="40">
        <v>63.4</v>
      </c>
      <c r="I2981" s="40">
        <v>71</v>
      </c>
      <c r="J2981" s="40">
        <v>74.599999999999994</v>
      </c>
      <c r="K2981" s="40">
        <v>73.2</v>
      </c>
      <c r="L2981" s="40">
        <v>67.400000000000006</v>
      </c>
      <c r="M2981" s="40">
        <v>55.9</v>
      </c>
      <c r="N2981" s="40">
        <v>44.8</v>
      </c>
      <c r="O2981" s="40">
        <v>36.1</v>
      </c>
    </row>
    <row r="2982" spans="1:15">
      <c r="A2982" s="40">
        <v>54047</v>
      </c>
      <c r="B2982" s="20" t="s">
        <v>1944</v>
      </c>
      <c r="C2982" s="20" t="s">
        <v>2524</v>
      </c>
      <c r="D2982" s="40">
        <v>33.200000000000003</v>
      </c>
      <c r="E2982" s="40">
        <v>35.4</v>
      </c>
      <c r="F2982" s="40">
        <v>43.2</v>
      </c>
      <c r="G2982" s="40">
        <v>52.5</v>
      </c>
      <c r="H2982" s="40">
        <v>61.6</v>
      </c>
      <c r="I2982" s="40">
        <v>69</v>
      </c>
      <c r="J2982" s="40">
        <v>72.5</v>
      </c>
      <c r="K2982" s="40">
        <v>71.2</v>
      </c>
      <c r="L2982" s="40">
        <v>65.599999999999994</v>
      </c>
      <c r="M2982" s="40">
        <v>54.2</v>
      </c>
      <c r="N2982" s="40">
        <v>43.4</v>
      </c>
      <c r="O2982" s="40">
        <v>35</v>
      </c>
    </row>
    <row r="2983" spans="1:15">
      <c r="A2983" s="40">
        <v>54049</v>
      </c>
      <c r="B2983" s="20" t="s">
        <v>747</v>
      </c>
      <c r="C2983" s="20" t="s">
        <v>2524</v>
      </c>
      <c r="D2983" s="40">
        <v>29.9</v>
      </c>
      <c r="E2983" s="40">
        <v>31.8</v>
      </c>
      <c r="F2983" s="40">
        <v>40.5</v>
      </c>
      <c r="G2983" s="40">
        <v>50.6</v>
      </c>
      <c r="H2983" s="40">
        <v>60.7</v>
      </c>
      <c r="I2983" s="40">
        <v>68.8</v>
      </c>
      <c r="J2983" s="40">
        <v>72.5</v>
      </c>
      <c r="K2983" s="40">
        <v>70.8</v>
      </c>
      <c r="L2983" s="40">
        <v>64.8</v>
      </c>
      <c r="M2983" s="40">
        <v>53.4</v>
      </c>
      <c r="N2983" s="40">
        <v>41.8</v>
      </c>
      <c r="O2983" s="40">
        <v>32.700000000000003</v>
      </c>
    </row>
    <row r="2984" spans="1:15">
      <c r="A2984" s="40">
        <v>54051</v>
      </c>
      <c r="B2984" s="20" t="s">
        <v>748</v>
      </c>
      <c r="C2984" s="20" t="s">
        <v>2524</v>
      </c>
      <c r="D2984" s="40">
        <v>28.9</v>
      </c>
      <c r="E2984" s="40">
        <v>30.9</v>
      </c>
      <c r="F2984" s="40">
        <v>39.799999999999997</v>
      </c>
      <c r="G2984" s="40">
        <v>50.1</v>
      </c>
      <c r="H2984" s="40">
        <v>60.1</v>
      </c>
      <c r="I2984" s="40">
        <v>68.400000000000006</v>
      </c>
      <c r="J2984" s="40">
        <v>72.400000000000006</v>
      </c>
      <c r="K2984" s="40">
        <v>70.8</v>
      </c>
      <c r="L2984" s="40">
        <v>64.599999999999994</v>
      </c>
      <c r="M2984" s="40">
        <v>53.1</v>
      </c>
      <c r="N2984" s="40">
        <v>41.5</v>
      </c>
      <c r="O2984" s="40">
        <v>31.8</v>
      </c>
    </row>
    <row r="2985" spans="1:15">
      <c r="A2985" s="40">
        <v>54053</v>
      </c>
      <c r="B2985" s="20" t="s">
        <v>1194</v>
      </c>
      <c r="C2985" s="20" t="s">
        <v>2524</v>
      </c>
      <c r="D2985" s="40">
        <v>32.299999999999997</v>
      </c>
      <c r="E2985" s="40">
        <v>34.6</v>
      </c>
      <c r="F2985" s="40">
        <v>43.3</v>
      </c>
      <c r="G2985" s="40">
        <v>53.3</v>
      </c>
      <c r="H2985" s="40">
        <v>62.9</v>
      </c>
      <c r="I2985" s="40">
        <v>70.8</v>
      </c>
      <c r="J2985" s="40">
        <v>74.7</v>
      </c>
      <c r="K2985" s="40">
        <v>73.2</v>
      </c>
      <c r="L2985" s="40">
        <v>66.900000000000006</v>
      </c>
      <c r="M2985" s="40">
        <v>55.4</v>
      </c>
      <c r="N2985" s="40">
        <v>43.9</v>
      </c>
      <c r="O2985" s="40">
        <v>34.9</v>
      </c>
    </row>
    <row r="2986" spans="1:15">
      <c r="A2986" s="40">
        <v>54055</v>
      </c>
      <c r="B2986" s="20" t="s">
        <v>1197</v>
      </c>
      <c r="C2986" s="20" t="s">
        <v>2524</v>
      </c>
      <c r="D2986" s="40">
        <v>31.9</v>
      </c>
      <c r="E2986" s="40">
        <v>33.799999999999997</v>
      </c>
      <c r="F2986" s="40">
        <v>41.5</v>
      </c>
      <c r="G2986" s="40">
        <v>50.9</v>
      </c>
      <c r="H2986" s="40">
        <v>60</v>
      </c>
      <c r="I2986" s="40">
        <v>67.099999999999994</v>
      </c>
      <c r="J2986" s="40">
        <v>70.5</v>
      </c>
      <c r="K2986" s="40">
        <v>69.2</v>
      </c>
      <c r="L2986" s="40">
        <v>63.5</v>
      </c>
      <c r="M2986" s="40">
        <v>52.8</v>
      </c>
      <c r="N2986" s="40">
        <v>42.2</v>
      </c>
      <c r="O2986" s="40">
        <v>33.799999999999997</v>
      </c>
    </row>
    <row r="2987" spans="1:15">
      <c r="A2987" s="40">
        <v>54057</v>
      </c>
      <c r="B2987" s="20" t="s">
        <v>935</v>
      </c>
      <c r="C2987" s="20" t="s">
        <v>2524</v>
      </c>
      <c r="D2987" s="40">
        <v>30</v>
      </c>
      <c r="E2987" s="40">
        <v>32.1</v>
      </c>
      <c r="F2987" s="40">
        <v>40.9</v>
      </c>
      <c r="G2987" s="40">
        <v>51</v>
      </c>
      <c r="H2987" s="40">
        <v>61.2</v>
      </c>
      <c r="I2987" s="40">
        <v>69.099999999999994</v>
      </c>
      <c r="J2987" s="40">
        <v>73</v>
      </c>
      <c r="K2987" s="40">
        <v>71.3</v>
      </c>
      <c r="L2987" s="40">
        <v>64.900000000000006</v>
      </c>
      <c r="M2987" s="40">
        <v>53.6</v>
      </c>
      <c r="N2987" s="40">
        <v>42.2</v>
      </c>
      <c r="O2987" s="40">
        <v>32.700000000000003</v>
      </c>
    </row>
    <row r="2988" spans="1:15">
      <c r="A2988" s="40">
        <v>54059</v>
      </c>
      <c r="B2988" s="20" t="s">
        <v>2532</v>
      </c>
      <c r="C2988" s="20" t="s">
        <v>2524</v>
      </c>
      <c r="D2988" s="40">
        <v>34.5</v>
      </c>
      <c r="E2988" s="40">
        <v>37.1</v>
      </c>
      <c r="F2988" s="40">
        <v>45.4</v>
      </c>
      <c r="G2988" s="40">
        <v>54.8</v>
      </c>
      <c r="H2988" s="40">
        <v>63.9</v>
      </c>
      <c r="I2988" s="40">
        <v>71.599999999999994</v>
      </c>
      <c r="J2988" s="40">
        <v>75.099999999999994</v>
      </c>
      <c r="K2988" s="40">
        <v>73.8</v>
      </c>
      <c r="L2988" s="40">
        <v>67.900000000000006</v>
      </c>
      <c r="M2988" s="40">
        <v>56.4</v>
      </c>
      <c r="N2988" s="40">
        <v>45.2</v>
      </c>
      <c r="O2988" s="40">
        <v>36.6</v>
      </c>
    </row>
    <row r="2989" spans="1:15">
      <c r="A2989" s="40">
        <v>54061</v>
      </c>
      <c r="B2989" s="20" t="s">
        <v>2533</v>
      </c>
      <c r="C2989" s="20" t="s">
        <v>2524</v>
      </c>
      <c r="D2989" s="40">
        <v>29.3</v>
      </c>
      <c r="E2989" s="40">
        <v>31.1</v>
      </c>
      <c r="F2989" s="40">
        <v>39.9</v>
      </c>
      <c r="G2989" s="40">
        <v>50.1</v>
      </c>
      <c r="H2989" s="40">
        <v>60.2</v>
      </c>
      <c r="I2989" s="40">
        <v>68.2</v>
      </c>
      <c r="J2989" s="40">
        <v>72.099999999999994</v>
      </c>
      <c r="K2989" s="40">
        <v>70.400000000000006</v>
      </c>
      <c r="L2989" s="40">
        <v>64.400000000000006</v>
      </c>
      <c r="M2989" s="40">
        <v>53.1</v>
      </c>
      <c r="N2989" s="40">
        <v>41.5</v>
      </c>
      <c r="O2989" s="40">
        <v>32.200000000000003</v>
      </c>
    </row>
    <row r="2990" spans="1:15">
      <c r="A2990" s="40">
        <v>54063</v>
      </c>
      <c r="B2990" s="20" t="s">
        <v>750</v>
      </c>
      <c r="C2990" s="20" t="s">
        <v>2524</v>
      </c>
      <c r="D2990" s="40">
        <v>31.4</v>
      </c>
      <c r="E2990" s="40">
        <v>33.6</v>
      </c>
      <c r="F2990" s="40">
        <v>41.6</v>
      </c>
      <c r="G2990" s="40">
        <v>51</v>
      </c>
      <c r="H2990" s="40">
        <v>60.4</v>
      </c>
      <c r="I2990" s="40">
        <v>67.599999999999994</v>
      </c>
      <c r="J2990" s="40">
        <v>71.2</v>
      </c>
      <c r="K2990" s="40">
        <v>69.7</v>
      </c>
      <c r="L2990" s="40">
        <v>63.9</v>
      </c>
      <c r="M2990" s="40">
        <v>53.3</v>
      </c>
      <c r="N2990" s="40">
        <v>42.1</v>
      </c>
      <c r="O2990" s="40">
        <v>33.299999999999997</v>
      </c>
    </row>
    <row r="2991" spans="1:15">
      <c r="A2991" s="40">
        <v>54065</v>
      </c>
      <c r="B2991" s="20" t="s">
        <v>752</v>
      </c>
      <c r="C2991" s="20" t="s">
        <v>2524</v>
      </c>
      <c r="D2991" s="40">
        <v>29.6</v>
      </c>
      <c r="E2991" s="40">
        <v>31.7</v>
      </c>
      <c r="F2991" s="40">
        <v>40.5</v>
      </c>
      <c r="G2991" s="40">
        <v>50.7</v>
      </c>
      <c r="H2991" s="40">
        <v>60.9</v>
      </c>
      <c r="I2991" s="40">
        <v>69.2</v>
      </c>
      <c r="J2991" s="40">
        <v>73.5</v>
      </c>
      <c r="K2991" s="40">
        <v>71.5</v>
      </c>
      <c r="L2991" s="40">
        <v>64.8</v>
      </c>
      <c r="M2991" s="40">
        <v>53.3</v>
      </c>
      <c r="N2991" s="40">
        <v>42.3</v>
      </c>
      <c r="O2991" s="40">
        <v>32.6</v>
      </c>
    </row>
    <row r="2992" spans="1:15">
      <c r="A2992" s="40">
        <v>54067</v>
      </c>
      <c r="B2992" s="20" t="s">
        <v>1415</v>
      </c>
      <c r="C2992" s="20" t="s">
        <v>2524</v>
      </c>
      <c r="D2992" s="40">
        <v>30.4</v>
      </c>
      <c r="E2992" s="40">
        <v>32.6</v>
      </c>
      <c r="F2992" s="40">
        <v>40.9</v>
      </c>
      <c r="G2992" s="40">
        <v>50.5</v>
      </c>
      <c r="H2992" s="40">
        <v>59.6</v>
      </c>
      <c r="I2992" s="40">
        <v>66.8</v>
      </c>
      <c r="J2992" s="40">
        <v>70.400000000000006</v>
      </c>
      <c r="K2992" s="40">
        <v>69.2</v>
      </c>
      <c r="L2992" s="40">
        <v>63.6</v>
      </c>
      <c r="M2992" s="40">
        <v>52.9</v>
      </c>
      <c r="N2992" s="40">
        <v>41.8</v>
      </c>
      <c r="O2992" s="40">
        <v>32.799999999999997</v>
      </c>
    </row>
    <row r="2993" spans="1:15">
      <c r="A2993" s="40">
        <v>54069</v>
      </c>
      <c r="B2993" s="20" t="s">
        <v>1237</v>
      </c>
      <c r="C2993" s="20" t="s">
        <v>2524</v>
      </c>
      <c r="D2993" s="40">
        <v>28.3</v>
      </c>
      <c r="E2993" s="40">
        <v>30.2</v>
      </c>
      <c r="F2993" s="40">
        <v>39.1</v>
      </c>
      <c r="G2993" s="40">
        <v>49.5</v>
      </c>
      <c r="H2993" s="40">
        <v>59.8</v>
      </c>
      <c r="I2993" s="40">
        <v>68.2</v>
      </c>
      <c r="J2993" s="40">
        <v>72.3</v>
      </c>
      <c r="K2993" s="40">
        <v>70.5</v>
      </c>
      <c r="L2993" s="40">
        <v>64.3</v>
      </c>
      <c r="M2993" s="40">
        <v>52.8</v>
      </c>
      <c r="N2993" s="40">
        <v>41.3</v>
      </c>
      <c r="O2993" s="40">
        <v>31.4</v>
      </c>
    </row>
    <row r="2994" spans="1:15">
      <c r="A2994" s="40">
        <v>54071</v>
      </c>
      <c r="B2994" s="20" t="s">
        <v>1418</v>
      </c>
      <c r="C2994" s="20" t="s">
        <v>2524</v>
      </c>
      <c r="D2994" s="40">
        <v>28.6</v>
      </c>
      <c r="E2994" s="40">
        <v>30.5</v>
      </c>
      <c r="F2994" s="40">
        <v>38.6</v>
      </c>
      <c r="G2994" s="40">
        <v>48.2</v>
      </c>
      <c r="H2994" s="40">
        <v>57.9</v>
      </c>
      <c r="I2994" s="40">
        <v>65.2</v>
      </c>
      <c r="J2994" s="40">
        <v>69</v>
      </c>
      <c r="K2994" s="40">
        <v>67.3</v>
      </c>
      <c r="L2994" s="40">
        <v>61.3</v>
      </c>
      <c r="M2994" s="40">
        <v>50.8</v>
      </c>
      <c r="N2994" s="40">
        <v>39.9</v>
      </c>
      <c r="O2994" s="40">
        <v>31.2</v>
      </c>
    </row>
    <row r="2995" spans="1:15">
      <c r="A2995" s="40">
        <v>54073</v>
      </c>
      <c r="B2995" s="20" t="s">
        <v>2534</v>
      </c>
      <c r="C2995" s="20" t="s">
        <v>2524</v>
      </c>
      <c r="D2995" s="40">
        <v>30</v>
      </c>
      <c r="E2995" s="40">
        <v>32.299999999999997</v>
      </c>
      <c r="F2995" s="40">
        <v>41.3</v>
      </c>
      <c r="G2995" s="40">
        <v>51.4</v>
      </c>
      <c r="H2995" s="40">
        <v>61.3</v>
      </c>
      <c r="I2995" s="40">
        <v>69.5</v>
      </c>
      <c r="J2995" s="40">
        <v>73.400000000000006</v>
      </c>
      <c r="K2995" s="40">
        <v>71.8</v>
      </c>
      <c r="L2995" s="40">
        <v>65.8</v>
      </c>
      <c r="M2995" s="40">
        <v>54.1</v>
      </c>
      <c r="N2995" s="40">
        <v>42.3</v>
      </c>
      <c r="O2995" s="40">
        <v>32.9</v>
      </c>
    </row>
    <row r="2996" spans="1:15">
      <c r="A2996" s="40">
        <v>54075</v>
      </c>
      <c r="B2996" s="20" t="s">
        <v>1292</v>
      </c>
      <c r="C2996" s="20" t="s">
        <v>2524</v>
      </c>
      <c r="D2996" s="40">
        <v>26.5</v>
      </c>
      <c r="E2996" s="40">
        <v>28.4</v>
      </c>
      <c r="F2996" s="40">
        <v>36.299999999999997</v>
      </c>
      <c r="G2996" s="40">
        <v>45.9</v>
      </c>
      <c r="H2996" s="40">
        <v>55.5</v>
      </c>
      <c r="I2996" s="40">
        <v>62.7</v>
      </c>
      <c r="J2996" s="40">
        <v>66.3</v>
      </c>
      <c r="K2996" s="40">
        <v>64.900000000000006</v>
      </c>
      <c r="L2996" s="40">
        <v>59.3</v>
      </c>
      <c r="M2996" s="40">
        <v>48.9</v>
      </c>
      <c r="N2996" s="40">
        <v>37.700000000000003</v>
      </c>
      <c r="O2996" s="40">
        <v>29</v>
      </c>
    </row>
    <row r="2997" spans="1:15">
      <c r="A2997" s="40">
        <v>54077</v>
      </c>
      <c r="B2997" s="20" t="s">
        <v>2535</v>
      </c>
      <c r="C2997" s="20" t="s">
        <v>2524</v>
      </c>
      <c r="D2997" s="40">
        <v>27.5</v>
      </c>
      <c r="E2997" s="40">
        <v>29.2</v>
      </c>
      <c r="F2997" s="40">
        <v>37.799999999999997</v>
      </c>
      <c r="G2997" s="40">
        <v>47.8</v>
      </c>
      <c r="H2997" s="40">
        <v>57.8</v>
      </c>
      <c r="I2997" s="40">
        <v>65.7</v>
      </c>
      <c r="J2997" s="40">
        <v>69.400000000000006</v>
      </c>
      <c r="K2997" s="40">
        <v>67.8</v>
      </c>
      <c r="L2997" s="40">
        <v>61.9</v>
      </c>
      <c r="M2997" s="40">
        <v>50.9</v>
      </c>
      <c r="N2997" s="40">
        <v>39.700000000000003</v>
      </c>
      <c r="O2997" s="40">
        <v>30.3</v>
      </c>
    </row>
    <row r="2998" spans="1:15">
      <c r="A2998" s="40">
        <v>54079</v>
      </c>
      <c r="B2998" s="20" t="s">
        <v>1007</v>
      </c>
      <c r="C2998" s="20" t="s">
        <v>2524</v>
      </c>
      <c r="D2998" s="40">
        <v>33.1</v>
      </c>
      <c r="E2998" s="40">
        <v>35.299999999999997</v>
      </c>
      <c r="F2998" s="40">
        <v>43.9</v>
      </c>
      <c r="G2998" s="40">
        <v>53.7</v>
      </c>
      <c r="H2998" s="40">
        <v>63.1</v>
      </c>
      <c r="I2998" s="40">
        <v>71</v>
      </c>
      <c r="J2998" s="40">
        <v>74.900000000000006</v>
      </c>
      <c r="K2998" s="40">
        <v>73.400000000000006</v>
      </c>
      <c r="L2998" s="40">
        <v>67.3</v>
      </c>
      <c r="M2998" s="40">
        <v>55.9</v>
      </c>
      <c r="N2998" s="40">
        <v>44.6</v>
      </c>
      <c r="O2998" s="40">
        <v>35.700000000000003</v>
      </c>
    </row>
    <row r="2999" spans="1:15">
      <c r="A2999" s="40">
        <v>54081</v>
      </c>
      <c r="B2999" s="20" t="s">
        <v>2536</v>
      </c>
      <c r="C2999" s="20" t="s">
        <v>2524</v>
      </c>
      <c r="D2999" s="40">
        <v>31.3</v>
      </c>
      <c r="E2999" s="40">
        <v>33.299999999999997</v>
      </c>
      <c r="F2999" s="40">
        <v>41.5</v>
      </c>
      <c r="G2999" s="40">
        <v>51.1</v>
      </c>
      <c r="H2999" s="40">
        <v>60.1</v>
      </c>
      <c r="I2999" s="40">
        <v>67.2</v>
      </c>
      <c r="J2999" s="40">
        <v>70.8</v>
      </c>
      <c r="K2999" s="40">
        <v>69.400000000000006</v>
      </c>
      <c r="L2999" s="40">
        <v>63.8</v>
      </c>
      <c r="M2999" s="40">
        <v>53.1</v>
      </c>
      <c r="N2999" s="40">
        <v>42.2</v>
      </c>
      <c r="O2999" s="40">
        <v>33.299999999999997</v>
      </c>
    </row>
    <row r="3000" spans="1:15">
      <c r="A3000" s="40">
        <v>54083</v>
      </c>
      <c r="B3000" s="20" t="s">
        <v>756</v>
      </c>
      <c r="C3000" s="20" t="s">
        <v>2524</v>
      </c>
      <c r="D3000" s="40">
        <v>26.7</v>
      </c>
      <c r="E3000" s="40">
        <v>28.5</v>
      </c>
      <c r="F3000" s="40">
        <v>36.6</v>
      </c>
      <c r="G3000" s="40">
        <v>46.3</v>
      </c>
      <c r="H3000" s="40">
        <v>55.9</v>
      </c>
      <c r="I3000" s="40">
        <v>63.2</v>
      </c>
      <c r="J3000" s="40">
        <v>66.8</v>
      </c>
      <c r="K3000" s="40">
        <v>65.3</v>
      </c>
      <c r="L3000" s="40">
        <v>59.7</v>
      </c>
      <c r="M3000" s="40">
        <v>49.1</v>
      </c>
      <c r="N3000" s="40">
        <v>38.1</v>
      </c>
      <c r="O3000" s="40">
        <v>29.4</v>
      </c>
    </row>
    <row r="3001" spans="1:15">
      <c r="A3001" s="40">
        <v>54085</v>
      </c>
      <c r="B3001" s="20" t="s">
        <v>2537</v>
      </c>
      <c r="C3001" s="20" t="s">
        <v>2524</v>
      </c>
      <c r="D3001" s="40">
        <v>30.5</v>
      </c>
      <c r="E3001" s="40">
        <v>32.700000000000003</v>
      </c>
      <c r="F3001" s="40">
        <v>41.5</v>
      </c>
      <c r="G3001" s="40">
        <v>51.7</v>
      </c>
      <c r="H3001" s="40">
        <v>61.5</v>
      </c>
      <c r="I3001" s="40">
        <v>69.5</v>
      </c>
      <c r="J3001" s="40">
        <v>73.400000000000006</v>
      </c>
      <c r="K3001" s="40">
        <v>71.8</v>
      </c>
      <c r="L3001" s="40">
        <v>65.7</v>
      </c>
      <c r="M3001" s="40">
        <v>54</v>
      </c>
      <c r="N3001" s="40">
        <v>42.4</v>
      </c>
      <c r="O3001" s="40">
        <v>33.200000000000003</v>
      </c>
    </row>
    <row r="3002" spans="1:15">
      <c r="A3002" s="40">
        <v>54087</v>
      </c>
      <c r="B3002" s="20" t="s">
        <v>2225</v>
      </c>
      <c r="C3002" s="20" t="s">
        <v>2524</v>
      </c>
      <c r="D3002" s="40">
        <v>32</v>
      </c>
      <c r="E3002" s="40">
        <v>34.200000000000003</v>
      </c>
      <c r="F3002" s="40">
        <v>42.8</v>
      </c>
      <c r="G3002" s="40">
        <v>52.7</v>
      </c>
      <c r="H3002" s="40">
        <v>62.3</v>
      </c>
      <c r="I3002" s="40">
        <v>70</v>
      </c>
      <c r="J3002" s="40">
        <v>73.900000000000006</v>
      </c>
      <c r="K3002" s="40">
        <v>72.400000000000006</v>
      </c>
      <c r="L3002" s="40">
        <v>66.400000000000006</v>
      </c>
      <c r="M3002" s="40">
        <v>54.9</v>
      </c>
      <c r="N3002" s="40">
        <v>43.6</v>
      </c>
      <c r="O3002" s="40">
        <v>34.6</v>
      </c>
    </row>
    <row r="3003" spans="1:15">
      <c r="A3003" s="40">
        <v>54089</v>
      </c>
      <c r="B3003" s="20" t="s">
        <v>2538</v>
      </c>
      <c r="C3003" s="20" t="s">
        <v>2524</v>
      </c>
      <c r="D3003" s="40">
        <v>31.9</v>
      </c>
      <c r="E3003" s="40">
        <v>34.1</v>
      </c>
      <c r="F3003" s="40">
        <v>42.2</v>
      </c>
      <c r="G3003" s="40">
        <v>51.7</v>
      </c>
      <c r="H3003" s="40">
        <v>60.9</v>
      </c>
      <c r="I3003" s="40">
        <v>68</v>
      </c>
      <c r="J3003" s="40">
        <v>71.7</v>
      </c>
      <c r="K3003" s="40">
        <v>70.400000000000006</v>
      </c>
      <c r="L3003" s="40">
        <v>64.599999999999994</v>
      </c>
      <c r="M3003" s="40">
        <v>53.8</v>
      </c>
      <c r="N3003" s="40">
        <v>42.8</v>
      </c>
      <c r="O3003" s="40">
        <v>33.799999999999997</v>
      </c>
    </row>
    <row r="3004" spans="1:15">
      <c r="A3004" s="40">
        <v>54091</v>
      </c>
      <c r="B3004" s="20" t="s">
        <v>1014</v>
      </c>
      <c r="C3004" s="20" t="s">
        <v>2524</v>
      </c>
      <c r="D3004" s="40">
        <v>30.2</v>
      </c>
      <c r="E3004" s="40">
        <v>31.9</v>
      </c>
      <c r="F3004" s="40">
        <v>40.6</v>
      </c>
      <c r="G3004" s="40">
        <v>50.5</v>
      </c>
      <c r="H3004" s="40">
        <v>60.5</v>
      </c>
      <c r="I3004" s="40">
        <v>68.5</v>
      </c>
      <c r="J3004" s="40">
        <v>72.400000000000006</v>
      </c>
      <c r="K3004" s="40">
        <v>70.7</v>
      </c>
      <c r="L3004" s="40">
        <v>64.8</v>
      </c>
      <c r="M3004" s="40">
        <v>53.3</v>
      </c>
      <c r="N3004" s="40">
        <v>41.9</v>
      </c>
      <c r="O3004" s="40">
        <v>33</v>
      </c>
    </row>
    <row r="3005" spans="1:15">
      <c r="A3005" s="40">
        <v>54093</v>
      </c>
      <c r="B3005" s="20" t="s">
        <v>2539</v>
      </c>
      <c r="C3005" s="20" t="s">
        <v>2524</v>
      </c>
      <c r="D3005" s="40">
        <v>26.4</v>
      </c>
      <c r="E3005" s="40">
        <v>28</v>
      </c>
      <c r="F3005" s="40">
        <v>36.200000000000003</v>
      </c>
      <c r="G3005" s="40">
        <v>46</v>
      </c>
      <c r="H3005" s="40">
        <v>56</v>
      </c>
      <c r="I3005" s="40">
        <v>63.4</v>
      </c>
      <c r="J3005" s="40">
        <v>67.099999999999994</v>
      </c>
      <c r="K3005" s="40">
        <v>65.5</v>
      </c>
      <c r="L3005" s="40">
        <v>59.6</v>
      </c>
      <c r="M3005" s="40">
        <v>49</v>
      </c>
      <c r="N3005" s="40">
        <v>37.9</v>
      </c>
      <c r="O3005" s="40">
        <v>29</v>
      </c>
    </row>
    <row r="3006" spans="1:15">
      <c r="A3006" s="40">
        <v>54095</v>
      </c>
      <c r="B3006" s="20" t="s">
        <v>2375</v>
      </c>
      <c r="C3006" s="20" t="s">
        <v>2524</v>
      </c>
      <c r="D3006" s="40">
        <v>30</v>
      </c>
      <c r="E3006" s="40">
        <v>32.1</v>
      </c>
      <c r="F3006" s="40">
        <v>41</v>
      </c>
      <c r="G3006" s="40">
        <v>51.1</v>
      </c>
      <c r="H3006" s="40">
        <v>61.1</v>
      </c>
      <c r="I3006" s="40">
        <v>69.400000000000006</v>
      </c>
      <c r="J3006" s="40">
        <v>73.3</v>
      </c>
      <c r="K3006" s="40">
        <v>71.7</v>
      </c>
      <c r="L3006" s="40">
        <v>65.7</v>
      </c>
      <c r="M3006" s="40">
        <v>54</v>
      </c>
      <c r="N3006" s="40">
        <v>42.1</v>
      </c>
      <c r="O3006" s="40">
        <v>32.700000000000003</v>
      </c>
    </row>
    <row r="3007" spans="1:15">
      <c r="A3007" s="40">
        <v>54097</v>
      </c>
      <c r="B3007" s="20" t="s">
        <v>2376</v>
      </c>
      <c r="C3007" s="20" t="s">
        <v>2524</v>
      </c>
      <c r="D3007" s="40">
        <v>30</v>
      </c>
      <c r="E3007" s="40">
        <v>32</v>
      </c>
      <c r="F3007" s="40">
        <v>40.5</v>
      </c>
      <c r="G3007" s="40">
        <v>50.2</v>
      </c>
      <c r="H3007" s="40">
        <v>59.5</v>
      </c>
      <c r="I3007" s="40">
        <v>67</v>
      </c>
      <c r="J3007" s="40">
        <v>70.7</v>
      </c>
      <c r="K3007" s="40">
        <v>69.2</v>
      </c>
      <c r="L3007" s="40">
        <v>63.4</v>
      </c>
      <c r="M3007" s="40">
        <v>52.5</v>
      </c>
      <c r="N3007" s="40">
        <v>41.5</v>
      </c>
      <c r="O3007" s="40">
        <v>32.799999999999997</v>
      </c>
    </row>
    <row r="3008" spans="1:15">
      <c r="A3008" s="40">
        <v>54099</v>
      </c>
      <c r="B3008" s="20" t="s">
        <v>1120</v>
      </c>
      <c r="C3008" s="20" t="s">
        <v>2524</v>
      </c>
      <c r="D3008" s="40">
        <v>33.799999999999997</v>
      </c>
      <c r="E3008" s="40">
        <v>36.200000000000003</v>
      </c>
      <c r="F3008" s="40">
        <v>44.8</v>
      </c>
      <c r="G3008" s="40">
        <v>54.4</v>
      </c>
      <c r="H3008" s="40">
        <v>63.4</v>
      </c>
      <c r="I3008" s="40">
        <v>71.2</v>
      </c>
      <c r="J3008" s="40">
        <v>75</v>
      </c>
      <c r="K3008" s="40">
        <v>73.7</v>
      </c>
      <c r="L3008" s="40">
        <v>67.599999999999994</v>
      </c>
      <c r="M3008" s="40">
        <v>56.1</v>
      </c>
      <c r="N3008" s="40">
        <v>44.9</v>
      </c>
      <c r="O3008" s="40">
        <v>36.1</v>
      </c>
    </row>
    <row r="3009" spans="1:15">
      <c r="A3009" s="40">
        <v>54101</v>
      </c>
      <c r="B3009" s="20" t="s">
        <v>1121</v>
      </c>
      <c r="C3009" s="20" t="s">
        <v>2524</v>
      </c>
      <c r="D3009" s="40">
        <v>29.1</v>
      </c>
      <c r="E3009" s="40">
        <v>31.1</v>
      </c>
      <c r="F3009" s="40">
        <v>39.4</v>
      </c>
      <c r="G3009" s="40">
        <v>49.1</v>
      </c>
      <c r="H3009" s="40">
        <v>58.4</v>
      </c>
      <c r="I3009" s="40">
        <v>65.7</v>
      </c>
      <c r="J3009" s="40">
        <v>69.2</v>
      </c>
      <c r="K3009" s="40">
        <v>67.8</v>
      </c>
      <c r="L3009" s="40">
        <v>62.2</v>
      </c>
      <c r="M3009" s="40">
        <v>51.5</v>
      </c>
      <c r="N3009" s="40">
        <v>40.4</v>
      </c>
      <c r="O3009" s="40">
        <v>31.6</v>
      </c>
    </row>
    <row r="3010" spans="1:15">
      <c r="A3010" s="40">
        <v>54103</v>
      </c>
      <c r="B3010" s="20" t="s">
        <v>2540</v>
      </c>
      <c r="C3010" s="20" t="s">
        <v>2524</v>
      </c>
      <c r="D3010" s="40">
        <v>29.5</v>
      </c>
      <c r="E3010" s="40">
        <v>31.6</v>
      </c>
      <c r="F3010" s="40">
        <v>40.4</v>
      </c>
      <c r="G3010" s="40">
        <v>50.5</v>
      </c>
      <c r="H3010" s="40">
        <v>60.5</v>
      </c>
      <c r="I3010" s="40">
        <v>68.8</v>
      </c>
      <c r="J3010" s="40">
        <v>72.599999999999994</v>
      </c>
      <c r="K3010" s="40">
        <v>71</v>
      </c>
      <c r="L3010" s="40">
        <v>64.900000000000006</v>
      </c>
      <c r="M3010" s="40">
        <v>53.4</v>
      </c>
      <c r="N3010" s="40">
        <v>41.7</v>
      </c>
      <c r="O3010" s="40">
        <v>32.299999999999997</v>
      </c>
    </row>
    <row r="3011" spans="1:15">
      <c r="A3011" s="40">
        <v>54105</v>
      </c>
      <c r="B3011" s="20" t="s">
        <v>2541</v>
      </c>
      <c r="C3011" s="20" t="s">
        <v>2524</v>
      </c>
      <c r="D3011" s="40">
        <v>31</v>
      </c>
      <c r="E3011" s="40">
        <v>33.299999999999997</v>
      </c>
      <c r="F3011" s="40">
        <v>42.1</v>
      </c>
      <c r="G3011" s="40">
        <v>52.1</v>
      </c>
      <c r="H3011" s="40">
        <v>62</v>
      </c>
      <c r="I3011" s="40">
        <v>69.900000000000006</v>
      </c>
      <c r="J3011" s="40">
        <v>73.7</v>
      </c>
      <c r="K3011" s="40">
        <v>72.099999999999994</v>
      </c>
      <c r="L3011" s="40">
        <v>66</v>
      </c>
      <c r="M3011" s="40">
        <v>54.4</v>
      </c>
      <c r="N3011" s="40">
        <v>42.9</v>
      </c>
      <c r="O3011" s="40">
        <v>33.700000000000003</v>
      </c>
    </row>
    <row r="3012" spans="1:15">
      <c r="A3012" s="40">
        <v>54107</v>
      </c>
      <c r="B3012" s="20" t="s">
        <v>2037</v>
      </c>
      <c r="C3012" s="20" t="s">
        <v>2524</v>
      </c>
      <c r="D3012" s="40">
        <v>30.8</v>
      </c>
      <c r="E3012" s="40">
        <v>33.1</v>
      </c>
      <c r="F3012" s="40">
        <v>42.1</v>
      </c>
      <c r="G3012" s="40">
        <v>52.2</v>
      </c>
      <c r="H3012" s="40">
        <v>62.2</v>
      </c>
      <c r="I3012" s="40">
        <v>70.2</v>
      </c>
      <c r="J3012" s="40">
        <v>74</v>
      </c>
      <c r="K3012" s="40">
        <v>72.400000000000006</v>
      </c>
      <c r="L3012" s="40">
        <v>66.2</v>
      </c>
      <c r="M3012" s="40">
        <v>54.7</v>
      </c>
      <c r="N3012" s="40">
        <v>43</v>
      </c>
      <c r="O3012" s="40">
        <v>33.700000000000003</v>
      </c>
    </row>
    <row r="3013" spans="1:15">
      <c r="A3013" s="40">
        <v>54109</v>
      </c>
      <c r="B3013" s="20" t="s">
        <v>1904</v>
      </c>
      <c r="C3013" s="20" t="s">
        <v>2524</v>
      </c>
      <c r="D3013" s="40">
        <v>32.700000000000003</v>
      </c>
      <c r="E3013" s="40">
        <v>34.9</v>
      </c>
      <c r="F3013" s="40">
        <v>43</v>
      </c>
      <c r="G3013" s="40">
        <v>52.5</v>
      </c>
      <c r="H3013" s="40">
        <v>61.6</v>
      </c>
      <c r="I3013" s="40">
        <v>68.900000000000006</v>
      </c>
      <c r="J3013" s="40">
        <v>72.400000000000006</v>
      </c>
      <c r="K3013" s="40">
        <v>71.099999999999994</v>
      </c>
      <c r="L3013" s="40">
        <v>65.400000000000006</v>
      </c>
      <c r="M3013" s="40">
        <v>54.2</v>
      </c>
      <c r="N3013" s="40">
        <v>43.3</v>
      </c>
      <c r="O3013" s="40">
        <v>34.6</v>
      </c>
    </row>
    <row r="3014" spans="1:15">
      <c r="A3014" s="40">
        <v>55001</v>
      </c>
      <c r="B3014" s="20" t="s">
        <v>899</v>
      </c>
      <c r="C3014" s="20" t="s">
        <v>2542</v>
      </c>
      <c r="D3014" s="40">
        <v>13.6</v>
      </c>
      <c r="E3014" s="40">
        <v>17.600000000000001</v>
      </c>
      <c r="F3014" s="40">
        <v>29.5</v>
      </c>
      <c r="G3014" s="40">
        <v>44</v>
      </c>
      <c r="H3014" s="40">
        <v>56</v>
      </c>
      <c r="I3014" s="40">
        <v>65.400000000000006</v>
      </c>
      <c r="J3014" s="40">
        <v>70.2</v>
      </c>
      <c r="K3014" s="40">
        <v>67.400000000000006</v>
      </c>
      <c r="L3014" s="40">
        <v>59</v>
      </c>
      <c r="M3014" s="40">
        <v>47.6</v>
      </c>
      <c r="N3014" s="40">
        <v>32.6</v>
      </c>
      <c r="O3014" s="40">
        <v>19.2</v>
      </c>
    </row>
    <row r="3015" spans="1:15">
      <c r="A3015" s="40">
        <v>55003</v>
      </c>
      <c r="B3015" s="20" t="s">
        <v>2004</v>
      </c>
      <c r="C3015" s="20" t="s">
        <v>2542</v>
      </c>
      <c r="D3015" s="40">
        <v>8.8000000000000007</v>
      </c>
      <c r="E3015" s="40">
        <v>12.7</v>
      </c>
      <c r="F3015" s="40">
        <v>24.4</v>
      </c>
      <c r="G3015" s="40">
        <v>39</v>
      </c>
      <c r="H3015" s="40">
        <v>51.4</v>
      </c>
      <c r="I3015" s="40">
        <v>60.9</v>
      </c>
      <c r="J3015" s="40">
        <v>65.900000000000006</v>
      </c>
      <c r="K3015" s="40">
        <v>63.4</v>
      </c>
      <c r="L3015" s="40">
        <v>54.9</v>
      </c>
      <c r="M3015" s="40">
        <v>44.1</v>
      </c>
      <c r="N3015" s="40">
        <v>28.7</v>
      </c>
      <c r="O3015" s="40">
        <v>14.8</v>
      </c>
    </row>
    <row r="3016" spans="1:15">
      <c r="A3016" s="40">
        <v>55005</v>
      </c>
      <c r="B3016" s="20" t="s">
        <v>2543</v>
      </c>
      <c r="C3016" s="20" t="s">
        <v>2542</v>
      </c>
      <c r="D3016" s="40">
        <v>9</v>
      </c>
      <c r="E3016" s="40">
        <v>13.8</v>
      </c>
      <c r="F3016" s="40">
        <v>26.8</v>
      </c>
      <c r="G3016" s="40">
        <v>42.4</v>
      </c>
      <c r="H3016" s="40">
        <v>54.7</v>
      </c>
      <c r="I3016" s="40">
        <v>63.9</v>
      </c>
      <c r="J3016" s="40">
        <v>68.8</v>
      </c>
      <c r="K3016" s="40">
        <v>66.2</v>
      </c>
      <c r="L3016" s="40">
        <v>57.2</v>
      </c>
      <c r="M3016" s="40">
        <v>45.8</v>
      </c>
      <c r="N3016" s="40">
        <v>29.8</v>
      </c>
      <c r="O3016" s="40">
        <v>15.1</v>
      </c>
    </row>
    <row r="3017" spans="1:15">
      <c r="A3017" s="40">
        <v>55007</v>
      </c>
      <c r="B3017" s="20" t="s">
        <v>2544</v>
      </c>
      <c r="C3017" s="20" t="s">
        <v>2542</v>
      </c>
      <c r="D3017" s="40">
        <v>8.6</v>
      </c>
      <c r="E3017" s="40">
        <v>12.7</v>
      </c>
      <c r="F3017" s="40">
        <v>24.7</v>
      </c>
      <c r="G3017" s="40">
        <v>39.1</v>
      </c>
      <c r="H3017" s="40">
        <v>51.2</v>
      </c>
      <c r="I3017" s="40">
        <v>60.7</v>
      </c>
      <c r="J3017" s="40">
        <v>65.900000000000006</v>
      </c>
      <c r="K3017" s="40">
        <v>63.6</v>
      </c>
      <c r="L3017" s="40">
        <v>54.8</v>
      </c>
      <c r="M3017" s="40">
        <v>44.1</v>
      </c>
      <c r="N3017" s="40">
        <v>28.7</v>
      </c>
      <c r="O3017" s="40">
        <v>14.7</v>
      </c>
    </row>
    <row r="3018" spans="1:15">
      <c r="A3018" s="40">
        <v>55009</v>
      </c>
      <c r="B3018" s="20" t="s">
        <v>1164</v>
      </c>
      <c r="C3018" s="20" t="s">
        <v>2542</v>
      </c>
      <c r="D3018" s="40">
        <v>15.1</v>
      </c>
      <c r="E3018" s="40">
        <v>18</v>
      </c>
      <c r="F3018" s="40">
        <v>29</v>
      </c>
      <c r="G3018" s="40">
        <v>41.9</v>
      </c>
      <c r="H3018" s="40">
        <v>53.3</v>
      </c>
      <c r="I3018" s="40">
        <v>63.3</v>
      </c>
      <c r="J3018" s="40">
        <v>68.5</v>
      </c>
      <c r="K3018" s="40">
        <v>66.400000000000006</v>
      </c>
      <c r="L3018" s="40">
        <v>58.5</v>
      </c>
      <c r="M3018" s="40">
        <v>47.4</v>
      </c>
      <c r="N3018" s="40">
        <v>33.299999999999997</v>
      </c>
      <c r="O3018" s="40">
        <v>20.7</v>
      </c>
    </row>
    <row r="3019" spans="1:15">
      <c r="A3019" s="40">
        <v>55011</v>
      </c>
      <c r="B3019" s="20" t="s">
        <v>1781</v>
      </c>
      <c r="C3019" s="20" t="s">
        <v>2542</v>
      </c>
      <c r="D3019" s="40">
        <v>12.6</v>
      </c>
      <c r="E3019" s="40">
        <v>17.399999999999999</v>
      </c>
      <c r="F3019" s="40">
        <v>30.1</v>
      </c>
      <c r="G3019" s="40">
        <v>45</v>
      </c>
      <c r="H3019" s="40">
        <v>57.1</v>
      </c>
      <c r="I3019" s="40">
        <v>66.5</v>
      </c>
      <c r="J3019" s="40">
        <v>71.3</v>
      </c>
      <c r="K3019" s="40">
        <v>68.7</v>
      </c>
      <c r="L3019" s="40">
        <v>60</v>
      </c>
      <c r="M3019" s="40">
        <v>48.5</v>
      </c>
      <c r="N3019" s="40">
        <v>32.5</v>
      </c>
      <c r="O3019" s="40">
        <v>18.5</v>
      </c>
    </row>
    <row r="3020" spans="1:15">
      <c r="A3020" s="40">
        <v>55013</v>
      </c>
      <c r="B3020" s="20" t="s">
        <v>2545</v>
      </c>
      <c r="C3020" s="20" t="s">
        <v>2542</v>
      </c>
      <c r="D3020" s="40">
        <v>8.1</v>
      </c>
      <c r="E3020" s="40">
        <v>13.2</v>
      </c>
      <c r="F3020" s="40">
        <v>26.3</v>
      </c>
      <c r="G3020" s="40">
        <v>41.9</v>
      </c>
      <c r="H3020" s="40">
        <v>54.3</v>
      </c>
      <c r="I3020" s="40">
        <v>63.6</v>
      </c>
      <c r="J3020" s="40">
        <v>68.7</v>
      </c>
      <c r="K3020" s="40">
        <v>66.099999999999994</v>
      </c>
      <c r="L3020" s="40">
        <v>57</v>
      </c>
      <c r="M3020" s="40">
        <v>45.6</v>
      </c>
      <c r="N3020" s="40">
        <v>29.2</v>
      </c>
      <c r="O3020" s="40">
        <v>14.2</v>
      </c>
    </row>
    <row r="3021" spans="1:15">
      <c r="A3021" s="40">
        <v>55015</v>
      </c>
      <c r="B3021" s="20" t="s">
        <v>2546</v>
      </c>
      <c r="C3021" s="20" t="s">
        <v>2542</v>
      </c>
      <c r="D3021" s="40">
        <v>15</v>
      </c>
      <c r="E3021" s="40">
        <v>18.2</v>
      </c>
      <c r="F3021" s="40">
        <v>29.5</v>
      </c>
      <c r="G3021" s="40">
        <v>42.9</v>
      </c>
      <c r="H3021" s="40">
        <v>54.7</v>
      </c>
      <c r="I3021" s="40">
        <v>64.5</v>
      </c>
      <c r="J3021" s="40">
        <v>69.5</v>
      </c>
      <c r="K3021" s="40">
        <v>67.099999999999994</v>
      </c>
      <c r="L3021" s="40">
        <v>59.1</v>
      </c>
      <c r="M3021" s="40">
        <v>47.9</v>
      </c>
      <c r="N3021" s="40">
        <v>33.4</v>
      </c>
      <c r="O3021" s="40">
        <v>20.6</v>
      </c>
    </row>
    <row r="3022" spans="1:15">
      <c r="A3022" s="40">
        <v>55017</v>
      </c>
      <c r="B3022" s="20" t="s">
        <v>1548</v>
      </c>
      <c r="C3022" s="20" t="s">
        <v>2542</v>
      </c>
      <c r="D3022" s="40">
        <v>10.3</v>
      </c>
      <c r="E3022" s="40">
        <v>15.1</v>
      </c>
      <c r="F3022" s="40">
        <v>27.7</v>
      </c>
      <c r="G3022" s="40">
        <v>43.2</v>
      </c>
      <c r="H3022" s="40">
        <v>55.3</v>
      </c>
      <c r="I3022" s="40">
        <v>64.5</v>
      </c>
      <c r="J3022" s="40">
        <v>69.2</v>
      </c>
      <c r="K3022" s="40">
        <v>66.5</v>
      </c>
      <c r="L3022" s="40">
        <v>57.8</v>
      </c>
      <c r="M3022" s="40">
        <v>46.5</v>
      </c>
      <c r="N3022" s="40">
        <v>30.6</v>
      </c>
      <c r="O3022" s="40">
        <v>16.3</v>
      </c>
    </row>
    <row r="3023" spans="1:15">
      <c r="A3023" s="40">
        <v>55019</v>
      </c>
      <c r="B3023" s="20" t="s">
        <v>793</v>
      </c>
      <c r="C3023" s="20" t="s">
        <v>2542</v>
      </c>
      <c r="D3023" s="40">
        <v>10.5</v>
      </c>
      <c r="E3023" s="40">
        <v>14.9</v>
      </c>
      <c r="F3023" s="40">
        <v>27.4</v>
      </c>
      <c r="G3023" s="40">
        <v>42.6</v>
      </c>
      <c r="H3023" s="40">
        <v>54.6</v>
      </c>
      <c r="I3023" s="40">
        <v>63.9</v>
      </c>
      <c r="J3023" s="40">
        <v>68.400000000000006</v>
      </c>
      <c r="K3023" s="40">
        <v>65.8</v>
      </c>
      <c r="L3023" s="40">
        <v>57.3</v>
      </c>
      <c r="M3023" s="40">
        <v>46.1</v>
      </c>
      <c r="N3023" s="40">
        <v>30.4</v>
      </c>
      <c r="O3023" s="40">
        <v>16.3</v>
      </c>
    </row>
    <row r="3024" spans="1:15">
      <c r="A3024" s="40">
        <v>55021</v>
      </c>
      <c r="B3024" s="20" t="s">
        <v>795</v>
      </c>
      <c r="C3024" s="20" t="s">
        <v>2542</v>
      </c>
      <c r="D3024" s="40">
        <v>15.6</v>
      </c>
      <c r="E3024" s="40">
        <v>19.399999999999999</v>
      </c>
      <c r="F3024" s="40">
        <v>31.1</v>
      </c>
      <c r="G3024" s="40">
        <v>44.9</v>
      </c>
      <c r="H3024" s="40">
        <v>56.6</v>
      </c>
      <c r="I3024" s="40">
        <v>66.099999999999994</v>
      </c>
      <c r="J3024" s="40">
        <v>70.900000000000006</v>
      </c>
      <c r="K3024" s="40">
        <v>68.3</v>
      </c>
      <c r="L3024" s="40">
        <v>60.2</v>
      </c>
      <c r="M3024" s="40">
        <v>48.9</v>
      </c>
      <c r="N3024" s="40">
        <v>34</v>
      </c>
      <c r="O3024" s="40">
        <v>21</v>
      </c>
    </row>
    <row r="3025" spans="1:15">
      <c r="A3025" s="40">
        <v>55023</v>
      </c>
      <c r="B3025" s="20" t="s">
        <v>798</v>
      </c>
      <c r="C3025" s="20" t="s">
        <v>2542</v>
      </c>
      <c r="D3025" s="40">
        <v>15.5</v>
      </c>
      <c r="E3025" s="40">
        <v>20.3</v>
      </c>
      <c r="F3025" s="40">
        <v>32.299999999999997</v>
      </c>
      <c r="G3025" s="40">
        <v>46.3</v>
      </c>
      <c r="H3025" s="40">
        <v>58.1</v>
      </c>
      <c r="I3025" s="40">
        <v>67.5</v>
      </c>
      <c r="J3025" s="40">
        <v>72.3</v>
      </c>
      <c r="K3025" s="40">
        <v>69.8</v>
      </c>
      <c r="L3025" s="40">
        <v>61.4</v>
      </c>
      <c r="M3025" s="40">
        <v>49.8</v>
      </c>
      <c r="N3025" s="40">
        <v>34.299999999999997</v>
      </c>
      <c r="O3025" s="40">
        <v>21.1</v>
      </c>
    </row>
    <row r="3026" spans="1:15">
      <c r="A3026" s="40">
        <v>55025</v>
      </c>
      <c r="B3026" s="20" t="s">
        <v>2547</v>
      </c>
      <c r="C3026" s="20" t="s">
        <v>2542</v>
      </c>
      <c r="D3026" s="40">
        <v>16.7</v>
      </c>
      <c r="E3026" s="40">
        <v>20.5</v>
      </c>
      <c r="F3026" s="40">
        <v>32.200000000000003</v>
      </c>
      <c r="G3026" s="40">
        <v>45.5</v>
      </c>
      <c r="H3026" s="40">
        <v>57.1</v>
      </c>
      <c r="I3026" s="40">
        <v>66.599999999999994</v>
      </c>
      <c r="J3026" s="40">
        <v>71.3</v>
      </c>
      <c r="K3026" s="40">
        <v>68.900000000000006</v>
      </c>
      <c r="L3026" s="40">
        <v>60.9</v>
      </c>
      <c r="M3026" s="40">
        <v>49.5</v>
      </c>
      <c r="N3026" s="40">
        <v>34.9</v>
      </c>
      <c r="O3026" s="40">
        <v>22</v>
      </c>
    </row>
    <row r="3027" spans="1:15">
      <c r="A3027" s="40">
        <v>55027</v>
      </c>
      <c r="B3027" s="20" t="s">
        <v>1051</v>
      </c>
      <c r="C3027" s="20" t="s">
        <v>2542</v>
      </c>
      <c r="D3027" s="40">
        <v>16.399999999999999</v>
      </c>
      <c r="E3027" s="40">
        <v>19.899999999999999</v>
      </c>
      <c r="F3027" s="40">
        <v>31.4</v>
      </c>
      <c r="G3027" s="40">
        <v>44.8</v>
      </c>
      <c r="H3027" s="40">
        <v>56.4</v>
      </c>
      <c r="I3027" s="40">
        <v>65.900000000000006</v>
      </c>
      <c r="J3027" s="40">
        <v>70.8</v>
      </c>
      <c r="K3027" s="40">
        <v>68.3</v>
      </c>
      <c r="L3027" s="40">
        <v>60.4</v>
      </c>
      <c r="M3027" s="40">
        <v>49.1</v>
      </c>
      <c r="N3027" s="40">
        <v>34.5</v>
      </c>
      <c r="O3027" s="40">
        <v>21.7</v>
      </c>
    </row>
    <row r="3028" spans="1:15">
      <c r="A3028" s="40">
        <v>55029</v>
      </c>
      <c r="B3028" s="20" t="s">
        <v>2548</v>
      </c>
      <c r="C3028" s="20" t="s">
        <v>2542</v>
      </c>
      <c r="D3028" s="40">
        <v>16.600000000000001</v>
      </c>
      <c r="E3028" s="40">
        <v>18.2</v>
      </c>
      <c r="F3028" s="40">
        <v>28.2</v>
      </c>
      <c r="G3028" s="40">
        <v>40.200000000000003</v>
      </c>
      <c r="H3028" s="40">
        <v>51.2</v>
      </c>
      <c r="I3028" s="40">
        <v>61.4</v>
      </c>
      <c r="J3028" s="40">
        <v>67.3</v>
      </c>
      <c r="K3028" s="40">
        <v>65.599999999999994</v>
      </c>
      <c r="L3028" s="40">
        <v>58.2</v>
      </c>
      <c r="M3028" s="40">
        <v>47.3</v>
      </c>
      <c r="N3028" s="40">
        <v>34.200000000000003</v>
      </c>
      <c r="O3028" s="40">
        <v>22.4</v>
      </c>
    </row>
    <row r="3029" spans="1:15">
      <c r="A3029" s="40">
        <v>55031</v>
      </c>
      <c r="B3029" s="20" t="s">
        <v>918</v>
      </c>
      <c r="C3029" s="20" t="s">
        <v>2542</v>
      </c>
      <c r="D3029" s="40">
        <v>7.6</v>
      </c>
      <c r="E3029" s="40">
        <v>12.4</v>
      </c>
      <c r="F3029" s="40">
        <v>24.9</v>
      </c>
      <c r="G3029" s="40">
        <v>39.5</v>
      </c>
      <c r="H3029" s="40">
        <v>51.4</v>
      </c>
      <c r="I3029" s="40">
        <v>60.9</v>
      </c>
      <c r="J3029" s="40">
        <v>66.400000000000006</v>
      </c>
      <c r="K3029" s="40">
        <v>64.099999999999994</v>
      </c>
      <c r="L3029" s="40">
        <v>55.2</v>
      </c>
      <c r="M3029" s="40">
        <v>44.3</v>
      </c>
      <c r="N3029" s="40">
        <v>28.4</v>
      </c>
      <c r="O3029" s="40">
        <v>13.9</v>
      </c>
    </row>
    <row r="3030" spans="1:15">
      <c r="A3030" s="40">
        <v>55033</v>
      </c>
      <c r="B3030" s="20" t="s">
        <v>1981</v>
      </c>
      <c r="C3030" s="20" t="s">
        <v>2542</v>
      </c>
      <c r="D3030" s="40">
        <v>10.7</v>
      </c>
      <c r="E3030" s="40">
        <v>15.6</v>
      </c>
      <c r="F3030" s="40">
        <v>28.6</v>
      </c>
      <c r="G3030" s="40">
        <v>44</v>
      </c>
      <c r="H3030" s="40">
        <v>56.2</v>
      </c>
      <c r="I3030" s="40">
        <v>65.5</v>
      </c>
      <c r="J3030" s="40">
        <v>70.400000000000006</v>
      </c>
      <c r="K3030" s="40">
        <v>67.8</v>
      </c>
      <c r="L3030" s="40">
        <v>58.8</v>
      </c>
      <c r="M3030" s="40">
        <v>47.3</v>
      </c>
      <c r="N3030" s="40">
        <v>31.3</v>
      </c>
      <c r="O3030" s="40">
        <v>16.8</v>
      </c>
    </row>
    <row r="3031" spans="1:15">
      <c r="A3031" s="40">
        <v>55035</v>
      </c>
      <c r="B3031" s="20" t="s">
        <v>2549</v>
      </c>
      <c r="C3031" s="20" t="s">
        <v>2542</v>
      </c>
      <c r="D3031" s="40">
        <v>11</v>
      </c>
      <c r="E3031" s="40">
        <v>15.7</v>
      </c>
      <c r="F3031" s="40">
        <v>28.5</v>
      </c>
      <c r="G3031" s="40">
        <v>43.7</v>
      </c>
      <c r="H3031" s="40">
        <v>55.8</v>
      </c>
      <c r="I3031" s="40">
        <v>65.2</v>
      </c>
      <c r="J3031" s="40">
        <v>69.8</v>
      </c>
      <c r="K3031" s="40">
        <v>67.099999999999994</v>
      </c>
      <c r="L3031" s="40">
        <v>58.4</v>
      </c>
      <c r="M3031" s="40">
        <v>47.1</v>
      </c>
      <c r="N3031" s="40">
        <v>31.2</v>
      </c>
      <c r="O3031" s="40">
        <v>17</v>
      </c>
    </row>
    <row r="3032" spans="1:15">
      <c r="A3032" s="40">
        <v>55037</v>
      </c>
      <c r="B3032" s="20" t="s">
        <v>2150</v>
      </c>
      <c r="C3032" s="20" t="s">
        <v>2542</v>
      </c>
      <c r="D3032" s="40">
        <v>10.4</v>
      </c>
      <c r="E3032" s="40">
        <v>13.2</v>
      </c>
      <c r="F3032" s="40">
        <v>24.2</v>
      </c>
      <c r="G3032" s="40">
        <v>38.5</v>
      </c>
      <c r="H3032" s="40">
        <v>51.1</v>
      </c>
      <c r="I3032" s="40">
        <v>60.2</v>
      </c>
      <c r="J3032" s="40">
        <v>64.900000000000006</v>
      </c>
      <c r="K3032" s="40">
        <v>62.3</v>
      </c>
      <c r="L3032" s="40">
        <v>54.3</v>
      </c>
      <c r="M3032" s="40">
        <v>43.5</v>
      </c>
      <c r="N3032" s="40">
        <v>28.7</v>
      </c>
      <c r="O3032" s="40">
        <v>15.9</v>
      </c>
    </row>
    <row r="3033" spans="1:15">
      <c r="A3033" s="40">
        <v>55039</v>
      </c>
      <c r="B3033" s="20" t="s">
        <v>2550</v>
      </c>
      <c r="C3033" s="20" t="s">
        <v>2542</v>
      </c>
      <c r="D3033" s="40">
        <v>15.5</v>
      </c>
      <c r="E3033" s="40">
        <v>19</v>
      </c>
      <c r="F3033" s="40">
        <v>30.4</v>
      </c>
      <c r="G3033" s="40">
        <v>43.8</v>
      </c>
      <c r="H3033" s="40">
        <v>55.6</v>
      </c>
      <c r="I3033" s="40">
        <v>65.3</v>
      </c>
      <c r="J3033" s="40">
        <v>70.099999999999994</v>
      </c>
      <c r="K3033" s="40">
        <v>67.599999999999994</v>
      </c>
      <c r="L3033" s="40">
        <v>59.7</v>
      </c>
      <c r="M3033" s="40">
        <v>48.4</v>
      </c>
      <c r="N3033" s="40">
        <v>33.9</v>
      </c>
      <c r="O3033" s="40">
        <v>20.9</v>
      </c>
    </row>
    <row r="3034" spans="1:15">
      <c r="A3034" s="40">
        <v>55041</v>
      </c>
      <c r="B3034" s="20" t="s">
        <v>2113</v>
      </c>
      <c r="C3034" s="20" t="s">
        <v>2542</v>
      </c>
      <c r="D3034" s="40">
        <v>9.6999999999999993</v>
      </c>
      <c r="E3034" s="40">
        <v>12.9</v>
      </c>
      <c r="F3034" s="40">
        <v>24</v>
      </c>
      <c r="G3034" s="40">
        <v>38.5</v>
      </c>
      <c r="H3034" s="40">
        <v>51.1</v>
      </c>
      <c r="I3034" s="40">
        <v>60.4</v>
      </c>
      <c r="J3034" s="40">
        <v>64.8</v>
      </c>
      <c r="K3034" s="40">
        <v>62.2</v>
      </c>
      <c r="L3034" s="40">
        <v>54.1</v>
      </c>
      <c r="M3034" s="40">
        <v>43.2</v>
      </c>
      <c r="N3034" s="40">
        <v>28.2</v>
      </c>
      <c r="O3034" s="40">
        <v>15.3</v>
      </c>
    </row>
    <row r="3035" spans="1:15">
      <c r="A3035" s="40">
        <v>55043</v>
      </c>
      <c r="B3035" s="20" t="s">
        <v>806</v>
      </c>
      <c r="C3035" s="20" t="s">
        <v>2542</v>
      </c>
      <c r="D3035" s="40">
        <v>16.600000000000001</v>
      </c>
      <c r="E3035" s="40">
        <v>21.2</v>
      </c>
      <c r="F3035" s="40">
        <v>33.1</v>
      </c>
      <c r="G3035" s="40">
        <v>46.7</v>
      </c>
      <c r="H3035" s="40">
        <v>58.3</v>
      </c>
      <c r="I3035" s="40">
        <v>67.7</v>
      </c>
      <c r="J3035" s="40">
        <v>72.400000000000006</v>
      </c>
      <c r="K3035" s="40">
        <v>70</v>
      </c>
      <c r="L3035" s="40">
        <v>61.8</v>
      </c>
      <c r="M3035" s="40">
        <v>50.4</v>
      </c>
      <c r="N3035" s="40">
        <v>35</v>
      </c>
      <c r="O3035" s="40">
        <v>22</v>
      </c>
    </row>
    <row r="3036" spans="1:15">
      <c r="A3036" s="40">
        <v>55045</v>
      </c>
      <c r="B3036" s="20" t="s">
        <v>1396</v>
      </c>
      <c r="C3036" s="20" t="s">
        <v>2542</v>
      </c>
      <c r="D3036" s="40">
        <v>17.5</v>
      </c>
      <c r="E3036" s="40">
        <v>21.4</v>
      </c>
      <c r="F3036" s="40">
        <v>33.1</v>
      </c>
      <c r="G3036" s="40">
        <v>46.3</v>
      </c>
      <c r="H3036" s="40">
        <v>57.8</v>
      </c>
      <c r="I3036" s="40">
        <v>67.3</v>
      </c>
      <c r="J3036" s="40">
        <v>71.900000000000006</v>
      </c>
      <c r="K3036" s="40">
        <v>69.5</v>
      </c>
      <c r="L3036" s="40">
        <v>61.5</v>
      </c>
      <c r="M3036" s="40">
        <v>50</v>
      </c>
      <c r="N3036" s="40">
        <v>35.4</v>
      </c>
      <c r="O3036" s="40">
        <v>22.6</v>
      </c>
    </row>
    <row r="3037" spans="1:15">
      <c r="A3037" s="40">
        <v>55047</v>
      </c>
      <c r="B3037" s="20" t="s">
        <v>2551</v>
      </c>
      <c r="C3037" s="20" t="s">
        <v>2542</v>
      </c>
      <c r="D3037" s="40">
        <v>15.1</v>
      </c>
      <c r="E3037" s="40">
        <v>18.7</v>
      </c>
      <c r="F3037" s="40">
        <v>30.5</v>
      </c>
      <c r="G3037" s="40">
        <v>44.5</v>
      </c>
      <c r="H3037" s="40">
        <v>56.3</v>
      </c>
      <c r="I3037" s="40">
        <v>65.900000000000006</v>
      </c>
      <c r="J3037" s="40">
        <v>70.7</v>
      </c>
      <c r="K3037" s="40">
        <v>68.099999999999994</v>
      </c>
      <c r="L3037" s="40">
        <v>59.9</v>
      </c>
      <c r="M3037" s="40">
        <v>48.5</v>
      </c>
      <c r="N3037" s="40">
        <v>33.700000000000003</v>
      </c>
      <c r="O3037" s="40">
        <v>20.6</v>
      </c>
    </row>
    <row r="3038" spans="1:15">
      <c r="A3038" s="40">
        <v>55049</v>
      </c>
      <c r="B3038" s="20" t="s">
        <v>1277</v>
      </c>
      <c r="C3038" s="20" t="s">
        <v>2542</v>
      </c>
      <c r="D3038" s="40">
        <v>16.100000000000001</v>
      </c>
      <c r="E3038" s="40">
        <v>20.399999999999999</v>
      </c>
      <c r="F3038" s="40">
        <v>32.200000000000003</v>
      </c>
      <c r="G3038" s="40">
        <v>45.7</v>
      </c>
      <c r="H3038" s="40">
        <v>57.3</v>
      </c>
      <c r="I3038" s="40">
        <v>66.599999999999994</v>
      </c>
      <c r="J3038" s="40">
        <v>71.3</v>
      </c>
      <c r="K3038" s="40">
        <v>68.8</v>
      </c>
      <c r="L3038" s="40">
        <v>60.7</v>
      </c>
      <c r="M3038" s="40">
        <v>49.2</v>
      </c>
      <c r="N3038" s="40">
        <v>34.4</v>
      </c>
      <c r="O3038" s="40">
        <v>21.5</v>
      </c>
    </row>
    <row r="3039" spans="1:15">
      <c r="A3039" s="40">
        <v>55051</v>
      </c>
      <c r="B3039" s="20" t="s">
        <v>1562</v>
      </c>
      <c r="C3039" s="20" t="s">
        <v>2542</v>
      </c>
      <c r="D3039" s="40">
        <v>8.6</v>
      </c>
      <c r="E3039" s="40">
        <v>12.2</v>
      </c>
      <c r="F3039" s="40">
        <v>23.5</v>
      </c>
      <c r="G3039" s="40">
        <v>38.200000000000003</v>
      </c>
      <c r="H3039" s="40">
        <v>50.9</v>
      </c>
      <c r="I3039" s="40">
        <v>60.4</v>
      </c>
      <c r="J3039" s="40">
        <v>65.099999999999994</v>
      </c>
      <c r="K3039" s="40">
        <v>62.6</v>
      </c>
      <c r="L3039" s="40">
        <v>54.3</v>
      </c>
      <c r="M3039" s="40">
        <v>43.5</v>
      </c>
      <c r="N3039" s="40">
        <v>28</v>
      </c>
      <c r="O3039" s="40">
        <v>14.4</v>
      </c>
    </row>
    <row r="3040" spans="1:15">
      <c r="A3040" s="40">
        <v>55053</v>
      </c>
      <c r="B3040" s="20" t="s">
        <v>736</v>
      </c>
      <c r="C3040" s="20" t="s">
        <v>2542</v>
      </c>
      <c r="D3040" s="40">
        <v>11.7</v>
      </c>
      <c r="E3040" s="40">
        <v>16.2</v>
      </c>
      <c r="F3040" s="40">
        <v>28.9</v>
      </c>
      <c r="G3040" s="40">
        <v>43.8</v>
      </c>
      <c r="H3040" s="40">
        <v>55.7</v>
      </c>
      <c r="I3040" s="40">
        <v>65.099999999999994</v>
      </c>
      <c r="J3040" s="40">
        <v>69.599999999999994</v>
      </c>
      <c r="K3040" s="40">
        <v>67</v>
      </c>
      <c r="L3040" s="40">
        <v>58.5</v>
      </c>
      <c r="M3040" s="40">
        <v>47.2</v>
      </c>
      <c r="N3040" s="40">
        <v>31.6</v>
      </c>
      <c r="O3040" s="40">
        <v>17.600000000000001</v>
      </c>
    </row>
    <row r="3041" spans="1:15">
      <c r="A3041" s="40">
        <v>55055</v>
      </c>
      <c r="B3041" s="20" t="s">
        <v>737</v>
      </c>
      <c r="C3041" s="20" t="s">
        <v>2542</v>
      </c>
      <c r="D3041" s="40">
        <v>17.7</v>
      </c>
      <c r="E3041" s="40">
        <v>21.3</v>
      </c>
      <c r="F3041" s="40">
        <v>32.700000000000003</v>
      </c>
      <c r="G3041" s="40">
        <v>45.8</v>
      </c>
      <c r="H3041" s="40">
        <v>57.3</v>
      </c>
      <c r="I3041" s="40">
        <v>66.900000000000006</v>
      </c>
      <c r="J3041" s="40">
        <v>71.7</v>
      </c>
      <c r="K3041" s="40">
        <v>69.3</v>
      </c>
      <c r="L3041" s="40">
        <v>61.4</v>
      </c>
      <c r="M3041" s="40">
        <v>50.1</v>
      </c>
      <c r="N3041" s="40">
        <v>35.6</v>
      </c>
      <c r="O3041" s="40">
        <v>22.9</v>
      </c>
    </row>
    <row r="3042" spans="1:15">
      <c r="A3042" s="40">
        <v>55057</v>
      </c>
      <c r="B3042" s="20" t="s">
        <v>2552</v>
      </c>
      <c r="C3042" s="20" t="s">
        <v>2542</v>
      </c>
      <c r="D3042" s="40">
        <v>13.4</v>
      </c>
      <c r="E3042" s="40">
        <v>17.7</v>
      </c>
      <c r="F3042" s="40">
        <v>29.8</v>
      </c>
      <c r="G3042" s="40">
        <v>44.2</v>
      </c>
      <c r="H3042" s="40">
        <v>56</v>
      </c>
      <c r="I3042" s="40">
        <v>65.400000000000006</v>
      </c>
      <c r="J3042" s="40">
        <v>70.099999999999994</v>
      </c>
      <c r="K3042" s="40">
        <v>67.400000000000006</v>
      </c>
      <c r="L3042" s="40">
        <v>58.9</v>
      </c>
      <c r="M3042" s="40">
        <v>47.6</v>
      </c>
      <c r="N3042" s="40">
        <v>32.6</v>
      </c>
      <c r="O3042" s="40">
        <v>19.100000000000001</v>
      </c>
    </row>
    <row r="3043" spans="1:15">
      <c r="A3043" s="40">
        <v>55059</v>
      </c>
      <c r="B3043" s="20" t="s">
        <v>2553</v>
      </c>
      <c r="C3043" s="20" t="s">
        <v>2542</v>
      </c>
      <c r="D3043" s="40">
        <v>20.100000000000001</v>
      </c>
      <c r="E3043" s="40">
        <v>23.3</v>
      </c>
      <c r="F3043" s="40">
        <v>34.1</v>
      </c>
      <c r="G3043" s="40">
        <v>45.8</v>
      </c>
      <c r="H3043" s="40">
        <v>56.7</v>
      </c>
      <c r="I3043" s="40">
        <v>66.8</v>
      </c>
      <c r="J3043" s="40">
        <v>72.2</v>
      </c>
      <c r="K3043" s="40">
        <v>70.2</v>
      </c>
      <c r="L3043" s="40">
        <v>62.6</v>
      </c>
      <c r="M3043" s="40">
        <v>51.3</v>
      </c>
      <c r="N3043" s="40">
        <v>37</v>
      </c>
      <c r="O3043" s="40">
        <v>25.1</v>
      </c>
    </row>
    <row r="3044" spans="1:15">
      <c r="A3044" s="40">
        <v>55061</v>
      </c>
      <c r="B3044" s="20" t="s">
        <v>2554</v>
      </c>
      <c r="C3044" s="20" t="s">
        <v>2542</v>
      </c>
      <c r="D3044" s="40">
        <v>16</v>
      </c>
      <c r="E3044" s="40">
        <v>18.3</v>
      </c>
      <c r="F3044" s="40">
        <v>28.9</v>
      </c>
      <c r="G3044" s="40">
        <v>41.2</v>
      </c>
      <c r="H3044" s="40">
        <v>52.2</v>
      </c>
      <c r="I3044" s="40">
        <v>62.2</v>
      </c>
      <c r="J3044" s="40">
        <v>67.7</v>
      </c>
      <c r="K3044" s="40">
        <v>65.900000000000006</v>
      </c>
      <c r="L3044" s="40">
        <v>58.3</v>
      </c>
      <c r="M3044" s="40">
        <v>47.3</v>
      </c>
      <c r="N3044" s="40">
        <v>33.700000000000003</v>
      </c>
      <c r="O3044" s="40">
        <v>21.6</v>
      </c>
    </row>
    <row r="3045" spans="1:15">
      <c r="A3045" s="40">
        <v>55063</v>
      </c>
      <c r="B3045" s="20" t="s">
        <v>2555</v>
      </c>
      <c r="C3045" s="20" t="s">
        <v>2542</v>
      </c>
      <c r="D3045" s="40">
        <v>13.8</v>
      </c>
      <c r="E3045" s="40">
        <v>18.5</v>
      </c>
      <c r="F3045" s="40">
        <v>30.9</v>
      </c>
      <c r="G3045" s="40">
        <v>45.4</v>
      </c>
      <c r="H3045" s="40">
        <v>57.3</v>
      </c>
      <c r="I3045" s="40">
        <v>66.7</v>
      </c>
      <c r="J3045" s="40">
        <v>71.3</v>
      </c>
      <c r="K3045" s="40">
        <v>68.8</v>
      </c>
      <c r="L3045" s="40">
        <v>60.4</v>
      </c>
      <c r="M3045" s="40">
        <v>49</v>
      </c>
      <c r="N3045" s="40">
        <v>33.299999999999997</v>
      </c>
      <c r="O3045" s="40">
        <v>19.5</v>
      </c>
    </row>
    <row r="3046" spans="1:15">
      <c r="A3046" s="40">
        <v>55065</v>
      </c>
      <c r="B3046" s="20" t="s">
        <v>813</v>
      </c>
      <c r="C3046" s="20" t="s">
        <v>2542</v>
      </c>
      <c r="D3046" s="40">
        <v>17</v>
      </c>
      <c r="E3046" s="40">
        <v>21.3</v>
      </c>
      <c r="F3046" s="40">
        <v>33.1</v>
      </c>
      <c r="G3046" s="40">
        <v>46.3</v>
      </c>
      <c r="H3046" s="40">
        <v>57.7</v>
      </c>
      <c r="I3046" s="40">
        <v>67</v>
      </c>
      <c r="J3046" s="40">
        <v>71.599999999999994</v>
      </c>
      <c r="K3046" s="40">
        <v>69.099999999999994</v>
      </c>
      <c r="L3046" s="40">
        <v>61.1</v>
      </c>
      <c r="M3046" s="40">
        <v>49.7</v>
      </c>
      <c r="N3046" s="40">
        <v>35.1</v>
      </c>
      <c r="O3046" s="40">
        <v>22.3</v>
      </c>
    </row>
    <row r="3047" spans="1:15">
      <c r="A3047" s="40">
        <v>55067</v>
      </c>
      <c r="B3047" s="20" t="s">
        <v>2556</v>
      </c>
      <c r="C3047" s="20" t="s">
        <v>2542</v>
      </c>
      <c r="D3047" s="40">
        <v>9.9</v>
      </c>
      <c r="E3047" s="40">
        <v>13.6</v>
      </c>
      <c r="F3047" s="40">
        <v>25.1</v>
      </c>
      <c r="G3047" s="40">
        <v>39.6</v>
      </c>
      <c r="H3047" s="40">
        <v>52</v>
      </c>
      <c r="I3047" s="40">
        <v>61.3</v>
      </c>
      <c r="J3047" s="40">
        <v>65.8</v>
      </c>
      <c r="K3047" s="40">
        <v>63.1</v>
      </c>
      <c r="L3047" s="40">
        <v>54.8</v>
      </c>
      <c r="M3047" s="40">
        <v>43.9</v>
      </c>
      <c r="N3047" s="40">
        <v>28.6</v>
      </c>
      <c r="O3047" s="40">
        <v>15.7</v>
      </c>
    </row>
    <row r="3048" spans="1:15">
      <c r="A3048" s="40">
        <v>55069</v>
      </c>
      <c r="B3048" s="20" t="s">
        <v>814</v>
      </c>
      <c r="C3048" s="20" t="s">
        <v>2542</v>
      </c>
      <c r="D3048" s="40">
        <v>9.8000000000000007</v>
      </c>
      <c r="E3048" s="40">
        <v>13.5</v>
      </c>
      <c r="F3048" s="40">
        <v>25.3</v>
      </c>
      <c r="G3048" s="40">
        <v>40.200000000000003</v>
      </c>
      <c r="H3048" s="40">
        <v>52.9</v>
      </c>
      <c r="I3048" s="40">
        <v>62.1</v>
      </c>
      <c r="J3048" s="40">
        <v>66.7</v>
      </c>
      <c r="K3048" s="40">
        <v>64</v>
      </c>
      <c r="L3048" s="40">
        <v>55.5</v>
      </c>
      <c r="M3048" s="40">
        <v>44.5</v>
      </c>
      <c r="N3048" s="40">
        <v>29.1</v>
      </c>
      <c r="O3048" s="40">
        <v>15.5</v>
      </c>
    </row>
    <row r="3049" spans="1:15">
      <c r="A3049" s="40">
        <v>55071</v>
      </c>
      <c r="B3049" s="20" t="s">
        <v>2557</v>
      </c>
      <c r="C3049" s="20" t="s">
        <v>2542</v>
      </c>
      <c r="D3049" s="40">
        <v>16.3</v>
      </c>
      <c r="E3049" s="40">
        <v>19.100000000000001</v>
      </c>
      <c r="F3049" s="40">
        <v>29.7</v>
      </c>
      <c r="G3049" s="40">
        <v>42</v>
      </c>
      <c r="H3049" s="40">
        <v>53.1</v>
      </c>
      <c r="I3049" s="40">
        <v>63</v>
      </c>
      <c r="J3049" s="40">
        <v>68.400000000000006</v>
      </c>
      <c r="K3049" s="40">
        <v>66.5</v>
      </c>
      <c r="L3049" s="40">
        <v>58.8</v>
      </c>
      <c r="M3049" s="40">
        <v>47.8</v>
      </c>
      <c r="N3049" s="40">
        <v>34</v>
      </c>
      <c r="O3049" s="40">
        <v>21.7</v>
      </c>
    </row>
    <row r="3050" spans="1:15">
      <c r="A3050" s="40">
        <v>55073</v>
      </c>
      <c r="B3050" s="20" t="s">
        <v>2558</v>
      </c>
      <c r="C3050" s="20" t="s">
        <v>2542</v>
      </c>
      <c r="D3050" s="40">
        <v>10.8</v>
      </c>
      <c r="E3050" s="40">
        <v>14.6</v>
      </c>
      <c r="F3050" s="40">
        <v>26.8</v>
      </c>
      <c r="G3050" s="40">
        <v>41.7</v>
      </c>
      <c r="H3050" s="40">
        <v>54</v>
      </c>
      <c r="I3050" s="40">
        <v>63.3</v>
      </c>
      <c r="J3050" s="40">
        <v>67.900000000000006</v>
      </c>
      <c r="K3050" s="40">
        <v>65.3</v>
      </c>
      <c r="L3050" s="40">
        <v>56.7</v>
      </c>
      <c r="M3050" s="40">
        <v>45.6</v>
      </c>
      <c r="N3050" s="40">
        <v>30.1</v>
      </c>
      <c r="O3050" s="40">
        <v>16.5</v>
      </c>
    </row>
    <row r="3051" spans="1:15">
      <c r="A3051" s="40">
        <v>55075</v>
      </c>
      <c r="B3051" s="20" t="s">
        <v>2559</v>
      </c>
      <c r="C3051" s="20" t="s">
        <v>2542</v>
      </c>
      <c r="D3051" s="40">
        <v>13.2</v>
      </c>
      <c r="E3051" s="40">
        <v>15.9</v>
      </c>
      <c r="F3051" s="40">
        <v>26.8</v>
      </c>
      <c r="G3051" s="40">
        <v>40.6</v>
      </c>
      <c r="H3051" s="40">
        <v>52.8</v>
      </c>
      <c r="I3051" s="40">
        <v>62.4</v>
      </c>
      <c r="J3051" s="40">
        <v>67.2</v>
      </c>
      <c r="K3051" s="40">
        <v>64.7</v>
      </c>
      <c r="L3051" s="40">
        <v>56.6</v>
      </c>
      <c r="M3051" s="40">
        <v>45.5</v>
      </c>
      <c r="N3051" s="40">
        <v>31.3</v>
      </c>
      <c r="O3051" s="40">
        <v>18.8</v>
      </c>
    </row>
    <row r="3052" spans="1:15">
      <c r="A3052" s="40">
        <v>55077</v>
      </c>
      <c r="B3052" s="20" t="s">
        <v>1574</v>
      </c>
      <c r="C3052" s="20" t="s">
        <v>2542</v>
      </c>
      <c r="D3052" s="40">
        <v>14.7</v>
      </c>
      <c r="E3052" s="40">
        <v>18.399999999999999</v>
      </c>
      <c r="F3052" s="40">
        <v>30.3</v>
      </c>
      <c r="G3052" s="40">
        <v>44.5</v>
      </c>
      <c r="H3052" s="40">
        <v>56.5</v>
      </c>
      <c r="I3052" s="40">
        <v>66.099999999999994</v>
      </c>
      <c r="J3052" s="40">
        <v>70.900000000000006</v>
      </c>
      <c r="K3052" s="40">
        <v>68.099999999999994</v>
      </c>
      <c r="L3052" s="40">
        <v>59.8</v>
      </c>
      <c r="M3052" s="40">
        <v>48.4</v>
      </c>
      <c r="N3052" s="40">
        <v>33.4</v>
      </c>
      <c r="O3052" s="40">
        <v>20.3</v>
      </c>
    </row>
    <row r="3053" spans="1:15">
      <c r="A3053" s="40">
        <v>55078</v>
      </c>
      <c r="B3053" s="20" t="s">
        <v>1576</v>
      </c>
      <c r="C3053" s="20" t="s">
        <v>2542</v>
      </c>
      <c r="D3053" s="40">
        <v>11.8</v>
      </c>
      <c r="E3053" s="40">
        <v>15.4</v>
      </c>
      <c r="F3053" s="40">
        <v>27</v>
      </c>
      <c r="G3053" s="40">
        <v>41.2</v>
      </c>
      <c r="H3053" s="40">
        <v>53.4</v>
      </c>
      <c r="I3053" s="40">
        <v>62.8</v>
      </c>
      <c r="J3053" s="40">
        <v>67.5</v>
      </c>
      <c r="K3053" s="40">
        <v>64.7</v>
      </c>
      <c r="L3053" s="40">
        <v>56.5</v>
      </c>
      <c r="M3053" s="40">
        <v>45.4</v>
      </c>
      <c r="N3053" s="40">
        <v>30.5</v>
      </c>
      <c r="O3053" s="40">
        <v>17.600000000000001</v>
      </c>
    </row>
    <row r="3054" spans="1:15">
      <c r="A3054" s="40">
        <v>55079</v>
      </c>
      <c r="B3054" s="20" t="s">
        <v>2560</v>
      </c>
      <c r="C3054" s="20" t="s">
        <v>2542</v>
      </c>
      <c r="D3054" s="40">
        <v>19.7</v>
      </c>
      <c r="E3054" s="40">
        <v>22.7</v>
      </c>
      <c r="F3054" s="40">
        <v>33</v>
      </c>
      <c r="G3054" s="40">
        <v>44.7</v>
      </c>
      <c r="H3054" s="40">
        <v>55.6</v>
      </c>
      <c r="I3054" s="40">
        <v>65.7</v>
      </c>
      <c r="J3054" s="40">
        <v>71.400000000000006</v>
      </c>
      <c r="K3054" s="40">
        <v>69.599999999999994</v>
      </c>
      <c r="L3054" s="40">
        <v>61.8</v>
      </c>
      <c r="M3054" s="40">
        <v>50.7</v>
      </c>
      <c r="N3054" s="40">
        <v>36.6</v>
      </c>
      <c r="O3054" s="40">
        <v>24.7</v>
      </c>
    </row>
    <row r="3055" spans="1:15">
      <c r="A3055" s="40">
        <v>55081</v>
      </c>
      <c r="B3055" s="20" t="s">
        <v>750</v>
      </c>
      <c r="C3055" s="20" t="s">
        <v>2542</v>
      </c>
      <c r="D3055" s="40">
        <v>12.9</v>
      </c>
      <c r="E3055" s="40">
        <v>17.399999999999999</v>
      </c>
      <c r="F3055" s="40">
        <v>29.8</v>
      </c>
      <c r="G3055" s="40">
        <v>44.3</v>
      </c>
      <c r="H3055" s="40">
        <v>56.1</v>
      </c>
      <c r="I3055" s="40">
        <v>65.3</v>
      </c>
      <c r="J3055" s="40">
        <v>69.900000000000006</v>
      </c>
      <c r="K3055" s="40">
        <v>67.400000000000006</v>
      </c>
      <c r="L3055" s="40">
        <v>59</v>
      </c>
      <c r="M3055" s="40">
        <v>47.7</v>
      </c>
      <c r="N3055" s="40">
        <v>32.299999999999997</v>
      </c>
      <c r="O3055" s="40">
        <v>18.5</v>
      </c>
    </row>
    <row r="3056" spans="1:15">
      <c r="A3056" s="40">
        <v>55083</v>
      </c>
      <c r="B3056" s="20" t="s">
        <v>2561</v>
      </c>
      <c r="C3056" s="20" t="s">
        <v>2542</v>
      </c>
      <c r="D3056" s="40">
        <v>13.4</v>
      </c>
      <c r="E3056" s="40">
        <v>16.399999999999999</v>
      </c>
      <c r="F3056" s="40">
        <v>27.5</v>
      </c>
      <c r="G3056" s="40">
        <v>41.2</v>
      </c>
      <c r="H3056" s="40">
        <v>53.2</v>
      </c>
      <c r="I3056" s="40">
        <v>63</v>
      </c>
      <c r="J3056" s="40">
        <v>67.900000000000006</v>
      </c>
      <c r="K3056" s="40">
        <v>65.400000000000006</v>
      </c>
      <c r="L3056" s="40">
        <v>57.3</v>
      </c>
      <c r="M3056" s="40">
        <v>46.1</v>
      </c>
      <c r="N3056" s="40">
        <v>31.7</v>
      </c>
      <c r="O3056" s="40">
        <v>19</v>
      </c>
    </row>
    <row r="3057" spans="1:15">
      <c r="A3057" s="40">
        <v>55085</v>
      </c>
      <c r="B3057" s="20" t="s">
        <v>1153</v>
      </c>
      <c r="C3057" s="20" t="s">
        <v>2542</v>
      </c>
      <c r="D3057" s="40">
        <v>9.4</v>
      </c>
      <c r="E3057" s="40">
        <v>12.8</v>
      </c>
      <c r="F3057" s="40">
        <v>24.2</v>
      </c>
      <c r="G3057" s="40">
        <v>39</v>
      </c>
      <c r="H3057" s="40">
        <v>51.8</v>
      </c>
      <c r="I3057" s="40">
        <v>61.1</v>
      </c>
      <c r="J3057" s="40">
        <v>65.599999999999994</v>
      </c>
      <c r="K3057" s="40">
        <v>63</v>
      </c>
      <c r="L3057" s="40">
        <v>54.7</v>
      </c>
      <c r="M3057" s="40">
        <v>43.7</v>
      </c>
      <c r="N3057" s="40">
        <v>28.5</v>
      </c>
      <c r="O3057" s="40">
        <v>15.1</v>
      </c>
    </row>
    <row r="3058" spans="1:15">
      <c r="A3058" s="40">
        <v>55087</v>
      </c>
      <c r="B3058" s="20" t="s">
        <v>2562</v>
      </c>
      <c r="C3058" s="20" t="s">
        <v>2542</v>
      </c>
      <c r="D3058" s="40">
        <v>14.3</v>
      </c>
      <c r="E3058" s="40">
        <v>17.600000000000001</v>
      </c>
      <c r="F3058" s="40">
        <v>29.1</v>
      </c>
      <c r="G3058" s="40">
        <v>42.9</v>
      </c>
      <c r="H3058" s="40">
        <v>54.9</v>
      </c>
      <c r="I3058" s="40">
        <v>64.7</v>
      </c>
      <c r="J3058" s="40">
        <v>69.599999999999994</v>
      </c>
      <c r="K3058" s="40">
        <v>67</v>
      </c>
      <c r="L3058" s="40">
        <v>58.8</v>
      </c>
      <c r="M3058" s="40">
        <v>47.6</v>
      </c>
      <c r="N3058" s="40">
        <v>33</v>
      </c>
      <c r="O3058" s="40">
        <v>19.899999999999999</v>
      </c>
    </row>
    <row r="3059" spans="1:15">
      <c r="A3059" s="40">
        <v>55089</v>
      </c>
      <c r="B3059" s="20" t="s">
        <v>2563</v>
      </c>
      <c r="C3059" s="20" t="s">
        <v>2542</v>
      </c>
      <c r="D3059" s="40">
        <v>18.3</v>
      </c>
      <c r="E3059" s="40">
        <v>21.3</v>
      </c>
      <c r="F3059" s="40">
        <v>31.6</v>
      </c>
      <c r="G3059" s="40">
        <v>43.5</v>
      </c>
      <c r="H3059" s="40">
        <v>54.5</v>
      </c>
      <c r="I3059" s="40">
        <v>64.5</v>
      </c>
      <c r="J3059" s="40">
        <v>70.2</v>
      </c>
      <c r="K3059" s="40">
        <v>68.2</v>
      </c>
      <c r="L3059" s="40">
        <v>60.6</v>
      </c>
      <c r="M3059" s="40">
        <v>49.5</v>
      </c>
      <c r="N3059" s="40">
        <v>35.6</v>
      </c>
      <c r="O3059" s="40">
        <v>23.5</v>
      </c>
    </row>
    <row r="3060" spans="1:15">
      <c r="A3060" s="40">
        <v>55091</v>
      </c>
      <c r="B3060" s="20" t="s">
        <v>2564</v>
      </c>
      <c r="C3060" s="20" t="s">
        <v>2542</v>
      </c>
      <c r="D3060" s="40">
        <v>12.2</v>
      </c>
      <c r="E3060" s="40">
        <v>17.100000000000001</v>
      </c>
      <c r="F3060" s="40">
        <v>30</v>
      </c>
      <c r="G3060" s="40">
        <v>45</v>
      </c>
      <c r="H3060" s="40">
        <v>57.2</v>
      </c>
      <c r="I3060" s="40">
        <v>66.599999999999994</v>
      </c>
      <c r="J3060" s="40">
        <v>71.400000000000006</v>
      </c>
      <c r="K3060" s="40">
        <v>68.900000000000006</v>
      </c>
      <c r="L3060" s="40">
        <v>60</v>
      </c>
      <c r="M3060" s="40">
        <v>48.4</v>
      </c>
      <c r="N3060" s="40">
        <v>32.299999999999997</v>
      </c>
      <c r="O3060" s="40">
        <v>18.2</v>
      </c>
    </row>
    <row r="3061" spans="1:15">
      <c r="A3061" s="40">
        <v>55093</v>
      </c>
      <c r="B3061" s="20" t="s">
        <v>1094</v>
      </c>
      <c r="C3061" s="20" t="s">
        <v>2542</v>
      </c>
      <c r="D3061" s="40">
        <v>11.1</v>
      </c>
      <c r="E3061" s="40">
        <v>16.100000000000001</v>
      </c>
      <c r="F3061" s="40">
        <v>29.2</v>
      </c>
      <c r="G3061" s="40">
        <v>44.5</v>
      </c>
      <c r="H3061" s="40">
        <v>56.8</v>
      </c>
      <c r="I3061" s="40">
        <v>66.2</v>
      </c>
      <c r="J3061" s="40">
        <v>71.2</v>
      </c>
      <c r="K3061" s="40">
        <v>68.8</v>
      </c>
      <c r="L3061" s="40">
        <v>59.7</v>
      </c>
      <c r="M3061" s="40">
        <v>47.9</v>
      </c>
      <c r="N3061" s="40">
        <v>31.5</v>
      </c>
      <c r="O3061" s="40">
        <v>17.2</v>
      </c>
    </row>
    <row r="3062" spans="1:15">
      <c r="A3062" s="40">
        <v>55095</v>
      </c>
      <c r="B3062" s="20" t="s">
        <v>825</v>
      </c>
      <c r="C3062" s="20" t="s">
        <v>2542</v>
      </c>
      <c r="D3062" s="40">
        <v>9</v>
      </c>
      <c r="E3062" s="40">
        <v>14</v>
      </c>
      <c r="F3062" s="40">
        <v>27.2</v>
      </c>
      <c r="G3062" s="40">
        <v>42.9</v>
      </c>
      <c r="H3062" s="40">
        <v>55.3</v>
      </c>
      <c r="I3062" s="40">
        <v>64.599999999999994</v>
      </c>
      <c r="J3062" s="40">
        <v>69.599999999999994</v>
      </c>
      <c r="K3062" s="40">
        <v>67</v>
      </c>
      <c r="L3062" s="40">
        <v>57.8</v>
      </c>
      <c r="M3062" s="40">
        <v>46.4</v>
      </c>
      <c r="N3062" s="40">
        <v>29.9</v>
      </c>
      <c r="O3062" s="40">
        <v>15.1</v>
      </c>
    </row>
    <row r="3063" spans="1:15">
      <c r="A3063" s="40">
        <v>55097</v>
      </c>
      <c r="B3063" s="20" t="s">
        <v>2028</v>
      </c>
      <c r="C3063" s="20" t="s">
        <v>2542</v>
      </c>
      <c r="D3063" s="40">
        <v>12.3</v>
      </c>
      <c r="E3063" s="40">
        <v>16.2</v>
      </c>
      <c r="F3063" s="40">
        <v>28.3</v>
      </c>
      <c r="G3063" s="40">
        <v>43.1</v>
      </c>
      <c r="H3063" s="40">
        <v>55.1</v>
      </c>
      <c r="I3063" s="40">
        <v>64.599999999999994</v>
      </c>
      <c r="J3063" s="40">
        <v>69.2</v>
      </c>
      <c r="K3063" s="40">
        <v>66.5</v>
      </c>
      <c r="L3063" s="40">
        <v>58.1</v>
      </c>
      <c r="M3063" s="40">
        <v>46.8</v>
      </c>
      <c r="N3063" s="40">
        <v>31.6</v>
      </c>
      <c r="O3063" s="40">
        <v>18.100000000000001</v>
      </c>
    </row>
    <row r="3064" spans="1:15">
      <c r="A3064" s="40">
        <v>55099</v>
      </c>
      <c r="B3064" s="20" t="s">
        <v>2565</v>
      </c>
      <c r="C3064" s="20" t="s">
        <v>2542</v>
      </c>
      <c r="D3064" s="40">
        <v>8.6999999999999993</v>
      </c>
      <c r="E3064" s="40">
        <v>12.6</v>
      </c>
      <c r="F3064" s="40">
        <v>24.4</v>
      </c>
      <c r="G3064" s="40">
        <v>39.5</v>
      </c>
      <c r="H3064" s="40">
        <v>52.1</v>
      </c>
      <c r="I3064" s="40">
        <v>61.4</v>
      </c>
      <c r="J3064" s="40">
        <v>66</v>
      </c>
      <c r="K3064" s="40">
        <v>63.3</v>
      </c>
      <c r="L3064" s="40">
        <v>54.9</v>
      </c>
      <c r="M3064" s="40">
        <v>43.9</v>
      </c>
      <c r="N3064" s="40">
        <v>28.4</v>
      </c>
      <c r="O3064" s="40">
        <v>14.5</v>
      </c>
    </row>
    <row r="3065" spans="1:15">
      <c r="A3065" s="40">
        <v>55101</v>
      </c>
      <c r="B3065" s="20" t="s">
        <v>2566</v>
      </c>
      <c r="C3065" s="20" t="s">
        <v>2542</v>
      </c>
      <c r="D3065" s="40">
        <v>19.600000000000001</v>
      </c>
      <c r="E3065" s="40">
        <v>22.8</v>
      </c>
      <c r="F3065" s="40">
        <v>33.6</v>
      </c>
      <c r="G3065" s="40">
        <v>45.4</v>
      </c>
      <c r="H3065" s="40">
        <v>56.5</v>
      </c>
      <c r="I3065" s="40">
        <v>66.599999999999994</v>
      </c>
      <c r="J3065" s="40">
        <v>72</v>
      </c>
      <c r="K3065" s="40">
        <v>69.900000000000006</v>
      </c>
      <c r="L3065" s="40">
        <v>62.2</v>
      </c>
      <c r="M3065" s="40">
        <v>50.9</v>
      </c>
      <c r="N3065" s="40">
        <v>36.6</v>
      </c>
      <c r="O3065" s="40">
        <v>24.6</v>
      </c>
    </row>
    <row r="3066" spans="1:15">
      <c r="A3066" s="40">
        <v>55103</v>
      </c>
      <c r="B3066" s="20" t="s">
        <v>1202</v>
      </c>
      <c r="C3066" s="20" t="s">
        <v>2542</v>
      </c>
      <c r="D3066" s="40">
        <v>15.3</v>
      </c>
      <c r="E3066" s="40">
        <v>19.899999999999999</v>
      </c>
      <c r="F3066" s="40">
        <v>31.8</v>
      </c>
      <c r="G3066" s="40">
        <v>45.7</v>
      </c>
      <c r="H3066" s="40">
        <v>57.3</v>
      </c>
      <c r="I3066" s="40">
        <v>66.599999999999994</v>
      </c>
      <c r="J3066" s="40">
        <v>71.5</v>
      </c>
      <c r="K3066" s="40">
        <v>68.900000000000006</v>
      </c>
      <c r="L3066" s="40">
        <v>60.6</v>
      </c>
      <c r="M3066" s="40">
        <v>49</v>
      </c>
      <c r="N3066" s="40">
        <v>33.9</v>
      </c>
      <c r="O3066" s="40">
        <v>20.7</v>
      </c>
    </row>
    <row r="3067" spans="1:15">
      <c r="A3067" s="40">
        <v>55105</v>
      </c>
      <c r="B3067" s="20" t="s">
        <v>1644</v>
      </c>
      <c r="C3067" s="20" t="s">
        <v>2542</v>
      </c>
      <c r="D3067" s="40">
        <v>18.3</v>
      </c>
      <c r="E3067" s="40">
        <v>22</v>
      </c>
      <c r="F3067" s="40">
        <v>33.6</v>
      </c>
      <c r="G3067" s="40">
        <v>46.6</v>
      </c>
      <c r="H3067" s="40">
        <v>58.1</v>
      </c>
      <c r="I3067" s="40">
        <v>67.8</v>
      </c>
      <c r="J3067" s="40">
        <v>72.3</v>
      </c>
      <c r="K3067" s="40">
        <v>69.900000000000006</v>
      </c>
      <c r="L3067" s="40">
        <v>62</v>
      </c>
      <c r="M3067" s="40">
        <v>50.4</v>
      </c>
      <c r="N3067" s="40">
        <v>36</v>
      </c>
      <c r="O3067" s="40">
        <v>23.3</v>
      </c>
    </row>
    <row r="3068" spans="1:15">
      <c r="A3068" s="40">
        <v>55107</v>
      </c>
      <c r="B3068" s="20" t="s">
        <v>2354</v>
      </c>
      <c r="C3068" s="20" t="s">
        <v>2542</v>
      </c>
      <c r="D3068" s="40">
        <v>9.4</v>
      </c>
      <c r="E3068" s="40">
        <v>13.9</v>
      </c>
      <c r="F3068" s="40">
        <v>26.4</v>
      </c>
      <c r="G3068" s="40">
        <v>41.8</v>
      </c>
      <c r="H3068" s="40">
        <v>54.2</v>
      </c>
      <c r="I3068" s="40">
        <v>63.3</v>
      </c>
      <c r="J3068" s="40">
        <v>68</v>
      </c>
      <c r="K3068" s="40">
        <v>65.3</v>
      </c>
      <c r="L3068" s="40">
        <v>56.6</v>
      </c>
      <c r="M3068" s="40">
        <v>45.4</v>
      </c>
      <c r="N3068" s="40">
        <v>29.8</v>
      </c>
      <c r="O3068" s="40">
        <v>15.5</v>
      </c>
    </row>
    <row r="3069" spans="1:15">
      <c r="A3069" s="40">
        <v>55109</v>
      </c>
      <c r="B3069" s="20" t="s">
        <v>2567</v>
      </c>
      <c r="C3069" s="20" t="s">
        <v>2542</v>
      </c>
      <c r="D3069" s="40">
        <v>10.199999999999999</v>
      </c>
      <c r="E3069" s="40">
        <v>15.1</v>
      </c>
      <c r="F3069" s="40">
        <v>28.3</v>
      </c>
      <c r="G3069" s="40">
        <v>43.9</v>
      </c>
      <c r="H3069" s="40">
        <v>56.3</v>
      </c>
      <c r="I3069" s="40">
        <v>65.7</v>
      </c>
      <c r="J3069" s="40">
        <v>70.7</v>
      </c>
      <c r="K3069" s="40">
        <v>68.099999999999994</v>
      </c>
      <c r="L3069" s="40">
        <v>58.9</v>
      </c>
      <c r="M3069" s="40">
        <v>47.3</v>
      </c>
      <c r="N3069" s="40">
        <v>30.9</v>
      </c>
      <c r="O3069" s="40">
        <v>16.399999999999999</v>
      </c>
    </row>
    <row r="3070" spans="1:15">
      <c r="A3070" s="40">
        <v>55111</v>
      </c>
      <c r="B3070" s="20" t="s">
        <v>2568</v>
      </c>
      <c r="C3070" s="20" t="s">
        <v>2542</v>
      </c>
      <c r="D3070" s="40">
        <v>15.2</v>
      </c>
      <c r="E3070" s="40">
        <v>19.399999999999999</v>
      </c>
      <c r="F3070" s="40">
        <v>31.2</v>
      </c>
      <c r="G3070" s="40">
        <v>45</v>
      </c>
      <c r="H3070" s="40">
        <v>56.7</v>
      </c>
      <c r="I3070" s="40">
        <v>66.2</v>
      </c>
      <c r="J3070" s="40">
        <v>70.900000000000006</v>
      </c>
      <c r="K3070" s="40">
        <v>68.3</v>
      </c>
      <c r="L3070" s="40">
        <v>60.1</v>
      </c>
      <c r="M3070" s="40">
        <v>48.6</v>
      </c>
      <c r="N3070" s="40">
        <v>33.700000000000003</v>
      </c>
      <c r="O3070" s="40">
        <v>20.7</v>
      </c>
    </row>
    <row r="3071" spans="1:15">
      <c r="A3071" s="40">
        <v>55113</v>
      </c>
      <c r="B3071" s="20" t="s">
        <v>2569</v>
      </c>
      <c r="C3071" s="20" t="s">
        <v>2542</v>
      </c>
      <c r="D3071" s="40">
        <v>7.8</v>
      </c>
      <c r="E3071" s="40">
        <v>12</v>
      </c>
      <c r="F3071" s="40">
        <v>24.5</v>
      </c>
      <c r="G3071" s="40">
        <v>39.9</v>
      </c>
      <c r="H3071" s="40">
        <v>52.4</v>
      </c>
      <c r="I3071" s="40">
        <v>61.7</v>
      </c>
      <c r="J3071" s="40">
        <v>66.599999999999994</v>
      </c>
      <c r="K3071" s="40">
        <v>63.8</v>
      </c>
      <c r="L3071" s="40">
        <v>55</v>
      </c>
      <c r="M3071" s="40">
        <v>44</v>
      </c>
      <c r="N3071" s="40">
        <v>28.4</v>
      </c>
      <c r="O3071" s="40">
        <v>13.9</v>
      </c>
    </row>
    <row r="3072" spans="1:15">
      <c r="A3072" s="40">
        <v>55115</v>
      </c>
      <c r="B3072" s="20" t="s">
        <v>2570</v>
      </c>
      <c r="C3072" s="20" t="s">
        <v>2542</v>
      </c>
      <c r="D3072" s="40">
        <v>12.4</v>
      </c>
      <c r="E3072" s="40">
        <v>16</v>
      </c>
      <c r="F3072" s="40">
        <v>27.7</v>
      </c>
      <c r="G3072" s="40">
        <v>41.9</v>
      </c>
      <c r="H3072" s="40">
        <v>54</v>
      </c>
      <c r="I3072" s="40">
        <v>63.6</v>
      </c>
      <c r="J3072" s="40">
        <v>68.3</v>
      </c>
      <c r="K3072" s="40">
        <v>65.599999999999994</v>
      </c>
      <c r="L3072" s="40">
        <v>57.3</v>
      </c>
      <c r="M3072" s="40">
        <v>46.1</v>
      </c>
      <c r="N3072" s="40">
        <v>31.3</v>
      </c>
      <c r="O3072" s="40">
        <v>18.2</v>
      </c>
    </row>
    <row r="3073" spans="1:15">
      <c r="A3073" s="40">
        <v>55117</v>
      </c>
      <c r="B3073" s="20" t="s">
        <v>2571</v>
      </c>
      <c r="C3073" s="20" t="s">
        <v>2542</v>
      </c>
      <c r="D3073" s="40">
        <v>16.899999999999999</v>
      </c>
      <c r="E3073" s="40">
        <v>19.8</v>
      </c>
      <c r="F3073" s="40">
        <v>30.5</v>
      </c>
      <c r="G3073" s="40">
        <v>42.8</v>
      </c>
      <c r="H3073" s="40">
        <v>54</v>
      </c>
      <c r="I3073" s="40">
        <v>64</v>
      </c>
      <c r="J3073" s="40">
        <v>69.400000000000006</v>
      </c>
      <c r="K3073" s="40">
        <v>67.3</v>
      </c>
      <c r="L3073" s="40">
        <v>59.6</v>
      </c>
      <c r="M3073" s="40">
        <v>48.5</v>
      </c>
      <c r="N3073" s="40">
        <v>34.5</v>
      </c>
      <c r="O3073" s="40">
        <v>22.1</v>
      </c>
    </row>
    <row r="3074" spans="1:15">
      <c r="A3074" s="40">
        <v>55119</v>
      </c>
      <c r="B3074" s="20" t="s">
        <v>1014</v>
      </c>
      <c r="C3074" s="20" t="s">
        <v>2542</v>
      </c>
      <c r="D3074" s="40">
        <v>9.6</v>
      </c>
      <c r="E3074" s="40">
        <v>13.8</v>
      </c>
      <c r="F3074" s="40">
        <v>26</v>
      </c>
      <c r="G3074" s="40">
        <v>41.2</v>
      </c>
      <c r="H3074" s="40">
        <v>53.5</v>
      </c>
      <c r="I3074" s="40">
        <v>62.6</v>
      </c>
      <c r="J3074" s="40">
        <v>67.2</v>
      </c>
      <c r="K3074" s="40">
        <v>64.599999999999994</v>
      </c>
      <c r="L3074" s="40">
        <v>56</v>
      </c>
      <c r="M3074" s="40">
        <v>45</v>
      </c>
      <c r="N3074" s="40">
        <v>29.3</v>
      </c>
      <c r="O3074" s="40">
        <v>15.3</v>
      </c>
    </row>
    <row r="3075" spans="1:15">
      <c r="A3075" s="40">
        <v>55121</v>
      </c>
      <c r="B3075" s="20" t="s">
        <v>2572</v>
      </c>
      <c r="C3075" s="20" t="s">
        <v>2542</v>
      </c>
      <c r="D3075" s="40">
        <v>12.3</v>
      </c>
      <c r="E3075" s="40">
        <v>17</v>
      </c>
      <c r="F3075" s="40">
        <v>29.8</v>
      </c>
      <c r="G3075" s="40">
        <v>44.7</v>
      </c>
      <c r="H3075" s="40">
        <v>56.7</v>
      </c>
      <c r="I3075" s="40">
        <v>66.099999999999994</v>
      </c>
      <c r="J3075" s="40">
        <v>70.7</v>
      </c>
      <c r="K3075" s="40">
        <v>68.2</v>
      </c>
      <c r="L3075" s="40">
        <v>59.5</v>
      </c>
      <c r="M3075" s="40">
        <v>48.1</v>
      </c>
      <c r="N3075" s="40">
        <v>32.299999999999997</v>
      </c>
      <c r="O3075" s="40">
        <v>18.2</v>
      </c>
    </row>
    <row r="3076" spans="1:15">
      <c r="A3076" s="40">
        <v>55123</v>
      </c>
      <c r="B3076" s="20" t="s">
        <v>1737</v>
      </c>
      <c r="C3076" s="20" t="s">
        <v>2542</v>
      </c>
      <c r="D3076" s="40">
        <v>14.1</v>
      </c>
      <c r="E3076" s="40">
        <v>18.8</v>
      </c>
      <c r="F3076" s="40">
        <v>30.9</v>
      </c>
      <c r="G3076" s="40">
        <v>45.1</v>
      </c>
      <c r="H3076" s="40">
        <v>56.9</v>
      </c>
      <c r="I3076" s="40">
        <v>66.3</v>
      </c>
      <c r="J3076" s="40">
        <v>71.099999999999994</v>
      </c>
      <c r="K3076" s="40">
        <v>68.5</v>
      </c>
      <c r="L3076" s="40">
        <v>60.1</v>
      </c>
      <c r="M3076" s="40">
        <v>48.6</v>
      </c>
      <c r="N3076" s="40">
        <v>33.1</v>
      </c>
      <c r="O3076" s="40">
        <v>19.600000000000001</v>
      </c>
    </row>
    <row r="3077" spans="1:15">
      <c r="A3077" s="40">
        <v>55125</v>
      </c>
      <c r="B3077" s="20" t="s">
        <v>2573</v>
      </c>
      <c r="C3077" s="20" t="s">
        <v>2542</v>
      </c>
      <c r="D3077" s="40">
        <v>8.9</v>
      </c>
      <c r="E3077" s="40">
        <v>12.1</v>
      </c>
      <c r="F3077" s="40">
        <v>23.1</v>
      </c>
      <c r="G3077" s="40">
        <v>37.9</v>
      </c>
      <c r="H3077" s="40">
        <v>50.9</v>
      </c>
      <c r="I3077" s="40">
        <v>60.3</v>
      </c>
      <c r="J3077" s="40">
        <v>64.7</v>
      </c>
      <c r="K3077" s="40">
        <v>62.1</v>
      </c>
      <c r="L3077" s="40">
        <v>54</v>
      </c>
      <c r="M3077" s="40">
        <v>43.1</v>
      </c>
      <c r="N3077" s="40">
        <v>27.9</v>
      </c>
      <c r="O3077" s="40">
        <v>14.6</v>
      </c>
    </row>
    <row r="3078" spans="1:15">
      <c r="A3078" s="40">
        <v>55127</v>
      </c>
      <c r="B3078" s="20" t="s">
        <v>2200</v>
      </c>
      <c r="C3078" s="20" t="s">
        <v>2542</v>
      </c>
      <c r="D3078" s="40">
        <v>18.399999999999999</v>
      </c>
      <c r="E3078" s="40">
        <v>22</v>
      </c>
      <c r="F3078" s="40">
        <v>33.299999999999997</v>
      </c>
      <c r="G3078" s="40">
        <v>45.9</v>
      </c>
      <c r="H3078" s="40">
        <v>57.3</v>
      </c>
      <c r="I3078" s="40">
        <v>67.099999999999994</v>
      </c>
      <c r="J3078" s="40">
        <v>71.900000000000006</v>
      </c>
      <c r="K3078" s="40">
        <v>69.599999999999994</v>
      </c>
      <c r="L3078" s="40">
        <v>61.8</v>
      </c>
      <c r="M3078" s="40">
        <v>50.3</v>
      </c>
      <c r="N3078" s="40">
        <v>36</v>
      </c>
      <c r="O3078" s="40">
        <v>23.4</v>
      </c>
    </row>
    <row r="3079" spans="1:15">
      <c r="A3079" s="40">
        <v>55129</v>
      </c>
      <c r="B3079" s="20" t="s">
        <v>2574</v>
      </c>
      <c r="C3079" s="20" t="s">
        <v>2542</v>
      </c>
      <c r="D3079" s="40">
        <v>7.9</v>
      </c>
      <c r="E3079" s="40">
        <v>12.6</v>
      </c>
      <c r="F3079" s="40">
        <v>25.5</v>
      </c>
      <c r="G3079" s="40">
        <v>40.9</v>
      </c>
      <c r="H3079" s="40">
        <v>53.4</v>
      </c>
      <c r="I3079" s="40">
        <v>62.8</v>
      </c>
      <c r="J3079" s="40">
        <v>67.7</v>
      </c>
      <c r="K3079" s="40">
        <v>65.099999999999994</v>
      </c>
      <c r="L3079" s="40">
        <v>56</v>
      </c>
      <c r="M3079" s="40">
        <v>44.8</v>
      </c>
      <c r="N3079" s="40">
        <v>28.8</v>
      </c>
      <c r="O3079" s="40">
        <v>14</v>
      </c>
    </row>
    <row r="3080" spans="1:15">
      <c r="A3080" s="40">
        <v>55131</v>
      </c>
      <c r="B3080" s="20" t="s">
        <v>765</v>
      </c>
      <c r="C3080" s="20" t="s">
        <v>2542</v>
      </c>
      <c r="D3080" s="40">
        <v>16.5</v>
      </c>
      <c r="E3080" s="40">
        <v>19.899999999999999</v>
      </c>
      <c r="F3080" s="40">
        <v>30.9</v>
      </c>
      <c r="G3080" s="40">
        <v>43.8</v>
      </c>
      <c r="H3080" s="40">
        <v>55.3</v>
      </c>
      <c r="I3080" s="40">
        <v>65.099999999999994</v>
      </c>
      <c r="J3080" s="40">
        <v>70.2</v>
      </c>
      <c r="K3080" s="40">
        <v>67.8</v>
      </c>
      <c r="L3080" s="40">
        <v>60</v>
      </c>
      <c r="M3080" s="40">
        <v>48.7</v>
      </c>
      <c r="N3080" s="40">
        <v>34.4</v>
      </c>
      <c r="O3080" s="40">
        <v>21.8</v>
      </c>
    </row>
    <row r="3081" spans="1:15">
      <c r="A3081" s="40">
        <v>55133</v>
      </c>
      <c r="B3081" s="20" t="s">
        <v>2575</v>
      </c>
      <c r="C3081" s="20" t="s">
        <v>2542</v>
      </c>
      <c r="D3081" s="40">
        <v>17.7</v>
      </c>
      <c r="E3081" s="40">
        <v>21.2</v>
      </c>
      <c r="F3081" s="40">
        <v>32.200000000000003</v>
      </c>
      <c r="G3081" s="40">
        <v>44.9</v>
      </c>
      <c r="H3081" s="40">
        <v>56.3</v>
      </c>
      <c r="I3081" s="40">
        <v>66.099999999999994</v>
      </c>
      <c r="J3081" s="40">
        <v>71.2</v>
      </c>
      <c r="K3081" s="40">
        <v>68.900000000000006</v>
      </c>
      <c r="L3081" s="40">
        <v>61</v>
      </c>
      <c r="M3081" s="40">
        <v>49.7</v>
      </c>
      <c r="N3081" s="40">
        <v>35.299999999999997</v>
      </c>
      <c r="O3081" s="40">
        <v>22.9</v>
      </c>
    </row>
    <row r="3082" spans="1:15">
      <c r="A3082" s="40">
        <v>55135</v>
      </c>
      <c r="B3082" s="20" t="s">
        <v>2576</v>
      </c>
      <c r="C3082" s="20" t="s">
        <v>2542</v>
      </c>
      <c r="D3082" s="40">
        <v>13.4</v>
      </c>
      <c r="E3082" s="40">
        <v>17</v>
      </c>
      <c r="F3082" s="40">
        <v>28.8</v>
      </c>
      <c r="G3082" s="40">
        <v>43.2</v>
      </c>
      <c r="H3082" s="40">
        <v>55.3</v>
      </c>
      <c r="I3082" s="40">
        <v>64.900000000000006</v>
      </c>
      <c r="J3082" s="40">
        <v>69.7</v>
      </c>
      <c r="K3082" s="40">
        <v>67</v>
      </c>
      <c r="L3082" s="40">
        <v>58.6</v>
      </c>
      <c r="M3082" s="40">
        <v>47.3</v>
      </c>
      <c r="N3082" s="40">
        <v>32.5</v>
      </c>
      <c r="O3082" s="40">
        <v>19.100000000000001</v>
      </c>
    </row>
    <row r="3083" spans="1:15">
      <c r="A3083" s="40">
        <v>55137</v>
      </c>
      <c r="B3083" s="20" t="s">
        <v>2577</v>
      </c>
      <c r="C3083" s="20" t="s">
        <v>2542</v>
      </c>
      <c r="D3083" s="40">
        <v>13.8</v>
      </c>
      <c r="E3083" s="40">
        <v>17.399999999999999</v>
      </c>
      <c r="F3083" s="40">
        <v>29.3</v>
      </c>
      <c r="G3083" s="40">
        <v>43.7</v>
      </c>
      <c r="H3083" s="40">
        <v>55.7</v>
      </c>
      <c r="I3083" s="40">
        <v>65.3</v>
      </c>
      <c r="J3083" s="40">
        <v>70</v>
      </c>
      <c r="K3083" s="40">
        <v>67.400000000000006</v>
      </c>
      <c r="L3083" s="40">
        <v>59.1</v>
      </c>
      <c r="M3083" s="40">
        <v>47.8</v>
      </c>
      <c r="N3083" s="40">
        <v>32.799999999999997</v>
      </c>
      <c r="O3083" s="40">
        <v>19.399999999999999</v>
      </c>
    </row>
    <row r="3084" spans="1:15">
      <c r="A3084" s="40">
        <v>55139</v>
      </c>
      <c r="B3084" s="20" t="s">
        <v>1214</v>
      </c>
      <c r="C3084" s="20" t="s">
        <v>2542</v>
      </c>
      <c r="D3084" s="40">
        <v>15</v>
      </c>
      <c r="E3084" s="40">
        <v>18.3</v>
      </c>
      <c r="F3084" s="40">
        <v>30</v>
      </c>
      <c r="G3084" s="40">
        <v>43.9</v>
      </c>
      <c r="H3084" s="40">
        <v>55.9</v>
      </c>
      <c r="I3084" s="40">
        <v>65.7</v>
      </c>
      <c r="J3084" s="40">
        <v>70.5</v>
      </c>
      <c r="K3084" s="40">
        <v>67.900000000000006</v>
      </c>
      <c r="L3084" s="40">
        <v>59.7</v>
      </c>
      <c r="M3084" s="40">
        <v>48.4</v>
      </c>
      <c r="N3084" s="40">
        <v>33.6</v>
      </c>
      <c r="O3084" s="40">
        <v>20.5</v>
      </c>
    </row>
    <row r="3085" spans="1:15">
      <c r="A3085" s="40">
        <v>55141</v>
      </c>
      <c r="B3085" s="20" t="s">
        <v>2037</v>
      </c>
      <c r="C3085" s="20" t="s">
        <v>2542</v>
      </c>
      <c r="D3085" s="40">
        <v>12.1</v>
      </c>
      <c r="E3085" s="40">
        <v>16.2</v>
      </c>
      <c r="F3085" s="40">
        <v>28.5</v>
      </c>
      <c r="G3085" s="40">
        <v>43.4</v>
      </c>
      <c r="H3085" s="40">
        <v>55.3</v>
      </c>
      <c r="I3085" s="40">
        <v>64.7</v>
      </c>
      <c r="J3085" s="40">
        <v>69.099999999999994</v>
      </c>
      <c r="K3085" s="40">
        <v>66.599999999999994</v>
      </c>
      <c r="L3085" s="40">
        <v>58</v>
      </c>
      <c r="M3085" s="40">
        <v>46.9</v>
      </c>
      <c r="N3085" s="40">
        <v>31.5</v>
      </c>
      <c r="O3085" s="40">
        <v>17.8</v>
      </c>
    </row>
    <row r="3086" spans="1:15">
      <c r="A3086" s="40">
        <v>56001</v>
      </c>
      <c r="B3086" s="20" t="s">
        <v>1874</v>
      </c>
      <c r="C3086" s="20" t="s">
        <v>2578</v>
      </c>
      <c r="D3086" s="40">
        <v>19.5</v>
      </c>
      <c r="E3086" s="40">
        <v>22.1</v>
      </c>
      <c r="F3086" s="40">
        <v>27.7</v>
      </c>
      <c r="G3086" s="40">
        <v>36.4</v>
      </c>
      <c r="H3086" s="40">
        <v>45.9</v>
      </c>
      <c r="I3086" s="40">
        <v>55.6</v>
      </c>
      <c r="J3086" s="40">
        <v>62.4</v>
      </c>
      <c r="K3086" s="40">
        <v>60.6</v>
      </c>
      <c r="L3086" s="40">
        <v>51.7</v>
      </c>
      <c r="M3086" s="40">
        <v>41.3</v>
      </c>
      <c r="N3086" s="40">
        <v>28.7</v>
      </c>
      <c r="O3086" s="40">
        <v>21.2</v>
      </c>
    </row>
    <row r="3087" spans="1:15">
      <c r="A3087" s="40">
        <v>56003</v>
      </c>
      <c r="B3087" s="20" t="s">
        <v>1741</v>
      </c>
      <c r="C3087" s="20" t="s">
        <v>2578</v>
      </c>
      <c r="D3087" s="40">
        <v>16.2</v>
      </c>
      <c r="E3087" s="40">
        <v>22</v>
      </c>
      <c r="F3087" s="40">
        <v>30.7</v>
      </c>
      <c r="G3087" s="40">
        <v>40.9</v>
      </c>
      <c r="H3087" s="40">
        <v>50.4</v>
      </c>
      <c r="I3087" s="40">
        <v>59.5</v>
      </c>
      <c r="J3087" s="40">
        <v>67.2</v>
      </c>
      <c r="K3087" s="40">
        <v>65</v>
      </c>
      <c r="L3087" s="40">
        <v>54.2</v>
      </c>
      <c r="M3087" s="40">
        <v>43</v>
      </c>
      <c r="N3087" s="40">
        <v>29</v>
      </c>
      <c r="O3087" s="40">
        <v>19.600000000000001</v>
      </c>
    </row>
    <row r="3088" spans="1:15">
      <c r="A3088" s="40">
        <v>56005</v>
      </c>
      <c r="B3088" s="20" t="s">
        <v>1385</v>
      </c>
      <c r="C3088" s="20" t="s">
        <v>2578</v>
      </c>
      <c r="D3088" s="40">
        <v>19.399999999999999</v>
      </c>
      <c r="E3088" s="40">
        <v>23.9</v>
      </c>
      <c r="F3088" s="40">
        <v>31.4</v>
      </c>
      <c r="G3088" s="40">
        <v>41.8</v>
      </c>
      <c r="H3088" s="40">
        <v>51.7</v>
      </c>
      <c r="I3088" s="40">
        <v>61.3</v>
      </c>
      <c r="J3088" s="40">
        <v>69.5</v>
      </c>
      <c r="K3088" s="40">
        <v>67.8</v>
      </c>
      <c r="L3088" s="40">
        <v>57</v>
      </c>
      <c r="M3088" s="40">
        <v>45.5</v>
      </c>
      <c r="N3088" s="40">
        <v>31.4</v>
      </c>
      <c r="O3088" s="40">
        <v>22.4</v>
      </c>
    </row>
    <row r="3089" spans="1:15">
      <c r="A3089" s="40">
        <v>56007</v>
      </c>
      <c r="B3089" s="20" t="s">
        <v>1743</v>
      </c>
      <c r="C3089" s="20" t="s">
        <v>2578</v>
      </c>
      <c r="D3089" s="40">
        <v>18.8</v>
      </c>
      <c r="E3089" s="40">
        <v>22.1</v>
      </c>
      <c r="F3089" s="40">
        <v>28.3</v>
      </c>
      <c r="G3089" s="40">
        <v>37.799999999999997</v>
      </c>
      <c r="H3089" s="40">
        <v>47.6</v>
      </c>
      <c r="I3089" s="40">
        <v>57.2</v>
      </c>
      <c r="J3089" s="40">
        <v>64.5</v>
      </c>
      <c r="K3089" s="40">
        <v>62.6</v>
      </c>
      <c r="L3089" s="40">
        <v>53.1</v>
      </c>
      <c r="M3089" s="40">
        <v>41.9</v>
      </c>
      <c r="N3089" s="40">
        <v>28.7</v>
      </c>
      <c r="O3089" s="40">
        <v>20.6</v>
      </c>
    </row>
    <row r="3090" spans="1:15">
      <c r="A3090" s="40">
        <v>56009</v>
      </c>
      <c r="B3090" s="20" t="s">
        <v>2579</v>
      </c>
      <c r="C3090" s="20" t="s">
        <v>2578</v>
      </c>
      <c r="D3090" s="40">
        <v>21.3</v>
      </c>
      <c r="E3090" s="40">
        <v>25</v>
      </c>
      <c r="F3090" s="40">
        <v>31.7</v>
      </c>
      <c r="G3090" s="40">
        <v>41.3</v>
      </c>
      <c r="H3090" s="40">
        <v>51</v>
      </c>
      <c r="I3090" s="40">
        <v>60.9</v>
      </c>
      <c r="J3090" s="40">
        <v>68.7</v>
      </c>
      <c r="K3090" s="40">
        <v>66.900000000000006</v>
      </c>
      <c r="L3090" s="40">
        <v>56.5</v>
      </c>
      <c r="M3090" s="40">
        <v>45</v>
      </c>
      <c r="N3090" s="40">
        <v>31.7</v>
      </c>
      <c r="O3090" s="40">
        <v>23.6</v>
      </c>
    </row>
    <row r="3091" spans="1:15">
      <c r="A3091" s="40">
        <v>56011</v>
      </c>
      <c r="B3091" s="20" t="s">
        <v>2085</v>
      </c>
      <c r="C3091" s="20" t="s">
        <v>2578</v>
      </c>
      <c r="D3091" s="40">
        <v>18.7</v>
      </c>
      <c r="E3091" s="40">
        <v>22.8</v>
      </c>
      <c r="F3091" s="40">
        <v>30.6</v>
      </c>
      <c r="G3091" s="40">
        <v>41.7</v>
      </c>
      <c r="H3091" s="40">
        <v>51.6</v>
      </c>
      <c r="I3091" s="40">
        <v>61.1</v>
      </c>
      <c r="J3091" s="40">
        <v>68.8</v>
      </c>
      <c r="K3091" s="40">
        <v>67</v>
      </c>
      <c r="L3091" s="40">
        <v>56.3</v>
      </c>
      <c r="M3091" s="40">
        <v>45</v>
      </c>
      <c r="N3091" s="40">
        <v>31</v>
      </c>
      <c r="O3091" s="40">
        <v>21.9</v>
      </c>
    </row>
    <row r="3092" spans="1:15">
      <c r="A3092" s="40">
        <v>56013</v>
      </c>
      <c r="B3092" s="20" t="s">
        <v>922</v>
      </c>
      <c r="C3092" s="20" t="s">
        <v>2578</v>
      </c>
      <c r="D3092" s="40">
        <v>17.100000000000001</v>
      </c>
      <c r="E3092" s="40">
        <v>21.6</v>
      </c>
      <c r="F3092" s="40">
        <v>28.5</v>
      </c>
      <c r="G3092" s="40">
        <v>37.9</v>
      </c>
      <c r="H3092" s="40">
        <v>47.7</v>
      </c>
      <c r="I3092" s="40">
        <v>56.7</v>
      </c>
      <c r="J3092" s="40">
        <v>64.5</v>
      </c>
      <c r="K3092" s="40">
        <v>62.6</v>
      </c>
      <c r="L3092" s="40">
        <v>52.7</v>
      </c>
      <c r="M3092" s="40">
        <v>41.6</v>
      </c>
      <c r="N3092" s="40">
        <v>27.6</v>
      </c>
      <c r="O3092" s="40">
        <v>19.2</v>
      </c>
    </row>
    <row r="3093" spans="1:15">
      <c r="A3093" s="40">
        <v>56015</v>
      </c>
      <c r="B3093" s="20" t="s">
        <v>2580</v>
      </c>
      <c r="C3093" s="20" t="s">
        <v>2578</v>
      </c>
      <c r="D3093" s="40">
        <v>24.2</v>
      </c>
      <c r="E3093" s="40">
        <v>27.8</v>
      </c>
      <c r="F3093" s="40">
        <v>34.4</v>
      </c>
      <c r="G3093" s="40">
        <v>43.8</v>
      </c>
      <c r="H3093" s="40">
        <v>53.4</v>
      </c>
      <c r="I3093" s="40">
        <v>63.3</v>
      </c>
      <c r="J3093" s="40">
        <v>70.400000000000006</v>
      </c>
      <c r="K3093" s="40">
        <v>68.400000000000006</v>
      </c>
      <c r="L3093" s="40">
        <v>58.4</v>
      </c>
      <c r="M3093" s="40">
        <v>47</v>
      </c>
      <c r="N3093" s="40">
        <v>34</v>
      </c>
      <c r="O3093" s="40">
        <v>26.2</v>
      </c>
    </row>
    <row r="3094" spans="1:15">
      <c r="A3094" s="40">
        <v>56017</v>
      </c>
      <c r="B3094" s="20" t="s">
        <v>2581</v>
      </c>
      <c r="C3094" s="20" t="s">
        <v>2578</v>
      </c>
      <c r="D3094" s="40">
        <v>18.899999999999999</v>
      </c>
      <c r="E3094" s="40">
        <v>23.9</v>
      </c>
      <c r="F3094" s="40">
        <v>31.4</v>
      </c>
      <c r="G3094" s="40">
        <v>40.700000000000003</v>
      </c>
      <c r="H3094" s="40">
        <v>50.3</v>
      </c>
      <c r="I3094" s="40">
        <v>59.4</v>
      </c>
      <c r="J3094" s="40">
        <v>67.3</v>
      </c>
      <c r="K3094" s="40">
        <v>65.400000000000006</v>
      </c>
      <c r="L3094" s="40">
        <v>55.1</v>
      </c>
      <c r="M3094" s="40">
        <v>43.8</v>
      </c>
      <c r="N3094" s="40">
        <v>30</v>
      </c>
      <c r="O3094" s="40">
        <v>21.5</v>
      </c>
    </row>
    <row r="3095" spans="1:15">
      <c r="A3095" s="40">
        <v>56019</v>
      </c>
      <c r="B3095" s="20" t="s">
        <v>812</v>
      </c>
      <c r="C3095" s="20" t="s">
        <v>2578</v>
      </c>
      <c r="D3095" s="40">
        <v>20.2</v>
      </c>
      <c r="E3095" s="40">
        <v>24</v>
      </c>
      <c r="F3095" s="40">
        <v>30.9</v>
      </c>
      <c r="G3095" s="40">
        <v>40.5</v>
      </c>
      <c r="H3095" s="40">
        <v>50</v>
      </c>
      <c r="I3095" s="40">
        <v>59.2</v>
      </c>
      <c r="J3095" s="40">
        <v>67.2</v>
      </c>
      <c r="K3095" s="40">
        <v>65.599999999999994</v>
      </c>
      <c r="L3095" s="40">
        <v>55.1</v>
      </c>
      <c r="M3095" s="40">
        <v>44.1</v>
      </c>
      <c r="N3095" s="40">
        <v>31</v>
      </c>
      <c r="O3095" s="40">
        <v>22.8</v>
      </c>
    </row>
    <row r="3096" spans="1:15">
      <c r="A3096" s="40">
        <v>56021</v>
      </c>
      <c r="B3096" s="20" t="s">
        <v>2582</v>
      </c>
      <c r="C3096" s="20" t="s">
        <v>2578</v>
      </c>
      <c r="D3096" s="40">
        <v>24.7</v>
      </c>
      <c r="E3096" s="40">
        <v>27.1</v>
      </c>
      <c r="F3096" s="40">
        <v>32.4</v>
      </c>
      <c r="G3096" s="40">
        <v>41.2</v>
      </c>
      <c r="H3096" s="40">
        <v>50.6</v>
      </c>
      <c r="I3096" s="40">
        <v>60.4</v>
      </c>
      <c r="J3096" s="40">
        <v>67.400000000000006</v>
      </c>
      <c r="K3096" s="40">
        <v>65.599999999999994</v>
      </c>
      <c r="L3096" s="40">
        <v>56.5</v>
      </c>
      <c r="M3096" s="40">
        <v>45.7</v>
      </c>
      <c r="N3096" s="40">
        <v>33.200000000000003</v>
      </c>
      <c r="O3096" s="40">
        <v>26.3</v>
      </c>
    </row>
    <row r="3097" spans="1:15">
      <c r="A3097" s="40">
        <v>56023</v>
      </c>
      <c r="B3097" s="20" t="s">
        <v>814</v>
      </c>
      <c r="C3097" s="20" t="s">
        <v>2578</v>
      </c>
      <c r="D3097" s="40">
        <v>16</v>
      </c>
      <c r="E3097" s="40">
        <v>19.2</v>
      </c>
      <c r="F3097" s="40">
        <v>25.7</v>
      </c>
      <c r="G3097" s="40">
        <v>35.5</v>
      </c>
      <c r="H3097" s="40">
        <v>44.8</v>
      </c>
      <c r="I3097" s="40">
        <v>52.9</v>
      </c>
      <c r="J3097" s="40">
        <v>60.8</v>
      </c>
      <c r="K3097" s="40">
        <v>58.8</v>
      </c>
      <c r="L3097" s="40">
        <v>49.9</v>
      </c>
      <c r="M3097" s="40">
        <v>39.5</v>
      </c>
      <c r="N3097" s="40">
        <v>26.1</v>
      </c>
      <c r="O3097" s="40">
        <v>17.7</v>
      </c>
    </row>
    <row r="3098" spans="1:15">
      <c r="A3098" s="40">
        <v>56025</v>
      </c>
      <c r="B3098" s="20" t="s">
        <v>2583</v>
      </c>
      <c r="C3098" s="20" t="s">
        <v>2578</v>
      </c>
      <c r="D3098" s="40">
        <v>20</v>
      </c>
      <c r="E3098" s="40">
        <v>23.9</v>
      </c>
      <c r="F3098" s="40">
        <v>30.7</v>
      </c>
      <c r="G3098" s="40">
        <v>40.299999999999997</v>
      </c>
      <c r="H3098" s="40">
        <v>50.2</v>
      </c>
      <c r="I3098" s="40">
        <v>60</v>
      </c>
      <c r="J3098" s="40">
        <v>68.2</v>
      </c>
      <c r="K3098" s="40">
        <v>66.400000000000006</v>
      </c>
      <c r="L3098" s="40">
        <v>55.8</v>
      </c>
      <c r="M3098" s="40">
        <v>44.1</v>
      </c>
      <c r="N3098" s="40">
        <v>30.6</v>
      </c>
      <c r="O3098" s="40">
        <v>22.1</v>
      </c>
    </row>
    <row r="3099" spans="1:15">
      <c r="A3099" s="40">
        <v>56027</v>
      </c>
      <c r="B3099" s="20" t="s">
        <v>2584</v>
      </c>
      <c r="C3099" s="20" t="s">
        <v>2578</v>
      </c>
      <c r="D3099" s="40">
        <v>20.7</v>
      </c>
      <c r="E3099" s="40">
        <v>25.3</v>
      </c>
      <c r="F3099" s="40">
        <v>32.700000000000003</v>
      </c>
      <c r="G3099" s="40">
        <v>43.1</v>
      </c>
      <c r="H3099" s="40">
        <v>52.9</v>
      </c>
      <c r="I3099" s="40">
        <v>63.2</v>
      </c>
      <c r="J3099" s="40">
        <v>70.8</v>
      </c>
      <c r="K3099" s="40">
        <v>69</v>
      </c>
      <c r="L3099" s="40">
        <v>58.2</v>
      </c>
      <c r="M3099" s="40">
        <v>46.2</v>
      </c>
      <c r="N3099" s="40">
        <v>32.200000000000003</v>
      </c>
      <c r="O3099" s="40">
        <v>23.4</v>
      </c>
    </row>
    <row r="3100" spans="1:15">
      <c r="A3100" s="40">
        <v>56029</v>
      </c>
      <c r="B3100" s="20" t="s">
        <v>941</v>
      </c>
      <c r="C3100" s="20" t="s">
        <v>2578</v>
      </c>
      <c r="D3100" s="40">
        <v>17.100000000000001</v>
      </c>
      <c r="E3100" s="40">
        <v>20.8</v>
      </c>
      <c r="F3100" s="40">
        <v>26.5</v>
      </c>
      <c r="G3100" s="40">
        <v>35.5</v>
      </c>
      <c r="H3100" s="40">
        <v>44.5</v>
      </c>
      <c r="I3100" s="40">
        <v>52.7</v>
      </c>
      <c r="J3100" s="40">
        <v>60.3</v>
      </c>
      <c r="K3100" s="40">
        <v>58.5</v>
      </c>
      <c r="L3100" s="40">
        <v>49.3</v>
      </c>
      <c r="M3100" s="40">
        <v>39.200000000000003</v>
      </c>
      <c r="N3100" s="40">
        <v>26.8</v>
      </c>
      <c r="O3100" s="40">
        <v>19.2</v>
      </c>
    </row>
    <row r="3101" spans="1:15">
      <c r="A3101" s="40">
        <v>56031</v>
      </c>
      <c r="B3101" s="20" t="s">
        <v>1725</v>
      </c>
      <c r="C3101" s="20" t="s">
        <v>2578</v>
      </c>
      <c r="D3101" s="40">
        <v>24.2</v>
      </c>
      <c r="E3101" s="40">
        <v>27.4</v>
      </c>
      <c r="F3101" s="40">
        <v>33.799999999999997</v>
      </c>
      <c r="G3101" s="40">
        <v>43</v>
      </c>
      <c r="H3101" s="40">
        <v>52.4</v>
      </c>
      <c r="I3101" s="40">
        <v>62.2</v>
      </c>
      <c r="J3101" s="40">
        <v>69.400000000000006</v>
      </c>
      <c r="K3101" s="40">
        <v>67.5</v>
      </c>
      <c r="L3101" s="40">
        <v>57.6</v>
      </c>
      <c r="M3101" s="40">
        <v>46.5</v>
      </c>
      <c r="N3101" s="40">
        <v>33.700000000000003</v>
      </c>
      <c r="O3101" s="40">
        <v>26.3</v>
      </c>
    </row>
    <row r="3102" spans="1:15">
      <c r="A3102" s="40">
        <v>56033</v>
      </c>
      <c r="B3102" s="20" t="s">
        <v>1358</v>
      </c>
      <c r="C3102" s="20" t="s">
        <v>2578</v>
      </c>
      <c r="D3102" s="40">
        <v>18.5</v>
      </c>
      <c r="E3102" s="40">
        <v>22.5</v>
      </c>
      <c r="F3102" s="40">
        <v>29.9</v>
      </c>
      <c r="G3102" s="40">
        <v>40.200000000000003</v>
      </c>
      <c r="H3102" s="40">
        <v>49.6</v>
      </c>
      <c r="I3102" s="40">
        <v>58.6</v>
      </c>
      <c r="J3102" s="40">
        <v>66.5</v>
      </c>
      <c r="K3102" s="40">
        <v>65.099999999999994</v>
      </c>
      <c r="L3102" s="40">
        <v>54.4</v>
      </c>
      <c r="M3102" s="40">
        <v>43.6</v>
      </c>
      <c r="N3102" s="40">
        <v>30.1</v>
      </c>
      <c r="O3102" s="40">
        <v>21.6</v>
      </c>
    </row>
    <row r="3103" spans="1:15">
      <c r="A3103" s="40">
        <v>56035</v>
      </c>
      <c r="B3103" s="20" t="s">
        <v>2585</v>
      </c>
      <c r="C3103" s="20" t="s">
        <v>2578</v>
      </c>
      <c r="D3103" s="40">
        <v>12.5</v>
      </c>
      <c r="E3103" s="40">
        <v>16</v>
      </c>
      <c r="F3103" s="40">
        <v>23.2</v>
      </c>
      <c r="G3103" s="40">
        <v>33.4</v>
      </c>
      <c r="H3103" s="40">
        <v>42.9</v>
      </c>
      <c r="I3103" s="40">
        <v>51</v>
      </c>
      <c r="J3103" s="40">
        <v>58.3</v>
      </c>
      <c r="K3103" s="40">
        <v>56.3</v>
      </c>
      <c r="L3103" s="40">
        <v>47.5</v>
      </c>
      <c r="M3103" s="40">
        <v>37.4</v>
      </c>
      <c r="N3103" s="40">
        <v>23.8</v>
      </c>
      <c r="O3103" s="40">
        <v>14.8</v>
      </c>
    </row>
    <row r="3104" spans="1:15">
      <c r="A3104" s="40">
        <v>56037</v>
      </c>
      <c r="B3104" s="20" t="s">
        <v>2586</v>
      </c>
      <c r="C3104" s="20" t="s">
        <v>2578</v>
      </c>
      <c r="D3104" s="40">
        <v>17.600000000000001</v>
      </c>
      <c r="E3104" s="40">
        <v>21.4</v>
      </c>
      <c r="F3104" s="40">
        <v>29.1</v>
      </c>
      <c r="G3104" s="40">
        <v>39.1</v>
      </c>
      <c r="H3104" s="40">
        <v>49.1</v>
      </c>
      <c r="I3104" s="40">
        <v>58.3</v>
      </c>
      <c r="J3104" s="40">
        <v>65.900000000000006</v>
      </c>
      <c r="K3104" s="40">
        <v>63.9</v>
      </c>
      <c r="L3104" s="40">
        <v>54.1</v>
      </c>
      <c r="M3104" s="40">
        <v>42.6</v>
      </c>
      <c r="N3104" s="40">
        <v>28.5</v>
      </c>
      <c r="O3104" s="40">
        <v>19.600000000000001</v>
      </c>
    </row>
    <row r="3105" spans="1:15">
      <c r="A3105" s="40">
        <v>56039</v>
      </c>
      <c r="B3105" s="20" t="s">
        <v>1158</v>
      </c>
      <c r="C3105" s="20" t="s">
        <v>2578</v>
      </c>
      <c r="D3105" s="40">
        <v>14</v>
      </c>
      <c r="E3105" s="40">
        <v>17.8</v>
      </c>
      <c r="F3105" s="40">
        <v>22.9</v>
      </c>
      <c r="G3105" s="40">
        <v>32.4</v>
      </c>
      <c r="H3105" s="40">
        <v>41.7</v>
      </c>
      <c r="I3105" s="40">
        <v>49.3</v>
      </c>
      <c r="J3105" s="40">
        <v>57</v>
      </c>
      <c r="K3105" s="40">
        <v>55.4</v>
      </c>
      <c r="L3105" s="40">
        <v>46.9</v>
      </c>
      <c r="M3105" s="40">
        <v>36.700000000000003</v>
      </c>
      <c r="N3105" s="40">
        <v>23.5</v>
      </c>
      <c r="O3105" s="40">
        <v>15.3</v>
      </c>
    </row>
    <row r="3106" spans="1:15">
      <c r="A3106" s="40">
        <v>56041</v>
      </c>
      <c r="B3106" s="20" t="s">
        <v>2587</v>
      </c>
      <c r="C3106" s="20" t="s">
        <v>2578</v>
      </c>
      <c r="D3106" s="40">
        <v>18.2</v>
      </c>
      <c r="E3106" s="40">
        <v>21.3</v>
      </c>
      <c r="F3106" s="40">
        <v>27.6</v>
      </c>
      <c r="G3106" s="40">
        <v>37.299999999999997</v>
      </c>
      <c r="H3106" s="40">
        <v>46.6</v>
      </c>
      <c r="I3106" s="40">
        <v>54.9</v>
      </c>
      <c r="J3106" s="40">
        <v>62.5</v>
      </c>
      <c r="K3106" s="40">
        <v>60.5</v>
      </c>
      <c r="L3106" s="40">
        <v>51.6</v>
      </c>
      <c r="M3106" s="40">
        <v>41.3</v>
      </c>
      <c r="N3106" s="40">
        <v>28.1</v>
      </c>
      <c r="O3106" s="40">
        <v>20.2</v>
      </c>
    </row>
    <row r="3107" spans="1:15">
      <c r="A3107" s="40">
        <v>56043</v>
      </c>
      <c r="B3107" s="20" t="s">
        <v>2588</v>
      </c>
      <c r="C3107" s="20" t="s">
        <v>2578</v>
      </c>
      <c r="D3107" s="40">
        <v>18</v>
      </c>
      <c r="E3107" s="40">
        <v>23.7</v>
      </c>
      <c r="F3107" s="40">
        <v>32.700000000000003</v>
      </c>
      <c r="G3107" s="40">
        <v>42.7</v>
      </c>
      <c r="H3107" s="40">
        <v>52.4</v>
      </c>
      <c r="I3107" s="40">
        <v>61.8</v>
      </c>
      <c r="J3107" s="40">
        <v>69.599999999999994</v>
      </c>
      <c r="K3107" s="40">
        <v>67.3</v>
      </c>
      <c r="L3107" s="40">
        <v>56.5</v>
      </c>
      <c r="M3107" s="40">
        <v>44.9</v>
      </c>
      <c r="N3107" s="40">
        <v>30.8</v>
      </c>
      <c r="O3107" s="40">
        <v>21</v>
      </c>
    </row>
    <row r="3108" spans="1:15">
      <c r="A3108" s="40">
        <v>56045</v>
      </c>
      <c r="B3108" s="20" t="s">
        <v>2589</v>
      </c>
      <c r="C3108" s="20" t="s">
        <v>2578</v>
      </c>
      <c r="D3108" s="40">
        <v>18.7</v>
      </c>
      <c r="E3108" s="40">
        <v>23.2</v>
      </c>
      <c r="F3108" s="40">
        <v>31.4</v>
      </c>
      <c r="G3108" s="40">
        <v>42.2</v>
      </c>
      <c r="H3108" s="40">
        <v>52.2</v>
      </c>
      <c r="I3108" s="40">
        <v>62.3</v>
      </c>
      <c r="J3108" s="40">
        <v>70.3</v>
      </c>
      <c r="K3108" s="40">
        <v>68.3</v>
      </c>
      <c r="L3108" s="40">
        <v>57.3</v>
      </c>
      <c r="M3108" s="40">
        <v>45.5</v>
      </c>
      <c r="N3108" s="40">
        <v>31.1</v>
      </c>
      <c r="O3108" s="40">
        <v>21.7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D3234"/>
  <sheetViews>
    <sheetView workbookViewId="0"/>
  </sheetViews>
  <sheetFormatPr baseColWidth="10" defaultColWidth="11.1640625" defaultRowHeight="15" customHeight="1"/>
  <sheetData>
    <row r="1" spans="1:4">
      <c r="A1" s="44" t="s">
        <v>685</v>
      </c>
      <c r="B1" s="44" t="s">
        <v>686</v>
      </c>
      <c r="C1" s="44" t="s">
        <v>94</v>
      </c>
      <c r="D1" s="44" t="s">
        <v>686</v>
      </c>
    </row>
    <row r="2" spans="1:4">
      <c r="A2" s="40">
        <v>1001</v>
      </c>
      <c r="B2" s="20" t="s">
        <v>2590</v>
      </c>
      <c r="C2" s="40">
        <v>-86.642899999999997</v>
      </c>
      <c r="D2" s="40">
        <v>32.535142299999997</v>
      </c>
    </row>
    <row r="3" spans="1:4">
      <c r="A3" s="40">
        <v>1003</v>
      </c>
      <c r="B3" s="20" t="s">
        <v>2591</v>
      </c>
      <c r="C3" s="40">
        <v>-87.722745000000003</v>
      </c>
      <c r="D3" s="40">
        <v>30.727824699999999</v>
      </c>
    </row>
    <row r="4" spans="1:4">
      <c r="A4" s="40">
        <v>1005</v>
      </c>
      <c r="B4" s="20" t="s">
        <v>2592</v>
      </c>
      <c r="C4" s="40">
        <v>-85.391068000000004</v>
      </c>
      <c r="D4" s="40">
        <v>31.870090399999999</v>
      </c>
    </row>
    <row r="5" spans="1:4">
      <c r="A5" s="40">
        <v>1007</v>
      </c>
      <c r="B5" s="20" t="s">
        <v>2593</v>
      </c>
      <c r="C5" s="40">
        <v>-87.126813999999996</v>
      </c>
      <c r="D5" s="40">
        <v>32.998376100000002</v>
      </c>
    </row>
    <row r="6" spans="1:4">
      <c r="A6" s="40">
        <v>1009</v>
      </c>
      <c r="B6" s="20" t="s">
        <v>2594</v>
      </c>
      <c r="C6" s="40">
        <v>-86.567006000000006</v>
      </c>
      <c r="D6" s="40">
        <v>33.980870600000003</v>
      </c>
    </row>
    <row r="7" spans="1:4">
      <c r="A7" s="40">
        <v>1011</v>
      </c>
      <c r="B7" s="20" t="s">
        <v>2595</v>
      </c>
      <c r="C7" s="40">
        <v>-85.715728999999996</v>
      </c>
      <c r="D7" s="40">
        <v>32.100458699999997</v>
      </c>
    </row>
    <row r="8" spans="1:4">
      <c r="A8" s="40">
        <v>1013</v>
      </c>
      <c r="B8" s="20" t="s">
        <v>2596</v>
      </c>
      <c r="C8" s="40">
        <v>-86.680408999999997</v>
      </c>
      <c r="D8" s="40">
        <v>31.752524300000001</v>
      </c>
    </row>
    <row r="9" spans="1:4">
      <c r="A9" s="40">
        <v>1015</v>
      </c>
      <c r="B9" s="20" t="s">
        <v>2597</v>
      </c>
      <c r="C9" s="40">
        <v>-85.825747000000007</v>
      </c>
      <c r="D9" s="40">
        <v>33.771415500000003</v>
      </c>
    </row>
    <row r="10" spans="1:4">
      <c r="A10" s="40">
        <v>1017</v>
      </c>
      <c r="B10" s="20" t="s">
        <v>2598</v>
      </c>
      <c r="C10" s="40">
        <v>-85.391689</v>
      </c>
      <c r="D10" s="40">
        <v>32.913666200000002</v>
      </c>
    </row>
    <row r="11" spans="1:4">
      <c r="A11" s="40">
        <v>1019</v>
      </c>
      <c r="B11" s="20" t="s">
        <v>2599</v>
      </c>
      <c r="C11" s="40">
        <v>-85.603870999999998</v>
      </c>
      <c r="D11" s="40">
        <v>34.175887099999997</v>
      </c>
    </row>
    <row r="12" spans="1:4">
      <c r="A12" s="40">
        <v>1021</v>
      </c>
      <c r="B12" s="20" t="s">
        <v>2600</v>
      </c>
      <c r="C12" s="40">
        <v>-86.718879000000001</v>
      </c>
      <c r="D12" s="40">
        <v>32.847709999999999</v>
      </c>
    </row>
    <row r="13" spans="1:4">
      <c r="A13" s="40">
        <v>1023</v>
      </c>
      <c r="B13" s="20" t="s">
        <v>2601</v>
      </c>
      <c r="C13" s="40">
        <v>-88.263052999999999</v>
      </c>
      <c r="D13" s="40">
        <v>32.0201931</v>
      </c>
    </row>
    <row r="14" spans="1:4">
      <c r="A14" s="40">
        <v>1025</v>
      </c>
      <c r="B14" s="20" t="s">
        <v>2602</v>
      </c>
      <c r="C14" s="40">
        <v>-87.830771999999996</v>
      </c>
      <c r="D14" s="40">
        <v>31.676954500000001</v>
      </c>
    </row>
    <row r="15" spans="1:4">
      <c r="A15" s="40">
        <v>1027</v>
      </c>
      <c r="B15" s="20" t="s">
        <v>2603</v>
      </c>
      <c r="C15" s="40">
        <v>-85.860743999999997</v>
      </c>
      <c r="D15" s="40">
        <v>33.269669399999998</v>
      </c>
    </row>
    <row r="16" spans="1:4">
      <c r="A16" s="40">
        <v>1029</v>
      </c>
      <c r="B16" s="20" t="s">
        <v>2604</v>
      </c>
      <c r="C16" s="40">
        <v>-85.517869000000005</v>
      </c>
      <c r="D16" s="40">
        <v>33.674959299999998</v>
      </c>
    </row>
    <row r="17" spans="1:4">
      <c r="A17" s="40">
        <v>1031</v>
      </c>
      <c r="B17" s="20" t="s">
        <v>2605</v>
      </c>
      <c r="C17" s="40">
        <v>-85.988287999999997</v>
      </c>
      <c r="D17" s="40">
        <v>31.401883999999999</v>
      </c>
    </row>
    <row r="18" spans="1:4">
      <c r="A18" s="40">
        <v>1033</v>
      </c>
      <c r="B18" s="20" t="s">
        <v>2606</v>
      </c>
      <c r="C18" s="40">
        <v>-87.804633999999993</v>
      </c>
      <c r="D18" s="40">
        <v>34.7008528</v>
      </c>
    </row>
    <row r="19" spans="1:4">
      <c r="A19" s="40">
        <v>1035</v>
      </c>
      <c r="B19" s="20" t="s">
        <v>2607</v>
      </c>
      <c r="C19" s="40">
        <v>-86.993824000000004</v>
      </c>
      <c r="D19" s="40">
        <v>31.428993500000001</v>
      </c>
    </row>
    <row r="20" spans="1:4">
      <c r="A20" s="40">
        <v>1037</v>
      </c>
      <c r="B20" s="20" t="s">
        <v>2608</v>
      </c>
      <c r="C20" s="40">
        <v>-86.247894000000002</v>
      </c>
      <c r="D20" s="40">
        <v>32.936295600000001</v>
      </c>
    </row>
    <row r="21" spans="1:4">
      <c r="A21" s="40">
        <v>1039</v>
      </c>
      <c r="B21" s="20" t="s">
        <v>2609</v>
      </c>
      <c r="C21" s="40">
        <v>-86.451425999999998</v>
      </c>
      <c r="D21" s="40">
        <v>31.248610100000001</v>
      </c>
    </row>
    <row r="22" spans="1:4">
      <c r="A22" s="40">
        <v>1041</v>
      </c>
      <c r="B22" s="20" t="s">
        <v>2610</v>
      </c>
      <c r="C22" s="40">
        <v>-86.313418999999996</v>
      </c>
      <c r="D22" s="40">
        <v>31.731697799999999</v>
      </c>
    </row>
    <row r="23" spans="1:4">
      <c r="A23" s="40">
        <v>1043</v>
      </c>
      <c r="B23" s="20" t="s">
        <v>2611</v>
      </c>
      <c r="C23" s="40">
        <v>-86.867188999999996</v>
      </c>
      <c r="D23" s="40">
        <v>34.131839800000002</v>
      </c>
    </row>
    <row r="24" spans="1:4">
      <c r="A24" s="40">
        <v>1045</v>
      </c>
      <c r="B24" s="20" t="s">
        <v>2612</v>
      </c>
      <c r="C24" s="40">
        <v>-85.611080999999999</v>
      </c>
      <c r="D24" s="40">
        <v>31.4320436</v>
      </c>
    </row>
    <row r="25" spans="1:4">
      <c r="A25" s="40">
        <v>1047</v>
      </c>
      <c r="B25" s="20" t="s">
        <v>2613</v>
      </c>
      <c r="C25" s="40">
        <v>-87.106492000000003</v>
      </c>
      <c r="D25" s="40">
        <v>32.326067399999999</v>
      </c>
    </row>
    <row r="26" spans="1:4">
      <c r="A26" s="40">
        <v>1049</v>
      </c>
      <c r="B26" s="20" t="s">
        <v>2614</v>
      </c>
      <c r="C26" s="40">
        <v>-85.803786000000002</v>
      </c>
      <c r="D26" s="40">
        <v>34.4602377</v>
      </c>
    </row>
    <row r="27" spans="1:4">
      <c r="A27" s="40">
        <v>1051</v>
      </c>
      <c r="B27" s="20" t="s">
        <v>2615</v>
      </c>
      <c r="C27" s="40">
        <v>-86.148840000000007</v>
      </c>
      <c r="D27" s="40">
        <v>32.5972413</v>
      </c>
    </row>
    <row r="28" spans="1:4">
      <c r="A28" s="40">
        <v>1053</v>
      </c>
      <c r="B28" s="20" t="s">
        <v>2616</v>
      </c>
      <c r="C28" s="40">
        <v>-87.161760999999998</v>
      </c>
      <c r="D28" s="40">
        <v>31.126135699999999</v>
      </c>
    </row>
    <row r="29" spans="1:4">
      <c r="A29" s="40">
        <v>1055</v>
      </c>
      <c r="B29" s="20" t="s">
        <v>2617</v>
      </c>
      <c r="C29" s="40">
        <v>-86.034768999999997</v>
      </c>
      <c r="D29" s="40">
        <v>34.045188899999999</v>
      </c>
    </row>
    <row r="30" spans="1:4">
      <c r="A30" s="40">
        <v>1057</v>
      </c>
      <c r="B30" s="20" t="s">
        <v>2618</v>
      </c>
      <c r="C30" s="40">
        <v>-87.739243000000002</v>
      </c>
      <c r="D30" s="40">
        <v>33.721172699999997</v>
      </c>
    </row>
    <row r="31" spans="1:4">
      <c r="A31" s="40">
        <v>1059</v>
      </c>
      <c r="B31" s="20" t="s">
        <v>2619</v>
      </c>
      <c r="C31" s="40">
        <v>-87.843283</v>
      </c>
      <c r="D31" s="40">
        <v>34.442381400000002</v>
      </c>
    </row>
    <row r="32" spans="1:4">
      <c r="A32" s="40">
        <v>1061</v>
      </c>
      <c r="B32" s="20" t="s">
        <v>562</v>
      </c>
      <c r="C32" s="40">
        <v>-85.839330000000004</v>
      </c>
      <c r="D32" s="40">
        <v>31.0948691</v>
      </c>
    </row>
    <row r="33" spans="1:4">
      <c r="A33" s="40">
        <v>1063</v>
      </c>
      <c r="B33" s="20" t="s">
        <v>2620</v>
      </c>
      <c r="C33" s="40">
        <v>-87.952768000000006</v>
      </c>
      <c r="D33" s="40">
        <v>32.853304000000001</v>
      </c>
    </row>
    <row r="34" spans="1:4">
      <c r="A34" s="40">
        <v>1065</v>
      </c>
      <c r="B34" s="20" t="s">
        <v>2621</v>
      </c>
      <c r="C34" s="40">
        <v>-87.629306</v>
      </c>
      <c r="D34" s="40">
        <v>32.762594800000002</v>
      </c>
    </row>
    <row r="35" spans="1:4">
      <c r="A35" s="40">
        <v>1067</v>
      </c>
      <c r="B35" s="20" t="s">
        <v>2622</v>
      </c>
      <c r="C35" s="40">
        <v>-85.240942000000004</v>
      </c>
      <c r="D35" s="40">
        <v>31.5148799</v>
      </c>
    </row>
    <row r="36" spans="1:4">
      <c r="A36" s="40">
        <v>1069</v>
      </c>
      <c r="B36" s="20" t="s">
        <v>176</v>
      </c>
      <c r="C36" s="40">
        <v>-85.302514000000002</v>
      </c>
      <c r="D36" s="40">
        <v>31.1529518</v>
      </c>
    </row>
    <row r="37" spans="1:4">
      <c r="A37" s="40">
        <v>1071</v>
      </c>
      <c r="B37" s="20" t="s">
        <v>2623</v>
      </c>
      <c r="C37" s="40">
        <v>-85.999476000000001</v>
      </c>
      <c r="D37" s="40">
        <v>34.779542300000003</v>
      </c>
    </row>
    <row r="38" spans="1:4">
      <c r="A38" s="40">
        <v>1073</v>
      </c>
      <c r="B38" s="20" t="s">
        <v>2624</v>
      </c>
      <c r="C38" s="40">
        <v>-86.896570999999994</v>
      </c>
      <c r="D38" s="40">
        <v>33.554343299999999</v>
      </c>
    </row>
    <row r="39" spans="1:4">
      <c r="A39" s="40">
        <v>1075</v>
      </c>
      <c r="B39" s="20" t="s">
        <v>2625</v>
      </c>
      <c r="C39" s="40">
        <v>-88.097153000000006</v>
      </c>
      <c r="D39" s="40">
        <v>33.779093500000002</v>
      </c>
    </row>
    <row r="40" spans="1:4">
      <c r="A40" s="40">
        <v>1077</v>
      </c>
      <c r="B40" s="20" t="s">
        <v>2626</v>
      </c>
      <c r="C40" s="40">
        <v>-87.654116999999999</v>
      </c>
      <c r="D40" s="40">
        <v>34.901500200000001</v>
      </c>
    </row>
    <row r="41" spans="1:4">
      <c r="A41" s="40">
        <v>1079</v>
      </c>
      <c r="B41" s="20" t="s">
        <v>2627</v>
      </c>
      <c r="C41" s="40">
        <v>-87.310854000000006</v>
      </c>
      <c r="D41" s="40">
        <v>34.522236900000003</v>
      </c>
    </row>
    <row r="42" spans="1:4">
      <c r="A42" s="40">
        <v>1081</v>
      </c>
      <c r="B42" s="20" t="s">
        <v>2628</v>
      </c>
      <c r="C42" s="40">
        <v>-85.355225000000004</v>
      </c>
      <c r="D42" s="40">
        <v>32.601061199999997</v>
      </c>
    </row>
    <row r="43" spans="1:4">
      <c r="A43" s="40">
        <v>1083</v>
      </c>
      <c r="B43" s="20" t="s">
        <v>2629</v>
      </c>
      <c r="C43" s="40">
        <v>-86.982072000000002</v>
      </c>
      <c r="D43" s="40">
        <v>34.810134900000001</v>
      </c>
    </row>
    <row r="44" spans="1:4">
      <c r="A44" s="40">
        <v>1085</v>
      </c>
      <c r="B44" s="20" t="s">
        <v>2630</v>
      </c>
      <c r="C44" s="40">
        <v>-86.650024000000002</v>
      </c>
      <c r="D44" s="40">
        <v>32.155040399999997</v>
      </c>
    </row>
    <row r="45" spans="1:4">
      <c r="A45" s="40">
        <v>1087</v>
      </c>
      <c r="B45" s="20" t="s">
        <v>2631</v>
      </c>
      <c r="C45" s="40">
        <v>-85.692606999999995</v>
      </c>
      <c r="D45" s="40">
        <v>32.385850300000001</v>
      </c>
    </row>
    <row r="46" spans="1:4">
      <c r="A46" s="40">
        <v>1089</v>
      </c>
      <c r="B46" s="20" t="s">
        <v>570</v>
      </c>
      <c r="C46" s="40">
        <v>-86.550568999999996</v>
      </c>
      <c r="D46" s="40">
        <v>34.762922600000003</v>
      </c>
    </row>
    <row r="47" spans="1:4">
      <c r="A47" s="40">
        <v>1091</v>
      </c>
      <c r="B47" s="20" t="s">
        <v>2632</v>
      </c>
      <c r="C47" s="40">
        <v>-87.789209</v>
      </c>
      <c r="D47" s="40">
        <v>32.247949200000001</v>
      </c>
    </row>
    <row r="48" spans="1:4">
      <c r="A48" s="40">
        <v>1093</v>
      </c>
      <c r="B48" s="20" t="s">
        <v>2633</v>
      </c>
      <c r="C48" s="40">
        <v>-87.887405999999999</v>
      </c>
      <c r="D48" s="40">
        <v>34.136918600000001</v>
      </c>
    </row>
    <row r="49" spans="1:4">
      <c r="A49" s="40">
        <v>1095</v>
      </c>
      <c r="B49" s="20" t="s">
        <v>2634</v>
      </c>
      <c r="C49" s="40">
        <v>-86.306156000000001</v>
      </c>
      <c r="D49" s="40">
        <v>34.366908700000003</v>
      </c>
    </row>
    <row r="50" spans="1:4">
      <c r="A50" s="40">
        <v>1097</v>
      </c>
      <c r="B50" s="20" t="s">
        <v>2635</v>
      </c>
      <c r="C50" s="40">
        <v>-88.206591000000003</v>
      </c>
      <c r="D50" s="40">
        <v>30.7790985</v>
      </c>
    </row>
    <row r="51" spans="1:4">
      <c r="A51" s="40">
        <v>1099</v>
      </c>
      <c r="B51" s="20" t="s">
        <v>2636</v>
      </c>
      <c r="C51" s="40">
        <v>-87.365296000000001</v>
      </c>
      <c r="D51" s="40">
        <v>31.571071799999999</v>
      </c>
    </row>
    <row r="52" spans="1:4">
      <c r="A52" s="40">
        <v>1101</v>
      </c>
      <c r="B52" s="20" t="s">
        <v>2637</v>
      </c>
      <c r="C52" s="40">
        <v>-86.207876999999996</v>
      </c>
      <c r="D52" s="40">
        <v>32.220894100000002</v>
      </c>
    </row>
    <row r="53" spans="1:4">
      <c r="A53" s="40">
        <v>1103</v>
      </c>
      <c r="B53" s="20" t="s">
        <v>2638</v>
      </c>
      <c r="C53" s="40">
        <v>-86.853251</v>
      </c>
      <c r="D53" s="40">
        <v>34.453310100000003</v>
      </c>
    </row>
    <row r="54" spans="1:4">
      <c r="A54" s="40">
        <v>1105</v>
      </c>
      <c r="B54" s="20" t="s">
        <v>2639</v>
      </c>
      <c r="C54" s="40">
        <v>-87.294246999999999</v>
      </c>
      <c r="D54" s="40">
        <v>32.638592799999998</v>
      </c>
    </row>
    <row r="55" spans="1:4">
      <c r="A55" s="40">
        <v>1107</v>
      </c>
      <c r="B55" s="20" t="s">
        <v>2640</v>
      </c>
      <c r="C55" s="40">
        <v>-88.089235000000002</v>
      </c>
      <c r="D55" s="40">
        <v>33.280583</v>
      </c>
    </row>
    <row r="56" spans="1:4">
      <c r="A56" s="40">
        <v>1109</v>
      </c>
      <c r="B56" s="20" t="s">
        <v>2641</v>
      </c>
      <c r="C56" s="40">
        <v>-85.940873999999994</v>
      </c>
      <c r="D56" s="40">
        <v>31.8023256</v>
      </c>
    </row>
    <row r="57" spans="1:4">
      <c r="A57" s="40">
        <v>1111</v>
      </c>
      <c r="B57" s="20" t="s">
        <v>2642</v>
      </c>
      <c r="C57" s="40">
        <v>-85.459181000000001</v>
      </c>
      <c r="D57" s="40">
        <v>33.2935436</v>
      </c>
    </row>
    <row r="58" spans="1:4">
      <c r="A58" s="40">
        <v>1113</v>
      </c>
      <c r="B58" s="20" t="s">
        <v>2643</v>
      </c>
      <c r="C58" s="40">
        <v>-85.184282999999994</v>
      </c>
      <c r="D58" s="40">
        <v>32.288061999999996</v>
      </c>
    </row>
    <row r="59" spans="1:4">
      <c r="A59" s="40">
        <v>1115</v>
      </c>
      <c r="B59" s="20" t="s">
        <v>2644</v>
      </c>
      <c r="C59" s="40">
        <v>-86.314768999999998</v>
      </c>
      <c r="D59" s="40">
        <v>33.715400199999998</v>
      </c>
    </row>
    <row r="60" spans="1:4">
      <c r="A60" s="40">
        <v>1117</v>
      </c>
      <c r="B60" s="20" t="s">
        <v>2645</v>
      </c>
      <c r="C60" s="40">
        <v>-86.661375000000007</v>
      </c>
      <c r="D60" s="40">
        <v>33.264052599999999</v>
      </c>
    </row>
    <row r="61" spans="1:4">
      <c r="A61" s="40">
        <v>1119</v>
      </c>
      <c r="B61" s="20" t="s">
        <v>2646</v>
      </c>
      <c r="C61" s="40">
        <v>-88.199039999999997</v>
      </c>
      <c r="D61" s="40">
        <v>32.591049499999997</v>
      </c>
    </row>
    <row r="62" spans="1:4">
      <c r="A62" s="40">
        <v>1121</v>
      </c>
      <c r="B62" s="20" t="s">
        <v>2647</v>
      </c>
      <c r="C62" s="40">
        <v>-86.165876999999995</v>
      </c>
      <c r="D62" s="40">
        <v>33.379924199999998</v>
      </c>
    </row>
    <row r="63" spans="1:4">
      <c r="A63" s="40">
        <v>1123</v>
      </c>
      <c r="B63" s="20" t="s">
        <v>2648</v>
      </c>
      <c r="C63" s="40">
        <v>-85.797465000000003</v>
      </c>
      <c r="D63" s="40">
        <v>32.862808000000001</v>
      </c>
    </row>
    <row r="64" spans="1:4">
      <c r="A64" s="40">
        <v>1125</v>
      </c>
      <c r="B64" s="20" t="s">
        <v>2649</v>
      </c>
      <c r="C64" s="40">
        <v>-87.525583999999995</v>
      </c>
      <c r="D64" s="40">
        <v>33.289521499999999</v>
      </c>
    </row>
    <row r="65" spans="1:4">
      <c r="A65" s="40">
        <v>1127</v>
      </c>
      <c r="B65" s="20" t="s">
        <v>2650</v>
      </c>
      <c r="C65" s="40">
        <v>-87.297279000000003</v>
      </c>
      <c r="D65" s="40">
        <v>33.803162800000003</v>
      </c>
    </row>
    <row r="66" spans="1:4">
      <c r="A66" s="40">
        <v>1129</v>
      </c>
      <c r="B66" s="20" t="s">
        <v>1523</v>
      </c>
      <c r="C66" s="40">
        <v>-88.208194000000006</v>
      </c>
      <c r="D66" s="40">
        <v>31.4075925</v>
      </c>
    </row>
    <row r="67" spans="1:4">
      <c r="A67" s="40">
        <v>1131</v>
      </c>
      <c r="B67" s="20" t="s">
        <v>2651</v>
      </c>
      <c r="C67" s="40">
        <v>-87.307865000000007</v>
      </c>
      <c r="D67" s="40">
        <v>31.989283</v>
      </c>
    </row>
    <row r="68" spans="1:4">
      <c r="A68" s="40">
        <v>1133</v>
      </c>
      <c r="B68" s="20" t="s">
        <v>2652</v>
      </c>
      <c r="C68" s="40">
        <v>-87.373412000000002</v>
      </c>
      <c r="D68" s="40">
        <v>34.149595900000001</v>
      </c>
    </row>
    <row r="69" spans="1:4">
      <c r="A69" s="40">
        <v>2013</v>
      </c>
      <c r="B69" s="20" t="s">
        <v>2653</v>
      </c>
      <c r="C69" s="40">
        <v>-161.96426</v>
      </c>
      <c r="D69" s="40">
        <v>55.360325199999998</v>
      </c>
    </row>
    <row r="70" spans="1:4">
      <c r="A70" s="40">
        <v>2016</v>
      </c>
      <c r="B70" s="20" t="s">
        <v>2654</v>
      </c>
      <c r="C70" s="40">
        <v>-110.24491</v>
      </c>
      <c r="D70" s="40">
        <v>52.794303599999999</v>
      </c>
    </row>
    <row r="71" spans="1:4">
      <c r="A71" s="40">
        <v>2020</v>
      </c>
      <c r="B71" s="20" t="s">
        <v>2655</v>
      </c>
      <c r="C71" s="40">
        <v>-149.11188999999999</v>
      </c>
      <c r="D71" s="40">
        <v>61.150689100000001</v>
      </c>
    </row>
    <row r="72" spans="1:4">
      <c r="A72" s="40">
        <v>2050</v>
      </c>
      <c r="B72" s="20" t="s">
        <v>2656</v>
      </c>
      <c r="C72" s="40">
        <v>-159.82560000000001</v>
      </c>
      <c r="D72" s="40">
        <v>60.913427400000003</v>
      </c>
    </row>
    <row r="73" spans="1:4">
      <c r="A73" s="40">
        <v>2060</v>
      </c>
      <c r="B73" s="20" t="s">
        <v>2657</v>
      </c>
      <c r="C73" s="40">
        <v>-156.70267000000001</v>
      </c>
      <c r="D73" s="40">
        <v>58.7422021</v>
      </c>
    </row>
    <row r="74" spans="1:4">
      <c r="A74" s="40">
        <v>2068</v>
      </c>
      <c r="B74" s="20" t="s">
        <v>2658</v>
      </c>
      <c r="C74" s="40">
        <v>-150.00942000000001</v>
      </c>
      <c r="D74" s="40">
        <v>63.6734334</v>
      </c>
    </row>
    <row r="75" spans="1:4">
      <c r="A75" s="40">
        <v>2070</v>
      </c>
      <c r="B75" s="20" t="s">
        <v>2659</v>
      </c>
      <c r="C75" s="40">
        <v>-158.21415999999999</v>
      </c>
      <c r="D75" s="40">
        <v>59.798323099999998</v>
      </c>
    </row>
    <row r="76" spans="1:4">
      <c r="A76" s="40">
        <v>2090</v>
      </c>
      <c r="B76" s="20" t="s">
        <v>2660</v>
      </c>
      <c r="C76" s="40">
        <v>-146.56236999999999</v>
      </c>
      <c r="D76" s="40">
        <v>64.8083752</v>
      </c>
    </row>
    <row r="77" spans="1:4">
      <c r="A77" s="40">
        <v>2100</v>
      </c>
      <c r="B77" s="20" t="s">
        <v>2661</v>
      </c>
      <c r="C77" s="40">
        <v>-135.50242</v>
      </c>
      <c r="D77" s="40">
        <v>59.117939</v>
      </c>
    </row>
    <row r="78" spans="1:4">
      <c r="A78" s="40">
        <v>2105</v>
      </c>
      <c r="B78" s="20" t="s">
        <v>2662</v>
      </c>
      <c r="C78" s="40">
        <v>-135.63865999999999</v>
      </c>
      <c r="D78" s="40">
        <v>58.285758000000001</v>
      </c>
    </row>
    <row r="79" spans="1:4">
      <c r="A79" s="40">
        <v>2110</v>
      </c>
      <c r="B79" s="20" t="s">
        <v>2663</v>
      </c>
      <c r="C79" s="40">
        <v>-134.17644000000001</v>
      </c>
      <c r="D79" s="40">
        <v>58.450918700000003</v>
      </c>
    </row>
    <row r="80" spans="1:4">
      <c r="A80" s="40">
        <v>2122</v>
      </c>
      <c r="B80" s="20" t="s">
        <v>2664</v>
      </c>
      <c r="C80" s="40">
        <v>-151.56118000000001</v>
      </c>
      <c r="D80" s="40">
        <v>60.253774800000002</v>
      </c>
    </row>
    <row r="81" spans="1:4">
      <c r="A81" s="40">
        <v>2130</v>
      </c>
      <c r="B81" s="20" t="s">
        <v>2665</v>
      </c>
      <c r="C81" s="40">
        <v>-130.93695</v>
      </c>
      <c r="D81" s="40">
        <v>55.586722799999997</v>
      </c>
    </row>
    <row r="82" spans="1:4">
      <c r="A82" s="40">
        <v>2150</v>
      </c>
      <c r="B82" s="20" t="s">
        <v>2666</v>
      </c>
      <c r="C82" s="40">
        <v>-153.77502999999999</v>
      </c>
      <c r="D82" s="40">
        <v>57.666536999999998</v>
      </c>
    </row>
    <row r="83" spans="1:4">
      <c r="A83" s="40">
        <v>2164</v>
      </c>
      <c r="B83" s="20" t="s">
        <v>2667</v>
      </c>
      <c r="C83" s="40">
        <v>-156.18887000000001</v>
      </c>
      <c r="D83" s="40">
        <v>58.636648399999999</v>
      </c>
    </row>
    <row r="84" spans="1:4">
      <c r="A84" s="40">
        <v>2170</v>
      </c>
      <c r="B84" s="20" t="s">
        <v>2668</v>
      </c>
      <c r="C84" s="40">
        <v>-149.56909999999999</v>
      </c>
      <c r="D84" s="40">
        <v>62.315717200000002</v>
      </c>
    </row>
    <row r="85" spans="1:4">
      <c r="A85" s="40">
        <v>2180</v>
      </c>
      <c r="B85" s="20" t="s">
        <v>2669</v>
      </c>
      <c r="C85" s="40">
        <v>-164.03157999999999</v>
      </c>
      <c r="D85" s="40">
        <v>64.910406199999997</v>
      </c>
    </row>
    <row r="86" spans="1:4">
      <c r="A86" s="40">
        <v>2185</v>
      </c>
      <c r="B86" s="20" t="s">
        <v>2670</v>
      </c>
      <c r="C86" s="40">
        <v>-153.47024999999999</v>
      </c>
      <c r="D86" s="40">
        <v>69.315075199999995</v>
      </c>
    </row>
    <row r="87" spans="1:4">
      <c r="A87" s="40">
        <v>2188</v>
      </c>
      <c r="B87" s="20" t="s">
        <v>2671</v>
      </c>
      <c r="C87" s="40">
        <v>-159.72463999999999</v>
      </c>
      <c r="D87" s="40">
        <v>67.055558399999995</v>
      </c>
    </row>
    <row r="88" spans="1:4">
      <c r="A88" s="40">
        <v>2195</v>
      </c>
      <c r="B88" s="20" t="s">
        <v>2672</v>
      </c>
      <c r="C88" s="40">
        <v>-132.93334999999999</v>
      </c>
      <c r="D88" s="40">
        <v>57.119888099999997</v>
      </c>
    </row>
    <row r="89" spans="1:4">
      <c r="A89" s="40">
        <v>2198</v>
      </c>
      <c r="B89" s="20" t="s">
        <v>2673</v>
      </c>
      <c r="C89" s="40">
        <v>-133.05851000000001</v>
      </c>
      <c r="D89" s="40">
        <v>55.816380299999999</v>
      </c>
    </row>
    <row r="90" spans="1:4">
      <c r="A90" s="40">
        <v>2220</v>
      </c>
      <c r="B90" s="20" t="s">
        <v>2674</v>
      </c>
      <c r="C90" s="40">
        <v>-135.31516999999999</v>
      </c>
      <c r="D90" s="40">
        <v>57.233932600000003</v>
      </c>
    </row>
    <row r="91" spans="1:4">
      <c r="A91" s="40">
        <v>2230</v>
      </c>
      <c r="B91" s="20" t="s">
        <v>2675</v>
      </c>
      <c r="C91" s="40">
        <v>-135.33745999999999</v>
      </c>
      <c r="D91" s="40">
        <v>59.558337700000003</v>
      </c>
    </row>
    <row r="92" spans="1:4">
      <c r="A92" s="40">
        <v>2240</v>
      </c>
      <c r="B92" s="20" t="s">
        <v>2676</v>
      </c>
      <c r="C92" s="40">
        <v>-143.20692</v>
      </c>
      <c r="D92" s="40">
        <v>63.876958199999997</v>
      </c>
    </row>
    <row r="93" spans="1:4">
      <c r="A93" s="40">
        <v>2261</v>
      </c>
      <c r="B93" s="20" t="s">
        <v>2677</v>
      </c>
      <c r="C93" s="40">
        <v>-144.50194999999999</v>
      </c>
      <c r="D93" s="40">
        <v>61.549644000000001</v>
      </c>
    </row>
    <row r="94" spans="1:4">
      <c r="A94" s="40">
        <v>2270</v>
      </c>
      <c r="B94" s="20" t="s">
        <v>2678</v>
      </c>
      <c r="C94" s="40">
        <v>-163.38442000000001</v>
      </c>
      <c r="D94" s="40">
        <v>62.157044800000001</v>
      </c>
    </row>
    <row r="95" spans="1:4">
      <c r="A95" s="40">
        <v>2275</v>
      </c>
      <c r="B95" s="20" t="s">
        <v>2679</v>
      </c>
      <c r="C95" s="40">
        <v>-132.03103999999999</v>
      </c>
      <c r="D95" s="40">
        <v>56.325379499999997</v>
      </c>
    </row>
    <row r="96" spans="1:4">
      <c r="A96" s="40">
        <v>2282</v>
      </c>
      <c r="B96" s="20" t="s">
        <v>2680</v>
      </c>
      <c r="C96" s="40">
        <v>-140.34918999999999</v>
      </c>
      <c r="D96" s="40">
        <v>59.888248500000003</v>
      </c>
    </row>
    <row r="97" spans="1:4">
      <c r="A97" s="40">
        <v>2290</v>
      </c>
      <c r="B97" s="20" t="s">
        <v>2681</v>
      </c>
      <c r="C97" s="40">
        <v>-151.3897</v>
      </c>
      <c r="D97" s="40">
        <v>65.509229199999993</v>
      </c>
    </row>
    <row r="98" spans="1:4">
      <c r="A98" s="40">
        <v>4001</v>
      </c>
      <c r="B98" s="20" t="s">
        <v>2682</v>
      </c>
      <c r="C98" s="40">
        <v>-109.48875</v>
      </c>
      <c r="D98" s="40">
        <v>35.395598999999997</v>
      </c>
    </row>
    <row r="99" spans="1:4">
      <c r="A99" s="40">
        <v>4003</v>
      </c>
      <c r="B99" s="20" t="s">
        <v>2683</v>
      </c>
      <c r="C99" s="40">
        <v>-109.75100999999999</v>
      </c>
      <c r="D99" s="40">
        <v>31.8795936</v>
      </c>
    </row>
    <row r="100" spans="1:4">
      <c r="A100" s="40">
        <v>4005</v>
      </c>
      <c r="B100" s="20" t="s">
        <v>2684</v>
      </c>
      <c r="C100" s="40">
        <v>-111.77055</v>
      </c>
      <c r="D100" s="40">
        <v>35.838753500000003</v>
      </c>
    </row>
    <row r="101" spans="1:4">
      <c r="A101" s="40">
        <v>4007</v>
      </c>
      <c r="B101" s="20" t="s">
        <v>2685</v>
      </c>
      <c r="C101" s="40">
        <v>-110.81197</v>
      </c>
      <c r="D101" s="40">
        <v>33.799969300000001</v>
      </c>
    </row>
    <row r="102" spans="1:4">
      <c r="A102" s="40">
        <v>4009</v>
      </c>
      <c r="B102" s="20" t="s">
        <v>2686</v>
      </c>
      <c r="C102" s="40">
        <v>-109.88751999999999</v>
      </c>
      <c r="D102" s="40">
        <v>32.932954100000003</v>
      </c>
    </row>
    <row r="103" spans="1:4">
      <c r="A103" s="40">
        <v>4011</v>
      </c>
      <c r="B103" s="20" t="s">
        <v>2687</v>
      </c>
      <c r="C103" s="40">
        <v>-109.24016</v>
      </c>
      <c r="D103" s="40">
        <v>33.215371500000003</v>
      </c>
    </row>
    <row r="104" spans="1:4">
      <c r="A104" s="40">
        <v>4012</v>
      </c>
      <c r="B104" s="20" t="s">
        <v>2688</v>
      </c>
      <c r="C104" s="40">
        <v>-113.98121</v>
      </c>
      <c r="D104" s="40">
        <v>33.729160899999997</v>
      </c>
    </row>
    <row r="105" spans="1:4">
      <c r="A105" s="40">
        <v>4013</v>
      </c>
      <c r="B105" s="20" t="s">
        <v>2689</v>
      </c>
      <c r="C105" s="40">
        <v>-112.49088999999999</v>
      </c>
      <c r="D105" s="40">
        <v>33.348759700000002</v>
      </c>
    </row>
    <row r="106" spans="1:4">
      <c r="A106" s="40">
        <v>4015</v>
      </c>
      <c r="B106" s="20" t="s">
        <v>2690</v>
      </c>
      <c r="C106" s="40">
        <v>-113.75817000000001</v>
      </c>
      <c r="D106" s="40">
        <v>35.704568199999997</v>
      </c>
    </row>
    <row r="107" spans="1:4">
      <c r="A107" s="40">
        <v>4017</v>
      </c>
      <c r="B107" s="20" t="s">
        <v>2691</v>
      </c>
      <c r="C107" s="40">
        <v>-110.32131</v>
      </c>
      <c r="D107" s="40">
        <v>35.399605399999999</v>
      </c>
    </row>
    <row r="108" spans="1:4">
      <c r="A108" s="40">
        <v>4019</v>
      </c>
      <c r="B108" s="20" t="s">
        <v>2692</v>
      </c>
      <c r="C108" s="40">
        <v>-111.78964000000001</v>
      </c>
      <c r="D108" s="40">
        <v>32.097231000000001</v>
      </c>
    </row>
    <row r="109" spans="1:4">
      <c r="A109" s="40">
        <v>4021</v>
      </c>
      <c r="B109" s="20" t="s">
        <v>2693</v>
      </c>
      <c r="C109" s="40">
        <v>-111.34488</v>
      </c>
      <c r="D109" s="40">
        <v>32.904150899999998</v>
      </c>
    </row>
    <row r="110" spans="1:4">
      <c r="A110" s="40">
        <v>4023</v>
      </c>
      <c r="B110" s="20" t="s">
        <v>2694</v>
      </c>
      <c r="C110" s="40">
        <v>-110.84669</v>
      </c>
      <c r="D110" s="40">
        <v>31.5259812</v>
      </c>
    </row>
    <row r="111" spans="1:4">
      <c r="A111" s="40">
        <v>4025</v>
      </c>
      <c r="B111" s="20" t="s">
        <v>2695</v>
      </c>
      <c r="C111" s="40">
        <v>-112.55385</v>
      </c>
      <c r="D111" s="40">
        <v>34.599699299999997</v>
      </c>
    </row>
    <row r="112" spans="1:4">
      <c r="A112" s="40">
        <v>4027</v>
      </c>
      <c r="B112" s="20" t="s">
        <v>2696</v>
      </c>
      <c r="C112" s="40">
        <v>-113.90581</v>
      </c>
      <c r="D112" s="40">
        <v>32.769336699999997</v>
      </c>
    </row>
    <row r="113" spans="1:4">
      <c r="A113" s="40">
        <v>5001</v>
      </c>
      <c r="B113" s="20" t="s">
        <v>785</v>
      </c>
      <c r="C113" s="40">
        <v>-91.375206000000006</v>
      </c>
      <c r="D113" s="40">
        <v>34.290768399999997</v>
      </c>
    </row>
    <row r="114" spans="1:4">
      <c r="A114" s="40">
        <v>5003</v>
      </c>
      <c r="B114" s="20" t="s">
        <v>2697</v>
      </c>
      <c r="C114" s="40">
        <v>-91.768141</v>
      </c>
      <c r="D114" s="40">
        <v>33.191203999999999</v>
      </c>
    </row>
    <row r="115" spans="1:4">
      <c r="A115" s="40">
        <v>5005</v>
      </c>
      <c r="B115" s="20" t="s">
        <v>2698</v>
      </c>
      <c r="C115" s="40">
        <v>-92.336866000000001</v>
      </c>
      <c r="D115" s="40">
        <v>36.287150599999997</v>
      </c>
    </row>
    <row r="116" spans="1:4">
      <c r="A116" s="40">
        <v>5007</v>
      </c>
      <c r="B116" s="20" t="s">
        <v>2699</v>
      </c>
      <c r="C116" s="40">
        <v>-94.255987000000005</v>
      </c>
      <c r="D116" s="40">
        <v>36.338737999999999</v>
      </c>
    </row>
    <row r="117" spans="1:4">
      <c r="A117" s="40">
        <v>5009</v>
      </c>
      <c r="B117" s="20" t="s">
        <v>2700</v>
      </c>
      <c r="C117" s="40">
        <v>-93.091374000000002</v>
      </c>
      <c r="D117" s="40">
        <v>36.3087479</v>
      </c>
    </row>
    <row r="118" spans="1:4">
      <c r="A118" s="40">
        <v>5011</v>
      </c>
      <c r="B118" s="20" t="s">
        <v>2701</v>
      </c>
      <c r="C118" s="40">
        <v>-92.162295</v>
      </c>
      <c r="D118" s="40">
        <v>33.466138100000002</v>
      </c>
    </row>
    <row r="119" spans="1:4">
      <c r="A119" s="40">
        <v>5013</v>
      </c>
      <c r="B119" s="20" t="s">
        <v>2597</v>
      </c>
      <c r="C119" s="40">
        <v>-92.502533999999997</v>
      </c>
      <c r="D119" s="40">
        <v>33.557863900000001</v>
      </c>
    </row>
    <row r="120" spans="1:4">
      <c r="A120" s="40">
        <v>5015</v>
      </c>
      <c r="B120" s="20" t="s">
        <v>2702</v>
      </c>
      <c r="C120" s="40">
        <v>-93.538323000000005</v>
      </c>
      <c r="D120" s="40">
        <v>36.341079000000001</v>
      </c>
    </row>
    <row r="121" spans="1:4">
      <c r="A121" s="40">
        <v>5017</v>
      </c>
      <c r="B121" s="20" t="s">
        <v>2703</v>
      </c>
      <c r="C121" s="40">
        <v>-91.293650999999997</v>
      </c>
      <c r="D121" s="40">
        <v>33.267344600000001</v>
      </c>
    </row>
    <row r="122" spans="1:4">
      <c r="A122" s="40">
        <v>5019</v>
      </c>
      <c r="B122" s="20" t="s">
        <v>2704</v>
      </c>
      <c r="C122" s="40">
        <v>-93.176671999999996</v>
      </c>
      <c r="D122" s="40">
        <v>34.051082899999997</v>
      </c>
    </row>
    <row r="123" spans="1:4">
      <c r="A123" s="40">
        <v>5021</v>
      </c>
      <c r="B123" s="20" t="s">
        <v>2603</v>
      </c>
      <c r="C123" s="40">
        <v>-90.417188999999993</v>
      </c>
      <c r="D123" s="40">
        <v>36.3682254</v>
      </c>
    </row>
    <row r="124" spans="1:4">
      <c r="A124" s="40">
        <v>5023</v>
      </c>
      <c r="B124" s="20" t="s">
        <v>2604</v>
      </c>
      <c r="C124" s="40">
        <v>-92.027255999999994</v>
      </c>
      <c r="D124" s="40">
        <v>35.538539200000002</v>
      </c>
    </row>
    <row r="125" spans="1:4">
      <c r="A125" s="40">
        <v>5025</v>
      </c>
      <c r="B125" s="20" t="s">
        <v>633</v>
      </c>
      <c r="C125" s="40">
        <v>-92.184899000000001</v>
      </c>
      <c r="D125" s="40">
        <v>33.898236099999998</v>
      </c>
    </row>
    <row r="126" spans="1:4">
      <c r="A126" s="40">
        <v>5027</v>
      </c>
      <c r="B126" s="20" t="s">
        <v>2705</v>
      </c>
      <c r="C126" s="40">
        <v>-93.227374999999995</v>
      </c>
      <c r="D126" s="40">
        <v>33.214242800000001</v>
      </c>
    </row>
    <row r="127" spans="1:4">
      <c r="A127" s="40">
        <v>5029</v>
      </c>
      <c r="B127" s="20" t="s">
        <v>2706</v>
      </c>
      <c r="C127" s="40">
        <v>-92.700987999999995</v>
      </c>
      <c r="D127" s="40">
        <v>35.262279100000001</v>
      </c>
    </row>
    <row r="128" spans="1:4">
      <c r="A128" s="40">
        <v>5031</v>
      </c>
      <c r="B128" s="20" t="s">
        <v>2707</v>
      </c>
      <c r="C128" s="40">
        <v>-90.632705999999999</v>
      </c>
      <c r="D128" s="40">
        <v>35.831013800000001</v>
      </c>
    </row>
    <row r="129" spans="1:4">
      <c r="A129" s="40">
        <v>5033</v>
      </c>
      <c r="B129" s="20" t="s">
        <v>2708</v>
      </c>
      <c r="C129" s="40">
        <v>-94.24297</v>
      </c>
      <c r="D129" s="40">
        <v>35.588841000000002</v>
      </c>
    </row>
    <row r="130" spans="1:4">
      <c r="A130" s="40">
        <v>5035</v>
      </c>
      <c r="B130" s="20" t="s">
        <v>2709</v>
      </c>
      <c r="C130" s="40">
        <v>-90.309246000000002</v>
      </c>
      <c r="D130" s="40">
        <v>35.207621699999997</v>
      </c>
    </row>
    <row r="131" spans="1:4">
      <c r="A131" s="40">
        <v>5037</v>
      </c>
      <c r="B131" s="20" t="s">
        <v>2710</v>
      </c>
      <c r="C131" s="40">
        <v>-90.771812999999995</v>
      </c>
      <c r="D131" s="40">
        <v>35.295474499999997</v>
      </c>
    </row>
    <row r="132" spans="1:4">
      <c r="A132" s="40">
        <v>5039</v>
      </c>
      <c r="B132" s="20" t="s">
        <v>2613</v>
      </c>
      <c r="C132" s="40">
        <v>-92.654207</v>
      </c>
      <c r="D132" s="40">
        <v>33.969539900000001</v>
      </c>
    </row>
    <row r="133" spans="1:4">
      <c r="A133" s="40">
        <v>5041</v>
      </c>
      <c r="B133" s="20" t="s">
        <v>2711</v>
      </c>
      <c r="C133" s="40">
        <v>-91.253945000000002</v>
      </c>
      <c r="D133" s="40">
        <v>33.833469299999997</v>
      </c>
    </row>
    <row r="134" spans="1:4">
      <c r="A134" s="40">
        <v>5043</v>
      </c>
      <c r="B134" s="20" t="s">
        <v>2712</v>
      </c>
      <c r="C134" s="40">
        <v>-91.719729000000001</v>
      </c>
      <c r="D134" s="40">
        <v>33.589574300000002</v>
      </c>
    </row>
    <row r="135" spans="1:4">
      <c r="A135" s="40">
        <v>5045</v>
      </c>
      <c r="B135" s="20" t="s">
        <v>2713</v>
      </c>
      <c r="C135" s="40">
        <v>-92.332019000000003</v>
      </c>
      <c r="D135" s="40">
        <v>35.147325199999997</v>
      </c>
    </row>
    <row r="136" spans="1:4">
      <c r="A136" s="40">
        <v>5047</v>
      </c>
      <c r="B136" s="20" t="s">
        <v>2619</v>
      </c>
      <c r="C136" s="40">
        <v>-93.890709000000001</v>
      </c>
      <c r="D136" s="40">
        <v>35.5122997</v>
      </c>
    </row>
    <row r="137" spans="1:4">
      <c r="A137" s="40">
        <v>5049</v>
      </c>
      <c r="B137" s="20" t="s">
        <v>2714</v>
      </c>
      <c r="C137" s="40">
        <v>-91.817672999999999</v>
      </c>
      <c r="D137" s="40">
        <v>36.381834599999998</v>
      </c>
    </row>
    <row r="138" spans="1:4">
      <c r="A138" s="40">
        <v>5051</v>
      </c>
      <c r="B138" s="20" t="s">
        <v>2715</v>
      </c>
      <c r="C138" s="40">
        <v>-93.150486999999998</v>
      </c>
      <c r="D138" s="40">
        <v>34.5765995</v>
      </c>
    </row>
    <row r="139" spans="1:4">
      <c r="A139" s="40">
        <v>5053</v>
      </c>
      <c r="B139" s="20" t="s">
        <v>2716</v>
      </c>
      <c r="C139" s="40">
        <v>-92.423715000000001</v>
      </c>
      <c r="D139" s="40">
        <v>34.290020499999997</v>
      </c>
    </row>
    <row r="140" spans="1:4">
      <c r="A140" s="40">
        <v>5055</v>
      </c>
      <c r="B140" s="20" t="s">
        <v>2620</v>
      </c>
      <c r="C140" s="40">
        <v>-90.558954</v>
      </c>
      <c r="D140" s="40">
        <v>36.117732799999999</v>
      </c>
    </row>
    <row r="141" spans="1:4">
      <c r="A141" s="40">
        <v>5057</v>
      </c>
      <c r="B141" s="20" t="s">
        <v>2717</v>
      </c>
      <c r="C141" s="40">
        <v>-93.668090000000007</v>
      </c>
      <c r="D141" s="40">
        <v>33.7356427</v>
      </c>
    </row>
    <row r="142" spans="1:4">
      <c r="A142" s="40">
        <v>5059</v>
      </c>
      <c r="B142" s="20" t="s">
        <v>2718</v>
      </c>
      <c r="C142" s="40">
        <v>-92.945600999999996</v>
      </c>
      <c r="D142" s="40">
        <v>34.3175119</v>
      </c>
    </row>
    <row r="143" spans="1:4">
      <c r="A143" s="40">
        <v>5061</v>
      </c>
      <c r="B143" s="20" t="s">
        <v>2719</v>
      </c>
      <c r="C143" s="40">
        <v>-93.993444999999994</v>
      </c>
      <c r="D143" s="40">
        <v>34.088979799999997</v>
      </c>
    </row>
    <row r="144" spans="1:4">
      <c r="A144" s="40">
        <v>5063</v>
      </c>
      <c r="B144" s="20" t="s">
        <v>2720</v>
      </c>
      <c r="C144" s="40">
        <v>-91.569916000000006</v>
      </c>
      <c r="D144" s="40">
        <v>35.741435500000001</v>
      </c>
    </row>
    <row r="145" spans="1:4">
      <c r="A145" s="40">
        <v>5065</v>
      </c>
      <c r="B145" s="20" t="s">
        <v>2721</v>
      </c>
      <c r="C145" s="40">
        <v>-91.912790999999999</v>
      </c>
      <c r="D145" s="40">
        <v>36.095265699999999</v>
      </c>
    </row>
    <row r="146" spans="1:4">
      <c r="A146" s="40">
        <v>5067</v>
      </c>
      <c r="B146" s="20" t="s">
        <v>2623</v>
      </c>
      <c r="C146" s="40">
        <v>-91.214239000000006</v>
      </c>
      <c r="D146" s="40">
        <v>35.599237600000002</v>
      </c>
    </row>
    <row r="147" spans="1:4">
      <c r="A147" s="40">
        <v>5069</v>
      </c>
      <c r="B147" s="20" t="s">
        <v>2624</v>
      </c>
      <c r="C147" s="40">
        <v>-91.931892000000005</v>
      </c>
      <c r="D147" s="40">
        <v>34.268822</v>
      </c>
    </row>
    <row r="148" spans="1:4">
      <c r="A148" s="40">
        <v>5071</v>
      </c>
      <c r="B148" s="20" t="s">
        <v>2722</v>
      </c>
      <c r="C148" s="40">
        <v>-93.46</v>
      </c>
      <c r="D148" s="40">
        <v>35.570017700000001</v>
      </c>
    </row>
    <row r="149" spans="1:4">
      <c r="A149" s="40">
        <v>5073</v>
      </c>
      <c r="B149" s="20" t="s">
        <v>2723</v>
      </c>
      <c r="C149" s="40">
        <v>-93.606847000000002</v>
      </c>
      <c r="D149" s="40">
        <v>33.240918200000003</v>
      </c>
    </row>
    <row r="150" spans="1:4">
      <c r="A150" s="40">
        <v>5075</v>
      </c>
      <c r="B150" s="20" t="s">
        <v>2627</v>
      </c>
      <c r="C150" s="40">
        <v>-91.107050000000001</v>
      </c>
      <c r="D150" s="40">
        <v>36.041039499999997</v>
      </c>
    </row>
    <row r="151" spans="1:4">
      <c r="A151" s="40">
        <v>5077</v>
      </c>
      <c r="B151" s="20" t="s">
        <v>2628</v>
      </c>
      <c r="C151" s="40">
        <v>-90.782110000000003</v>
      </c>
      <c r="D151" s="40">
        <v>34.780649199999999</v>
      </c>
    </row>
    <row r="152" spans="1:4">
      <c r="A152" s="40">
        <v>5079</v>
      </c>
      <c r="B152" s="20" t="s">
        <v>2724</v>
      </c>
      <c r="C152" s="40">
        <v>-91.733339000000001</v>
      </c>
      <c r="D152" s="40">
        <v>33.957538800000002</v>
      </c>
    </row>
    <row r="153" spans="1:4">
      <c r="A153" s="40">
        <v>5081</v>
      </c>
      <c r="B153" s="20" t="s">
        <v>2725</v>
      </c>
      <c r="C153" s="40">
        <v>-94.233979000000005</v>
      </c>
      <c r="D153" s="40">
        <v>33.702286899999997</v>
      </c>
    </row>
    <row r="154" spans="1:4">
      <c r="A154" s="40">
        <v>5083</v>
      </c>
      <c r="B154" s="20" t="s">
        <v>2726</v>
      </c>
      <c r="C154" s="40">
        <v>-93.716305000000006</v>
      </c>
      <c r="D154" s="40">
        <v>35.215504000000003</v>
      </c>
    </row>
    <row r="155" spans="1:4">
      <c r="A155" s="40">
        <v>5085</v>
      </c>
      <c r="B155" s="20" t="s">
        <v>2727</v>
      </c>
      <c r="C155" s="40">
        <v>-91.887917000000002</v>
      </c>
      <c r="D155" s="40">
        <v>34.754411699999999</v>
      </c>
    </row>
    <row r="156" spans="1:4">
      <c r="A156" s="40">
        <v>5087</v>
      </c>
      <c r="B156" s="20" t="s">
        <v>570</v>
      </c>
      <c r="C156" s="40">
        <v>-93.724655999999996</v>
      </c>
      <c r="D156" s="40">
        <v>36.011035700000001</v>
      </c>
    </row>
    <row r="157" spans="1:4">
      <c r="A157" s="40">
        <v>5089</v>
      </c>
      <c r="B157" s="20" t="s">
        <v>2633</v>
      </c>
      <c r="C157" s="40">
        <v>-92.683972999999995</v>
      </c>
      <c r="D157" s="40">
        <v>36.268429300000001</v>
      </c>
    </row>
    <row r="158" spans="1:4">
      <c r="A158" s="40">
        <v>5091</v>
      </c>
      <c r="B158" s="20" t="s">
        <v>2728</v>
      </c>
      <c r="C158" s="40">
        <v>-93.891419999999997</v>
      </c>
      <c r="D158" s="40">
        <v>33.312001700000003</v>
      </c>
    </row>
    <row r="159" spans="1:4">
      <c r="A159" s="40">
        <v>5093</v>
      </c>
      <c r="B159" s="20" t="s">
        <v>1660</v>
      </c>
      <c r="C159" s="40">
        <v>-90.054300999999995</v>
      </c>
      <c r="D159" s="40">
        <v>35.764201300000003</v>
      </c>
    </row>
    <row r="160" spans="1:4">
      <c r="A160" s="40">
        <v>5095</v>
      </c>
      <c r="B160" s="20" t="s">
        <v>2636</v>
      </c>
      <c r="C160" s="40">
        <v>-91.203947999999997</v>
      </c>
      <c r="D160" s="40">
        <v>34.677723200000003</v>
      </c>
    </row>
    <row r="161" spans="1:4">
      <c r="A161" s="40">
        <v>5097</v>
      </c>
      <c r="B161" s="20" t="s">
        <v>2637</v>
      </c>
      <c r="C161" s="40">
        <v>-93.659445000000005</v>
      </c>
      <c r="D161" s="40">
        <v>34.538881400000001</v>
      </c>
    </row>
    <row r="162" spans="1:4">
      <c r="A162" s="40">
        <v>5099</v>
      </c>
      <c r="B162" s="20" t="s">
        <v>1818</v>
      </c>
      <c r="C162" s="40">
        <v>-93.306977000000003</v>
      </c>
      <c r="D162" s="40">
        <v>33.6633852</v>
      </c>
    </row>
    <row r="163" spans="1:4">
      <c r="A163" s="40">
        <v>5101</v>
      </c>
      <c r="B163" s="20" t="s">
        <v>2729</v>
      </c>
      <c r="C163" s="40">
        <v>-93.217865000000003</v>
      </c>
      <c r="D163" s="40">
        <v>35.919790499999998</v>
      </c>
    </row>
    <row r="164" spans="1:4">
      <c r="A164" s="40">
        <v>5103</v>
      </c>
      <c r="B164" s="20" t="s">
        <v>2730</v>
      </c>
      <c r="C164" s="40">
        <v>-92.881912</v>
      </c>
      <c r="D164" s="40">
        <v>33.593375299999998</v>
      </c>
    </row>
    <row r="165" spans="1:4">
      <c r="A165" s="40">
        <v>5105</v>
      </c>
      <c r="B165" s="20" t="s">
        <v>2639</v>
      </c>
      <c r="C165" s="40">
        <v>-92.931505999999999</v>
      </c>
      <c r="D165" s="40">
        <v>34.947251000000001</v>
      </c>
    </row>
    <row r="166" spans="1:4">
      <c r="A166" s="40">
        <v>5107</v>
      </c>
      <c r="B166" s="20" t="s">
        <v>2731</v>
      </c>
      <c r="C166" s="40">
        <v>-90.848106999999999</v>
      </c>
      <c r="D166" s="40">
        <v>34.4285329</v>
      </c>
    </row>
    <row r="167" spans="1:4">
      <c r="A167" s="40">
        <v>5109</v>
      </c>
      <c r="B167" s="20" t="s">
        <v>2641</v>
      </c>
      <c r="C167" s="40">
        <v>-93.656210000000002</v>
      </c>
      <c r="D167" s="40">
        <v>34.163564600000001</v>
      </c>
    </row>
    <row r="168" spans="1:4">
      <c r="A168" s="40">
        <v>5111</v>
      </c>
      <c r="B168" s="20" t="s">
        <v>2732</v>
      </c>
      <c r="C168" s="40">
        <v>-90.662824999999998</v>
      </c>
      <c r="D168" s="40">
        <v>35.574083799999997</v>
      </c>
    </row>
    <row r="169" spans="1:4">
      <c r="A169" s="40">
        <v>5113</v>
      </c>
      <c r="B169" s="20" t="s">
        <v>2733</v>
      </c>
      <c r="C169" s="40">
        <v>-94.227912000000003</v>
      </c>
      <c r="D169" s="40">
        <v>34.485953199999997</v>
      </c>
    </row>
    <row r="170" spans="1:4">
      <c r="A170" s="40">
        <v>5115</v>
      </c>
      <c r="B170" s="20" t="s">
        <v>2734</v>
      </c>
      <c r="C170" s="40">
        <v>-93.034001000000004</v>
      </c>
      <c r="D170" s="40">
        <v>35.447694800000001</v>
      </c>
    </row>
    <row r="171" spans="1:4">
      <c r="A171" s="40">
        <v>5117</v>
      </c>
      <c r="B171" s="20" t="s">
        <v>2735</v>
      </c>
      <c r="C171" s="40">
        <v>-91.551941999999997</v>
      </c>
      <c r="D171" s="40">
        <v>34.830100899999998</v>
      </c>
    </row>
    <row r="172" spans="1:4">
      <c r="A172" s="40">
        <v>5119</v>
      </c>
      <c r="B172" s="20" t="s">
        <v>2736</v>
      </c>
      <c r="C172" s="40">
        <v>-92.311914000000002</v>
      </c>
      <c r="D172" s="40">
        <v>34.7699389</v>
      </c>
    </row>
    <row r="173" spans="1:4">
      <c r="A173" s="40">
        <v>5121</v>
      </c>
      <c r="B173" s="20" t="s">
        <v>2642</v>
      </c>
      <c r="C173" s="40">
        <v>-91.027522000000005</v>
      </c>
      <c r="D173" s="40">
        <v>36.3415441</v>
      </c>
    </row>
    <row r="174" spans="1:4">
      <c r="A174" s="40">
        <v>5123</v>
      </c>
      <c r="B174" s="20" t="s">
        <v>2737</v>
      </c>
      <c r="C174" s="40">
        <v>-90.748405000000005</v>
      </c>
      <c r="D174" s="40">
        <v>35.021805100000002</v>
      </c>
    </row>
    <row r="175" spans="1:4">
      <c r="A175" s="40">
        <v>5125</v>
      </c>
      <c r="B175" s="20" t="s">
        <v>2738</v>
      </c>
      <c r="C175" s="40">
        <v>-92.676552999999998</v>
      </c>
      <c r="D175" s="40">
        <v>34.646617800000001</v>
      </c>
    </row>
    <row r="176" spans="1:4">
      <c r="A176" s="40">
        <v>5127</v>
      </c>
      <c r="B176" s="20" t="s">
        <v>2739</v>
      </c>
      <c r="C176" s="40">
        <v>-94.063157000000004</v>
      </c>
      <c r="D176" s="40">
        <v>34.861038700000002</v>
      </c>
    </row>
    <row r="177" spans="1:4">
      <c r="A177" s="40">
        <v>5129</v>
      </c>
      <c r="B177" s="20" t="s">
        <v>2740</v>
      </c>
      <c r="C177" s="40">
        <v>-92.699340000000007</v>
      </c>
      <c r="D177" s="40">
        <v>35.911156699999999</v>
      </c>
    </row>
    <row r="178" spans="1:4">
      <c r="A178" s="40">
        <v>5131</v>
      </c>
      <c r="B178" s="20" t="s">
        <v>2741</v>
      </c>
      <c r="C178" s="40">
        <v>-94.273973999999995</v>
      </c>
      <c r="D178" s="40">
        <v>35.199431500000003</v>
      </c>
    </row>
    <row r="179" spans="1:4">
      <c r="A179" s="40">
        <v>5133</v>
      </c>
      <c r="B179" s="20" t="s">
        <v>2742</v>
      </c>
      <c r="C179" s="40">
        <v>-94.240722000000005</v>
      </c>
      <c r="D179" s="40">
        <v>33.997142099999998</v>
      </c>
    </row>
    <row r="180" spans="1:4">
      <c r="A180" s="40">
        <v>5135</v>
      </c>
      <c r="B180" s="20" t="s">
        <v>2743</v>
      </c>
      <c r="C180" s="40">
        <v>-91.479284000000007</v>
      </c>
      <c r="D180" s="40">
        <v>36.161248499999999</v>
      </c>
    </row>
    <row r="181" spans="1:4">
      <c r="A181" s="40">
        <v>5137</v>
      </c>
      <c r="B181" s="20" t="s">
        <v>2744</v>
      </c>
      <c r="C181" s="40">
        <v>-92.156898999999996</v>
      </c>
      <c r="D181" s="40">
        <v>35.860030700000003</v>
      </c>
    </row>
    <row r="182" spans="1:4">
      <c r="A182" s="40">
        <v>5139</v>
      </c>
      <c r="B182" s="20" t="s">
        <v>2745</v>
      </c>
      <c r="C182" s="40">
        <v>-92.597706000000002</v>
      </c>
      <c r="D182" s="40">
        <v>33.171259300000003</v>
      </c>
    </row>
    <row r="183" spans="1:4">
      <c r="A183" s="40">
        <v>5141</v>
      </c>
      <c r="B183" s="20" t="s">
        <v>2746</v>
      </c>
      <c r="C183" s="40">
        <v>-92.516103000000001</v>
      </c>
      <c r="D183" s="40">
        <v>35.580546699999999</v>
      </c>
    </row>
    <row r="184" spans="1:4">
      <c r="A184" s="40">
        <v>5143</v>
      </c>
      <c r="B184" s="20" t="s">
        <v>1523</v>
      </c>
      <c r="C184" s="40">
        <v>-94.215716999999998</v>
      </c>
      <c r="D184" s="40">
        <v>35.978996700000003</v>
      </c>
    </row>
    <row r="185" spans="1:4">
      <c r="A185" s="40">
        <v>5145</v>
      </c>
      <c r="B185" s="20" t="s">
        <v>2747</v>
      </c>
      <c r="C185" s="40">
        <v>-91.745487999999995</v>
      </c>
      <c r="D185" s="40">
        <v>35.2561246</v>
      </c>
    </row>
    <row r="186" spans="1:4">
      <c r="A186" s="40">
        <v>5147</v>
      </c>
      <c r="B186" s="20" t="s">
        <v>2748</v>
      </c>
      <c r="C186" s="40">
        <v>-91.243026999999998</v>
      </c>
      <c r="D186" s="40">
        <v>35.186205000000001</v>
      </c>
    </row>
    <row r="187" spans="1:4">
      <c r="A187" s="40">
        <v>5149</v>
      </c>
      <c r="B187" s="20" t="s">
        <v>2749</v>
      </c>
      <c r="C187" s="40">
        <v>-93.411060000000006</v>
      </c>
      <c r="D187" s="40">
        <v>35.002707299999997</v>
      </c>
    </row>
    <row r="188" spans="1:4">
      <c r="A188" s="40">
        <v>6001</v>
      </c>
      <c r="B188" s="20" t="s">
        <v>2750</v>
      </c>
      <c r="C188" s="40">
        <v>-121.88861</v>
      </c>
      <c r="D188" s="40">
        <v>37.6464237</v>
      </c>
    </row>
    <row r="189" spans="1:4">
      <c r="A189" s="40">
        <v>6003</v>
      </c>
      <c r="B189" s="20" t="s">
        <v>2751</v>
      </c>
      <c r="C189" s="40">
        <v>-119.82062999999999</v>
      </c>
      <c r="D189" s="40">
        <v>38.597216199999998</v>
      </c>
    </row>
    <row r="190" spans="1:4">
      <c r="A190" s="40">
        <v>6005</v>
      </c>
      <c r="B190" s="20" t="s">
        <v>2752</v>
      </c>
      <c r="C190" s="40">
        <v>-120.65130000000001</v>
      </c>
      <c r="D190" s="40">
        <v>38.446387000000001</v>
      </c>
    </row>
    <row r="191" spans="1:4">
      <c r="A191" s="40">
        <v>6007</v>
      </c>
      <c r="B191" s="20" t="s">
        <v>2753</v>
      </c>
      <c r="C191" s="40">
        <v>-121.60084999999999</v>
      </c>
      <c r="D191" s="40">
        <v>39.666819500000003</v>
      </c>
    </row>
    <row r="192" spans="1:4">
      <c r="A192" s="40">
        <v>6009</v>
      </c>
      <c r="B192" s="20" t="s">
        <v>2754</v>
      </c>
      <c r="C192" s="40">
        <v>-120.55413</v>
      </c>
      <c r="D192" s="40">
        <v>38.204780599999999</v>
      </c>
    </row>
    <row r="193" spans="1:4">
      <c r="A193" s="40">
        <v>6011</v>
      </c>
      <c r="B193" s="20" t="s">
        <v>2755</v>
      </c>
      <c r="C193" s="40">
        <v>-122.2364</v>
      </c>
      <c r="D193" s="40">
        <v>39.177191999999998</v>
      </c>
    </row>
    <row r="194" spans="1:4">
      <c r="A194" s="40">
        <v>6013</v>
      </c>
      <c r="B194" s="20" t="s">
        <v>2756</v>
      </c>
      <c r="C194" s="40">
        <v>-121.92813</v>
      </c>
      <c r="D194" s="40">
        <v>37.919333799999997</v>
      </c>
    </row>
    <row r="195" spans="1:4">
      <c r="A195" s="40">
        <v>6015</v>
      </c>
      <c r="B195" s="20" t="s">
        <v>2757</v>
      </c>
      <c r="C195" s="40">
        <v>-123.89715</v>
      </c>
      <c r="D195" s="40">
        <v>41.743237800000003</v>
      </c>
    </row>
    <row r="196" spans="1:4">
      <c r="A196" s="40">
        <v>6017</v>
      </c>
      <c r="B196" s="20" t="s">
        <v>2758</v>
      </c>
      <c r="C196" s="40">
        <v>-120.52471</v>
      </c>
      <c r="D196" s="40">
        <v>38.778888999999999</v>
      </c>
    </row>
    <row r="197" spans="1:4">
      <c r="A197" s="40">
        <v>6019</v>
      </c>
      <c r="B197" s="20" t="s">
        <v>2759</v>
      </c>
      <c r="C197" s="40">
        <v>-119.65067999999999</v>
      </c>
      <c r="D197" s="40">
        <v>36.758076699999997</v>
      </c>
    </row>
    <row r="198" spans="1:4">
      <c r="A198" s="40">
        <v>6021</v>
      </c>
      <c r="B198" s="20" t="s">
        <v>2760</v>
      </c>
      <c r="C198" s="40">
        <v>-122.3922</v>
      </c>
      <c r="D198" s="40">
        <v>39.597883799999998</v>
      </c>
    </row>
    <row r="199" spans="1:4">
      <c r="A199" s="40">
        <v>6023</v>
      </c>
      <c r="B199" s="20" t="s">
        <v>2761</v>
      </c>
      <c r="C199" s="40">
        <v>-123.87553</v>
      </c>
      <c r="D199" s="40">
        <v>40.699401199999997</v>
      </c>
    </row>
    <row r="200" spans="1:4">
      <c r="A200" s="40">
        <v>6025</v>
      </c>
      <c r="B200" s="20" t="s">
        <v>2762</v>
      </c>
      <c r="C200" s="40">
        <v>-115.36572</v>
      </c>
      <c r="D200" s="40">
        <v>33.039356699999999</v>
      </c>
    </row>
    <row r="201" spans="1:4">
      <c r="A201" s="40">
        <v>6027</v>
      </c>
      <c r="B201" s="20" t="s">
        <v>2763</v>
      </c>
      <c r="C201" s="40">
        <v>-117.41132</v>
      </c>
      <c r="D201" s="40">
        <v>36.511734199999999</v>
      </c>
    </row>
    <row r="202" spans="1:4">
      <c r="A202" s="40">
        <v>6029</v>
      </c>
      <c r="B202" s="20" t="s">
        <v>2764</v>
      </c>
      <c r="C202" s="40">
        <v>-118.72959</v>
      </c>
      <c r="D202" s="40">
        <v>35.342928200000003</v>
      </c>
    </row>
    <row r="203" spans="1:4">
      <c r="A203" s="40">
        <v>6031</v>
      </c>
      <c r="B203" s="20" t="s">
        <v>2765</v>
      </c>
      <c r="C203" s="40">
        <v>-119.8152</v>
      </c>
      <c r="D203" s="40">
        <v>36.075200100000004</v>
      </c>
    </row>
    <row r="204" spans="1:4">
      <c r="A204" s="40">
        <v>6033</v>
      </c>
      <c r="B204" s="20" t="s">
        <v>2766</v>
      </c>
      <c r="C204" s="40">
        <v>-122.75324000000001</v>
      </c>
      <c r="D204" s="40">
        <v>39.099688700000002</v>
      </c>
    </row>
    <row r="205" spans="1:4">
      <c r="A205" s="40">
        <v>6035</v>
      </c>
      <c r="B205" s="20" t="s">
        <v>2767</v>
      </c>
      <c r="C205" s="40">
        <v>-120.59474</v>
      </c>
      <c r="D205" s="40">
        <v>40.673361300000003</v>
      </c>
    </row>
    <row r="206" spans="1:4">
      <c r="A206" s="40">
        <v>6037</v>
      </c>
      <c r="B206" s="20" t="s">
        <v>2768</v>
      </c>
      <c r="C206" s="40">
        <v>-118.2247</v>
      </c>
      <c r="D206" s="40">
        <v>34.321345800000003</v>
      </c>
    </row>
    <row r="207" spans="1:4">
      <c r="A207" s="40">
        <v>6039</v>
      </c>
      <c r="B207" s="20" t="s">
        <v>2769</v>
      </c>
      <c r="C207" s="40">
        <v>-119.76244</v>
      </c>
      <c r="D207" s="40">
        <v>37.218257999999999</v>
      </c>
    </row>
    <row r="208" spans="1:4">
      <c r="A208" s="40">
        <v>6041</v>
      </c>
      <c r="B208" s="20" t="s">
        <v>2770</v>
      </c>
      <c r="C208" s="40">
        <v>-122.72341</v>
      </c>
      <c r="D208" s="40">
        <v>38.073512000000001</v>
      </c>
    </row>
    <row r="209" spans="1:4">
      <c r="A209" s="40">
        <v>6043</v>
      </c>
      <c r="B209" s="20" t="s">
        <v>2771</v>
      </c>
      <c r="C209" s="40">
        <v>-119.90532</v>
      </c>
      <c r="D209" s="40">
        <v>37.581434700000003</v>
      </c>
    </row>
    <row r="210" spans="1:4">
      <c r="A210" s="40">
        <v>6045</v>
      </c>
      <c r="B210" s="20" t="s">
        <v>2772</v>
      </c>
      <c r="C210" s="40">
        <v>-123.39147</v>
      </c>
      <c r="D210" s="40">
        <v>39.440279199999999</v>
      </c>
    </row>
    <row r="211" spans="1:4">
      <c r="A211" s="40">
        <v>6047</v>
      </c>
      <c r="B211" s="20" t="s">
        <v>2773</v>
      </c>
      <c r="C211" s="40">
        <v>-120.71751</v>
      </c>
      <c r="D211" s="40">
        <v>37.191892000000003</v>
      </c>
    </row>
    <row r="212" spans="1:4">
      <c r="A212" s="40">
        <v>6049</v>
      </c>
      <c r="B212" s="20" t="s">
        <v>2774</v>
      </c>
      <c r="C212" s="40">
        <v>-120.72512</v>
      </c>
      <c r="D212" s="40">
        <v>41.589693400000002</v>
      </c>
    </row>
    <row r="213" spans="1:4">
      <c r="A213" s="40">
        <v>6051</v>
      </c>
      <c r="B213" s="20" t="s">
        <v>2775</v>
      </c>
      <c r="C213" s="40">
        <v>-118.88724000000001</v>
      </c>
      <c r="D213" s="40">
        <v>37.939400599999999</v>
      </c>
    </row>
    <row r="214" spans="1:4">
      <c r="A214" s="40">
        <v>6053</v>
      </c>
      <c r="B214" s="20" t="s">
        <v>2776</v>
      </c>
      <c r="C214" s="40">
        <v>-121.23875</v>
      </c>
      <c r="D214" s="40">
        <v>36.2171187</v>
      </c>
    </row>
    <row r="215" spans="1:4">
      <c r="A215" s="40">
        <v>6055</v>
      </c>
      <c r="B215" s="20" t="s">
        <v>2777</v>
      </c>
      <c r="C215" s="40">
        <v>-122.33063</v>
      </c>
      <c r="D215" s="40">
        <v>38.506545799999998</v>
      </c>
    </row>
    <row r="216" spans="1:4">
      <c r="A216" s="40">
        <v>6057</v>
      </c>
      <c r="B216" s="20" t="s">
        <v>1818</v>
      </c>
      <c r="C216" s="40">
        <v>-120.76828999999999</v>
      </c>
      <c r="D216" s="40">
        <v>39.301500500000003</v>
      </c>
    </row>
    <row r="217" spans="1:4">
      <c r="A217" s="40">
        <v>6059</v>
      </c>
      <c r="B217" s="20" t="s">
        <v>2778</v>
      </c>
      <c r="C217" s="40">
        <v>-117.76098</v>
      </c>
      <c r="D217" s="40">
        <v>33.703111300000003</v>
      </c>
    </row>
    <row r="218" spans="1:4">
      <c r="A218" s="40">
        <v>6061</v>
      </c>
      <c r="B218" s="20" t="s">
        <v>2779</v>
      </c>
      <c r="C218" s="40">
        <v>-120.71785</v>
      </c>
      <c r="D218" s="40">
        <v>39.063471</v>
      </c>
    </row>
    <row r="219" spans="1:4">
      <c r="A219" s="40">
        <v>6063</v>
      </c>
      <c r="B219" s="20" t="s">
        <v>2780</v>
      </c>
      <c r="C219" s="40">
        <v>-120.83823</v>
      </c>
      <c r="D219" s="40">
        <v>40.004221700000002</v>
      </c>
    </row>
    <row r="220" spans="1:4">
      <c r="A220" s="40">
        <v>6065</v>
      </c>
      <c r="B220" s="20" t="s">
        <v>2781</v>
      </c>
      <c r="C220" s="40">
        <v>-115.9939</v>
      </c>
      <c r="D220" s="40">
        <v>33.743297800000001</v>
      </c>
    </row>
    <row r="221" spans="1:4">
      <c r="A221" s="40">
        <v>6067</v>
      </c>
      <c r="B221" s="20" t="s">
        <v>2782</v>
      </c>
      <c r="C221" s="40">
        <v>-121.34452</v>
      </c>
      <c r="D221" s="40">
        <v>38.448817300000002</v>
      </c>
    </row>
    <row r="222" spans="1:4">
      <c r="A222" s="40">
        <v>6069</v>
      </c>
      <c r="B222" s="20" t="s">
        <v>2783</v>
      </c>
      <c r="C222" s="40">
        <v>-121.07522</v>
      </c>
      <c r="D222" s="40">
        <v>36.605598200000003</v>
      </c>
    </row>
    <row r="223" spans="1:4">
      <c r="A223" s="40">
        <v>6071</v>
      </c>
      <c r="B223" s="20" t="s">
        <v>2784</v>
      </c>
      <c r="C223" s="40">
        <v>-116.17838</v>
      </c>
      <c r="D223" s="40">
        <v>34.841578800000001</v>
      </c>
    </row>
    <row r="224" spans="1:4">
      <c r="A224" s="40">
        <v>6073</v>
      </c>
      <c r="B224" s="20" t="s">
        <v>367</v>
      </c>
      <c r="C224" s="40">
        <v>-116.7354</v>
      </c>
      <c r="D224" s="40">
        <v>33.033865800000001</v>
      </c>
    </row>
    <row r="225" spans="1:4">
      <c r="A225" s="40">
        <v>6075</v>
      </c>
      <c r="B225" s="20" t="s">
        <v>2785</v>
      </c>
      <c r="C225" s="40">
        <v>-122.43967000000001</v>
      </c>
      <c r="D225" s="40">
        <v>37.756681200000003</v>
      </c>
    </row>
    <row r="226" spans="1:4">
      <c r="A226" s="40">
        <v>6077</v>
      </c>
      <c r="B226" s="20" t="s">
        <v>2786</v>
      </c>
      <c r="C226" s="40">
        <v>-121.27121</v>
      </c>
      <c r="D226" s="40">
        <v>37.934527500000002</v>
      </c>
    </row>
    <row r="227" spans="1:4">
      <c r="A227" s="40">
        <v>6079</v>
      </c>
      <c r="B227" s="20" t="s">
        <v>2787</v>
      </c>
      <c r="C227" s="40">
        <v>-120.40429</v>
      </c>
      <c r="D227" s="40">
        <v>35.3870735</v>
      </c>
    </row>
    <row r="228" spans="1:4">
      <c r="A228" s="40">
        <v>6081</v>
      </c>
      <c r="B228" s="20" t="s">
        <v>2788</v>
      </c>
      <c r="C228" s="40">
        <v>-122.3289</v>
      </c>
      <c r="D228" s="40">
        <v>37.422980199999998</v>
      </c>
    </row>
    <row r="229" spans="1:4">
      <c r="A229" s="40">
        <v>6083</v>
      </c>
      <c r="B229" s="20" t="s">
        <v>2789</v>
      </c>
      <c r="C229" s="40">
        <v>-120.01509</v>
      </c>
      <c r="D229" s="40">
        <v>34.671421000000002</v>
      </c>
    </row>
    <row r="230" spans="1:4">
      <c r="A230" s="40">
        <v>6085</v>
      </c>
      <c r="B230" s="20" t="s">
        <v>2790</v>
      </c>
      <c r="C230" s="40">
        <v>-121.6951</v>
      </c>
      <c r="D230" s="40">
        <v>37.2316997</v>
      </c>
    </row>
    <row r="231" spans="1:4">
      <c r="A231" s="40">
        <v>6087</v>
      </c>
      <c r="B231" s="20" t="s">
        <v>2694</v>
      </c>
      <c r="C231" s="40">
        <v>-122.00176999999999</v>
      </c>
      <c r="D231" s="40">
        <v>37.056190800000003</v>
      </c>
    </row>
    <row r="232" spans="1:4">
      <c r="A232" s="40">
        <v>6089</v>
      </c>
      <c r="B232" s="20" t="s">
        <v>2791</v>
      </c>
      <c r="C232" s="40">
        <v>-122.04094000000001</v>
      </c>
      <c r="D232" s="40">
        <v>40.763911100000001</v>
      </c>
    </row>
    <row r="233" spans="1:4">
      <c r="A233" s="40">
        <v>6091</v>
      </c>
      <c r="B233" s="20" t="s">
        <v>2792</v>
      </c>
      <c r="C233" s="40">
        <v>-120.51622999999999</v>
      </c>
      <c r="D233" s="40">
        <v>39.580198899999999</v>
      </c>
    </row>
    <row r="234" spans="1:4">
      <c r="A234" s="40">
        <v>6093</v>
      </c>
      <c r="B234" s="20" t="s">
        <v>2793</v>
      </c>
      <c r="C234" s="40">
        <v>-122.54052</v>
      </c>
      <c r="D234" s="40">
        <v>41.5927261</v>
      </c>
    </row>
    <row r="235" spans="1:4">
      <c r="A235" s="40">
        <v>6095</v>
      </c>
      <c r="B235" s="20" t="s">
        <v>2794</v>
      </c>
      <c r="C235" s="40">
        <v>-121.93316</v>
      </c>
      <c r="D235" s="40">
        <v>38.270250500000003</v>
      </c>
    </row>
    <row r="236" spans="1:4">
      <c r="A236" s="40">
        <v>6097</v>
      </c>
      <c r="B236" s="20" t="s">
        <v>2795</v>
      </c>
      <c r="C236" s="40">
        <v>-122.8873</v>
      </c>
      <c r="D236" s="40">
        <v>38.528420500000003</v>
      </c>
    </row>
    <row r="237" spans="1:4">
      <c r="A237" s="40">
        <v>6099</v>
      </c>
      <c r="B237" s="20" t="s">
        <v>2796</v>
      </c>
      <c r="C237" s="40">
        <v>-120.99795</v>
      </c>
      <c r="D237" s="40">
        <v>37.558516400000002</v>
      </c>
    </row>
    <row r="238" spans="1:4">
      <c r="A238" s="40">
        <v>6101</v>
      </c>
      <c r="B238" s="20" t="s">
        <v>2797</v>
      </c>
      <c r="C238" s="40">
        <v>-121.69462</v>
      </c>
      <c r="D238" s="40">
        <v>39.034646500000001</v>
      </c>
    </row>
    <row r="239" spans="1:4">
      <c r="A239" s="40">
        <v>6103</v>
      </c>
      <c r="B239" s="20" t="s">
        <v>2798</v>
      </c>
      <c r="C239" s="40">
        <v>-122.23385</v>
      </c>
      <c r="D239" s="40">
        <v>40.125599899999997</v>
      </c>
    </row>
    <row r="240" spans="1:4">
      <c r="A240" s="40">
        <v>6105</v>
      </c>
      <c r="B240" s="20" t="s">
        <v>2799</v>
      </c>
      <c r="C240" s="40">
        <v>-123.11268</v>
      </c>
      <c r="D240" s="40">
        <v>40.650594400000003</v>
      </c>
    </row>
    <row r="241" spans="1:4">
      <c r="A241" s="40">
        <v>6107</v>
      </c>
      <c r="B241" s="20" t="s">
        <v>2800</v>
      </c>
      <c r="C241" s="40">
        <v>-118.80042</v>
      </c>
      <c r="D241" s="40">
        <v>36.220820000000003</v>
      </c>
    </row>
    <row r="242" spans="1:4">
      <c r="A242" s="40">
        <v>6109</v>
      </c>
      <c r="B242" s="20" t="s">
        <v>2801</v>
      </c>
      <c r="C242" s="40">
        <v>-119.95513</v>
      </c>
      <c r="D242" s="40">
        <v>38.027489799999998</v>
      </c>
    </row>
    <row r="243" spans="1:4">
      <c r="A243" s="40">
        <v>6111</v>
      </c>
      <c r="B243" s="20" t="s">
        <v>2802</v>
      </c>
      <c r="C243" s="40">
        <v>-119.08485</v>
      </c>
      <c r="D243" s="40">
        <v>34.454746800000002</v>
      </c>
    </row>
    <row r="244" spans="1:4">
      <c r="A244" s="40">
        <v>6113</v>
      </c>
      <c r="B244" s="20" t="s">
        <v>2803</v>
      </c>
      <c r="C244" s="40">
        <v>-121.90151</v>
      </c>
      <c r="D244" s="40">
        <v>38.686489399999999</v>
      </c>
    </row>
    <row r="245" spans="1:4">
      <c r="A245" s="40">
        <v>6115</v>
      </c>
      <c r="B245" s="20" t="s">
        <v>2804</v>
      </c>
      <c r="C245" s="40">
        <v>-121.35083</v>
      </c>
      <c r="D245" s="40">
        <v>39.269307499999996</v>
      </c>
    </row>
    <row r="246" spans="1:4">
      <c r="A246" s="40">
        <v>8001</v>
      </c>
      <c r="B246" s="20" t="s">
        <v>2805</v>
      </c>
      <c r="C246" s="40">
        <v>-104.33758</v>
      </c>
      <c r="D246" s="40">
        <v>39.873570800000003</v>
      </c>
    </row>
    <row r="247" spans="1:4">
      <c r="A247" s="40">
        <v>8003</v>
      </c>
      <c r="B247" s="20" t="s">
        <v>2806</v>
      </c>
      <c r="C247" s="40">
        <v>-105.78836</v>
      </c>
      <c r="D247" s="40">
        <v>37.5726181</v>
      </c>
    </row>
    <row r="248" spans="1:4">
      <c r="A248" s="40">
        <v>8005</v>
      </c>
      <c r="B248" s="20" t="s">
        <v>2807</v>
      </c>
      <c r="C248" s="40">
        <v>-104.3385</v>
      </c>
      <c r="D248" s="40">
        <v>39.649918999999997</v>
      </c>
    </row>
    <row r="249" spans="1:4">
      <c r="A249" s="40">
        <v>8007</v>
      </c>
      <c r="B249" s="20" t="s">
        <v>2808</v>
      </c>
      <c r="C249" s="40">
        <v>-107.04818</v>
      </c>
      <c r="D249" s="40">
        <v>37.193655800000002</v>
      </c>
    </row>
    <row r="250" spans="1:4">
      <c r="A250" s="40">
        <v>8009</v>
      </c>
      <c r="B250" s="20" t="s">
        <v>2809</v>
      </c>
      <c r="C250" s="40">
        <v>-102.56012</v>
      </c>
      <c r="D250" s="40">
        <v>37.319240000000001</v>
      </c>
    </row>
    <row r="251" spans="1:4">
      <c r="A251" s="40">
        <v>8011</v>
      </c>
      <c r="B251" s="20" t="s">
        <v>2810</v>
      </c>
      <c r="C251" s="40">
        <v>-103.07201999999999</v>
      </c>
      <c r="D251" s="40">
        <v>37.954924200000001</v>
      </c>
    </row>
    <row r="252" spans="1:4">
      <c r="A252" s="40">
        <v>8013</v>
      </c>
      <c r="B252" s="20" t="s">
        <v>2811</v>
      </c>
      <c r="C252" s="40">
        <v>-105.35746</v>
      </c>
      <c r="D252" s="40">
        <v>40.0924148</v>
      </c>
    </row>
    <row r="253" spans="1:4">
      <c r="A253" s="40">
        <v>8014</v>
      </c>
      <c r="B253" s="20" t="s">
        <v>2812</v>
      </c>
      <c r="C253" s="40">
        <v>-105.05327</v>
      </c>
      <c r="D253" s="40">
        <v>39.953439099999997</v>
      </c>
    </row>
    <row r="254" spans="1:4">
      <c r="A254" s="40">
        <v>8015</v>
      </c>
      <c r="B254" s="20" t="s">
        <v>2813</v>
      </c>
      <c r="C254" s="40">
        <v>-106.19403</v>
      </c>
      <c r="D254" s="40">
        <v>38.747288400000002</v>
      </c>
    </row>
    <row r="255" spans="1:4">
      <c r="A255" s="40">
        <v>8017</v>
      </c>
      <c r="B255" s="20" t="s">
        <v>2814</v>
      </c>
      <c r="C255" s="40">
        <v>-102.60364</v>
      </c>
      <c r="D255" s="40">
        <v>38.827807200000002</v>
      </c>
    </row>
    <row r="256" spans="1:4">
      <c r="A256" s="40">
        <v>8019</v>
      </c>
      <c r="B256" s="20" t="s">
        <v>2815</v>
      </c>
      <c r="C256" s="40">
        <v>-105.64476000000001</v>
      </c>
      <c r="D256" s="40">
        <v>39.689221799999999</v>
      </c>
    </row>
    <row r="257" spans="1:4">
      <c r="A257" s="40">
        <v>8021</v>
      </c>
      <c r="B257" s="20" t="s">
        <v>2816</v>
      </c>
      <c r="C257" s="40">
        <v>-106.19110999999999</v>
      </c>
      <c r="D257" s="40">
        <v>37.200595800000002</v>
      </c>
    </row>
    <row r="258" spans="1:4">
      <c r="A258" s="40">
        <v>8023</v>
      </c>
      <c r="B258" s="20" t="s">
        <v>2817</v>
      </c>
      <c r="C258" s="40">
        <v>-105.42786</v>
      </c>
      <c r="D258" s="40">
        <v>37.2782312</v>
      </c>
    </row>
    <row r="259" spans="1:4">
      <c r="A259" s="40">
        <v>8025</v>
      </c>
      <c r="B259" s="20" t="s">
        <v>2818</v>
      </c>
      <c r="C259" s="40">
        <v>-103.78382999999999</v>
      </c>
      <c r="D259" s="40">
        <v>38.326859399999996</v>
      </c>
    </row>
    <row r="260" spans="1:4">
      <c r="A260" s="40">
        <v>8027</v>
      </c>
      <c r="B260" s="20" t="s">
        <v>2819</v>
      </c>
      <c r="C260" s="40">
        <v>-105.36704</v>
      </c>
      <c r="D260" s="40">
        <v>38.108822799999999</v>
      </c>
    </row>
    <row r="261" spans="1:4">
      <c r="A261" s="40">
        <v>8029</v>
      </c>
      <c r="B261" s="20" t="s">
        <v>2820</v>
      </c>
      <c r="C261" s="40">
        <v>-107.86293999999999</v>
      </c>
      <c r="D261" s="40">
        <v>38.861356499999999</v>
      </c>
    </row>
    <row r="262" spans="1:4">
      <c r="A262" s="40">
        <v>8031</v>
      </c>
      <c r="B262" s="20" t="s">
        <v>2821</v>
      </c>
      <c r="C262" s="40">
        <v>-104.87602</v>
      </c>
      <c r="D262" s="40">
        <v>39.761291100000001</v>
      </c>
    </row>
    <row r="263" spans="1:4">
      <c r="A263" s="40">
        <v>8033</v>
      </c>
      <c r="B263" s="20" t="s">
        <v>2822</v>
      </c>
      <c r="C263" s="40">
        <v>-108.51739000000001</v>
      </c>
      <c r="D263" s="40">
        <v>37.752084699999997</v>
      </c>
    </row>
    <row r="264" spans="1:4">
      <c r="A264" s="40">
        <v>8035</v>
      </c>
      <c r="B264" s="20" t="s">
        <v>2823</v>
      </c>
      <c r="C264" s="40">
        <v>-104.92921</v>
      </c>
      <c r="D264" s="40">
        <v>39.3297083</v>
      </c>
    </row>
    <row r="265" spans="1:4">
      <c r="A265" s="40">
        <v>8037</v>
      </c>
      <c r="B265" s="20" t="s">
        <v>2824</v>
      </c>
      <c r="C265" s="40">
        <v>-106.69538</v>
      </c>
      <c r="D265" s="40">
        <v>39.628018900000001</v>
      </c>
    </row>
    <row r="266" spans="1:4">
      <c r="A266" s="40">
        <v>8039</v>
      </c>
      <c r="B266" s="20" t="s">
        <v>2825</v>
      </c>
      <c r="C266" s="40">
        <v>-104.13516</v>
      </c>
      <c r="D266" s="40">
        <v>39.286399600000003</v>
      </c>
    </row>
    <row r="267" spans="1:4">
      <c r="A267" s="40">
        <v>8041</v>
      </c>
      <c r="B267" s="20" t="s">
        <v>2826</v>
      </c>
      <c r="C267" s="40">
        <v>-104.52575</v>
      </c>
      <c r="D267" s="40">
        <v>38.832423400000003</v>
      </c>
    </row>
    <row r="268" spans="1:4">
      <c r="A268" s="40">
        <v>8043</v>
      </c>
      <c r="B268" s="20" t="s">
        <v>2827</v>
      </c>
      <c r="C268" s="40">
        <v>-105.43997</v>
      </c>
      <c r="D268" s="40">
        <v>38.473064200000003</v>
      </c>
    </row>
    <row r="269" spans="1:4">
      <c r="A269" s="40">
        <v>8045</v>
      </c>
      <c r="B269" s="20" t="s">
        <v>2828</v>
      </c>
      <c r="C269" s="40">
        <v>-107.90362</v>
      </c>
      <c r="D269" s="40">
        <v>39.5994198</v>
      </c>
    </row>
    <row r="270" spans="1:4">
      <c r="A270" s="40">
        <v>8047</v>
      </c>
      <c r="B270" s="20" t="s">
        <v>2829</v>
      </c>
      <c r="C270" s="40">
        <v>-105.52213999999999</v>
      </c>
      <c r="D270" s="40">
        <v>39.857211300000003</v>
      </c>
    </row>
    <row r="271" spans="1:4">
      <c r="A271" s="40">
        <v>8049</v>
      </c>
      <c r="B271" s="20" t="s">
        <v>2830</v>
      </c>
      <c r="C271" s="40">
        <v>-106.11846</v>
      </c>
      <c r="D271" s="40">
        <v>40.1024666</v>
      </c>
    </row>
    <row r="272" spans="1:4">
      <c r="A272" s="40">
        <v>8051</v>
      </c>
      <c r="B272" s="20" t="s">
        <v>2831</v>
      </c>
      <c r="C272" s="40">
        <v>-107.0317</v>
      </c>
      <c r="D272" s="40">
        <v>38.666847500000003</v>
      </c>
    </row>
    <row r="273" spans="1:4">
      <c r="A273" s="40">
        <v>8053</v>
      </c>
      <c r="B273" s="20" t="s">
        <v>2832</v>
      </c>
      <c r="C273" s="40">
        <v>-107.30036</v>
      </c>
      <c r="D273" s="40">
        <v>37.821316199999998</v>
      </c>
    </row>
    <row r="274" spans="1:4">
      <c r="A274" s="40">
        <v>8055</v>
      </c>
      <c r="B274" s="20" t="s">
        <v>2833</v>
      </c>
      <c r="C274" s="40">
        <v>-104.96071000000001</v>
      </c>
      <c r="D274" s="40">
        <v>37.684840800000003</v>
      </c>
    </row>
    <row r="275" spans="1:4">
      <c r="A275" s="40">
        <v>8057</v>
      </c>
      <c r="B275" s="20" t="s">
        <v>2623</v>
      </c>
      <c r="C275" s="40">
        <v>-106.34271</v>
      </c>
      <c r="D275" s="40">
        <v>40.6662386</v>
      </c>
    </row>
    <row r="276" spans="1:4">
      <c r="A276" s="40">
        <v>8059</v>
      </c>
      <c r="B276" s="20" t="s">
        <v>2624</v>
      </c>
      <c r="C276" s="40">
        <v>-105.25047000000001</v>
      </c>
      <c r="D276" s="40">
        <v>39.586460700000003</v>
      </c>
    </row>
    <row r="277" spans="1:4">
      <c r="A277" s="40">
        <v>8061</v>
      </c>
      <c r="B277" s="20" t="s">
        <v>2834</v>
      </c>
      <c r="C277" s="40">
        <v>-102.7389</v>
      </c>
      <c r="D277" s="40">
        <v>38.432638500000003</v>
      </c>
    </row>
    <row r="278" spans="1:4">
      <c r="A278" s="40">
        <v>8063</v>
      </c>
      <c r="B278" s="20" t="s">
        <v>2835</v>
      </c>
      <c r="C278" s="40">
        <v>-102.60232999999999</v>
      </c>
      <c r="D278" s="40">
        <v>39.305070999999998</v>
      </c>
    </row>
    <row r="279" spans="1:4">
      <c r="A279" s="40">
        <v>8065</v>
      </c>
      <c r="B279" s="20" t="s">
        <v>2766</v>
      </c>
      <c r="C279" s="40">
        <v>-106.34484999999999</v>
      </c>
      <c r="D279" s="40">
        <v>39.2022622</v>
      </c>
    </row>
    <row r="280" spans="1:4">
      <c r="A280" s="40">
        <v>8067</v>
      </c>
      <c r="B280" s="20" t="s">
        <v>2836</v>
      </c>
      <c r="C280" s="40">
        <v>-107.84332999999999</v>
      </c>
      <c r="D280" s="40">
        <v>37.286551199999998</v>
      </c>
    </row>
    <row r="281" spans="1:4">
      <c r="A281" s="40">
        <v>8069</v>
      </c>
      <c r="B281" s="20" t="s">
        <v>2837</v>
      </c>
      <c r="C281" s="40">
        <v>-105.46155</v>
      </c>
      <c r="D281" s="40">
        <v>40.666514499999998</v>
      </c>
    </row>
    <row r="282" spans="1:4">
      <c r="A282" s="40">
        <v>8071</v>
      </c>
      <c r="B282" s="20" t="s">
        <v>2838</v>
      </c>
      <c r="C282" s="40">
        <v>-104.03852999999999</v>
      </c>
      <c r="D282" s="40">
        <v>37.3157718</v>
      </c>
    </row>
    <row r="283" spans="1:4">
      <c r="A283" s="40">
        <v>8073</v>
      </c>
      <c r="B283" s="20" t="s">
        <v>2724</v>
      </c>
      <c r="C283" s="40">
        <v>-103.51373</v>
      </c>
      <c r="D283" s="40">
        <v>38.9874224</v>
      </c>
    </row>
    <row r="284" spans="1:4">
      <c r="A284" s="40">
        <v>8075</v>
      </c>
      <c r="B284" s="20" t="s">
        <v>2726</v>
      </c>
      <c r="C284" s="40">
        <v>-103.11011000000001</v>
      </c>
      <c r="D284" s="40">
        <v>40.7246393</v>
      </c>
    </row>
    <row r="285" spans="1:4">
      <c r="A285" s="40">
        <v>8077</v>
      </c>
      <c r="B285" s="20" t="s">
        <v>2839</v>
      </c>
      <c r="C285" s="40">
        <v>-108.46648</v>
      </c>
      <c r="D285" s="40">
        <v>39.0182523</v>
      </c>
    </row>
    <row r="286" spans="1:4">
      <c r="A286" s="40">
        <v>8079</v>
      </c>
      <c r="B286" s="20" t="s">
        <v>2840</v>
      </c>
      <c r="C286" s="40">
        <v>-106.92419</v>
      </c>
      <c r="D286" s="40">
        <v>37.6695414</v>
      </c>
    </row>
    <row r="287" spans="1:4">
      <c r="A287" s="40">
        <v>8081</v>
      </c>
      <c r="B287" s="20" t="s">
        <v>2841</v>
      </c>
      <c r="C287" s="40">
        <v>-108.20756</v>
      </c>
      <c r="D287" s="40">
        <v>40.618581599999999</v>
      </c>
    </row>
    <row r="288" spans="1:4">
      <c r="A288" s="40">
        <v>8083</v>
      </c>
      <c r="B288" s="20" t="s">
        <v>2842</v>
      </c>
      <c r="C288" s="40">
        <v>-108.59649</v>
      </c>
      <c r="D288" s="40">
        <v>37.3389399</v>
      </c>
    </row>
    <row r="289" spans="1:4">
      <c r="A289" s="40">
        <v>8085</v>
      </c>
      <c r="B289" s="20" t="s">
        <v>2843</v>
      </c>
      <c r="C289" s="40">
        <v>-108.26881</v>
      </c>
      <c r="D289" s="40">
        <v>38.402419399999999</v>
      </c>
    </row>
    <row r="290" spans="1:4">
      <c r="A290" s="40">
        <v>8087</v>
      </c>
      <c r="B290" s="20" t="s">
        <v>2638</v>
      </c>
      <c r="C290" s="40">
        <v>-103.81022</v>
      </c>
      <c r="D290" s="40">
        <v>40.262798799999999</v>
      </c>
    </row>
    <row r="291" spans="1:4">
      <c r="A291" s="40">
        <v>8089</v>
      </c>
      <c r="B291" s="20" t="s">
        <v>2844</v>
      </c>
      <c r="C291" s="40">
        <v>-103.71666</v>
      </c>
      <c r="D291" s="40">
        <v>37.902453399999999</v>
      </c>
    </row>
    <row r="292" spans="1:4">
      <c r="A292" s="40">
        <v>8091</v>
      </c>
      <c r="B292" s="20" t="s">
        <v>2845</v>
      </c>
      <c r="C292" s="40">
        <v>-107.7693</v>
      </c>
      <c r="D292" s="40">
        <v>38.1549847</v>
      </c>
    </row>
    <row r="293" spans="1:4">
      <c r="A293" s="40">
        <v>8093</v>
      </c>
      <c r="B293" s="20" t="s">
        <v>2846</v>
      </c>
      <c r="C293" s="40">
        <v>-105.71723</v>
      </c>
      <c r="D293" s="40">
        <v>39.119690499999997</v>
      </c>
    </row>
    <row r="294" spans="1:4">
      <c r="A294" s="40">
        <v>8095</v>
      </c>
      <c r="B294" s="20" t="s">
        <v>2731</v>
      </c>
      <c r="C294" s="40">
        <v>-102.3574</v>
      </c>
      <c r="D294" s="40">
        <v>40.593948400000002</v>
      </c>
    </row>
    <row r="295" spans="1:4">
      <c r="A295" s="40">
        <v>8097</v>
      </c>
      <c r="B295" s="20" t="s">
        <v>2847</v>
      </c>
      <c r="C295" s="40">
        <v>-106.91593</v>
      </c>
      <c r="D295" s="40">
        <v>39.217321400000003</v>
      </c>
    </row>
    <row r="296" spans="1:4">
      <c r="A296" s="40">
        <v>8099</v>
      </c>
      <c r="B296" s="20" t="s">
        <v>2848</v>
      </c>
      <c r="C296" s="40">
        <v>-102.39328</v>
      </c>
      <c r="D296" s="40">
        <v>37.955190199999997</v>
      </c>
    </row>
    <row r="297" spans="1:4">
      <c r="A297" s="40">
        <v>8101</v>
      </c>
      <c r="B297" s="20" t="s">
        <v>2849</v>
      </c>
      <c r="C297" s="40">
        <v>-104.51249</v>
      </c>
      <c r="D297" s="40">
        <v>38.1737769</v>
      </c>
    </row>
    <row r="298" spans="1:4">
      <c r="A298" s="40">
        <v>8103</v>
      </c>
      <c r="B298" s="20" t="s">
        <v>2850</v>
      </c>
      <c r="C298" s="40">
        <v>-108.21726</v>
      </c>
      <c r="D298" s="40">
        <v>39.979932499999997</v>
      </c>
    </row>
    <row r="299" spans="1:4">
      <c r="A299" s="40">
        <v>8105</v>
      </c>
      <c r="B299" s="20" t="s">
        <v>2851</v>
      </c>
      <c r="C299" s="40">
        <v>-106.38293</v>
      </c>
      <c r="D299" s="40">
        <v>37.582236199999997</v>
      </c>
    </row>
    <row r="300" spans="1:4">
      <c r="A300" s="40">
        <v>8107</v>
      </c>
      <c r="B300" s="20" t="s">
        <v>2852</v>
      </c>
      <c r="C300" s="40">
        <v>-106.99151000000001</v>
      </c>
      <c r="D300" s="40">
        <v>40.485498399999997</v>
      </c>
    </row>
    <row r="301" spans="1:4">
      <c r="A301" s="40">
        <v>8109</v>
      </c>
      <c r="B301" s="20" t="s">
        <v>2853</v>
      </c>
      <c r="C301" s="40">
        <v>-106.28098</v>
      </c>
      <c r="D301" s="40">
        <v>38.080345700000002</v>
      </c>
    </row>
    <row r="302" spans="1:4">
      <c r="A302" s="40">
        <v>8111</v>
      </c>
      <c r="B302" s="20" t="s">
        <v>2854</v>
      </c>
      <c r="C302" s="40">
        <v>-107.67591</v>
      </c>
      <c r="D302" s="40">
        <v>37.763769799999999</v>
      </c>
    </row>
    <row r="303" spans="1:4">
      <c r="A303" s="40">
        <v>8113</v>
      </c>
      <c r="B303" s="20" t="s">
        <v>2855</v>
      </c>
      <c r="C303" s="40">
        <v>-108.40581</v>
      </c>
      <c r="D303" s="40">
        <v>38.003993700000002</v>
      </c>
    </row>
    <row r="304" spans="1:4">
      <c r="A304" s="40">
        <v>8115</v>
      </c>
      <c r="B304" s="20" t="s">
        <v>2856</v>
      </c>
      <c r="C304" s="40">
        <v>-102.35196000000001</v>
      </c>
      <c r="D304" s="40">
        <v>40.875980599999998</v>
      </c>
    </row>
    <row r="305" spans="1:4">
      <c r="A305" s="40">
        <v>8117</v>
      </c>
      <c r="B305" s="20" t="s">
        <v>2857</v>
      </c>
      <c r="C305" s="40">
        <v>-106.11633999999999</v>
      </c>
      <c r="D305" s="40">
        <v>39.634203499999998</v>
      </c>
    </row>
    <row r="306" spans="1:4">
      <c r="A306" s="40">
        <v>8119</v>
      </c>
      <c r="B306" s="20" t="s">
        <v>2858</v>
      </c>
      <c r="C306" s="40">
        <v>-105.16191999999999</v>
      </c>
      <c r="D306" s="40">
        <v>38.882272999999998</v>
      </c>
    </row>
    <row r="307" spans="1:4">
      <c r="A307" s="40">
        <v>8121</v>
      </c>
      <c r="B307" s="20" t="s">
        <v>1523</v>
      </c>
      <c r="C307" s="40">
        <v>-103.2015</v>
      </c>
      <c r="D307" s="40">
        <v>39.9710988</v>
      </c>
    </row>
    <row r="308" spans="1:4">
      <c r="A308" s="40">
        <v>8123</v>
      </c>
      <c r="B308" s="20" t="s">
        <v>2859</v>
      </c>
      <c r="C308" s="40">
        <v>-104.39301</v>
      </c>
      <c r="D308" s="40">
        <v>40.554872799999998</v>
      </c>
    </row>
    <row r="309" spans="1:4">
      <c r="A309" s="40">
        <v>8125</v>
      </c>
      <c r="B309" s="20" t="s">
        <v>2696</v>
      </c>
      <c r="C309" s="40">
        <v>-102.42461</v>
      </c>
      <c r="D309" s="40">
        <v>40.002845100000002</v>
      </c>
    </row>
    <row r="310" spans="1:4">
      <c r="A310" s="40">
        <v>9001</v>
      </c>
      <c r="B310" s="20" t="s">
        <v>2860</v>
      </c>
      <c r="C310" s="40">
        <v>-73.389189999999999</v>
      </c>
      <c r="D310" s="40">
        <v>41.269732900000001</v>
      </c>
    </row>
    <row r="311" spans="1:4">
      <c r="A311" s="40">
        <v>9003</v>
      </c>
      <c r="B311" s="20" t="s">
        <v>2861</v>
      </c>
      <c r="C311" s="40">
        <v>-72.733009999999993</v>
      </c>
      <c r="D311" s="40">
        <v>41.806698599999997</v>
      </c>
    </row>
    <row r="312" spans="1:4">
      <c r="A312" s="40">
        <v>9005</v>
      </c>
      <c r="B312" s="20" t="s">
        <v>2862</v>
      </c>
      <c r="C312" s="40">
        <v>-73.245267999999996</v>
      </c>
      <c r="D312" s="40">
        <v>41.792421300000001</v>
      </c>
    </row>
    <row r="313" spans="1:4">
      <c r="A313" s="40">
        <v>9007</v>
      </c>
      <c r="B313" s="20" t="s">
        <v>2863</v>
      </c>
      <c r="C313" s="40">
        <v>-72.535482000000002</v>
      </c>
      <c r="D313" s="40">
        <v>41.463584099999999</v>
      </c>
    </row>
    <row r="314" spans="1:4">
      <c r="A314" s="40">
        <v>9009</v>
      </c>
      <c r="B314" s="20" t="s">
        <v>2864</v>
      </c>
      <c r="C314" s="40">
        <v>-72.932351999999995</v>
      </c>
      <c r="D314" s="40">
        <v>41.410728300000002</v>
      </c>
    </row>
    <row r="315" spans="1:4">
      <c r="A315" s="40">
        <v>9011</v>
      </c>
      <c r="B315" s="20" t="s">
        <v>2865</v>
      </c>
      <c r="C315" s="40">
        <v>-72.102323999999996</v>
      </c>
      <c r="D315" s="40">
        <v>41.487084799999998</v>
      </c>
    </row>
    <row r="316" spans="1:4">
      <c r="A316" s="40">
        <v>9013</v>
      </c>
      <c r="B316" s="20" t="s">
        <v>2866</v>
      </c>
      <c r="C316" s="40">
        <v>-72.336421999999999</v>
      </c>
      <c r="D316" s="40">
        <v>41.855106399999997</v>
      </c>
    </row>
    <row r="317" spans="1:4">
      <c r="A317" s="40">
        <v>9015</v>
      </c>
      <c r="B317" s="20" t="s">
        <v>2867</v>
      </c>
      <c r="C317" s="40">
        <v>-71.987375</v>
      </c>
      <c r="D317" s="40">
        <v>41.830066299999999</v>
      </c>
    </row>
    <row r="318" spans="1:4">
      <c r="A318" s="40">
        <v>10001</v>
      </c>
      <c r="B318" s="20" t="s">
        <v>2868</v>
      </c>
      <c r="C318" s="40">
        <v>-75.568445999999994</v>
      </c>
      <c r="D318" s="40">
        <v>39.086391300000003</v>
      </c>
    </row>
    <row r="319" spans="1:4">
      <c r="A319" s="40">
        <v>10003</v>
      </c>
      <c r="B319" s="20" t="s">
        <v>2869</v>
      </c>
      <c r="C319" s="40">
        <v>-75.647914</v>
      </c>
      <c r="D319" s="40">
        <v>39.581505900000003</v>
      </c>
    </row>
    <row r="320" spans="1:4">
      <c r="A320" s="40">
        <v>10005</v>
      </c>
      <c r="B320" s="20" t="s">
        <v>2870</v>
      </c>
      <c r="C320" s="40">
        <v>-75.389981000000006</v>
      </c>
      <c r="D320" s="40">
        <v>38.660891399999997</v>
      </c>
    </row>
    <row r="321" spans="1:4">
      <c r="A321" s="40">
        <v>11001</v>
      </c>
      <c r="B321" s="20" t="s">
        <v>2871</v>
      </c>
      <c r="C321" s="40">
        <v>-77.016296999999994</v>
      </c>
      <c r="D321" s="40">
        <v>38.904781499999999</v>
      </c>
    </row>
    <row r="322" spans="1:4">
      <c r="A322" s="40">
        <v>12001</v>
      </c>
      <c r="B322" s="20" t="s">
        <v>2872</v>
      </c>
      <c r="C322" s="40">
        <v>-82.358232999999998</v>
      </c>
      <c r="D322" s="40">
        <v>29.674973600000001</v>
      </c>
    </row>
    <row r="323" spans="1:4">
      <c r="A323" s="40">
        <v>12003</v>
      </c>
      <c r="B323" s="20" t="s">
        <v>2873</v>
      </c>
      <c r="C323" s="40">
        <v>-82.284525000000002</v>
      </c>
      <c r="D323" s="40">
        <v>30.3309289</v>
      </c>
    </row>
    <row r="324" spans="1:4">
      <c r="A324" s="40">
        <v>12005</v>
      </c>
      <c r="B324" s="20" t="s">
        <v>2874</v>
      </c>
      <c r="C324" s="40">
        <v>-85.620054999999994</v>
      </c>
      <c r="D324" s="40">
        <v>30.2652082</v>
      </c>
    </row>
    <row r="325" spans="1:4">
      <c r="A325" s="40">
        <v>12007</v>
      </c>
      <c r="B325" s="20" t="s">
        <v>2875</v>
      </c>
      <c r="C325" s="40">
        <v>-82.168221000000003</v>
      </c>
      <c r="D325" s="40">
        <v>29.949677600000001</v>
      </c>
    </row>
    <row r="326" spans="1:4">
      <c r="A326" s="40">
        <v>12009</v>
      </c>
      <c r="B326" s="20" t="s">
        <v>2876</v>
      </c>
      <c r="C326" s="40">
        <v>-80.732186999999996</v>
      </c>
      <c r="D326" s="40">
        <v>28.293243499999999</v>
      </c>
    </row>
    <row r="327" spans="1:4">
      <c r="A327" s="40">
        <v>12011</v>
      </c>
      <c r="B327" s="20" t="s">
        <v>2877</v>
      </c>
      <c r="C327" s="40">
        <v>-80.487230999999994</v>
      </c>
      <c r="D327" s="40">
        <v>26.152207000000001</v>
      </c>
    </row>
    <row r="328" spans="1:4">
      <c r="A328" s="40">
        <v>12013</v>
      </c>
      <c r="B328" s="20" t="s">
        <v>2597</v>
      </c>
      <c r="C328" s="40">
        <v>-85.196798999999999</v>
      </c>
      <c r="D328" s="40">
        <v>30.406045200000001</v>
      </c>
    </row>
    <row r="329" spans="1:4">
      <c r="A329" s="40">
        <v>12015</v>
      </c>
      <c r="B329" s="20" t="s">
        <v>2878</v>
      </c>
      <c r="C329" s="40">
        <v>-81.911855000000003</v>
      </c>
      <c r="D329" s="40">
        <v>26.905792699999999</v>
      </c>
    </row>
    <row r="330" spans="1:4">
      <c r="A330" s="40">
        <v>12017</v>
      </c>
      <c r="B330" s="20" t="s">
        <v>2879</v>
      </c>
      <c r="C330" s="40">
        <v>-82.477934000000005</v>
      </c>
      <c r="D330" s="40">
        <v>28.848736599999999</v>
      </c>
    </row>
    <row r="331" spans="1:4">
      <c r="A331" s="40">
        <v>12019</v>
      </c>
      <c r="B331" s="20" t="s">
        <v>2603</v>
      </c>
      <c r="C331" s="40">
        <v>-81.857830000000007</v>
      </c>
      <c r="D331" s="40">
        <v>29.983179100000001</v>
      </c>
    </row>
    <row r="332" spans="1:4">
      <c r="A332" s="40">
        <v>12021</v>
      </c>
      <c r="B332" s="20" t="s">
        <v>2880</v>
      </c>
      <c r="C332" s="40">
        <v>-81.34769</v>
      </c>
      <c r="D332" s="40">
        <v>26.110693600000001</v>
      </c>
    </row>
    <row r="333" spans="1:4">
      <c r="A333" s="40">
        <v>12023</v>
      </c>
      <c r="B333" s="20" t="s">
        <v>2705</v>
      </c>
      <c r="C333" s="40">
        <v>-82.621619999999993</v>
      </c>
      <c r="D333" s="40">
        <v>30.224456400000001</v>
      </c>
    </row>
    <row r="334" spans="1:4">
      <c r="A334" s="40">
        <v>12027</v>
      </c>
      <c r="B334" s="20" t="s">
        <v>2881</v>
      </c>
      <c r="C334" s="40">
        <v>-81.809597999999994</v>
      </c>
      <c r="D334" s="40">
        <v>27.1869166</v>
      </c>
    </row>
    <row r="335" spans="1:4">
      <c r="A335" s="40">
        <v>12029</v>
      </c>
      <c r="B335" s="20" t="s">
        <v>2882</v>
      </c>
      <c r="C335" s="40">
        <v>-83.158704999999998</v>
      </c>
      <c r="D335" s="40">
        <v>29.608068100000001</v>
      </c>
    </row>
    <row r="336" spans="1:4">
      <c r="A336" s="40">
        <v>12031</v>
      </c>
      <c r="B336" s="20" t="s">
        <v>2883</v>
      </c>
      <c r="C336" s="40">
        <v>-81.670638999999994</v>
      </c>
      <c r="D336" s="40">
        <v>30.332141400000001</v>
      </c>
    </row>
    <row r="337" spans="1:4">
      <c r="A337" s="40">
        <v>12033</v>
      </c>
      <c r="B337" s="20" t="s">
        <v>2616</v>
      </c>
      <c r="C337" s="40">
        <v>-87.362740000000002</v>
      </c>
      <c r="D337" s="40">
        <v>30.668303699999999</v>
      </c>
    </row>
    <row r="338" spans="1:4">
      <c r="A338" s="40">
        <v>12035</v>
      </c>
      <c r="B338" s="20" t="s">
        <v>2884</v>
      </c>
      <c r="C338" s="40">
        <v>-81.313580000000002</v>
      </c>
      <c r="D338" s="40">
        <v>29.461634700000001</v>
      </c>
    </row>
    <row r="339" spans="1:4">
      <c r="A339" s="40">
        <v>12037</v>
      </c>
      <c r="B339" s="20" t="s">
        <v>2619</v>
      </c>
      <c r="C339" s="40">
        <v>-84.820188999999999</v>
      </c>
      <c r="D339" s="40">
        <v>29.861376199999999</v>
      </c>
    </row>
    <row r="340" spans="1:4">
      <c r="A340" s="40">
        <v>12039</v>
      </c>
      <c r="B340" s="20" t="s">
        <v>2885</v>
      </c>
      <c r="C340" s="40">
        <v>-84.613838999999999</v>
      </c>
      <c r="D340" s="40">
        <v>30.57931</v>
      </c>
    </row>
    <row r="341" spans="1:4">
      <c r="A341" s="40">
        <v>12041</v>
      </c>
      <c r="B341" s="20" t="s">
        <v>2886</v>
      </c>
      <c r="C341" s="40">
        <v>-82.800434999999993</v>
      </c>
      <c r="D341" s="40">
        <v>29.726008400000001</v>
      </c>
    </row>
    <row r="342" spans="1:4">
      <c r="A342" s="40">
        <v>12043</v>
      </c>
      <c r="B342" s="20" t="s">
        <v>2887</v>
      </c>
      <c r="C342" s="40">
        <v>-81.188984000000005</v>
      </c>
      <c r="D342" s="40">
        <v>26.956422400000001</v>
      </c>
    </row>
    <row r="343" spans="1:4">
      <c r="A343" s="40">
        <v>12045</v>
      </c>
      <c r="B343" s="20" t="s">
        <v>2888</v>
      </c>
      <c r="C343" s="40">
        <v>-85.230559999999997</v>
      </c>
      <c r="D343" s="40">
        <v>29.950687500000001</v>
      </c>
    </row>
    <row r="344" spans="1:4">
      <c r="A344" s="40">
        <v>12047</v>
      </c>
      <c r="B344" s="20" t="s">
        <v>478</v>
      </c>
      <c r="C344" s="40">
        <v>-82.947632999999996</v>
      </c>
      <c r="D344" s="40">
        <v>30.4961293</v>
      </c>
    </row>
    <row r="345" spans="1:4">
      <c r="A345" s="40">
        <v>12049</v>
      </c>
      <c r="B345" s="20" t="s">
        <v>2889</v>
      </c>
      <c r="C345" s="40">
        <v>-81.809538000000003</v>
      </c>
      <c r="D345" s="40">
        <v>27.493197299999999</v>
      </c>
    </row>
    <row r="346" spans="1:4">
      <c r="A346" s="40">
        <v>12051</v>
      </c>
      <c r="B346" s="20" t="s">
        <v>2890</v>
      </c>
      <c r="C346" s="40">
        <v>-81.165115</v>
      </c>
      <c r="D346" s="40">
        <v>26.553744300000002</v>
      </c>
    </row>
    <row r="347" spans="1:4">
      <c r="A347" s="40">
        <v>12053</v>
      </c>
      <c r="B347" s="20" t="s">
        <v>2891</v>
      </c>
      <c r="C347" s="40">
        <v>-82.425353999999999</v>
      </c>
      <c r="D347" s="40">
        <v>28.554048900000002</v>
      </c>
    </row>
    <row r="348" spans="1:4">
      <c r="A348" s="40">
        <v>12055</v>
      </c>
      <c r="B348" s="20" t="s">
        <v>2892</v>
      </c>
      <c r="C348" s="40">
        <v>-81.340783000000002</v>
      </c>
      <c r="D348" s="40">
        <v>27.342885500000001</v>
      </c>
    </row>
    <row r="349" spans="1:4">
      <c r="A349" s="40">
        <v>12057</v>
      </c>
      <c r="B349" s="20" t="s">
        <v>2893</v>
      </c>
      <c r="C349" s="40">
        <v>-82.308672999999999</v>
      </c>
      <c r="D349" s="40">
        <v>27.9294805</v>
      </c>
    </row>
    <row r="350" spans="1:4">
      <c r="A350" s="40">
        <v>12059</v>
      </c>
      <c r="B350" s="20" t="s">
        <v>2894</v>
      </c>
      <c r="C350" s="40">
        <v>-85.814249000000004</v>
      </c>
      <c r="D350" s="40">
        <v>30.867946199999999</v>
      </c>
    </row>
    <row r="351" spans="1:4">
      <c r="A351" s="40">
        <v>12061</v>
      </c>
      <c r="B351" s="20" t="s">
        <v>2895</v>
      </c>
      <c r="C351" s="40">
        <v>-80.605592999999999</v>
      </c>
      <c r="D351" s="40">
        <v>27.693969899999999</v>
      </c>
    </row>
    <row r="352" spans="1:4">
      <c r="A352" s="40">
        <v>12063</v>
      </c>
      <c r="B352" s="20" t="s">
        <v>2623</v>
      </c>
      <c r="C352" s="40">
        <v>-85.215964999999997</v>
      </c>
      <c r="D352" s="40">
        <v>30.795477000000002</v>
      </c>
    </row>
    <row r="353" spans="1:4">
      <c r="A353" s="40">
        <v>12065</v>
      </c>
      <c r="B353" s="20" t="s">
        <v>2624</v>
      </c>
      <c r="C353" s="40">
        <v>-83.895005999999995</v>
      </c>
      <c r="D353" s="40">
        <v>30.4377967</v>
      </c>
    </row>
    <row r="354" spans="1:4">
      <c r="A354" s="40">
        <v>12067</v>
      </c>
      <c r="B354" s="20" t="s">
        <v>2723</v>
      </c>
      <c r="C354" s="40">
        <v>-83.180865999999995</v>
      </c>
      <c r="D354" s="40">
        <v>29.985558399999999</v>
      </c>
    </row>
    <row r="355" spans="1:4">
      <c r="A355" s="40">
        <v>12069</v>
      </c>
      <c r="B355" s="20" t="s">
        <v>2766</v>
      </c>
      <c r="C355" s="40">
        <v>-81.711353000000003</v>
      </c>
      <c r="D355" s="40">
        <v>28.7612171</v>
      </c>
    </row>
    <row r="356" spans="1:4">
      <c r="A356" s="40">
        <v>12071</v>
      </c>
      <c r="B356" s="20" t="s">
        <v>2628</v>
      </c>
      <c r="C356" s="40">
        <v>-81.840688</v>
      </c>
      <c r="D356" s="40">
        <v>26.578015600000001</v>
      </c>
    </row>
    <row r="357" spans="1:4">
      <c r="A357" s="40">
        <v>12073</v>
      </c>
      <c r="B357" s="20" t="s">
        <v>2896</v>
      </c>
      <c r="C357" s="40">
        <v>-84.277613000000002</v>
      </c>
      <c r="D357" s="40">
        <v>30.4580649</v>
      </c>
    </row>
    <row r="358" spans="1:4">
      <c r="A358" s="40">
        <v>12075</v>
      </c>
      <c r="B358" s="20" t="s">
        <v>2897</v>
      </c>
      <c r="C358" s="40">
        <v>-82.742496000000003</v>
      </c>
      <c r="D358" s="40">
        <v>29.319527699999998</v>
      </c>
    </row>
    <row r="359" spans="1:4">
      <c r="A359" s="40">
        <v>12077</v>
      </c>
      <c r="B359" s="20" t="s">
        <v>2898</v>
      </c>
      <c r="C359" s="40">
        <v>-84.883188000000004</v>
      </c>
      <c r="D359" s="40">
        <v>30.241458600000001</v>
      </c>
    </row>
    <row r="360" spans="1:4">
      <c r="A360" s="40">
        <v>12079</v>
      </c>
      <c r="B360" s="20" t="s">
        <v>570</v>
      </c>
      <c r="C360" s="40">
        <v>-83.469894999999994</v>
      </c>
      <c r="D360" s="40">
        <v>30.444313900000001</v>
      </c>
    </row>
    <row r="361" spans="1:4">
      <c r="A361" s="40">
        <v>12081</v>
      </c>
      <c r="B361" s="20" t="s">
        <v>2899</v>
      </c>
      <c r="C361" s="40">
        <v>-82.315719000000001</v>
      </c>
      <c r="D361" s="40">
        <v>27.471899000000001</v>
      </c>
    </row>
    <row r="362" spans="1:4">
      <c r="A362" s="40">
        <v>12083</v>
      </c>
      <c r="B362" s="20" t="s">
        <v>2633</v>
      </c>
      <c r="C362" s="40">
        <v>-82.056624999999997</v>
      </c>
      <c r="D362" s="40">
        <v>29.2102827</v>
      </c>
    </row>
    <row r="363" spans="1:4">
      <c r="A363" s="40">
        <v>12085</v>
      </c>
      <c r="B363" s="20" t="s">
        <v>2900</v>
      </c>
      <c r="C363" s="40">
        <v>-80.431335000000004</v>
      </c>
      <c r="D363" s="40">
        <v>27.077371800000002</v>
      </c>
    </row>
    <row r="364" spans="1:4">
      <c r="A364" s="40">
        <v>12086</v>
      </c>
      <c r="B364" s="20" t="s">
        <v>2901</v>
      </c>
      <c r="C364" s="40">
        <v>-80.559144000000003</v>
      </c>
      <c r="D364" s="40">
        <v>25.615115599999999</v>
      </c>
    </row>
    <row r="365" spans="1:4">
      <c r="A365" s="40">
        <v>12087</v>
      </c>
      <c r="B365" s="20" t="s">
        <v>2636</v>
      </c>
      <c r="C365" s="40">
        <v>-81.120217999999994</v>
      </c>
      <c r="D365" s="40">
        <v>25.272776100000002</v>
      </c>
    </row>
    <row r="366" spans="1:4">
      <c r="A366" s="40">
        <v>12089</v>
      </c>
      <c r="B366" s="20" t="s">
        <v>2902</v>
      </c>
      <c r="C366" s="40">
        <v>-81.801910000000007</v>
      </c>
      <c r="D366" s="40">
        <v>30.6106205</v>
      </c>
    </row>
    <row r="367" spans="1:4">
      <c r="A367" s="40">
        <v>12091</v>
      </c>
      <c r="B367" s="20" t="s">
        <v>2903</v>
      </c>
      <c r="C367" s="40">
        <v>-86.592196999999999</v>
      </c>
      <c r="D367" s="40">
        <v>30.691015499999999</v>
      </c>
    </row>
    <row r="368" spans="1:4">
      <c r="A368" s="40">
        <v>12093</v>
      </c>
      <c r="B368" s="20" t="s">
        <v>2904</v>
      </c>
      <c r="C368" s="40">
        <v>-80.888735999999994</v>
      </c>
      <c r="D368" s="40">
        <v>27.3866315</v>
      </c>
    </row>
    <row r="369" spans="1:4">
      <c r="A369" s="40">
        <v>12095</v>
      </c>
      <c r="B369" s="20" t="s">
        <v>2778</v>
      </c>
      <c r="C369" s="40">
        <v>-81.323115999999999</v>
      </c>
      <c r="D369" s="40">
        <v>28.514292399999999</v>
      </c>
    </row>
    <row r="370" spans="1:4">
      <c r="A370" s="40">
        <v>12097</v>
      </c>
      <c r="B370" s="20" t="s">
        <v>2905</v>
      </c>
      <c r="C370" s="40">
        <v>-81.149242999999998</v>
      </c>
      <c r="D370" s="40">
        <v>28.062458800000002</v>
      </c>
    </row>
    <row r="371" spans="1:4">
      <c r="A371" s="40">
        <v>12099</v>
      </c>
      <c r="B371" s="20" t="s">
        <v>2906</v>
      </c>
      <c r="C371" s="40">
        <v>-80.465039000000004</v>
      </c>
      <c r="D371" s="40">
        <v>26.647411200000001</v>
      </c>
    </row>
    <row r="372" spans="1:4">
      <c r="A372" s="40">
        <v>12101</v>
      </c>
      <c r="B372" s="20" t="s">
        <v>2907</v>
      </c>
      <c r="C372" s="40">
        <v>-82.396473</v>
      </c>
      <c r="D372" s="40">
        <v>28.308332</v>
      </c>
    </row>
    <row r="373" spans="1:4">
      <c r="A373" s="40">
        <v>12103</v>
      </c>
      <c r="B373" s="20" t="s">
        <v>2908</v>
      </c>
      <c r="C373" s="40">
        <v>-82.731639999999999</v>
      </c>
      <c r="D373" s="40">
        <v>27.9289518</v>
      </c>
    </row>
    <row r="374" spans="1:4">
      <c r="A374" s="40">
        <v>12105</v>
      </c>
      <c r="B374" s="20" t="s">
        <v>2733</v>
      </c>
      <c r="C374" s="40">
        <v>-81.697111000000007</v>
      </c>
      <c r="D374" s="40">
        <v>27.948726400000002</v>
      </c>
    </row>
    <row r="375" spans="1:4">
      <c r="A375" s="40">
        <v>12107</v>
      </c>
      <c r="B375" s="20" t="s">
        <v>2909</v>
      </c>
      <c r="C375" s="40">
        <v>-81.744273000000007</v>
      </c>
      <c r="D375" s="40">
        <v>29.608840799999999</v>
      </c>
    </row>
    <row r="376" spans="1:4">
      <c r="A376" s="40">
        <v>12109</v>
      </c>
      <c r="B376" s="20" t="s">
        <v>2910</v>
      </c>
      <c r="C376" s="40">
        <v>-81.440539000000001</v>
      </c>
      <c r="D376" s="40">
        <v>29.901685400000002</v>
      </c>
    </row>
    <row r="377" spans="1:4">
      <c r="A377" s="40">
        <v>12111</v>
      </c>
      <c r="B377" s="20" t="s">
        <v>2911</v>
      </c>
      <c r="C377" s="40">
        <v>-80.471119000000002</v>
      </c>
      <c r="D377" s="40">
        <v>27.377528000000002</v>
      </c>
    </row>
    <row r="378" spans="1:4">
      <c r="A378" s="40">
        <v>12113</v>
      </c>
      <c r="B378" s="20" t="s">
        <v>2912</v>
      </c>
      <c r="C378" s="40">
        <v>-87.021947999999995</v>
      </c>
      <c r="D378" s="40">
        <v>30.7001691</v>
      </c>
    </row>
    <row r="379" spans="1:4">
      <c r="A379" s="40">
        <v>12115</v>
      </c>
      <c r="B379" s="20" t="s">
        <v>2913</v>
      </c>
      <c r="C379" s="40">
        <v>-82.331419999999994</v>
      </c>
      <c r="D379" s="40">
        <v>27.184329399999999</v>
      </c>
    </row>
    <row r="380" spans="1:4">
      <c r="A380" s="40">
        <v>12117</v>
      </c>
      <c r="B380" s="20" t="s">
        <v>2914</v>
      </c>
      <c r="C380" s="40">
        <v>-81.236345999999998</v>
      </c>
      <c r="D380" s="40">
        <v>28.716826300000001</v>
      </c>
    </row>
    <row r="381" spans="1:4">
      <c r="A381" s="40">
        <v>12119</v>
      </c>
      <c r="B381" s="20" t="s">
        <v>2646</v>
      </c>
      <c r="C381" s="40">
        <v>-82.081289999999996</v>
      </c>
      <c r="D381" s="40">
        <v>28.7052078</v>
      </c>
    </row>
    <row r="382" spans="1:4">
      <c r="A382" s="40">
        <v>12121</v>
      </c>
      <c r="B382" s="20" t="s">
        <v>2915</v>
      </c>
      <c r="C382" s="40">
        <v>-82.991476000000006</v>
      </c>
      <c r="D382" s="40">
        <v>30.195621599999999</v>
      </c>
    </row>
    <row r="383" spans="1:4">
      <c r="A383" s="40">
        <v>12123</v>
      </c>
      <c r="B383" s="20" t="s">
        <v>2916</v>
      </c>
      <c r="C383" s="40">
        <v>-83.603286999999995</v>
      </c>
      <c r="D383" s="40">
        <v>30.047129600000002</v>
      </c>
    </row>
    <row r="384" spans="1:4">
      <c r="A384" s="40">
        <v>12125</v>
      </c>
      <c r="B384" s="20" t="s">
        <v>2745</v>
      </c>
      <c r="C384" s="40">
        <v>-82.372099000000006</v>
      </c>
      <c r="D384" s="40">
        <v>30.043408700000001</v>
      </c>
    </row>
    <row r="385" spans="1:4">
      <c r="A385" s="40">
        <v>12127</v>
      </c>
      <c r="B385" s="20" t="s">
        <v>2917</v>
      </c>
      <c r="C385" s="40">
        <v>-81.181973999999997</v>
      </c>
      <c r="D385" s="40">
        <v>29.058524299999998</v>
      </c>
    </row>
    <row r="386" spans="1:4">
      <c r="A386" s="40">
        <v>12129</v>
      </c>
      <c r="B386" s="20" t="s">
        <v>2918</v>
      </c>
      <c r="C386" s="40">
        <v>-84.400053</v>
      </c>
      <c r="D386" s="40">
        <v>30.166030899999999</v>
      </c>
    </row>
    <row r="387" spans="1:4">
      <c r="A387" s="40">
        <v>12131</v>
      </c>
      <c r="B387" s="20" t="s">
        <v>2919</v>
      </c>
      <c r="C387" s="40">
        <v>-86.170095000000003</v>
      </c>
      <c r="D387" s="40">
        <v>30.643419300000001</v>
      </c>
    </row>
    <row r="388" spans="1:4">
      <c r="A388" s="40">
        <v>12133</v>
      </c>
      <c r="B388" s="20" t="s">
        <v>1523</v>
      </c>
      <c r="C388" s="40">
        <v>-85.665758999999994</v>
      </c>
      <c r="D388" s="40">
        <v>30.6105491</v>
      </c>
    </row>
    <row r="389" spans="1:4">
      <c r="A389" s="40">
        <v>13001</v>
      </c>
      <c r="B389" s="20" t="s">
        <v>2920</v>
      </c>
      <c r="C389" s="40">
        <v>-82.288745000000006</v>
      </c>
      <c r="D389" s="40">
        <v>31.749434000000001</v>
      </c>
    </row>
    <row r="390" spans="1:4">
      <c r="A390" s="40">
        <v>13003</v>
      </c>
      <c r="B390" s="20" t="s">
        <v>2921</v>
      </c>
      <c r="C390" s="40">
        <v>-82.880081000000004</v>
      </c>
      <c r="D390" s="40">
        <v>31.297043200000001</v>
      </c>
    </row>
    <row r="391" spans="1:4">
      <c r="A391" s="40">
        <v>13005</v>
      </c>
      <c r="B391" s="20" t="s">
        <v>2922</v>
      </c>
      <c r="C391" s="40">
        <v>-82.452697000000001</v>
      </c>
      <c r="D391" s="40">
        <v>31.5537764</v>
      </c>
    </row>
    <row r="392" spans="1:4">
      <c r="A392" s="40">
        <v>13007</v>
      </c>
      <c r="B392" s="20" t="s">
        <v>2873</v>
      </c>
      <c r="C392" s="40">
        <v>-84.444866000000005</v>
      </c>
      <c r="D392" s="40">
        <v>31.326313500000001</v>
      </c>
    </row>
    <row r="393" spans="1:4">
      <c r="A393" s="40">
        <v>13009</v>
      </c>
      <c r="B393" s="20" t="s">
        <v>2591</v>
      </c>
      <c r="C393" s="40">
        <v>-83.249702999999997</v>
      </c>
      <c r="D393" s="40">
        <v>33.0694096</v>
      </c>
    </row>
    <row r="394" spans="1:4">
      <c r="A394" s="40">
        <v>13011</v>
      </c>
      <c r="B394" s="20" t="s">
        <v>2923</v>
      </c>
      <c r="C394" s="40">
        <v>-83.497538000000006</v>
      </c>
      <c r="D394" s="40">
        <v>34.353976600000003</v>
      </c>
    </row>
    <row r="395" spans="1:4">
      <c r="A395" s="40">
        <v>13013</v>
      </c>
      <c r="B395" s="20" t="s">
        <v>2924</v>
      </c>
      <c r="C395" s="40">
        <v>-83.712880999999996</v>
      </c>
      <c r="D395" s="40">
        <v>33.992684500000003</v>
      </c>
    </row>
    <row r="396" spans="1:4">
      <c r="A396" s="40">
        <v>13015</v>
      </c>
      <c r="B396" s="20" t="s">
        <v>2925</v>
      </c>
      <c r="C396" s="40">
        <v>-84.840688999999998</v>
      </c>
      <c r="D396" s="40">
        <v>34.2378681</v>
      </c>
    </row>
    <row r="397" spans="1:4">
      <c r="A397" s="40">
        <v>13017</v>
      </c>
      <c r="B397" s="20" t="s">
        <v>2926</v>
      </c>
      <c r="C397" s="40">
        <v>-83.220275999999998</v>
      </c>
      <c r="D397" s="40">
        <v>31.7597208</v>
      </c>
    </row>
    <row r="398" spans="1:4">
      <c r="A398" s="40">
        <v>13019</v>
      </c>
      <c r="B398" s="20" t="s">
        <v>2927</v>
      </c>
      <c r="C398" s="40">
        <v>-83.229720999999998</v>
      </c>
      <c r="D398" s="40">
        <v>31.275690699999998</v>
      </c>
    </row>
    <row r="399" spans="1:4">
      <c r="A399" s="40">
        <v>13021</v>
      </c>
      <c r="B399" s="20" t="s">
        <v>2593</v>
      </c>
      <c r="C399" s="40">
        <v>-83.696826000000001</v>
      </c>
      <c r="D399" s="40">
        <v>32.8069147</v>
      </c>
    </row>
    <row r="400" spans="1:4">
      <c r="A400" s="40">
        <v>13023</v>
      </c>
      <c r="B400" s="20" t="s">
        <v>2928</v>
      </c>
      <c r="C400" s="40">
        <v>-83.327695000000006</v>
      </c>
      <c r="D400" s="40">
        <v>32.434441800000002</v>
      </c>
    </row>
    <row r="401" spans="1:4">
      <c r="A401" s="40">
        <v>13025</v>
      </c>
      <c r="B401" s="20" t="s">
        <v>2929</v>
      </c>
      <c r="C401" s="40">
        <v>-81.981752</v>
      </c>
      <c r="D401" s="40">
        <v>31.197143000000001</v>
      </c>
    </row>
    <row r="402" spans="1:4">
      <c r="A402" s="40">
        <v>13027</v>
      </c>
      <c r="B402" s="20" t="s">
        <v>2930</v>
      </c>
      <c r="C402" s="40">
        <v>-83.579661999999999</v>
      </c>
      <c r="D402" s="40">
        <v>30.8419116</v>
      </c>
    </row>
    <row r="403" spans="1:4">
      <c r="A403" s="40">
        <v>13029</v>
      </c>
      <c r="B403" s="20" t="s">
        <v>2931</v>
      </c>
      <c r="C403" s="40">
        <v>-81.443646999999999</v>
      </c>
      <c r="D403" s="40">
        <v>32.0140721</v>
      </c>
    </row>
    <row r="404" spans="1:4">
      <c r="A404" s="40">
        <v>13031</v>
      </c>
      <c r="B404" s="20" t="s">
        <v>2932</v>
      </c>
      <c r="C404" s="40">
        <v>-81.743047000000004</v>
      </c>
      <c r="D404" s="40">
        <v>32.3968901</v>
      </c>
    </row>
    <row r="405" spans="1:4">
      <c r="A405" s="40">
        <v>13033</v>
      </c>
      <c r="B405" s="20" t="s">
        <v>2933</v>
      </c>
      <c r="C405" s="40">
        <v>-82.000667000000007</v>
      </c>
      <c r="D405" s="40">
        <v>33.061180100000001</v>
      </c>
    </row>
    <row r="406" spans="1:4">
      <c r="A406" s="40">
        <v>13035</v>
      </c>
      <c r="B406" s="20" t="s">
        <v>2934</v>
      </c>
      <c r="C406" s="40">
        <v>-83.956912000000003</v>
      </c>
      <c r="D406" s="40">
        <v>33.286987699999997</v>
      </c>
    </row>
    <row r="407" spans="1:4">
      <c r="A407" s="40">
        <v>13037</v>
      </c>
      <c r="B407" s="20" t="s">
        <v>2597</v>
      </c>
      <c r="C407" s="40">
        <v>-84.623767999999998</v>
      </c>
      <c r="D407" s="40">
        <v>31.528873900000001</v>
      </c>
    </row>
    <row r="408" spans="1:4">
      <c r="A408" s="40">
        <v>13039</v>
      </c>
      <c r="B408" s="20" t="s">
        <v>2935</v>
      </c>
      <c r="C408" s="40">
        <v>-81.670603</v>
      </c>
      <c r="D408" s="40">
        <v>30.930417899999998</v>
      </c>
    </row>
    <row r="409" spans="1:4">
      <c r="A409" s="40">
        <v>13043</v>
      </c>
      <c r="B409" s="20" t="s">
        <v>2936</v>
      </c>
      <c r="C409" s="40">
        <v>-82.073869999999999</v>
      </c>
      <c r="D409" s="40">
        <v>32.403450100000001</v>
      </c>
    </row>
    <row r="410" spans="1:4">
      <c r="A410" s="40">
        <v>13045</v>
      </c>
      <c r="B410" s="20" t="s">
        <v>2702</v>
      </c>
      <c r="C410" s="40">
        <v>-85.079808999999997</v>
      </c>
      <c r="D410" s="40">
        <v>33.5824693</v>
      </c>
    </row>
    <row r="411" spans="1:4">
      <c r="A411" s="40">
        <v>13047</v>
      </c>
      <c r="B411" s="20" t="s">
        <v>2937</v>
      </c>
      <c r="C411" s="40">
        <v>-85.138656999999995</v>
      </c>
      <c r="D411" s="40">
        <v>34.903778500000001</v>
      </c>
    </row>
    <row r="412" spans="1:4">
      <c r="A412" s="40">
        <v>13049</v>
      </c>
      <c r="B412" s="20" t="s">
        <v>2938</v>
      </c>
      <c r="C412" s="40">
        <v>-82.137573000000003</v>
      </c>
      <c r="D412" s="40">
        <v>30.781572199999999</v>
      </c>
    </row>
    <row r="413" spans="1:4">
      <c r="A413" s="40">
        <v>13051</v>
      </c>
      <c r="B413" s="20" t="s">
        <v>2939</v>
      </c>
      <c r="C413" s="40">
        <v>-81.132476999999994</v>
      </c>
      <c r="D413" s="40">
        <v>32.0044526</v>
      </c>
    </row>
    <row r="414" spans="1:4">
      <c r="A414" s="40">
        <v>13053</v>
      </c>
      <c r="B414" s="20" t="s">
        <v>2940</v>
      </c>
      <c r="C414" s="40">
        <v>-84.786810000000003</v>
      </c>
      <c r="D414" s="40">
        <v>32.346945300000002</v>
      </c>
    </row>
    <row r="415" spans="1:4">
      <c r="A415" s="40">
        <v>13055</v>
      </c>
      <c r="B415" s="20" t="s">
        <v>2941</v>
      </c>
      <c r="C415" s="40">
        <v>-85.345226999999994</v>
      </c>
      <c r="D415" s="40">
        <v>34.475040700000001</v>
      </c>
    </row>
    <row r="416" spans="1:4">
      <c r="A416" s="40">
        <v>13057</v>
      </c>
      <c r="B416" s="20" t="s">
        <v>2599</v>
      </c>
      <c r="C416" s="40">
        <v>-84.476213000000001</v>
      </c>
      <c r="D416" s="40">
        <v>34.2447339</v>
      </c>
    </row>
    <row r="417" spans="1:4">
      <c r="A417" s="40">
        <v>13059</v>
      </c>
      <c r="B417" s="20" t="s">
        <v>2602</v>
      </c>
      <c r="C417" s="40">
        <v>-83.367559</v>
      </c>
      <c r="D417" s="40">
        <v>33.950978399999997</v>
      </c>
    </row>
    <row r="418" spans="1:4">
      <c r="A418" s="40">
        <v>13061</v>
      </c>
      <c r="B418" s="20" t="s">
        <v>2603</v>
      </c>
      <c r="C418" s="40">
        <v>-84.978117999999995</v>
      </c>
      <c r="D418" s="40">
        <v>31.625732200000002</v>
      </c>
    </row>
    <row r="419" spans="1:4">
      <c r="A419" s="40">
        <v>13063</v>
      </c>
      <c r="B419" s="20" t="s">
        <v>2942</v>
      </c>
      <c r="C419" s="40">
        <v>-84.357512999999997</v>
      </c>
      <c r="D419" s="40">
        <v>33.540439399999997</v>
      </c>
    </row>
    <row r="420" spans="1:4">
      <c r="A420" s="40">
        <v>13065</v>
      </c>
      <c r="B420" s="20" t="s">
        <v>2943</v>
      </c>
      <c r="C420" s="40">
        <v>-82.706419999999994</v>
      </c>
      <c r="D420" s="40">
        <v>30.9150426</v>
      </c>
    </row>
    <row r="421" spans="1:4">
      <c r="A421" s="40">
        <v>13067</v>
      </c>
      <c r="B421" s="20" t="s">
        <v>2944</v>
      </c>
      <c r="C421" s="40">
        <v>-84.576530000000005</v>
      </c>
      <c r="D421" s="40">
        <v>33.941837800000002</v>
      </c>
    </row>
    <row r="422" spans="1:4">
      <c r="A422" s="40">
        <v>13069</v>
      </c>
      <c r="B422" s="20" t="s">
        <v>2605</v>
      </c>
      <c r="C422" s="40">
        <v>-82.849672999999996</v>
      </c>
      <c r="D422" s="40">
        <v>31.549180100000001</v>
      </c>
    </row>
    <row r="423" spans="1:4">
      <c r="A423" s="40">
        <v>13071</v>
      </c>
      <c r="B423" s="20" t="s">
        <v>2945</v>
      </c>
      <c r="C423" s="40">
        <v>-83.768861999999999</v>
      </c>
      <c r="D423" s="40">
        <v>31.188325500000001</v>
      </c>
    </row>
    <row r="424" spans="1:4">
      <c r="A424" s="40">
        <v>13073</v>
      </c>
      <c r="B424" s="20" t="s">
        <v>2705</v>
      </c>
      <c r="C424" s="40">
        <v>-82.263720000000006</v>
      </c>
      <c r="D424" s="40">
        <v>33.544047599999999</v>
      </c>
    </row>
    <row r="425" spans="1:4">
      <c r="A425" s="40">
        <v>13075</v>
      </c>
      <c r="B425" s="20" t="s">
        <v>2946</v>
      </c>
      <c r="C425" s="40">
        <v>-83.430698000000007</v>
      </c>
      <c r="D425" s="40">
        <v>31.154086700000001</v>
      </c>
    </row>
    <row r="426" spans="1:4">
      <c r="A426" s="40">
        <v>13077</v>
      </c>
      <c r="B426" s="20" t="s">
        <v>2947</v>
      </c>
      <c r="C426" s="40">
        <v>-84.763428000000005</v>
      </c>
      <c r="D426" s="40">
        <v>33.353467000000002</v>
      </c>
    </row>
    <row r="427" spans="1:4">
      <c r="A427" s="40">
        <v>13079</v>
      </c>
      <c r="B427" s="20" t="s">
        <v>2708</v>
      </c>
      <c r="C427" s="40">
        <v>-83.986125000000001</v>
      </c>
      <c r="D427" s="40">
        <v>32.714318800000001</v>
      </c>
    </row>
    <row r="428" spans="1:4">
      <c r="A428" s="40">
        <v>13081</v>
      </c>
      <c r="B428" s="20" t="s">
        <v>2948</v>
      </c>
      <c r="C428" s="40">
        <v>-83.767279000000002</v>
      </c>
      <c r="D428" s="40">
        <v>31.922872399999999</v>
      </c>
    </row>
    <row r="429" spans="1:4">
      <c r="A429" s="40">
        <v>13083</v>
      </c>
      <c r="B429" s="20" t="s">
        <v>2949</v>
      </c>
      <c r="C429" s="40">
        <v>-85.504589999999993</v>
      </c>
      <c r="D429" s="40">
        <v>34.854584299999999</v>
      </c>
    </row>
    <row r="430" spans="1:4">
      <c r="A430" s="40">
        <v>13085</v>
      </c>
      <c r="B430" s="20" t="s">
        <v>2950</v>
      </c>
      <c r="C430" s="40">
        <v>-84.170733999999996</v>
      </c>
      <c r="D430" s="40">
        <v>34.444098199999999</v>
      </c>
    </row>
    <row r="431" spans="1:4">
      <c r="A431" s="40">
        <v>13087</v>
      </c>
      <c r="B431" s="20" t="s">
        <v>2951</v>
      </c>
      <c r="C431" s="40">
        <v>-84.579567999999995</v>
      </c>
      <c r="D431" s="40">
        <v>30.878078599999998</v>
      </c>
    </row>
    <row r="432" spans="1:4">
      <c r="A432" s="40">
        <v>13089</v>
      </c>
      <c r="B432" s="20" t="s">
        <v>2614</v>
      </c>
      <c r="C432" s="40">
        <v>-84.226652000000001</v>
      </c>
      <c r="D432" s="40">
        <v>33.7712219</v>
      </c>
    </row>
    <row r="433" spans="1:4">
      <c r="A433" s="40">
        <v>13091</v>
      </c>
      <c r="B433" s="20" t="s">
        <v>2952</v>
      </c>
      <c r="C433" s="40">
        <v>-83.168605999999997</v>
      </c>
      <c r="D433" s="40">
        <v>32.172089499999998</v>
      </c>
    </row>
    <row r="434" spans="1:4">
      <c r="A434" s="40">
        <v>13093</v>
      </c>
      <c r="B434" s="20" t="s">
        <v>2953</v>
      </c>
      <c r="C434" s="40">
        <v>-83.799017000000006</v>
      </c>
      <c r="D434" s="40">
        <v>32.157287799999999</v>
      </c>
    </row>
    <row r="435" spans="1:4">
      <c r="A435" s="40">
        <v>13095</v>
      </c>
      <c r="B435" s="20" t="s">
        <v>2954</v>
      </c>
      <c r="C435" s="40">
        <v>-84.216048999999998</v>
      </c>
      <c r="D435" s="40">
        <v>31.5332948</v>
      </c>
    </row>
    <row r="436" spans="1:4">
      <c r="A436" s="40">
        <v>13097</v>
      </c>
      <c r="B436" s="20" t="s">
        <v>2823</v>
      </c>
      <c r="C436" s="40">
        <v>-84.768513999999996</v>
      </c>
      <c r="D436" s="40">
        <v>33.702113500000003</v>
      </c>
    </row>
    <row r="437" spans="1:4">
      <c r="A437" s="40">
        <v>13099</v>
      </c>
      <c r="B437" s="20" t="s">
        <v>2955</v>
      </c>
      <c r="C437" s="40">
        <v>-84.904240000000001</v>
      </c>
      <c r="D437" s="40">
        <v>31.323174099999999</v>
      </c>
    </row>
    <row r="438" spans="1:4">
      <c r="A438" s="40">
        <v>13101</v>
      </c>
      <c r="B438" s="20" t="s">
        <v>2956</v>
      </c>
      <c r="C438" s="40">
        <v>-82.894138999999996</v>
      </c>
      <c r="D438" s="40">
        <v>30.709910000000001</v>
      </c>
    </row>
    <row r="439" spans="1:4">
      <c r="A439" s="40">
        <v>13103</v>
      </c>
      <c r="B439" s="20" t="s">
        <v>2957</v>
      </c>
      <c r="C439" s="40">
        <v>-81.341341</v>
      </c>
      <c r="D439" s="40">
        <v>32.367203099999998</v>
      </c>
    </row>
    <row r="440" spans="1:4">
      <c r="A440" s="40">
        <v>13105</v>
      </c>
      <c r="B440" s="20" t="s">
        <v>2825</v>
      </c>
      <c r="C440" s="40">
        <v>-82.839927000000003</v>
      </c>
      <c r="D440" s="40">
        <v>34.116351100000003</v>
      </c>
    </row>
    <row r="441" spans="1:4">
      <c r="A441" s="40">
        <v>13107</v>
      </c>
      <c r="B441" s="20" t="s">
        <v>2958</v>
      </c>
      <c r="C441" s="40">
        <v>-82.301731000000004</v>
      </c>
      <c r="D441" s="40">
        <v>32.589631900000001</v>
      </c>
    </row>
    <row r="442" spans="1:4">
      <c r="A442" s="40">
        <v>13109</v>
      </c>
      <c r="B442" s="20" t="s">
        <v>2959</v>
      </c>
      <c r="C442" s="40">
        <v>-81.886878999999993</v>
      </c>
      <c r="D442" s="40">
        <v>32.1569194</v>
      </c>
    </row>
    <row r="443" spans="1:4">
      <c r="A443" s="40">
        <v>13111</v>
      </c>
      <c r="B443" s="20" t="s">
        <v>2960</v>
      </c>
      <c r="C443" s="40">
        <v>-84.319295999999994</v>
      </c>
      <c r="D443" s="40">
        <v>34.864125600000001</v>
      </c>
    </row>
    <row r="444" spans="1:4">
      <c r="A444" s="40">
        <v>13113</v>
      </c>
      <c r="B444" s="20" t="s">
        <v>2618</v>
      </c>
      <c r="C444" s="40">
        <v>-84.494285000000005</v>
      </c>
      <c r="D444" s="40">
        <v>33.413035399999998</v>
      </c>
    </row>
    <row r="445" spans="1:4">
      <c r="A445" s="40">
        <v>13115</v>
      </c>
      <c r="B445" s="20" t="s">
        <v>2961</v>
      </c>
      <c r="C445" s="40">
        <v>-85.214408000000006</v>
      </c>
      <c r="D445" s="40">
        <v>34.263151100000002</v>
      </c>
    </row>
    <row r="446" spans="1:4">
      <c r="A446" s="40">
        <v>13117</v>
      </c>
      <c r="B446" s="20" t="s">
        <v>2962</v>
      </c>
      <c r="C446" s="40">
        <v>-84.124689000000004</v>
      </c>
      <c r="D446" s="40">
        <v>34.225654499999997</v>
      </c>
    </row>
    <row r="447" spans="1:4">
      <c r="A447" s="40">
        <v>13119</v>
      </c>
      <c r="B447" s="20" t="s">
        <v>2619</v>
      </c>
      <c r="C447" s="40">
        <v>-83.229191</v>
      </c>
      <c r="D447" s="40">
        <v>34.375591100000001</v>
      </c>
    </row>
    <row r="448" spans="1:4">
      <c r="A448" s="40">
        <v>13121</v>
      </c>
      <c r="B448" s="20" t="s">
        <v>2714</v>
      </c>
      <c r="C448" s="40">
        <v>-84.467149000000006</v>
      </c>
      <c r="D448" s="40">
        <v>33.790385700000002</v>
      </c>
    </row>
    <row r="449" spans="1:4">
      <c r="A449" s="40">
        <v>13123</v>
      </c>
      <c r="B449" s="20" t="s">
        <v>2963</v>
      </c>
      <c r="C449" s="40">
        <v>-84.455742999999998</v>
      </c>
      <c r="D449" s="40">
        <v>34.691417199999997</v>
      </c>
    </row>
    <row r="450" spans="1:4">
      <c r="A450" s="40">
        <v>13125</v>
      </c>
      <c r="B450" s="20" t="s">
        <v>2964</v>
      </c>
      <c r="C450" s="40">
        <v>-82.610461999999998</v>
      </c>
      <c r="D450" s="40">
        <v>33.229354299999997</v>
      </c>
    </row>
    <row r="451" spans="1:4">
      <c r="A451" s="40">
        <v>13127</v>
      </c>
      <c r="B451" s="20" t="s">
        <v>2965</v>
      </c>
      <c r="C451" s="40">
        <v>-81.539857999999995</v>
      </c>
      <c r="D451" s="40">
        <v>31.2307171</v>
      </c>
    </row>
    <row r="452" spans="1:4">
      <c r="A452" s="40">
        <v>13129</v>
      </c>
      <c r="B452" s="20" t="s">
        <v>2966</v>
      </c>
      <c r="C452" s="40">
        <v>-84.876328000000001</v>
      </c>
      <c r="D452" s="40">
        <v>34.5037491</v>
      </c>
    </row>
    <row r="453" spans="1:4">
      <c r="A453" s="40">
        <v>13131</v>
      </c>
      <c r="B453" s="20" t="s">
        <v>2967</v>
      </c>
      <c r="C453" s="40">
        <v>-84.234751000000003</v>
      </c>
      <c r="D453" s="40">
        <v>30.874768499999998</v>
      </c>
    </row>
    <row r="454" spans="1:4">
      <c r="A454" s="40">
        <v>13133</v>
      </c>
      <c r="B454" s="20" t="s">
        <v>2620</v>
      </c>
      <c r="C454" s="40">
        <v>-83.166784000000007</v>
      </c>
      <c r="D454" s="40">
        <v>33.578872199999999</v>
      </c>
    </row>
    <row r="455" spans="1:4">
      <c r="A455" s="40">
        <v>13135</v>
      </c>
      <c r="B455" s="20" t="s">
        <v>2968</v>
      </c>
      <c r="C455" s="40">
        <v>-84.024006999999997</v>
      </c>
      <c r="D455" s="40">
        <v>33.961426799999998</v>
      </c>
    </row>
    <row r="456" spans="1:4">
      <c r="A456" s="40">
        <v>13137</v>
      </c>
      <c r="B456" s="20" t="s">
        <v>2969</v>
      </c>
      <c r="C456" s="40">
        <v>-83.530547999999996</v>
      </c>
      <c r="D456" s="40">
        <v>34.630900599999997</v>
      </c>
    </row>
    <row r="457" spans="1:4">
      <c r="A457" s="40">
        <v>13139</v>
      </c>
      <c r="B457" s="20" t="s">
        <v>2970</v>
      </c>
      <c r="C457" s="40">
        <v>-83.819838000000004</v>
      </c>
      <c r="D457" s="40">
        <v>34.317341800000001</v>
      </c>
    </row>
    <row r="458" spans="1:4">
      <c r="A458" s="40">
        <v>13141</v>
      </c>
      <c r="B458" s="20" t="s">
        <v>2971</v>
      </c>
      <c r="C458" s="40">
        <v>-83.000989000000004</v>
      </c>
      <c r="D458" s="40">
        <v>33.270205500000003</v>
      </c>
    </row>
    <row r="459" spans="1:4">
      <c r="A459" s="40">
        <v>13143</v>
      </c>
      <c r="B459" s="20" t="s">
        <v>2972</v>
      </c>
      <c r="C459" s="40">
        <v>-85.210858000000002</v>
      </c>
      <c r="D459" s="40">
        <v>33.793992799999998</v>
      </c>
    </row>
    <row r="460" spans="1:4">
      <c r="A460" s="40">
        <v>13145</v>
      </c>
      <c r="B460" s="20" t="s">
        <v>2973</v>
      </c>
      <c r="C460" s="40">
        <v>-84.908289999999994</v>
      </c>
      <c r="D460" s="40">
        <v>32.736138199999999</v>
      </c>
    </row>
    <row r="461" spans="1:4">
      <c r="A461" s="40">
        <v>13147</v>
      </c>
      <c r="B461" s="20" t="s">
        <v>2974</v>
      </c>
      <c r="C461" s="40">
        <v>-82.964026000000004</v>
      </c>
      <c r="D461" s="40">
        <v>34.350588899999998</v>
      </c>
    </row>
    <row r="462" spans="1:4">
      <c r="A462" s="40">
        <v>13149</v>
      </c>
      <c r="B462" s="20" t="s">
        <v>2975</v>
      </c>
      <c r="C462" s="40">
        <v>-85.128483000000003</v>
      </c>
      <c r="D462" s="40">
        <v>33.296852999999999</v>
      </c>
    </row>
    <row r="463" spans="1:4">
      <c r="A463" s="40">
        <v>13151</v>
      </c>
      <c r="B463" s="20" t="s">
        <v>2622</v>
      </c>
      <c r="C463" s="40">
        <v>-84.153077999999994</v>
      </c>
      <c r="D463" s="40">
        <v>33.452789099999997</v>
      </c>
    </row>
    <row r="464" spans="1:4">
      <c r="A464" s="40">
        <v>13153</v>
      </c>
      <c r="B464" s="20" t="s">
        <v>176</v>
      </c>
      <c r="C464" s="40">
        <v>-83.666257999999999</v>
      </c>
      <c r="D464" s="40">
        <v>32.459197199999998</v>
      </c>
    </row>
    <row r="465" spans="1:4">
      <c r="A465" s="40">
        <v>13155</v>
      </c>
      <c r="B465" s="20" t="s">
        <v>2976</v>
      </c>
      <c r="C465" s="40">
        <v>-83.276251999999999</v>
      </c>
      <c r="D465" s="40">
        <v>31.602357300000001</v>
      </c>
    </row>
    <row r="466" spans="1:4">
      <c r="A466" s="40">
        <v>13157</v>
      </c>
      <c r="B466" s="20" t="s">
        <v>2623</v>
      </c>
      <c r="C466" s="40">
        <v>-83.566022000000004</v>
      </c>
      <c r="D466" s="40">
        <v>34.133861199999998</v>
      </c>
    </row>
    <row r="467" spans="1:4">
      <c r="A467" s="40">
        <v>13159</v>
      </c>
      <c r="B467" s="20" t="s">
        <v>2977</v>
      </c>
      <c r="C467" s="40">
        <v>-83.687921000000003</v>
      </c>
      <c r="D467" s="40">
        <v>33.316337900000001</v>
      </c>
    </row>
    <row r="468" spans="1:4">
      <c r="A468" s="40">
        <v>13161</v>
      </c>
      <c r="B468" s="20" t="s">
        <v>2978</v>
      </c>
      <c r="C468" s="40">
        <v>-82.636858000000004</v>
      </c>
      <c r="D468" s="40">
        <v>31.805369599999999</v>
      </c>
    </row>
    <row r="469" spans="1:4">
      <c r="A469" s="40">
        <v>13163</v>
      </c>
      <c r="B469" s="20" t="s">
        <v>2624</v>
      </c>
      <c r="C469" s="40">
        <v>-82.418237000000005</v>
      </c>
      <c r="D469" s="40">
        <v>33.054328300000002</v>
      </c>
    </row>
    <row r="470" spans="1:4">
      <c r="A470" s="40">
        <v>13165</v>
      </c>
      <c r="B470" s="20" t="s">
        <v>2979</v>
      </c>
      <c r="C470" s="40">
        <v>-81.963504</v>
      </c>
      <c r="D470" s="40">
        <v>32.792471800000001</v>
      </c>
    </row>
    <row r="471" spans="1:4">
      <c r="A471" s="40">
        <v>13167</v>
      </c>
      <c r="B471" s="20" t="s">
        <v>2722</v>
      </c>
      <c r="C471" s="40">
        <v>-82.660174999999995</v>
      </c>
      <c r="D471" s="40">
        <v>32.701489100000003</v>
      </c>
    </row>
    <row r="472" spans="1:4">
      <c r="A472" s="40">
        <v>13169</v>
      </c>
      <c r="B472" s="20" t="s">
        <v>2980</v>
      </c>
      <c r="C472" s="40">
        <v>-83.560573000000005</v>
      </c>
      <c r="D472" s="40">
        <v>33.025459900000001</v>
      </c>
    </row>
    <row r="473" spans="1:4">
      <c r="A473" s="40">
        <v>13171</v>
      </c>
      <c r="B473" s="20" t="s">
        <v>2625</v>
      </c>
      <c r="C473" s="40">
        <v>-84.139606000000001</v>
      </c>
      <c r="D473" s="40">
        <v>33.076192900000002</v>
      </c>
    </row>
    <row r="474" spans="1:4">
      <c r="A474" s="40">
        <v>13173</v>
      </c>
      <c r="B474" s="20" t="s">
        <v>2981</v>
      </c>
      <c r="C474" s="40">
        <v>-83.063305999999997</v>
      </c>
      <c r="D474" s="40">
        <v>31.037996100000001</v>
      </c>
    </row>
    <row r="475" spans="1:4">
      <c r="A475" s="40">
        <v>13175</v>
      </c>
      <c r="B475" s="20" t="s">
        <v>2982</v>
      </c>
      <c r="C475" s="40">
        <v>-82.922334000000006</v>
      </c>
      <c r="D475" s="40">
        <v>32.463558200000001</v>
      </c>
    </row>
    <row r="476" spans="1:4">
      <c r="A476" s="40">
        <v>13177</v>
      </c>
      <c r="B476" s="20" t="s">
        <v>2628</v>
      </c>
      <c r="C476" s="40">
        <v>-84.140928000000002</v>
      </c>
      <c r="D476" s="40">
        <v>31.779429700000001</v>
      </c>
    </row>
    <row r="477" spans="1:4">
      <c r="A477" s="40">
        <v>13179</v>
      </c>
      <c r="B477" s="20" t="s">
        <v>2898</v>
      </c>
      <c r="C477" s="40">
        <v>-81.494637999999995</v>
      </c>
      <c r="D477" s="40">
        <v>31.827771299999998</v>
      </c>
    </row>
    <row r="478" spans="1:4">
      <c r="A478" s="40">
        <v>13181</v>
      </c>
      <c r="B478" s="20" t="s">
        <v>2724</v>
      </c>
      <c r="C478" s="40">
        <v>-82.451183</v>
      </c>
      <c r="D478" s="40">
        <v>33.793245499999998</v>
      </c>
    </row>
    <row r="479" spans="1:4">
      <c r="A479" s="40">
        <v>13183</v>
      </c>
      <c r="B479" s="20" t="s">
        <v>2983</v>
      </c>
      <c r="C479" s="40">
        <v>-81.745446000000001</v>
      </c>
      <c r="D479" s="40">
        <v>31.752465099999998</v>
      </c>
    </row>
    <row r="480" spans="1:4">
      <c r="A480" s="40">
        <v>13185</v>
      </c>
      <c r="B480" s="20" t="s">
        <v>2630</v>
      </c>
      <c r="C480" s="40">
        <v>-83.267387999999997</v>
      </c>
      <c r="D480" s="40">
        <v>30.833911000000001</v>
      </c>
    </row>
    <row r="481" spans="1:4">
      <c r="A481" s="40">
        <v>13187</v>
      </c>
      <c r="B481" s="20" t="s">
        <v>2984</v>
      </c>
      <c r="C481" s="40">
        <v>-84.003275000000002</v>
      </c>
      <c r="D481" s="40">
        <v>34.572416400000002</v>
      </c>
    </row>
    <row r="482" spans="1:4">
      <c r="A482" s="40">
        <v>13189</v>
      </c>
      <c r="B482" s="20" t="s">
        <v>2985</v>
      </c>
      <c r="C482" s="40">
        <v>-82.481832999999995</v>
      </c>
      <c r="D482" s="40">
        <v>33.483133500000001</v>
      </c>
    </row>
    <row r="483" spans="1:4">
      <c r="A483" s="40">
        <v>13191</v>
      </c>
      <c r="B483" s="20" t="s">
        <v>2986</v>
      </c>
      <c r="C483" s="40">
        <v>-81.407190999999997</v>
      </c>
      <c r="D483" s="40">
        <v>31.494898599999999</v>
      </c>
    </row>
    <row r="484" spans="1:4">
      <c r="A484" s="40">
        <v>13193</v>
      </c>
      <c r="B484" s="20" t="s">
        <v>2631</v>
      </c>
      <c r="C484" s="40">
        <v>-84.042822999999999</v>
      </c>
      <c r="D484" s="40">
        <v>32.358711499999998</v>
      </c>
    </row>
    <row r="485" spans="1:4">
      <c r="A485" s="40">
        <v>13195</v>
      </c>
      <c r="B485" s="20" t="s">
        <v>570</v>
      </c>
      <c r="C485" s="40">
        <v>-83.208331000000001</v>
      </c>
      <c r="D485" s="40">
        <v>34.127986300000003</v>
      </c>
    </row>
    <row r="486" spans="1:4">
      <c r="A486" s="40">
        <v>13197</v>
      </c>
      <c r="B486" s="20" t="s">
        <v>2633</v>
      </c>
      <c r="C486" s="40">
        <v>-84.524625999999998</v>
      </c>
      <c r="D486" s="40">
        <v>32.353009</v>
      </c>
    </row>
    <row r="487" spans="1:4">
      <c r="A487" s="40">
        <v>13199</v>
      </c>
      <c r="B487" s="20" t="s">
        <v>2987</v>
      </c>
      <c r="C487" s="40">
        <v>-84.688491999999997</v>
      </c>
      <c r="D487" s="40">
        <v>33.041183099999998</v>
      </c>
    </row>
    <row r="488" spans="1:4">
      <c r="A488" s="40">
        <v>13201</v>
      </c>
      <c r="B488" s="20" t="s">
        <v>2728</v>
      </c>
      <c r="C488" s="40">
        <v>-84.731067999999993</v>
      </c>
      <c r="D488" s="40">
        <v>31.164795300000002</v>
      </c>
    </row>
    <row r="489" spans="1:4">
      <c r="A489" s="40">
        <v>13205</v>
      </c>
      <c r="B489" s="20" t="s">
        <v>2988</v>
      </c>
      <c r="C489" s="40">
        <v>-84.194669000000005</v>
      </c>
      <c r="D489" s="40">
        <v>31.2251324</v>
      </c>
    </row>
    <row r="490" spans="1:4">
      <c r="A490" s="40">
        <v>13207</v>
      </c>
      <c r="B490" s="20" t="s">
        <v>2636</v>
      </c>
      <c r="C490" s="40">
        <v>-83.919059000000004</v>
      </c>
      <c r="D490" s="40">
        <v>33.013931700000001</v>
      </c>
    </row>
    <row r="491" spans="1:4">
      <c r="A491" s="40">
        <v>13209</v>
      </c>
      <c r="B491" s="20" t="s">
        <v>2637</v>
      </c>
      <c r="C491" s="40">
        <v>-82.534526999999997</v>
      </c>
      <c r="D491" s="40">
        <v>32.173259799999997</v>
      </c>
    </row>
    <row r="492" spans="1:4">
      <c r="A492" s="40">
        <v>13211</v>
      </c>
      <c r="B492" s="20" t="s">
        <v>2638</v>
      </c>
      <c r="C492" s="40">
        <v>-83.492278999999996</v>
      </c>
      <c r="D492" s="40">
        <v>33.590947900000003</v>
      </c>
    </row>
    <row r="493" spans="1:4">
      <c r="A493" s="40">
        <v>13213</v>
      </c>
      <c r="B493" s="20" t="s">
        <v>2989</v>
      </c>
      <c r="C493" s="40">
        <v>-84.747995000000003</v>
      </c>
      <c r="D493" s="40">
        <v>34.788616400000002</v>
      </c>
    </row>
    <row r="494" spans="1:4">
      <c r="A494" s="40">
        <v>13215</v>
      </c>
      <c r="B494" s="20" t="s">
        <v>2990</v>
      </c>
      <c r="C494" s="40">
        <v>-84.876203000000004</v>
      </c>
      <c r="D494" s="40">
        <v>32.510018299999999</v>
      </c>
    </row>
    <row r="495" spans="1:4">
      <c r="A495" s="40">
        <v>13217</v>
      </c>
      <c r="B495" s="20" t="s">
        <v>2729</v>
      </c>
      <c r="C495" s="40">
        <v>-83.850059000000002</v>
      </c>
      <c r="D495" s="40">
        <v>33.554925799999999</v>
      </c>
    </row>
    <row r="496" spans="1:4">
      <c r="A496" s="40">
        <v>13219</v>
      </c>
      <c r="B496" s="20" t="s">
        <v>2991</v>
      </c>
      <c r="C496" s="40">
        <v>-83.437070000000006</v>
      </c>
      <c r="D496" s="40">
        <v>33.835068800000002</v>
      </c>
    </row>
    <row r="497" spans="1:4">
      <c r="A497" s="40">
        <v>13221</v>
      </c>
      <c r="B497" s="20" t="s">
        <v>2992</v>
      </c>
      <c r="C497" s="40">
        <v>-83.081446999999997</v>
      </c>
      <c r="D497" s="40">
        <v>33.880643999999997</v>
      </c>
    </row>
    <row r="498" spans="1:4">
      <c r="A498" s="40">
        <v>13223</v>
      </c>
      <c r="B498" s="20" t="s">
        <v>2993</v>
      </c>
      <c r="C498" s="40">
        <v>-84.867367000000002</v>
      </c>
      <c r="D498" s="40">
        <v>33.920828499999999</v>
      </c>
    </row>
    <row r="499" spans="1:4">
      <c r="A499" s="40">
        <v>13225</v>
      </c>
      <c r="B499" s="20" t="s">
        <v>2994</v>
      </c>
      <c r="C499" s="40">
        <v>-83.827905000000001</v>
      </c>
      <c r="D499" s="40">
        <v>32.568406799999998</v>
      </c>
    </row>
    <row r="500" spans="1:4">
      <c r="A500" s="40">
        <v>13227</v>
      </c>
      <c r="B500" s="20" t="s">
        <v>2640</v>
      </c>
      <c r="C500" s="40">
        <v>-84.465671999999998</v>
      </c>
      <c r="D500" s="40">
        <v>34.464232099999997</v>
      </c>
    </row>
    <row r="501" spans="1:4">
      <c r="A501" s="40">
        <v>13229</v>
      </c>
      <c r="B501" s="20" t="s">
        <v>2995</v>
      </c>
      <c r="C501" s="40">
        <v>-82.213426999999996</v>
      </c>
      <c r="D501" s="40">
        <v>31.3583736</v>
      </c>
    </row>
    <row r="502" spans="1:4">
      <c r="A502" s="40">
        <v>13231</v>
      </c>
      <c r="B502" s="20" t="s">
        <v>2641</v>
      </c>
      <c r="C502" s="40">
        <v>-84.389084999999994</v>
      </c>
      <c r="D502" s="40">
        <v>33.092069000000002</v>
      </c>
    </row>
    <row r="503" spans="1:4">
      <c r="A503" s="40">
        <v>13233</v>
      </c>
      <c r="B503" s="20" t="s">
        <v>2733</v>
      </c>
      <c r="C503" s="40">
        <v>-85.188056000000003</v>
      </c>
      <c r="D503" s="40">
        <v>34.001900800000001</v>
      </c>
    </row>
    <row r="504" spans="1:4">
      <c r="A504" s="40">
        <v>13235</v>
      </c>
      <c r="B504" s="20" t="s">
        <v>2736</v>
      </c>
      <c r="C504" s="40">
        <v>-83.475806000000006</v>
      </c>
      <c r="D504" s="40">
        <v>32.232132999999997</v>
      </c>
    </row>
    <row r="505" spans="1:4">
      <c r="A505" s="40">
        <v>13237</v>
      </c>
      <c r="B505" s="20" t="s">
        <v>2909</v>
      </c>
      <c r="C505" s="40">
        <v>-83.373155999999994</v>
      </c>
      <c r="D505" s="40">
        <v>33.321753299999997</v>
      </c>
    </row>
    <row r="506" spans="1:4">
      <c r="A506" s="40">
        <v>13239</v>
      </c>
      <c r="B506" s="20" t="s">
        <v>2996</v>
      </c>
      <c r="C506" s="40">
        <v>-85.016840999999999</v>
      </c>
      <c r="D506" s="40">
        <v>31.8662928</v>
      </c>
    </row>
    <row r="507" spans="1:4">
      <c r="A507" s="40">
        <v>13241</v>
      </c>
      <c r="B507" s="20" t="s">
        <v>2997</v>
      </c>
      <c r="C507" s="40">
        <v>-83.402642</v>
      </c>
      <c r="D507" s="40">
        <v>34.881657500000003</v>
      </c>
    </row>
    <row r="508" spans="1:4">
      <c r="A508" s="40">
        <v>13243</v>
      </c>
      <c r="B508" s="20" t="s">
        <v>2642</v>
      </c>
      <c r="C508" s="40">
        <v>-84.753791000000007</v>
      </c>
      <c r="D508" s="40">
        <v>31.762180699999998</v>
      </c>
    </row>
    <row r="509" spans="1:4">
      <c r="A509" s="40">
        <v>13245</v>
      </c>
      <c r="B509" s="20" t="s">
        <v>2998</v>
      </c>
      <c r="C509" s="40">
        <v>-82.073860999999994</v>
      </c>
      <c r="D509" s="40">
        <v>33.3595033</v>
      </c>
    </row>
    <row r="510" spans="1:4">
      <c r="A510" s="40">
        <v>13247</v>
      </c>
      <c r="B510" s="20" t="s">
        <v>2999</v>
      </c>
      <c r="C510" s="40">
        <v>-84.026570000000007</v>
      </c>
      <c r="D510" s="40">
        <v>33.654141099999997</v>
      </c>
    </row>
    <row r="511" spans="1:4">
      <c r="A511" s="40">
        <v>13249</v>
      </c>
      <c r="B511" s="20" t="s">
        <v>3000</v>
      </c>
      <c r="C511" s="40">
        <v>-84.315471000000002</v>
      </c>
      <c r="D511" s="40">
        <v>32.263316500000002</v>
      </c>
    </row>
    <row r="512" spans="1:4">
      <c r="A512" s="40">
        <v>13251</v>
      </c>
      <c r="B512" s="20" t="s">
        <v>3001</v>
      </c>
      <c r="C512" s="40">
        <v>-81.611690999999993</v>
      </c>
      <c r="D512" s="40">
        <v>32.751078200000002</v>
      </c>
    </row>
    <row r="513" spans="1:4">
      <c r="A513" s="40">
        <v>13253</v>
      </c>
      <c r="B513" s="20" t="s">
        <v>2914</v>
      </c>
      <c r="C513" s="40">
        <v>-84.868504000000001</v>
      </c>
      <c r="D513" s="40">
        <v>30.9389784</v>
      </c>
    </row>
    <row r="514" spans="1:4">
      <c r="A514" s="40">
        <v>13255</v>
      </c>
      <c r="B514" s="20" t="s">
        <v>3002</v>
      </c>
      <c r="C514" s="40">
        <v>-84.283816000000002</v>
      </c>
      <c r="D514" s="40">
        <v>33.260655300000003</v>
      </c>
    </row>
    <row r="515" spans="1:4">
      <c r="A515" s="40">
        <v>13257</v>
      </c>
      <c r="B515" s="20" t="s">
        <v>3003</v>
      </c>
      <c r="C515" s="40">
        <v>-83.293032999999994</v>
      </c>
      <c r="D515" s="40">
        <v>34.553977500000002</v>
      </c>
    </row>
    <row r="516" spans="1:4">
      <c r="A516" s="40">
        <v>13259</v>
      </c>
      <c r="B516" s="20" t="s">
        <v>3004</v>
      </c>
      <c r="C516" s="40">
        <v>-84.833952999999994</v>
      </c>
      <c r="D516" s="40">
        <v>32.078395999999998</v>
      </c>
    </row>
    <row r="517" spans="1:4">
      <c r="A517" s="40">
        <v>13261</v>
      </c>
      <c r="B517" s="20" t="s">
        <v>2646</v>
      </c>
      <c r="C517" s="40">
        <v>-84.196156999999999</v>
      </c>
      <c r="D517" s="40">
        <v>32.040080699999997</v>
      </c>
    </row>
    <row r="518" spans="1:4">
      <c r="A518" s="40">
        <v>13263</v>
      </c>
      <c r="B518" s="20" t="s">
        <v>3005</v>
      </c>
      <c r="C518" s="40">
        <v>-84.533224000000004</v>
      </c>
      <c r="D518" s="40">
        <v>32.699444</v>
      </c>
    </row>
    <row r="519" spans="1:4">
      <c r="A519" s="40">
        <v>13265</v>
      </c>
      <c r="B519" s="20" t="s">
        <v>3006</v>
      </c>
      <c r="C519" s="40">
        <v>-82.879001000000002</v>
      </c>
      <c r="D519" s="40">
        <v>33.566347</v>
      </c>
    </row>
    <row r="520" spans="1:4">
      <c r="A520" s="40">
        <v>13267</v>
      </c>
      <c r="B520" s="20" t="s">
        <v>3007</v>
      </c>
      <c r="C520" s="40">
        <v>-82.057942999999995</v>
      </c>
      <c r="D520" s="40">
        <v>32.045782899999999</v>
      </c>
    </row>
    <row r="521" spans="1:4">
      <c r="A521" s="40">
        <v>13269</v>
      </c>
      <c r="B521" s="20" t="s">
        <v>2916</v>
      </c>
      <c r="C521" s="40">
        <v>-84.251029000000003</v>
      </c>
      <c r="D521" s="40">
        <v>32.556107900000001</v>
      </c>
    </row>
    <row r="522" spans="1:4">
      <c r="A522" s="40">
        <v>13271</v>
      </c>
      <c r="B522" s="20" t="s">
        <v>3008</v>
      </c>
      <c r="C522" s="40">
        <v>-82.938802999999993</v>
      </c>
      <c r="D522" s="40">
        <v>31.929972200000002</v>
      </c>
    </row>
    <row r="523" spans="1:4">
      <c r="A523" s="40">
        <v>13273</v>
      </c>
      <c r="B523" s="20" t="s">
        <v>3009</v>
      </c>
      <c r="C523" s="40">
        <v>-84.436938999999995</v>
      </c>
      <c r="D523" s="40">
        <v>31.777107900000001</v>
      </c>
    </row>
    <row r="524" spans="1:4">
      <c r="A524" s="40">
        <v>13275</v>
      </c>
      <c r="B524" s="20" t="s">
        <v>3010</v>
      </c>
      <c r="C524" s="40">
        <v>-83.918532999999996</v>
      </c>
      <c r="D524" s="40">
        <v>30.863592799999999</v>
      </c>
    </row>
    <row r="525" spans="1:4">
      <c r="A525" s="40">
        <v>13277</v>
      </c>
      <c r="B525" s="20" t="s">
        <v>3011</v>
      </c>
      <c r="C525" s="40">
        <v>-83.526522999999997</v>
      </c>
      <c r="D525" s="40">
        <v>31.457510299999999</v>
      </c>
    </row>
    <row r="526" spans="1:4">
      <c r="A526" s="40">
        <v>13279</v>
      </c>
      <c r="B526" s="20" t="s">
        <v>3012</v>
      </c>
      <c r="C526" s="40">
        <v>-82.330961000000002</v>
      </c>
      <c r="D526" s="40">
        <v>32.1215671</v>
      </c>
    </row>
    <row r="527" spans="1:4">
      <c r="A527" s="40">
        <v>13281</v>
      </c>
      <c r="B527" s="20" t="s">
        <v>3013</v>
      </c>
      <c r="C527" s="40">
        <v>-83.737391000000002</v>
      </c>
      <c r="D527" s="40">
        <v>34.916666800000002</v>
      </c>
    </row>
    <row r="528" spans="1:4">
      <c r="A528" s="40">
        <v>13283</v>
      </c>
      <c r="B528" s="20" t="s">
        <v>3014</v>
      </c>
      <c r="C528" s="40">
        <v>-82.567832999999993</v>
      </c>
      <c r="D528" s="40">
        <v>32.403316099999998</v>
      </c>
    </row>
    <row r="529" spans="1:4">
      <c r="A529" s="40">
        <v>13285</v>
      </c>
      <c r="B529" s="20" t="s">
        <v>3015</v>
      </c>
      <c r="C529" s="40">
        <v>-85.028735999999995</v>
      </c>
      <c r="D529" s="40">
        <v>33.033463900000001</v>
      </c>
    </row>
    <row r="530" spans="1:4">
      <c r="A530" s="40">
        <v>13287</v>
      </c>
      <c r="B530" s="20" t="s">
        <v>3016</v>
      </c>
      <c r="C530" s="40">
        <v>-83.624797000000001</v>
      </c>
      <c r="D530" s="40">
        <v>31.716498099999999</v>
      </c>
    </row>
    <row r="531" spans="1:4">
      <c r="A531" s="40">
        <v>13289</v>
      </c>
      <c r="B531" s="20" t="s">
        <v>3017</v>
      </c>
      <c r="C531" s="40">
        <v>-83.427293000000006</v>
      </c>
      <c r="D531" s="40">
        <v>32.667245600000001</v>
      </c>
    </row>
    <row r="532" spans="1:4">
      <c r="A532" s="40">
        <v>13291</v>
      </c>
      <c r="B532" s="20" t="s">
        <v>2745</v>
      </c>
      <c r="C532" s="40">
        <v>-83.990381999999997</v>
      </c>
      <c r="D532" s="40">
        <v>34.833750500000001</v>
      </c>
    </row>
    <row r="533" spans="1:4">
      <c r="A533" s="40">
        <v>13293</v>
      </c>
      <c r="B533" s="20" t="s">
        <v>3018</v>
      </c>
      <c r="C533" s="40">
        <v>-84.299644000000001</v>
      </c>
      <c r="D533" s="40">
        <v>32.880964800000001</v>
      </c>
    </row>
    <row r="534" spans="1:4">
      <c r="A534" s="40">
        <v>13295</v>
      </c>
      <c r="B534" s="20" t="s">
        <v>2650</v>
      </c>
      <c r="C534" s="40">
        <v>-85.300844999999995</v>
      </c>
      <c r="D534" s="40">
        <v>34.735616399999998</v>
      </c>
    </row>
    <row r="535" spans="1:4">
      <c r="A535" s="40">
        <v>13297</v>
      </c>
      <c r="B535" s="20" t="s">
        <v>2919</v>
      </c>
      <c r="C535" s="40">
        <v>-83.733672999999996</v>
      </c>
      <c r="D535" s="40">
        <v>33.7812123</v>
      </c>
    </row>
    <row r="536" spans="1:4">
      <c r="A536" s="40">
        <v>13299</v>
      </c>
      <c r="B536" s="20" t="s">
        <v>3019</v>
      </c>
      <c r="C536" s="40">
        <v>-82.423644999999993</v>
      </c>
      <c r="D536" s="40">
        <v>31.053756700000001</v>
      </c>
    </row>
    <row r="537" spans="1:4">
      <c r="A537" s="40">
        <v>13301</v>
      </c>
      <c r="B537" s="20" t="s">
        <v>3020</v>
      </c>
      <c r="C537" s="40">
        <v>-82.676967000000005</v>
      </c>
      <c r="D537" s="40">
        <v>33.408680799999999</v>
      </c>
    </row>
    <row r="538" spans="1:4">
      <c r="A538" s="40">
        <v>13303</v>
      </c>
      <c r="B538" s="20" t="s">
        <v>1523</v>
      </c>
      <c r="C538" s="40">
        <v>-82.795733999999996</v>
      </c>
      <c r="D538" s="40">
        <v>32.9695854</v>
      </c>
    </row>
    <row r="539" spans="1:4">
      <c r="A539" s="40">
        <v>13305</v>
      </c>
      <c r="B539" s="20" t="s">
        <v>3021</v>
      </c>
      <c r="C539" s="40">
        <v>-81.917106000000004</v>
      </c>
      <c r="D539" s="40">
        <v>31.551725600000001</v>
      </c>
    </row>
    <row r="540" spans="1:4">
      <c r="A540" s="40">
        <v>13307</v>
      </c>
      <c r="B540" s="20" t="s">
        <v>3022</v>
      </c>
      <c r="C540" s="40">
        <v>-84.550011999999995</v>
      </c>
      <c r="D540" s="40">
        <v>32.046306000000001</v>
      </c>
    </row>
    <row r="541" spans="1:4">
      <c r="A541" s="40">
        <v>13309</v>
      </c>
      <c r="B541" s="20" t="s">
        <v>3023</v>
      </c>
      <c r="C541" s="40">
        <v>-82.724306999999996</v>
      </c>
      <c r="D541" s="40">
        <v>32.1165758</v>
      </c>
    </row>
    <row r="542" spans="1:4">
      <c r="A542" s="40">
        <v>13311</v>
      </c>
      <c r="B542" s="20" t="s">
        <v>2747</v>
      </c>
      <c r="C542" s="40">
        <v>-83.746571000000003</v>
      </c>
      <c r="D542" s="40">
        <v>34.645906099999998</v>
      </c>
    </row>
    <row r="543" spans="1:4">
      <c r="A543" s="40">
        <v>13313</v>
      </c>
      <c r="B543" s="20" t="s">
        <v>3024</v>
      </c>
      <c r="C543" s="40">
        <v>-84.966750000000005</v>
      </c>
      <c r="D543" s="40">
        <v>34.8065012</v>
      </c>
    </row>
    <row r="544" spans="1:4">
      <c r="A544" s="40">
        <v>13315</v>
      </c>
      <c r="B544" s="20" t="s">
        <v>2651</v>
      </c>
      <c r="C544" s="40">
        <v>-83.432047999999995</v>
      </c>
      <c r="D544" s="40">
        <v>31.972804799999999</v>
      </c>
    </row>
    <row r="545" spans="1:4">
      <c r="A545" s="40">
        <v>13317</v>
      </c>
      <c r="B545" s="20" t="s">
        <v>3025</v>
      </c>
      <c r="C545" s="40">
        <v>-82.743457000000006</v>
      </c>
      <c r="D545" s="40">
        <v>33.782192700000003</v>
      </c>
    </row>
    <row r="546" spans="1:4">
      <c r="A546" s="40">
        <v>13319</v>
      </c>
      <c r="B546" s="20" t="s">
        <v>3026</v>
      </c>
      <c r="C546" s="40">
        <v>-83.170908999999995</v>
      </c>
      <c r="D546" s="40">
        <v>32.802345799999998</v>
      </c>
    </row>
    <row r="547" spans="1:4">
      <c r="A547" s="40">
        <v>13321</v>
      </c>
      <c r="B547" s="20" t="s">
        <v>3027</v>
      </c>
      <c r="C547" s="40">
        <v>-83.850965000000002</v>
      </c>
      <c r="D547" s="40">
        <v>31.5512464</v>
      </c>
    </row>
    <row r="548" spans="1:4">
      <c r="A548" s="40">
        <v>15001</v>
      </c>
      <c r="B548" s="20" t="s">
        <v>3028</v>
      </c>
      <c r="C548" s="40">
        <v>-155.52117000000001</v>
      </c>
      <c r="D548" s="40">
        <v>19.6012351</v>
      </c>
    </row>
    <row r="549" spans="1:4">
      <c r="A549" s="40">
        <v>15003</v>
      </c>
      <c r="B549" s="20" t="s">
        <v>3029</v>
      </c>
      <c r="C549" s="40">
        <v>-157.97469000000001</v>
      </c>
      <c r="D549" s="40">
        <v>21.458797100000002</v>
      </c>
    </row>
    <row r="550" spans="1:4">
      <c r="A550" s="40">
        <v>15005</v>
      </c>
      <c r="B550" s="20" t="s">
        <v>3030</v>
      </c>
      <c r="C550" s="40">
        <v>-156.94936999999999</v>
      </c>
      <c r="D550" s="40">
        <v>21.1729567</v>
      </c>
    </row>
    <row r="551" spans="1:4">
      <c r="A551" s="40">
        <v>15007</v>
      </c>
      <c r="B551" s="20" t="s">
        <v>3031</v>
      </c>
      <c r="C551" s="40">
        <v>-159.59575000000001</v>
      </c>
      <c r="D551" s="40">
        <v>22.039784900000001</v>
      </c>
    </row>
    <row r="552" spans="1:4">
      <c r="A552" s="40">
        <v>15009</v>
      </c>
      <c r="B552" s="20" t="s">
        <v>3032</v>
      </c>
      <c r="C552" s="40">
        <v>-156.56922</v>
      </c>
      <c r="D552" s="40">
        <v>20.864025699999999</v>
      </c>
    </row>
    <row r="553" spans="1:4">
      <c r="A553" s="40">
        <v>16001</v>
      </c>
      <c r="B553" s="20" t="s">
        <v>3033</v>
      </c>
      <c r="C553" s="40">
        <v>-116.24104</v>
      </c>
      <c r="D553" s="40">
        <v>43.450840499999998</v>
      </c>
    </row>
    <row r="554" spans="1:4">
      <c r="A554" s="40">
        <v>16003</v>
      </c>
      <c r="B554" s="20" t="s">
        <v>2805</v>
      </c>
      <c r="C554" s="40">
        <v>-116.45395000000001</v>
      </c>
      <c r="D554" s="40">
        <v>44.889314900000002</v>
      </c>
    </row>
    <row r="555" spans="1:4">
      <c r="A555" s="40">
        <v>16005</v>
      </c>
      <c r="B555" s="20" t="s">
        <v>3034</v>
      </c>
      <c r="C555" s="40">
        <v>-112.22475</v>
      </c>
      <c r="D555" s="40">
        <v>42.668661899999996</v>
      </c>
    </row>
    <row r="556" spans="1:4">
      <c r="A556" s="40">
        <v>16007</v>
      </c>
      <c r="B556" s="20" t="s">
        <v>3035</v>
      </c>
      <c r="C556" s="40">
        <v>-111.32948</v>
      </c>
      <c r="D556" s="40">
        <v>42.284764500000001</v>
      </c>
    </row>
    <row r="557" spans="1:4">
      <c r="A557" s="40">
        <v>16009</v>
      </c>
      <c r="B557" s="20" t="s">
        <v>3036</v>
      </c>
      <c r="C557" s="40">
        <v>-116.65862</v>
      </c>
      <c r="D557" s="40">
        <v>47.217729599999998</v>
      </c>
    </row>
    <row r="558" spans="1:4">
      <c r="A558" s="40">
        <v>16011</v>
      </c>
      <c r="B558" s="20" t="s">
        <v>3037</v>
      </c>
      <c r="C558" s="40">
        <v>-112.39765</v>
      </c>
      <c r="D558" s="40">
        <v>43.216439999999999</v>
      </c>
    </row>
    <row r="559" spans="1:4">
      <c r="A559" s="40">
        <v>16013</v>
      </c>
      <c r="B559" s="20" t="s">
        <v>3038</v>
      </c>
      <c r="C559" s="40">
        <v>-113.98063999999999</v>
      </c>
      <c r="D559" s="40">
        <v>43.412426400000001</v>
      </c>
    </row>
    <row r="560" spans="1:4">
      <c r="A560" s="40">
        <v>16015</v>
      </c>
      <c r="B560" s="20" t="s">
        <v>3039</v>
      </c>
      <c r="C560" s="40">
        <v>-115.73032000000001</v>
      </c>
      <c r="D560" s="40">
        <v>43.989092499999998</v>
      </c>
    </row>
    <row r="561" spans="1:4">
      <c r="A561" s="40">
        <v>16017</v>
      </c>
      <c r="B561" s="20" t="s">
        <v>3040</v>
      </c>
      <c r="C561" s="40">
        <v>-116.60099</v>
      </c>
      <c r="D561" s="40">
        <v>48.299689600000001</v>
      </c>
    </row>
    <row r="562" spans="1:4">
      <c r="A562" s="40">
        <v>16019</v>
      </c>
      <c r="B562" s="20" t="s">
        <v>3041</v>
      </c>
      <c r="C562" s="40">
        <v>-111.61479</v>
      </c>
      <c r="D562" s="40">
        <v>43.387921900000002</v>
      </c>
    </row>
    <row r="563" spans="1:4">
      <c r="A563" s="40">
        <v>16021</v>
      </c>
      <c r="B563" s="20" t="s">
        <v>3042</v>
      </c>
      <c r="C563" s="40">
        <v>-116.46275</v>
      </c>
      <c r="D563" s="40">
        <v>48.766998000000001</v>
      </c>
    </row>
    <row r="564" spans="1:4">
      <c r="A564" s="40">
        <v>16023</v>
      </c>
      <c r="B564" s="20" t="s">
        <v>2753</v>
      </c>
      <c r="C564" s="40">
        <v>-113.17197</v>
      </c>
      <c r="D564" s="40">
        <v>43.722665800000001</v>
      </c>
    </row>
    <row r="565" spans="1:4">
      <c r="A565" s="40">
        <v>16025</v>
      </c>
      <c r="B565" s="20" t="s">
        <v>3043</v>
      </c>
      <c r="C565" s="40">
        <v>-114.80538</v>
      </c>
      <c r="D565" s="40">
        <v>43.463569300000003</v>
      </c>
    </row>
    <row r="566" spans="1:4">
      <c r="A566" s="40">
        <v>16027</v>
      </c>
      <c r="B566" s="20" t="s">
        <v>3044</v>
      </c>
      <c r="C566" s="40">
        <v>-116.70922</v>
      </c>
      <c r="D566" s="40">
        <v>43.6251769</v>
      </c>
    </row>
    <row r="567" spans="1:4">
      <c r="A567" s="40">
        <v>16029</v>
      </c>
      <c r="B567" s="20" t="s">
        <v>3045</v>
      </c>
      <c r="C567" s="40">
        <v>-111.56218</v>
      </c>
      <c r="D567" s="40">
        <v>42.7704977</v>
      </c>
    </row>
    <row r="568" spans="1:4">
      <c r="A568" s="40">
        <v>16031</v>
      </c>
      <c r="B568" s="20" t="s">
        <v>3046</v>
      </c>
      <c r="C568" s="40">
        <v>-113.60132</v>
      </c>
      <c r="D568" s="40">
        <v>42.283815699999998</v>
      </c>
    </row>
    <row r="569" spans="1:4">
      <c r="A569" s="40">
        <v>16033</v>
      </c>
      <c r="B569" s="20" t="s">
        <v>2704</v>
      </c>
      <c r="C569" s="40">
        <v>-112.35201000000001</v>
      </c>
      <c r="D569" s="40">
        <v>44.284089999999999</v>
      </c>
    </row>
    <row r="570" spans="1:4">
      <c r="A570" s="40">
        <v>16035</v>
      </c>
      <c r="B570" s="20" t="s">
        <v>3047</v>
      </c>
      <c r="C570" s="40">
        <v>-115.65602</v>
      </c>
      <c r="D570" s="40">
        <v>46.673492799999998</v>
      </c>
    </row>
    <row r="571" spans="1:4">
      <c r="A571" s="40">
        <v>16037</v>
      </c>
      <c r="B571" s="20" t="s">
        <v>2819</v>
      </c>
      <c r="C571" s="40">
        <v>-114.28164</v>
      </c>
      <c r="D571" s="40">
        <v>44.2414731</v>
      </c>
    </row>
    <row r="572" spans="1:4">
      <c r="A572" s="40">
        <v>16039</v>
      </c>
      <c r="B572" s="20" t="s">
        <v>2615</v>
      </c>
      <c r="C572" s="40">
        <v>-115.46915</v>
      </c>
      <c r="D572" s="40">
        <v>43.354174700000002</v>
      </c>
    </row>
    <row r="573" spans="1:4">
      <c r="A573" s="40">
        <v>16041</v>
      </c>
      <c r="B573" s="20" t="s">
        <v>2619</v>
      </c>
      <c r="C573" s="40">
        <v>-111.81310000000001</v>
      </c>
      <c r="D573" s="40">
        <v>42.181219900000002</v>
      </c>
    </row>
    <row r="574" spans="1:4">
      <c r="A574" s="40">
        <v>16043</v>
      </c>
      <c r="B574" s="20" t="s">
        <v>2827</v>
      </c>
      <c r="C574" s="40">
        <v>-111.4821</v>
      </c>
      <c r="D574" s="40">
        <v>44.228986800000001</v>
      </c>
    </row>
    <row r="575" spans="1:4">
      <c r="A575" s="40">
        <v>16045</v>
      </c>
      <c r="B575" s="20" t="s">
        <v>3048</v>
      </c>
      <c r="C575" s="40">
        <v>-116.39794999999999</v>
      </c>
      <c r="D575" s="40">
        <v>44.060280499999998</v>
      </c>
    </row>
    <row r="576" spans="1:4">
      <c r="A576" s="40">
        <v>16047</v>
      </c>
      <c r="B576" s="20" t="s">
        <v>3049</v>
      </c>
      <c r="C576" s="40">
        <v>-114.81166</v>
      </c>
      <c r="D576" s="40">
        <v>42.970943499999997</v>
      </c>
    </row>
    <row r="577" spans="1:4">
      <c r="A577" s="40">
        <v>16049</v>
      </c>
      <c r="B577" s="20" t="s">
        <v>1128</v>
      </c>
      <c r="C577" s="40">
        <v>-115.46720000000001</v>
      </c>
      <c r="D577" s="40">
        <v>45.843879999999999</v>
      </c>
    </row>
    <row r="578" spans="1:4">
      <c r="A578" s="40">
        <v>16051</v>
      </c>
      <c r="B578" s="20" t="s">
        <v>2624</v>
      </c>
      <c r="C578" s="40">
        <v>-112.31142</v>
      </c>
      <c r="D578" s="40">
        <v>43.820272199999998</v>
      </c>
    </row>
    <row r="579" spans="1:4">
      <c r="A579" s="40">
        <v>16053</v>
      </c>
      <c r="B579" s="20" t="s">
        <v>3050</v>
      </c>
      <c r="C579" s="40">
        <v>-114.26425999999999</v>
      </c>
      <c r="D579" s="40">
        <v>42.689746100000001</v>
      </c>
    </row>
    <row r="580" spans="1:4">
      <c r="A580" s="40">
        <v>16055</v>
      </c>
      <c r="B580" s="20" t="s">
        <v>3051</v>
      </c>
      <c r="C580" s="40">
        <v>-116.70003</v>
      </c>
      <c r="D580" s="40">
        <v>47.674464100000002</v>
      </c>
    </row>
    <row r="581" spans="1:4">
      <c r="A581" s="40">
        <v>16057</v>
      </c>
      <c r="B581" s="20" t="s">
        <v>3052</v>
      </c>
      <c r="C581" s="40">
        <v>-116.71171</v>
      </c>
      <c r="D581" s="40">
        <v>46.816456299999999</v>
      </c>
    </row>
    <row r="582" spans="1:4">
      <c r="A582" s="40">
        <v>16059</v>
      </c>
      <c r="B582" s="20" t="s">
        <v>3053</v>
      </c>
      <c r="C582" s="40">
        <v>-113.9336</v>
      </c>
      <c r="D582" s="40">
        <v>44.943627900000003</v>
      </c>
    </row>
    <row r="583" spans="1:4">
      <c r="A583" s="40">
        <v>16061</v>
      </c>
      <c r="B583" s="20" t="s">
        <v>3054</v>
      </c>
      <c r="C583" s="40">
        <v>-116.42676</v>
      </c>
      <c r="D583" s="40">
        <v>46.236668199999997</v>
      </c>
    </row>
    <row r="584" spans="1:4">
      <c r="A584" s="40">
        <v>16063</v>
      </c>
      <c r="B584" s="20" t="s">
        <v>2724</v>
      </c>
      <c r="C584" s="40">
        <v>-114.13831999999999</v>
      </c>
      <c r="D584" s="40">
        <v>43.002327100000002</v>
      </c>
    </row>
    <row r="585" spans="1:4">
      <c r="A585" s="40">
        <v>16065</v>
      </c>
      <c r="B585" s="20" t="s">
        <v>570</v>
      </c>
      <c r="C585" s="40">
        <v>-111.65922</v>
      </c>
      <c r="D585" s="40">
        <v>43.784119799999999</v>
      </c>
    </row>
    <row r="586" spans="1:4">
      <c r="A586" s="40">
        <v>16067</v>
      </c>
      <c r="B586" s="20" t="s">
        <v>3055</v>
      </c>
      <c r="C586" s="40">
        <v>-113.6375</v>
      </c>
      <c r="D586" s="40">
        <v>42.854416499999999</v>
      </c>
    </row>
    <row r="587" spans="1:4">
      <c r="A587" s="40">
        <v>16069</v>
      </c>
      <c r="B587" s="20" t="s">
        <v>3056</v>
      </c>
      <c r="C587" s="40">
        <v>-116.74981</v>
      </c>
      <c r="D587" s="40">
        <v>46.327294999999999</v>
      </c>
    </row>
    <row r="588" spans="1:4">
      <c r="A588" s="40">
        <v>16071</v>
      </c>
      <c r="B588" s="20" t="s">
        <v>3057</v>
      </c>
      <c r="C588" s="40">
        <v>-112.53957</v>
      </c>
      <c r="D588" s="40">
        <v>42.1949088</v>
      </c>
    </row>
    <row r="589" spans="1:4">
      <c r="A589" s="40">
        <v>16073</v>
      </c>
      <c r="B589" s="20" t="s">
        <v>3058</v>
      </c>
      <c r="C589" s="40">
        <v>-116.16983</v>
      </c>
      <c r="D589" s="40">
        <v>42.581619199999999</v>
      </c>
    </row>
    <row r="590" spans="1:4">
      <c r="A590" s="40">
        <v>16075</v>
      </c>
      <c r="B590" s="20" t="s">
        <v>3059</v>
      </c>
      <c r="C590" s="40">
        <v>-116.76043</v>
      </c>
      <c r="D590" s="40">
        <v>44.007141400000002</v>
      </c>
    </row>
    <row r="591" spans="1:4">
      <c r="A591" s="40">
        <v>16077</v>
      </c>
      <c r="B591" s="20" t="s">
        <v>3060</v>
      </c>
      <c r="C591" s="40">
        <v>-112.84105</v>
      </c>
      <c r="D591" s="40">
        <v>42.693682500000001</v>
      </c>
    </row>
    <row r="592" spans="1:4">
      <c r="A592" s="40">
        <v>16079</v>
      </c>
      <c r="B592" s="20" t="s">
        <v>3061</v>
      </c>
      <c r="C592" s="40">
        <v>-115.89113999999999</v>
      </c>
      <c r="D592" s="40">
        <v>47.3517625</v>
      </c>
    </row>
    <row r="593" spans="1:4">
      <c r="A593" s="40">
        <v>16081</v>
      </c>
      <c r="B593" s="20" t="s">
        <v>3062</v>
      </c>
      <c r="C593" s="40">
        <v>-111.20787</v>
      </c>
      <c r="D593" s="40">
        <v>43.759923800000003</v>
      </c>
    </row>
    <row r="594" spans="1:4">
      <c r="A594" s="40">
        <v>16083</v>
      </c>
      <c r="B594" s="20" t="s">
        <v>3063</v>
      </c>
      <c r="C594" s="40">
        <v>-114.66817</v>
      </c>
      <c r="D594" s="40">
        <v>42.356084299999999</v>
      </c>
    </row>
    <row r="595" spans="1:4">
      <c r="A595" s="40">
        <v>16085</v>
      </c>
      <c r="B595" s="20" t="s">
        <v>3064</v>
      </c>
      <c r="C595" s="40">
        <v>-115.56625</v>
      </c>
      <c r="D595" s="40">
        <v>44.766508700000003</v>
      </c>
    </row>
    <row r="596" spans="1:4">
      <c r="A596" s="40">
        <v>16087</v>
      </c>
      <c r="B596" s="20" t="s">
        <v>1523</v>
      </c>
      <c r="C596" s="40">
        <v>-116.78476999999999</v>
      </c>
      <c r="D596" s="40">
        <v>44.452507900000001</v>
      </c>
    </row>
    <row r="597" spans="1:4">
      <c r="A597" s="40">
        <v>17001</v>
      </c>
      <c r="B597" s="20" t="s">
        <v>2805</v>
      </c>
      <c r="C597" s="40">
        <v>-91.188424999999995</v>
      </c>
      <c r="D597" s="40">
        <v>39.988081899999997</v>
      </c>
    </row>
    <row r="598" spans="1:4">
      <c r="A598" s="40">
        <v>17003</v>
      </c>
      <c r="B598" s="20" t="s">
        <v>3065</v>
      </c>
      <c r="C598" s="40">
        <v>-89.337591000000003</v>
      </c>
      <c r="D598" s="40">
        <v>37.191625100000003</v>
      </c>
    </row>
    <row r="599" spans="1:4">
      <c r="A599" s="40">
        <v>17005</v>
      </c>
      <c r="B599" s="20" t="s">
        <v>3066</v>
      </c>
      <c r="C599" s="40">
        <v>-89.435664000000003</v>
      </c>
      <c r="D599" s="40">
        <v>38.886882399999998</v>
      </c>
    </row>
    <row r="600" spans="1:4">
      <c r="A600" s="40">
        <v>17007</v>
      </c>
      <c r="B600" s="20" t="s">
        <v>2700</v>
      </c>
      <c r="C600" s="40">
        <v>-88.823485000000005</v>
      </c>
      <c r="D600" s="40">
        <v>42.322941999999998</v>
      </c>
    </row>
    <row r="601" spans="1:4">
      <c r="A601" s="40">
        <v>17009</v>
      </c>
      <c r="B601" s="20" t="s">
        <v>3067</v>
      </c>
      <c r="C601" s="40">
        <v>-90.750187999999994</v>
      </c>
      <c r="D601" s="40">
        <v>39.961804899999997</v>
      </c>
    </row>
    <row r="602" spans="1:4">
      <c r="A602" s="40">
        <v>17011</v>
      </c>
      <c r="B602" s="20" t="s">
        <v>3068</v>
      </c>
      <c r="C602" s="40">
        <v>-89.528414999999995</v>
      </c>
      <c r="D602" s="40">
        <v>41.404069700000001</v>
      </c>
    </row>
    <row r="603" spans="1:4">
      <c r="A603" s="40">
        <v>17013</v>
      </c>
      <c r="B603" s="20" t="s">
        <v>2597</v>
      </c>
      <c r="C603" s="40">
        <v>-90.667434999999998</v>
      </c>
      <c r="D603" s="40">
        <v>39.168957900000002</v>
      </c>
    </row>
    <row r="604" spans="1:4">
      <c r="A604" s="40">
        <v>17015</v>
      </c>
      <c r="B604" s="20" t="s">
        <v>2702</v>
      </c>
      <c r="C604" s="40">
        <v>-89.933807999999999</v>
      </c>
      <c r="D604" s="40">
        <v>42.067946599999999</v>
      </c>
    </row>
    <row r="605" spans="1:4">
      <c r="A605" s="40">
        <v>17017</v>
      </c>
      <c r="B605" s="20" t="s">
        <v>3069</v>
      </c>
      <c r="C605" s="40">
        <v>-90.247612000000004</v>
      </c>
      <c r="D605" s="40">
        <v>39.973760900000002</v>
      </c>
    </row>
    <row r="606" spans="1:4">
      <c r="A606" s="40">
        <v>17019</v>
      </c>
      <c r="B606" s="20" t="s">
        <v>3070</v>
      </c>
      <c r="C606" s="40">
        <v>-88.199476000000004</v>
      </c>
      <c r="D606" s="40">
        <v>40.139848600000001</v>
      </c>
    </row>
    <row r="607" spans="1:4">
      <c r="A607" s="40">
        <v>17021</v>
      </c>
      <c r="B607" s="20" t="s">
        <v>3071</v>
      </c>
      <c r="C607" s="40">
        <v>-89.277601000000004</v>
      </c>
      <c r="D607" s="40">
        <v>39.545828</v>
      </c>
    </row>
    <row r="608" spans="1:4">
      <c r="A608" s="40">
        <v>17023</v>
      </c>
      <c r="B608" s="20" t="s">
        <v>2704</v>
      </c>
      <c r="C608" s="40">
        <v>-87.787862000000004</v>
      </c>
      <c r="D608" s="40">
        <v>39.334023199999997</v>
      </c>
    </row>
    <row r="609" spans="1:4">
      <c r="A609" s="40">
        <v>17025</v>
      </c>
      <c r="B609" s="20" t="s">
        <v>2603</v>
      </c>
      <c r="C609" s="40">
        <v>-88.490340000000003</v>
      </c>
      <c r="D609" s="40">
        <v>38.754107300000001</v>
      </c>
    </row>
    <row r="610" spans="1:4">
      <c r="A610" s="40">
        <v>17027</v>
      </c>
      <c r="B610" s="20" t="s">
        <v>3072</v>
      </c>
      <c r="C610" s="40">
        <v>-89.422968999999995</v>
      </c>
      <c r="D610" s="40">
        <v>38.6063227</v>
      </c>
    </row>
    <row r="611" spans="1:4">
      <c r="A611" s="40">
        <v>17029</v>
      </c>
      <c r="B611" s="20" t="s">
        <v>3073</v>
      </c>
      <c r="C611" s="40">
        <v>-88.221410000000006</v>
      </c>
      <c r="D611" s="40">
        <v>39.520859999999999</v>
      </c>
    </row>
    <row r="612" spans="1:4">
      <c r="A612" s="40">
        <v>17031</v>
      </c>
      <c r="B612" s="20" t="s">
        <v>2946</v>
      </c>
      <c r="C612" s="40">
        <v>-87.816987999999995</v>
      </c>
      <c r="D612" s="40">
        <v>41.840050099999999</v>
      </c>
    </row>
    <row r="613" spans="1:4">
      <c r="A613" s="40">
        <v>17033</v>
      </c>
      <c r="B613" s="20" t="s">
        <v>2708</v>
      </c>
      <c r="C613" s="40">
        <v>-87.759325000000004</v>
      </c>
      <c r="D613" s="40">
        <v>39.0038245</v>
      </c>
    </row>
    <row r="614" spans="1:4">
      <c r="A614" s="40">
        <v>17035</v>
      </c>
      <c r="B614" s="20" t="s">
        <v>3074</v>
      </c>
      <c r="C614" s="40">
        <v>-88.240322000000006</v>
      </c>
      <c r="D614" s="40">
        <v>39.274023200000002</v>
      </c>
    </row>
    <row r="615" spans="1:4">
      <c r="A615" s="40">
        <v>17037</v>
      </c>
      <c r="B615" s="20" t="s">
        <v>2614</v>
      </c>
      <c r="C615" s="40">
        <v>-88.769800000000004</v>
      </c>
      <c r="D615" s="40">
        <v>41.893369100000001</v>
      </c>
    </row>
    <row r="616" spans="1:4">
      <c r="A616" s="40">
        <v>17039</v>
      </c>
      <c r="B616" s="20" t="s">
        <v>3075</v>
      </c>
      <c r="C616" s="40">
        <v>-88.904084999999995</v>
      </c>
      <c r="D616" s="40">
        <v>40.1743405</v>
      </c>
    </row>
    <row r="617" spans="1:4">
      <c r="A617" s="40">
        <v>17041</v>
      </c>
      <c r="B617" s="20" t="s">
        <v>2823</v>
      </c>
      <c r="C617" s="40">
        <v>-88.217561000000003</v>
      </c>
      <c r="D617" s="40">
        <v>39.769547799999998</v>
      </c>
    </row>
    <row r="618" spans="1:4">
      <c r="A618" s="40">
        <v>17043</v>
      </c>
      <c r="B618" s="20" t="s">
        <v>3076</v>
      </c>
      <c r="C618" s="40">
        <v>-88.085633999999999</v>
      </c>
      <c r="D618" s="40">
        <v>41.851737399999998</v>
      </c>
    </row>
    <row r="619" spans="1:4">
      <c r="A619" s="40">
        <v>17045</v>
      </c>
      <c r="B619" s="20" t="s">
        <v>3077</v>
      </c>
      <c r="C619" s="40">
        <v>-87.745464999999996</v>
      </c>
      <c r="D619" s="40">
        <v>39.678651700000003</v>
      </c>
    </row>
    <row r="620" spans="1:4">
      <c r="A620" s="40">
        <v>17047</v>
      </c>
      <c r="B620" s="20" t="s">
        <v>3078</v>
      </c>
      <c r="C620" s="40">
        <v>-88.053691999999998</v>
      </c>
      <c r="D620" s="40">
        <v>38.416196800000002</v>
      </c>
    </row>
    <row r="621" spans="1:4">
      <c r="A621" s="40">
        <v>17049</v>
      </c>
      <c r="B621" s="20" t="s">
        <v>2957</v>
      </c>
      <c r="C621" s="40">
        <v>-88.589697000000001</v>
      </c>
      <c r="D621" s="40">
        <v>39.059356899999997</v>
      </c>
    </row>
    <row r="622" spans="1:4">
      <c r="A622" s="40">
        <v>17051</v>
      </c>
      <c r="B622" s="20" t="s">
        <v>2618</v>
      </c>
      <c r="C622" s="40">
        <v>-89.024417999999997</v>
      </c>
      <c r="D622" s="40">
        <v>39.000058699999997</v>
      </c>
    </row>
    <row r="623" spans="1:4">
      <c r="A623" s="40">
        <v>17053</v>
      </c>
      <c r="B623" s="20" t="s">
        <v>3079</v>
      </c>
      <c r="C623" s="40">
        <v>-88.223134000000002</v>
      </c>
      <c r="D623" s="40">
        <v>40.5968649</v>
      </c>
    </row>
    <row r="624" spans="1:4">
      <c r="A624" s="40">
        <v>17055</v>
      </c>
      <c r="B624" s="20" t="s">
        <v>2619</v>
      </c>
      <c r="C624" s="40">
        <v>-88.923969999999997</v>
      </c>
      <c r="D624" s="40">
        <v>37.992022599999999</v>
      </c>
    </row>
    <row r="625" spans="1:4">
      <c r="A625" s="40">
        <v>17057</v>
      </c>
      <c r="B625" s="20" t="s">
        <v>2714</v>
      </c>
      <c r="C625" s="40">
        <v>-90.207493999999997</v>
      </c>
      <c r="D625" s="40">
        <v>40.472485300000002</v>
      </c>
    </row>
    <row r="626" spans="1:4">
      <c r="A626" s="40">
        <v>17059</v>
      </c>
      <c r="B626" s="20" t="s">
        <v>3080</v>
      </c>
      <c r="C626" s="40">
        <v>-88.230819999999994</v>
      </c>
      <c r="D626" s="40">
        <v>37.762537100000003</v>
      </c>
    </row>
    <row r="627" spans="1:4">
      <c r="A627" s="40">
        <v>17061</v>
      </c>
      <c r="B627" s="20" t="s">
        <v>2620</v>
      </c>
      <c r="C627" s="40">
        <v>-90.390512000000001</v>
      </c>
      <c r="D627" s="40">
        <v>39.356374600000002</v>
      </c>
    </row>
    <row r="628" spans="1:4">
      <c r="A628" s="40">
        <v>17063</v>
      </c>
      <c r="B628" s="20" t="s">
        <v>3081</v>
      </c>
      <c r="C628" s="40">
        <v>-88.418913000000003</v>
      </c>
      <c r="D628" s="40">
        <v>41.285603799999997</v>
      </c>
    </row>
    <row r="629" spans="1:4">
      <c r="A629" s="40">
        <v>17065</v>
      </c>
      <c r="B629" s="20" t="s">
        <v>478</v>
      </c>
      <c r="C629" s="40">
        <v>-88.538833999999994</v>
      </c>
      <c r="D629" s="40">
        <v>38.081636400000001</v>
      </c>
    </row>
    <row r="630" spans="1:4">
      <c r="A630" s="40">
        <v>17067</v>
      </c>
      <c r="B630" s="20" t="s">
        <v>2971</v>
      </c>
      <c r="C630" s="40">
        <v>-91.164725000000004</v>
      </c>
      <c r="D630" s="40">
        <v>40.403708000000002</v>
      </c>
    </row>
    <row r="631" spans="1:4">
      <c r="A631" s="40">
        <v>17069</v>
      </c>
      <c r="B631" s="20" t="s">
        <v>3082</v>
      </c>
      <c r="C631" s="40">
        <v>-88.266694999999999</v>
      </c>
      <c r="D631" s="40">
        <v>37.518079800000002</v>
      </c>
    </row>
    <row r="632" spans="1:4">
      <c r="A632" s="40">
        <v>17071</v>
      </c>
      <c r="B632" s="20" t="s">
        <v>3083</v>
      </c>
      <c r="C632" s="40">
        <v>-90.924975000000003</v>
      </c>
      <c r="D632" s="40">
        <v>40.818048699999999</v>
      </c>
    </row>
    <row r="633" spans="1:4">
      <c r="A633" s="40">
        <v>17073</v>
      </c>
      <c r="B633" s="20" t="s">
        <v>2622</v>
      </c>
      <c r="C633" s="40">
        <v>-90.131618000000003</v>
      </c>
      <c r="D633" s="40">
        <v>41.3531488</v>
      </c>
    </row>
    <row r="634" spans="1:4">
      <c r="A634" s="40">
        <v>17075</v>
      </c>
      <c r="B634" s="20" t="s">
        <v>3084</v>
      </c>
      <c r="C634" s="40">
        <v>-87.824524999999994</v>
      </c>
      <c r="D634" s="40">
        <v>40.747325799999999</v>
      </c>
    </row>
    <row r="635" spans="1:4">
      <c r="A635" s="40">
        <v>17077</v>
      </c>
      <c r="B635" s="20" t="s">
        <v>2623</v>
      </c>
      <c r="C635" s="40">
        <v>-89.382327000000004</v>
      </c>
      <c r="D635" s="40">
        <v>37.785054600000002</v>
      </c>
    </row>
    <row r="636" spans="1:4">
      <c r="A636" s="40">
        <v>17079</v>
      </c>
      <c r="B636" s="20" t="s">
        <v>2977</v>
      </c>
      <c r="C636" s="40">
        <v>-88.153779</v>
      </c>
      <c r="D636" s="40">
        <v>39.010616400000004</v>
      </c>
    </row>
    <row r="637" spans="1:4">
      <c r="A637" s="40">
        <v>17081</v>
      </c>
      <c r="B637" s="20" t="s">
        <v>2624</v>
      </c>
      <c r="C637" s="40">
        <v>-88.923972000000006</v>
      </c>
      <c r="D637" s="40">
        <v>38.300192799999998</v>
      </c>
    </row>
    <row r="638" spans="1:4">
      <c r="A638" s="40">
        <v>17083</v>
      </c>
      <c r="B638" s="20" t="s">
        <v>3085</v>
      </c>
      <c r="C638" s="40">
        <v>-90.356791999999999</v>
      </c>
      <c r="D638" s="40">
        <v>39.085574800000003</v>
      </c>
    </row>
    <row r="639" spans="1:4">
      <c r="A639" s="40">
        <v>17085</v>
      </c>
      <c r="B639" s="20" t="s">
        <v>3086</v>
      </c>
      <c r="C639" s="40">
        <v>-90.212464999999995</v>
      </c>
      <c r="D639" s="40">
        <v>42.3654279</v>
      </c>
    </row>
    <row r="640" spans="1:4">
      <c r="A640" s="40">
        <v>17087</v>
      </c>
      <c r="B640" s="20" t="s">
        <v>2722</v>
      </c>
      <c r="C640" s="40">
        <v>-88.880746000000002</v>
      </c>
      <c r="D640" s="40">
        <v>37.459598700000001</v>
      </c>
    </row>
    <row r="641" spans="1:4">
      <c r="A641" s="40">
        <v>17089</v>
      </c>
      <c r="B641" s="20" t="s">
        <v>3087</v>
      </c>
      <c r="C641" s="40">
        <v>-88.428612000000001</v>
      </c>
      <c r="D641" s="40">
        <v>41.938949999999998</v>
      </c>
    </row>
    <row r="642" spans="1:4">
      <c r="A642" s="40">
        <v>17091</v>
      </c>
      <c r="B642" s="20" t="s">
        <v>3088</v>
      </c>
      <c r="C642" s="40">
        <v>-87.861891999999997</v>
      </c>
      <c r="D642" s="40">
        <v>41.137479800000001</v>
      </c>
    </row>
    <row r="643" spans="1:4">
      <c r="A643" s="40">
        <v>17093</v>
      </c>
      <c r="B643" s="20" t="s">
        <v>3089</v>
      </c>
      <c r="C643" s="40">
        <v>-88.428798999999998</v>
      </c>
      <c r="D643" s="40">
        <v>41.590888300000003</v>
      </c>
    </row>
    <row r="644" spans="1:4">
      <c r="A644" s="40">
        <v>17095</v>
      </c>
      <c r="B644" s="20" t="s">
        <v>3090</v>
      </c>
      <c r="C644" s="40">
        <v>-90.213302999999996</v>
      </c>
      <c r="D644" s="40">
        <v>40.931487799999999</v>
      </c>
    </row>
    <row r="645" spans="1:4">
      <c r="A645" s="40">
        <v>17097</v>
      </c>
      <c r="B645" s="20" t="s">
        <v>2766</v>
      </c>
      <c r="C645" s="40">
        <v>-88.003731000000002</v>
      </c>
      <c r="D645" s="40">
        <v>42.323180399999998</v>
      </c>
    </row>
    <row r="646" spans="1:4">
      <c r="A646" s="40">
        <v>17099</v>
      </c>
      <c r="B646" s="20" t="s">
        <v>3091</v>
      </c>
      <c r="C646" s="40">
        <v>-88.886239000000003</v>
      </c>
      <c r="D646" s="40">
        <v>41.344069400000002</v>
      </c>
    </row>
    <row r="647" spans="1:4">
      <c r="A647" s="40">
        <v>17101</v>
      </c>
      <c r="B647" s="20" t="s">
        <v>2627</v>
      </c>
      <c r="C647" s="40">
        <v>-87.726988000000006</v>
      </c>
      <c r="D647" s="40">
        <v>38.720486100000002</v>
      </c>
    </row>
    <row r="648" spans="1:4">
      <c r="A648" s="40">
        <v>17103</v>
      </c>
      <c r="B648" s="20" t="s">
        <v>2628</v>
      </c>
      <c r="C648" s="40">
        <v>-89.299397999999997</v>
      </c>
      <c r="D648" s="40">
        <v>41.746229100000001</v>
      </c>
    </row>
    <row r="649" spans="1:4">
      <c r="A649" s="40">
        <v>17105</v>
      </c>
      <c r="B649" s="20" t="s">
        <v>3092</v>
      </c>
      <c r="C649" s="40">
        <v>-88.557869999999994</v>
      </c>
      <c r="D649" s="40">
        <v>40.891673400000002</v>
      </c>
    </row>
    <row r="650" spans="1:4">
      <c r="A650" s="40">
        <v>17107</v>
      </c>
      <c r="B650" s="20" t="s">
        <v>2726</v>
      </c>
      <c r="C650" s="40">
        <v>-89.367751999999996</v>
      </c>
      <c r="D650" s="40">
        <v>40.1246747</v>
      </c>
    </row>
    <row r="651" spans="1:4">
      <c r="A651" s="40">
        <v>17109</v>
      </c>
      <c r="B651" s="20" t="s">
        <v>3093</v>
      </c>
      <c r="C651" s="40">
        <v>-90.677755000000005</v>
      </c>
      <c r="D651" s="40">
        <v>40.456747200000002</v>
      </c>
    </row>
    <row r="652" spans="1:4">
      <c r="A652" s="40">
        <v>17111</v>
      </c>
      <c r="B652" s="20" t="s">
        <v>3094</v>
      </c>
      <c r="C652" s="40">
        <v>-88.452640000000002</v>
      </c>
      <c r="D652" s="40">
        <v>42.324446299999998</v>
      </c>
    </row>
    <row r="653" spans="1:4">
      <c r="A653" s="40">
        <v>17113</v>
      </c>
      <c r="B653" s="20" t="s">
        <v>3095</v>
      </c>
      <c r="C653" s="40">
        <v>-88.847695000000002</v>
      </c>
      <c r="D653" s="40">
        <v>40.490617499999999</v>
      </c>
    </row>
    <row r="654" spans="1:4">
      <c r="A654" s="40">
        <v>17115</v>
      </c>
      <c r="B654" s="20" t="s">
        <v>2631</v>
      </c>
      <c r="C654" s="40">
        <v>-88.961748</v>
      </c>
      <c r="D654" s="40">
        <v>39.859990600000003</v>
      </c>
    </row>
    <row r="655" spans="1:4">
      <c r="A655" s="40">
        <v>17117</v>
      </c>
      <c r="B655" s="20" t="s">
        <v>3096</v>
      </c>
      <c r="C655" s="40">
        <v>-89.924594999999997</v>
      </c>
      <c r="D655" s="40">
        <v>39.261360400000001</v>
      </c>
    </row>
    <row r="656" spans="1:4">
      <c r="A656" s="40">
        <v>17119</v>
      </c>
      <c r="B656" s="20" t="s">
        <v>570</v>
      </c>
      <c r="C656" s="40">
        <v>-89.905109999999993</v>
      </c>
      <c r="D656" s="40">
        <v>38.830168</v>
      </c>
    </row>
    <row r="657" spans="1:4">
      <c r="A657" s="40">
        <v>17121</v>
      </c>
      <c r="B657" s="20" t="s">
        <v>2633</v>
      </c>
      <c r="C657" s="40">
        <v>-88.919005999999996</v>
      </c>
      <c r="D657" s="40">
        <v>38.649625899999997</v>
      </c>
    </row>
    <row r="658" spans="1:4">
      <c r="A658" s="40">
        <v>17123</v>
      </c>
      <c r="B658" s="20" t="s">
        <v>2634</v>
      </c>
      <c r="C658" s="40">
        <v>-89.344819000000001</v>
      </c>
      <c r="D658" s="40">
        <v>41.0332741</v>
      </c>
    </row>
    <row r="659" spans="1:4">
      <c r="A659" s="40">
        <v>17125</v>
      </c>
      <c r="B659" s="20" t="s">
        <v>3097</v>
      </c>
      <c r="C659" s="40">
        <v>-89.916655000000006</v>
      </c>
      <c r="D659" s="40">
        <v>40.239344099999997</v>
      </c>
    </row>
    <row r="660" spans="1:4">
      <c r="A660" s="40">
        <v>17127</v>
      </c>
      <c r="B660" s="20" t="s">
        <v>3098</v>
      </c>
      <c r="C660" s="40">
        <v>-88.707543000000001</v>
      </c>
      <c r="D660" s="40">
        <v>37.2192395</v>
      </c>
    </row>
    <row r="661" spans="1:4">
      <c r="A661" s="40">
        <v>17129</v>
      </c>
      <c r="B661" s="20" t="s">
        <v>3099</v>
      </c>
      <c r="C661" s="40">
        <v>-89.801727999999997</v>
      </c>
      <c r="D661" s="40">
        <v>40.027116399999997</v>
      </c>
    </row>
    <row r="662" spans="1:4">
      <c r="A662" s="40">
        <v>17131</v>
      </c>
      <c r="B662" s="20" t="s">
        <v>3100</v>
      </c>
      <c r="C662" s="40">
        <v>-90.741084000000001</v>
      </c>
      <c r="D662" s="40">
        <v>41.205437000000003</v>
      </c>
    </row>
    <row r="663" spans="1:4">
      <c r="A663" s="40">
        <v>17133</v>
      </c>
      <c r="B663" s="20" t="s">
        <v>2636</v>
      </c>
      <c r="C663" s="40">
        <v>-90.177431999999996</v>
      </c>
      <c r="D663" s="40">
        <v>38.278539500000001</v>
      </c>
    </row>
    <row r="664" spans="1:4">
      <c r="A664" s="40">
        <v>17135</v>
      </c>
      <c r="B664" s="20" t="s">
        <v>2637</v>
      </c>
      <c r="C664" s="40">
        <v>-89.479016000000001</v>
      </c>
      <c r="D664" s="40">
        <v>39.230970399999997</v>
      </c>
    </row>
    <row r="665" spans="1:4">
      <c r="A665" s="40">
        <v>17137</v>
      </c>
      <c r="B665" s="20" t="s">
        <v>2638</v>
      </c>
      <c r="C665" s="40">
        <v>-90.201217999999997</v>
      </c>
      <c r="D665" s="40">
        <v>39.715804200000001</v>
      </c>
    </row>
    <row r="666" spans="1:4">
      <c r="A666" s="40">
        <v>17139</v>
      </c>
      <c r="B666" s="20" t="s">
        <v>3101</v>
      </c>
      <c r="C666" s="40">
        <v>-88.619297000000003</v>
      </c>
      <c r="D666" s="40">
        <v>39.641367899999999</v>
      </c>
    </row>
    <row r="667" spans="1:4">
      <c r="A667" s="40">
        <v>17141</v>
      </c>
      <c r="B667" s="20" t="s">
        <v>3102</v>
      </c>
      <c r="C667" s="40">
        <v>-89.320211</v>
      </c>
      <c r="D667" s="40">
        <v>42.042574500000001</v>
      </c>
    </row>
    <row r="668" spans="1:4">
      <c r="A668" s="40">
        <v>17143</v>
      </c>
      <c r="B668" s="20" t="s">
        <v>3103</v>
      </c>
      <c r="C668" s="40">
        <v>-89.759865000000005</v>
      </c>
      <c r="D668" s="40">
        <v>40.787970600000001</v>
      </c>
    </row>
    <row r="669" spans="1:4">
      <c r="A669" s="40">
        <v>17145</v>
      </c>
      <c r="B669" s="20" t="s">
        <v>2639</v>
      </c>
      <c r="C669" s="40">
        <v>-89.367281000000006</v>
      </c>
      <c r="D669" s="40">
        <v>38.084366699999997</v>
      </c>
    </row>
    <row r="670" spans="1:4">
      <c r="A670" s="40">
        <v>17147</v>
      </c>
      <c r="B670" s="20" t="s">
        <v>3104</v>
      </c>
      <c r="C670" s="40">
        <v>-88.591110999999998</v>
      </c>
      <c r="D670" s="40">
        <v>40.010247200000002</v>
      </c>
    </row>
    <row r="671" spans="1:4">
      <c r="A671" s="40">
        <v>17149</v>
      </c>
      <c r="B671" s="20" t="s">
        <v>2641</v>
      </c>
      <c r="C671" s="40">
        <v>-90.886658999999995</v>
      </c>
      <c r="D671" s="40">
        <v>39.622604099999997</v>
      </c>
    </row>
    <row r="672" spans="1:4">
      <c r="A672" s="40">
        <v>17151</v>
      </c>
      <c r="B672" s="20" t="s">
        <v>2734</v>
      </c>
      <c r="C672" s="40">
        <v>-88.561283000000003</v>
      </c>
      <c r="D672" s="40">
        <v>37.413253500000003</v>
      </c>
    </row>
    <row r="673" spans="1:4">
      <c r="A673" s="40">
        <v>17153</v>
      </c>
      <c r="B673" s="20" t="s">
        <v>2736</v>
      </c>
      <c r="C673" s="40">
        <v>-89.127386000000001</v>
      </c>
      <c r="D673" s="40">
        <v>37.222694599999997</v>
      </c>
    </row>
    <row r="674" spans="1:4">
      <c r="A674" s="40">
        <v>17155</v>
      </c>
      <c r="B674" s="20" t="s">
        <v>2909</v>
      </c>
      <c r="C674" s="40">
        <v>-89.285788999999994</v>
      </c>
      <c r="D674" s="40">
        <v>41.204156699999999</v>
      </c>
    </row>
    <row r="675" spans="1:4">
      <c r="A675" s="40">
        <v>17157</v>
      </c>
      <c r="B675" s="20" t="s">
        <v>2642</v>
      </c>
      <c r="C675" s="40">
        <v>-89.825654999999998</v>
      </c>
      <c r="D675" s="40">
        <v>38.052149900000003</v>
      </c>
    </row>
    <row r="676" spans="1:4">
      <c r="A676" s="40">
        <v>17159</v>
      </c>
      <c r="B676" s="20" t="s">
        <v>3105</v>
      </c>
      <c r="C676" s="40">
        <v>-88.085601999999994</v>
      </c>
      <c r="D676" s="40">
        <v>38.712287400000001</v>
      </c>
    </row>
    <row r="677" spans="1:4">
      <c r="A677" s="40">
        <v>17161</v>
      </c>
      <c r="B677" s="20" t="s">
        <v>3106</v>
      </c>
      <c r="C677" s="40">
        <v>-90.567554000000001</v>
      </c>
      <c r="D677" s="40">
        <v>41.467535099999999</v>
      </c>
    </row>
    <row r="678" spans="1:4">
      <c r="A678" s="40">
        <v>17163</v>
      </c>
      <c r="B678" s="20" t="s">
        <v>2644</v>
      </c>
      <c r="C678" s="40">
        <v>-89.928482000000002</v>
      </c>
      <c r="D678" s="40">
        <v>38.470322299999999</v>
      </c>
    </row>
    <row r="679" spans="1:4">
      <c r="A679" s="40">
        <v>17165</v>
      </c>
      <c r="B679" s="20" t="s">
        <v>2738</v>
      </c>
      <c r="C679" s="40">
        <v>-88.541196999999997</v>
      </c>
      <c r="D679" s="40">
        <v>37.753329999999998</v>
      </c>
    </row>
    <row r="680" spans="1:4">
      <c r="A680" s="40">
        <v>17167</v>
      </c>
      <c r="B680" s="20" t="s">
        <v>3107</v>
      </c>
      <c r="C680" s="40">
        <v>-89.658839</v>
      </c>
      <c r="D680" s="40">
        <v>39.758183299999999</v>
      </c>
    </row>
    <row r="681" spans="1:4">
      <c r="A681" s="40">
        <v>17169</v>
      </c>
      <c r="B681" s="20" t="s">
        <v>3108</v>
      </c>
      <c r="C681" s="40">
        <v>-90.615387999999996</v>
      </c>
      <c r="D681" s="40">
        <v>40.158163000000002</v>
      </c>
    </row>
    <row r="682" spans="1:4">
      <c r="A682" s="40">
        <v>17171</v>
      </c>
      <c r="B682" s="20" t="s">
        <v>2739</v>
      </c>
      <c r="C682" s="40">
        <v>-90.474551000000005</v>
      </c>
      <c r="D682" s="40">
        <v>39.644036</v>
      </c>
    </row>
    <row r="683" spans="1:4">
      <c r="A683" s="40">
        <v>17173</v>
      </c>
      <c r="B683" s="20" t="s">
        <v>2645</v>
      </c>
      <c r="C683" s="40">
        <v>-88.805910999999995</v>
      </c>
      <c r="D683" s="40">
        <v>39.391272299999997</v>
      </c>
    </row>
    <row r="684" spans="1:4">
      <c r="A684" s="40">
        <v>17175</v>
      </c>
      <c r="B684" s="20" t="s">
        <v>3109</v>
      </c>
      <c r="C684" s="40">
        <v>-89.797576000000007</v>
      </c>
      <c r="D684" s="40">
        <v>41.093270699999998</v>
      </c>
    </row>
    <row r="685" spans="1:4">
      <c r="A685" s="40">
        <v>17177</v>
      </c>
      <c r="B685" s="20" t="s">
        <v>3110</v>
      </c>
      <c r="C685" s="40">
        <v>-89.662682000000004</v>
      </c>
      <c r="D685" s="40">
        <v>42.351665599999997</v>
      </c>
    </row>
    <row r="686" spans="1:4">
      <c r="A686" s="40">
        <v>17179</v>
      </c>
      <c r="B686" s="20" t="s">
        <v>3111</v>
      </c>
      <c r="C686" s="40">
        <v>-89.513339999999999</v>
      </c>
      <c r="D686" s="40">
        <v>40.507588300000002</v>
      </c>
    </row>
    <row r="687" spans="1:4">
      <c r="A687" s="40">
        <v>17181</v>
      </c>
      <c r="B687" s="20" t="s">
        <v>2745</v>
      </c>
      <c r="C687" s="40">
        <v>-89.254356000000001</v>
      </c>
      <c r="D687" s="40">
        <v>37.471140800000001</v>
      </c>
    </row>
    <row r="688" spans="1:4">
      <c r="A688" s="40">
        <v>17183</v>
      </c>
      <c r="B688" s="20" t="s">
        <v>3112</v>
      </c>
      <c r="C688" s="40">
        <v>-87.732926000000006</v>
      </c>
      <c r="D688" s="40">
        <v>40.183716699999998</v>
      </c>
    </row>
    <row r="689" spans="1:4">
      <c r="A689" s="40">
        <v>17185</v>
      </c>
      <c r="B689" s="20" t="s">
        <v>3113</v>
      </c>
      <c r="C689" s="40">
        <v>-87.843681000000004</v>
      </c>
      <c r="D689" s="40">
        <v>38.446343800000001</v>
      </c>
    </row>
    <row r="690" spans="1:4">
      <c r="A690" s="40">
        <v>17187</v>
      </c>
      <c r="B690" s="20" t="s">
        <v>3020</v>
      </c>
      <c r="C690" s="40">
        <v>-90.614782000000005</v>
      </c>
      <c r="D690" s="40">
        <v>40.848886999999998</v>
      </c>
    </row>
    <row r="691" spans="1:4">
      <c r="A691" s="40">
        <v>17189</v>
      </c>
      <c r="B691" s="20" t="s">
        <v>1523</v>
      </c>
      <c r="C691" s="40">
        <v>-89.410501999999994</v>
      </c>
      <c r="D691" s="40">
        <v>38.3524192</v>
      </c>
    </row>
    <row r="692" spans="1:4">
      <c r="A692" s="40">
        <v>17191</v>
      </c>
      <c r="B692" s="20" t="s">
        <v>3021</v>
      </c>
      <c r="C692" s="40">
        <v>-88.425865000000002</v>
      </c>
      <c r="D692" s="40">
        <v>38.429553599999998</v>
      </c>
    </row>
    <row r="693" spans="1:4">
      <c r="A693" s="40">
        <v>17193</v>
      </c>
      <c r="B693" s="20" t="s">
        <v>2747</v>
      </c>
      <c r="C693" s="40">
        <v>-88.180164000000005</v>
      </c>
      <c r="D693" s="40">
        <v>38.087144500000001</v>
      </c>
    </row>
    <row r="694" spans="1:4">
      <c r="A694" s="40">
        <v>17195</v>
      </c>
      <c r="B694" s="20" t="s">
        <v>3114</v>
      </c>
      <c r="C694" s="40">
        <v>-89.913622000000004</v>
      </c>
      <c r="D694" s="40">
        <v>41.755983999999998</v>
      </c>
    </row>
    <row r="695" spans="1:4">
      <c r="A695" s="40">
        <v>17197</v>
      </c>
      <c r="B695" s="20" t="s">
        <v>3115</v>
      </c>
      <c r="C695" s="40">
        <v>-87.978296</v>
      </c>
      <c r="D695" s="40">
        <v>41.444850899999999</v>
      </c>
    </row>
    <row r="696" spans="1:4">
      <c r="A696" s="40">
        <v>17199</v>
      </c>
      <c r="B696" s="20" t="s">
        <v>3116</v>
      </c>
      <c r="C696" s="40">
        <v>-88.930096000000006</v>
      </c>
      <c r="D696" s="40">
        <v>37.730407399999997</v>
      </c>
    </row>
    <row r="697" spans="1:4">
      <c r="A697" s="40">
        <v>17201</v>
      </c>
      <c r="B697" s="20" t="s">
        <v>3117</v>
      </c>
      <c r="C697" s="40">
        <v>-89.160842000000002</v>
      </c>
      <c r="D697" s="40">
        <v>42.336308899999999</v>
      </c>
    </row>
    <row r="698" spans="1:4">
      <c r="A698" s="40">
        <v>17203</v>
      </c>
      <c r="B698" s="20" t="s">
        <v>3118</v>
      </c>
      <c r="C698" s="40">
        <v>-89.210808</v>
      </c>
      <c r="D698" s="40">
        <v>40.788298500000003</v>
      </c>
    </row>
    <row r="699" spans="1:4">
      <c r="A699" s="40">
        <v>18001</v>
      </c>
      <c r="B699" s="20" t="s">
        <v>2805</v>
      </c>
      <c r="C699" s="40">
        <v>-84.936582000000001</v>
      </c>
      <c r="D699" s="40">
        <v>40.745774400000002</v>
      </c>
    </row>
    <row r="700" spans="1:4">
      <c r="A700" s="40">
        <v>18003</v>
      </c>
      <c r="B700" s="20" t="s">
        <v>3119</v>
      </c>
      <c r="C700" s="40">
        <v>-85.066522000000006</v>
      </c>
      <c r="D700" s="40">
        <v>41.0912565</v>
      </c>
    </row>
    <row r="701" spans="1:4">
      <c r="A701" s="40">
        <v>18005</v>
      </c>
      <c r="B701" s="20" t="s">
        <v>3120</v>
      </c>
      <c r="C701" s="40">
        <v>-85.897891000000001</v>
      </c>
      <c r="D701" s="40">
        <v>39.205743900000002</v>
      </c>
    </row>
    <row r="702" spans="1:4">
      <c r="A702" s="40">
        <v>18007</v>
      </c>
      <c r="B702" s="20" t="s">
        <v>2699</v>
      </c>
      <c r="C702" s="40">
        <v>-87.310826000000006</v>
      </c>
      <c r="D702" s="40">
        <v>40.606316399999997</v>
      </c>
    </row>
    <row r="703" spans="1:4">
      <c r="A703" s="40">
        <v>18009</v>
      </c>
      <c r="B703" s="20" t="s">
        <v>3121</v>
      </c>
      <c r="C703" s="40">
        <v>-85.324787999999998</v>
      </c>
      <c r="D703" s="40">
        <v>40.473787100000003</v>
      </c>
    </row>
    <row r="704" spans="1:4">
      <c r="A704" s="40">
        <v>18011</v>
      </c>
      <c r="B704" s="20" t="s">
        <v>2700</v>
      </c>
      <c r="C704" s="40">
        <v>-86.468669000000006</v>
      </c>
      <c r="D704" s="40">
        <v>40.051176400000003</v>
      </c>
    </row>
    <row r="705" spans="1:4">
      <c r="A705" s="40">
        <v>18013</v>
      </c>
      <c r="B705" s="20" t="s">
        <v>3067</v>
      </c>
      <c r="C705" s="40">
        <v>-86.228100999999995</v>
      </c>
      <c r="D705" s="40">
        <v>39.196456599999998</v>
      </c>
    </row>
    <row r="706" spans="1:4">
      <c r="A706" s="40">
        <v>18015</v>
      </c>
      <c r="B706" s="20" t="s">
        <v>2702</v>
      </c>
      <c r="C706" s="40">
        <v>-86.563518999999999</v>
      </c>
      <c r="D706" s="40">
        <v>40.583060400000001</v>
      </c>
    </row>
    <row r="707" spans="1:4">
      <c r="A707" s="40">
        <v>18017</v>
      </c>
      <c r="B707" s="20" t="s">
        <v>3069</v>
      </c>
      <c r="C707" s="40">
        <v>-86.346207000000007</v>
      </c>
      <c r="D707" s="40">
        <v>40.761659600000002</v>
      </c>
    </row>
    <row r="708" spans="1:4">
      <c r="A708" s="40">
        <v>18019</v>
      </c>
      <c r="B708" s="20" t="s">
        <v>2704</v>
      </c>
      <c r="C708" s="40">
        <v>-85.707650000000001</v>
      </c>
      <c r="D708" s="40">
        <v>38.477437100000003</v>
      </c>
    </row>
    <row r="709" spans="1:4">
      <c r="A709" s="40">
        <v>18021</v>
      </c>
      <c r="B709" s="20" t="s">
        <v>2603</v>
      </c>
      <c r="C709" s="40">
        <v>-87.115768000000003</v>
      </c>
      <c r="D709" s="40">
        <v>39.392918399999999</v>
      </c>
    </row>
    <row r="710" spans="1:4">
      <c r="A710" s="40">
        <v>18023</v>
      </c>
      <c r="B710" s="20" t="s">
        <v>3072</v>
      </c>
      <c r="C710" s="40">
        <v>-86.475325999999995</v>
      </c>
      <c r="D710" s="40">
        <v>40.302145600000003</v>
      </c>
    </row>
    <row r="711" spans="1:4">
      <c r="A711" s="40">
        <v>18025</v>
      </c>
      <c r="B711" s="20" t="s">
        <v>2708</v>
      </c>
      <c r="C711" s="40">
        <v>-86.451269999999994</v>
      </c>
      <c r="D711" s="40">
        <v>38.292020899999997</v>
      </c>
    </row>
    <row r="712" spans="1:4">
      <c r="A712" s="40">
        <v>18027</v>
      </c>
      <c r="B712" s="20" t="s">
        <v>3122</v>
      </c>
      <c r="C712" s="40">
        <v>-87.071973</v>
      </c>
      <c r="D712" s="40">
        <v>38.7022999</v>
      </c>
    </row>
    <row r="713" spans="1:4">
      <c r="A713" s="40">
        <v>18029</v>
      </c>
      <c r="B713" s="20" t="s">
        <v>3123</v>
      </c>
      <c r="C713" s="40">
        <v>-84.973344999999995</v>
      </c>
      <c r="D713" s="40">
        <v>39.144876500000002</v>
      </c>
    </row>
    <row r="714" spans="1:4">
      <c r="A714" s="40">
        <v>18031</v>
      </c>
      <c r="B714" s="20" t="s">
        <v>2951</v>
      </c>
      <c r="C714" s="40">
        <v>-85.500901999999996</v>
      </c>
      <c r="D714" s="40">
        <v>39.3071506</v>
      </c>
    </row>
    <row r="715" spans="1:4">
      <c r="A715" s="40">
        <v>18033</v>
      </c>
      <c r="B715" s="20" t="s">
        <v>2614</v>
      </c>
      <c r="C715" s="40">
        <v>-84.998987999999997</v>
      </c>
      <c r="D715" s="40">
        <v>41.398061300000002</v>
      </c>
    </row>
    <row r="716" spans="1:4">
      <c r="A716" s="40">
        <v>18035</v>
      </c>
      <c r="B716" s="20" t="s">
        <v>965</v>
      </c>
      <c r="C716" s="40">
        <v>-85.397328000000002</v>
      </c>
      <c r="D716" s="40">
        <v>40.227872499999997</v>
      </c>
    </row>
    <row r="717" spans="1:4">
      <c r="A717" s="40">
        <v>18037</v>
      </c>
      <c r="B717" s="20" t="s">
        <v>3124</v>
      </c>
      <c r="C717" s="40">
        <v>-86.879703000000006</v>
      </c>
      <c r="D717" s="40">
        <v>38.364277800000004</v>
      </c>
    </row>
    <row r="718" spans="1:4">
      <c r="A718" s="40">
        <v>18039</v>
      </c>
      <c r="B718" s="20" t="s">
        <v>3125</v>
      </c>
      <c r="C718" s="40">
        <v>-85.858857</v>
      </c>
      <c r="D718" s="40">
        <v>41.597717000000003</v>
      </c>
    </row>
    <row r="719" spans="1:4">
      <c r="A719" s="40">
        <v>18041</v>
      </c>
      <c r="B719" s="20" t="s">
        <v>2618</v>
      </c>
      <c r="C719" s="40">
        <v>-85.178410999999997</v>
      </c>
      <c r="D719" s="40">
        <v>39.639833799999998</v>
      </c>
    </row>
    <row r="720" spans="1:4">
      <c r="A720" s="40">
        <v>18043</v>
      </c>
      <c r="B720" s="20" t="s">
        <v>2961</v>
      </c>
      <c r="C720" s="40">
        <v>-85.906992000000002</v>
      </c>
      <c r="D720" s="40">
        <v>38.319020500000001</v>
      </c>
    </row>
    <row r="721" spans="1:4">
      <c r="A721" s="40">
        <v>18045</v>
      </c>
      <c r="B721" s="20" t="s">
        <v>3126</v>
      </c>
      <c r="C721" s="40">
        <v>-87.241921000000005</v>
      </c>
      <c r="D721" s="40">
        <v>40.121201499999998</v>
      </c>
    </row>
    <row r="722" spans="1:4">
      <c r="A722" s="40">
        <v>18047</v>
      </c>
      <c r="B722" s="20" t="s">
        <v>2619</v>
      </c>
      <c r="C722" s="40">
        <v>-85.06053</v>
      </c>
      <c r="D722" s="40">
        <v>39.414291800000001</v>
      </c>
    </row>
    <row r="723" spans="1:4">
      <c r="A723" s="40">
        <v>18049</v>
      </c>
      <c r="B723" s="20" t="s">
        <v>2714</v>
      </c>
      <c r="C723" s="40">
        <v>-86.263561999999993</v>
      </c>
      <c r="D723" s="40">
        <v>41.047132499999996</v>
      </c>
    </row>
    <row r="724" spans="1:4">
      <c r="A724" s="40">
        <v>18051</v>
      </c>
      <c r="B724" s="20" t="s">
        <v>3127</v>
      </c>
      <c r="C724" s="40">
        <v>-87.585183999999998</v>
      </c>
      <c r="D724" s="40">
        <v>38.311610799999997</v>
      </c>
    </row>
    <row r="725" spans="1:4">
      <c r="A725" s="40">
        <v>18053</v>
      </c>
      <c r="B725" s="20" t="s">
        <v>2716</v>
      </c>
      <c r="C725" s="40">
        <v>-85.654686999999996</v>
      </c>
      <c r="D725" s="40">
        <v>40.515872299999998</v>
      </c>
    </row>
    <row r="726" spans="1:4">
      <c r="A726" s="40">
        <v>18055</v>
      </c>
      <c r="B726" s="20" t="s">
        <v>2620</v>
      </c>
      <c r="C726" s="40">
        <v>-86.962232</v>
      </c>
      <c r="D726" s="40">
        <v>39.036305499999997</v>
      </c>
    </row>
    <row r="727" spans="1:4">
      <c r="A727" s="40">
        <v>18057</v>
      </c>
      <c r="B727" s="20" t="s">
        <v>478</v>
      </c>
      <c r="C727" s="40">
        <v>-86.051841999999994</v>
      </c>
      <c r="D727" s="40">
        <v>40.072298600000003</v>
      </c>
    </row>
    <row r="728" spans="1:4">
      <c r="A728" s="40">
        <v>18059</v>
      </c>
      <c r="B728" s="20" t="s">
        <v>2971</v>
      </c>
      <c r="C728" s="40">
        <v>-85.773257000000001</v>
      </c>
      <c r="D728" s="40">
        <v>39.822961200000002</v>
      </c>
    </row>
    <row r="729" spans="1:4">
      <c r="A729" s="40">
        <v>18061</v>
      </c>
      <c r="B729" s="20" t="s">
        <v>3128</v>
      </c>
      <c r="C729" s="40">
        <v>-86.111245999999994</v>
      </c>
      <c r="D729" s="40">
        <v>38.195221699999998</v>
      </c>
    </row>
    <row r="730" spans="1:4">
      <c r="A730" s="40">
        <v>18063</v>
      </c>
      <c r="B730" s="20" t="s">
        <v>3129</v>
      </c>
      <c r="C730" s="40">
        <v>-86.509945000000002</v>
      </c>
      <c r="D730" s="40">
        <v>39.769869100000001</v>
      </c>
    </row>
    <row r="731" spans="1:4">
      <c r="A731" s="40">
        <v>18065</v>
      </c>
      <c r="B731" s="20" t="s">
        <v>2622</v>
      </c>
      <c r="C731" s="40">
        <v>-85.396542999999994</v>
      </c>
      <c r="D731" s="40">
        <v>39.931125100000003</v>
      </c>
    </row>
    <row r="732" spans="1:4">
      <c r="A732" s="40">
        <v>18067</v>
      </c>
      <c r="B732" s="20" t="s">
        <v>2719</v>
      </c>
      <c r="C732" s="40">
        <v>-86.116709</v>
      </c>
      <c r="D732" s="40">
        <v>40.483623600000001</v>
      </c>
    </row>
    <row r="733" spans="1:4">
      <c r="A733" s="40">
        <v>18069</v>
      </c>
      <c r="B733" s="20" t="s">
        <v>3130</v>
      </c>
      <c r="C733" s="40">
        <v>-85.488311999999993</v>
      </c>
      <c r="D733" s="40">
        <v>40.829075899999999</v>
      </c>
    </row>
    <row r="734" spans="1:4">
      <c r="A734" s="40">
        <v>18071</v>
      </c>
      <c r="B734" s="20" t="s">
        <v>2623</v>
      </c>
      <c r="C734" s="40">
        <v>-86.037560999999997</v>
      </c>
      <c r="D734" s="40">
        <v>38.906342199999997</v>
      </c>
    </row>
    <row r="735" spans="1:4">
      <c r="A735" s="40">
        <v>18073</v>
      </c>
      <c r="B735" s="20" t="s">
        <v>2977</v>
      </c>
      <c r="C735" s="40">
        <v>-87.116111000000004</v>
      </c>
      <c r="D735" s="40">
        <v>41.022968499999998</v>
      </c>
    </row>
    <row r="736" spans="1:4">
      <c r="A736" s="40">
        <v>18075</v>
      </c>
      <c r="B736" s="20" t="s">
        <v>3131</v>
      </c>
      <c r="C736" s="40">
        <v>-85.005747</v>
      </c>
      <c r="D736" s="40">
        <v>40.4378077</v>
      </c>
    </row>
    <row r="737" spans="1:4">
      <c r="A737" s="40">
        <v>18077</v>
      </c>
      <c r="B737" s="20" t="s">
        <v>2624</v>
      </c>
      <c r="C737" s="40">
        <v>-85.438303000000005</v>
      </c>
      <c r="D737" s="40">
        <v>38.785585599999997</v>
      </c>
    </row>
    <row r="738" spans="1:4">
      <c r="A738" s="40">
        <v>18079</v>
      </c>
      <c r="B738" s="20" t="s">
        <v>3132</v>
      </c>
      <c r="C738" s="40">
        <v>-85.627379000000005</v>
      </c>
      <c r="D738" s="40">
        <v>38.997570799999998</v>
      </c>
    </row>
    <row r="739" spans="1:4">
      <c r="A739" s="40">
        <v>18081</v>
      </c>
      <c r="B739" s="20" t="s">
        <v>2722</v>
      </c>
      <c r="C739" s="40">
        <v>-86.101744999999994</v>
      </c>
      <c r="D739" s="40">
        <v>39.489956800000002</v>
      </c>
    </row>
    <row r="740" spans="1:4">
      <c r="A740" s="40">
        <v>18083</v>
      </c>
      <c r="B740" s="20" t="s">
        <v>3090</v>
      </c>
      <c r="C740" s="40">
        <v>-87.417782000000003</v>
      </c>
      <c r="D740" s="40">
        <v>38.6895472</v>
      </c>
    </row>
    <row r="741" spans="1:4">
      <c r="A741" s="40">
        <v>18085</v>
      </c>
      <c r="B741" s="20" t="s">
        <v>3133</v>
      </c>
      <c r="C741" s="40">
        <v>-85.860650000000007</v>
      </c>
      <c r="D741" s="40">
        <v>41.244357200000003</v>
      </c>
    </row>
    <row r="742" spans="1:4">
      <c r="A742" s="40">
        <v>18087</v>
      </c>
      <c r="B742" s="20" t="s">
        <v>3134</v>
      </c>
      <c r="C742" s="40">
        <v>-85.426691000000005</v>
      </c>
      <c r="D742" s="40">
        <v>41.642347800000003</v>
      </c>
    </row>
    <row r="743" spans="1:4">
      <c r="A743" s="40">
        <v>18089</v>
      </c>
      <c r="B743" s="20" t="s">
        <v>2766</v>
      </c>
      <c r="C743" s="40">
        <v>-87.382216</v>
      </c>
      <c r="D743" s="40">
        <v>41.416851600000001</v>
      </c>
    </row>
    <row r="744" spans="1:4">
      <c r="A744" s="40">
        <v>18091</v>
      </c>
      <c r="B744" s="20" t="s">
        <v>3135</v>
      </c>
      <c r="C744" s="40">
        <v>-86.740454</v>
      </c>
      <c r="D744" s="40">
        <v>41.5459356</v>
      </c>
    </row>
    <row r="745" spans="1:4">
      <c r="A745" s="40">
        <v>18093</v>
      </c>
      <c r="B745" s="20" t="s">
        <v>2627</v>
      </c>
      <c r="C745" s="40">
        <v>-86.483227999999997</v>
      </c>
      <c r="D745" s="40">
        <v>38.840953800000001</v>
      </c>
    </row>
    <row r="746" spans="1:4">
      <c r="A746" s="40">
        <v>18095</v>
      </c>
      <c r="B746" s="20" t="s">
        <v>570</v>
      </c>
      <c r="C746" s="40">
        <v>-85.719476</v>
      </c>
      <c r="D746" s="40">
        <v>40.161268300000003</v>
      </c>
    </row>
    <row r="747" spans="1:4">
      <c r="A747" s="40">
        <v>18097</v>
      </c>
      <c r="B747" s="20" t="s">
        <v>2633</v>
      </c>
      <c r="C747" s="40">
        <v>-86.138262999999995</v>
      </c>
      <c r="D747" s="40">
        <v>39.781636200000001</v>
      </c>
    </row>
    <row r="748" spans="1:4">
      <c r="A748" s="40">
        <v>18099</v>
      </c>
      <c r="B748" s="20" t="s">
        <v>2634</v>
      </c>
      <c r="C748" s="40">
        <v>-86.261801000000006</v>
      </c>
      <c r="D748" s="40">
        <v>41.324873500000002</v>
      </c>
    </row>
    <row r="749" spans="1:4">
      <c r="A749" s="40">
        <v>18101</v>
      </c>
      <c r="B749" s="20" t="s">
        <v>2900</v>
      </c>
      <c r="C749" s="40">
        <v>-86.803077000000002</v>
      </c>
      <c r="D749" s="40">
        <v>38.707943499999999</v>
      </c>
    </row>
    <row r="750" spans="1:4">
      <c r="A750" s="40">
        <v>18103</v>
      </c>
      <c r="B750" s="20" t="s">
        <v>363</v>
      </c>
      <c r="C750" s="40">
        <v>-86.045237</v>
      </c>
      <c r="D750" s="40">
        <v>40.769548100000002</v>
      </c>
    </row>
    <row r="751" spans="1:4">
      <c r="A751" s="40">
        <v>18105</v>
      </c>
      <c r="B751" s="20" t="s">
        <v>2636</v>
      </c>
      <c r="C751" s="40">
        <v>-86.523342999999997</v>
      </c>
      <c r="D751" s="40">
        <v>39.161004599999998</v>
      </c>
    </row>
    <row r="752" spans="1:4">
      <c r="A752" s="40">
        <v>18107</v>
      </c>
      <c r="B752" s="20" t="s">
        <v>2637</v>
      </c>
      <c r="C752" s="40">
        <v>-86.893422999999999</v>
      </c>
      <c r="D752" s="40">
        <v>40.040372300000001</v>
      </c>
    </row>
    <row r="753" spans="1:4">
      <c r="A753" s="40">
        <v>18109</v>
      </c>
      <c r="B753" s="20" t="s">
        <v>2638</v>
      </c>
      <c r="C753" s="40">
        <v>-86.446471000000003</v>
      </c>
      <c r="D753" s="40">
        <v>39.481669599999996</v>
      </c>
    </row>
    <row r="754" spans="1:4">
      <c r="A754" s="40">
        <v>18111</v>
      </c>
      <c r="B754" s="20" t="s">
        <v>2729</v>
      </c>
      <c r="C754" s="40">
        <v>-87.397789000000003</v>
      </c>
      <c r="D754" s="40">
        <v>40.955711200000003</v>
      </c>
    </row>
    <row r="755" spans="1:4">
      <c r="A755" s="40">
        <v>18113</v>
      </c>
      <c r="B755" s="20" t="s">
        <v>3136</v>
      </c>
      <c r="C755" s="40">
        <v>-85.417411999999999</v>
      </c>
      <c r="D755" s="40">
        <v>41.398355299999999</v>
      </c>
    </row>
    <row r="756" spans="1:4">
      <c r="A756" s="40">
        <v>18115</v>
      </c>
      <c r="B756" s="20" t="s">
        <v>2003</v>
      </c>
      <c r="C756" s="40">
        <v>-84.965024999999997</v>
      </c>
      <c r="D756" s="40">
        <v>38.949967100000002</v>
      </c>
    </row>
    <row r="757" spans="1:4">
      <c r="A757" s="40">
        <v>18117</v>
      </c>
      <c r="B757" s="20" t="s">
        <v>2778</v>
      </c>
      <c r="C757" s="40">
        <v>-86.495228999999995</v>
      </c>
      <c r="D757" s="40">
        <v>38.541213599999999</v>
      </c>
    </row>
    <row r="758" spans="1:4">
      <c r="A758" s="40">
        <v>18119</v>
      </c>
      <c r="B758" s="20" t="s">
        <v>3137</v>
      </c>
      <c r="C758" s="40">
        <v>-86.837823999999998</v>
      </c>
      <c r="D758" s="40">
        <v>39.312629600000001</v>
      </c>
    </row>
    <row r="759" spans="1:4">
      <c r="A759" s="40">
        <v>18121</v>
      </c>
      <c r="B759" s="20" t="s">
        <v>3138</v>
      </c>
      <c r="C759" s="40">
        <v>-87.206781000000007</v>
      </c>
      <c r="D759" s="40">
        <v>39.773607300000002</v>
      </c>
    </row>
    <row r="760" spans="1:4">
      <c r="A760" s="40">
        <v>18123</v>
      </c>
      <c r="B760" s="20" t="s">
        <v>2639</v>
      </c>
      <c r="C760" s="40">
        <v>-86.638006000000004</v>
      </c>
      <c r="D760" s="40">
        <v>38.079712800000003</v>
      </c>
    </row>
    <row r="761" spans="1:4">
      <c r="A761" s="40">
        <v>18125</v>
      </c>
      <c r="B761" s="20" t="s">
        <v>2641</v>
      </c>
      <c r="C761" s="40">
        <v>-87.232343</v>
      </c>
      <c r="D761" s="40">
        <v>38.398481500000003</v>
      </c>
    </row>
    <row r="762" spans="1:4">
      <c r="A762" s="40">
        <v>18127</v>
      </c>
      <c r="B762" s="20" t="s">
        <v>3139</v>
      </c>
      <c r="C762" s="40">
        <v>-87.067931999999999</v>
      </c>
      <c r="D762" s="40">
        <v>41.4606633</v>
      </c>
    </row>
    <row r="763" spans="1:4">
      <c r="A763" s="40">
        <v>18129</v>
      </c>
      <c r="B763" s="20" t="s">
        <v>3140</v>
      </c>
      <c r="C763" s="40">
        <v>-87.868745000000004</v>
      </c>
      <c r="D763" s="40">
        <v>38.021939099999997</v>
      </c>
    </row>
    <row r="764" spans="1:4">
      <c r="A764" s="40">
        <v>18131</v>
      </c>
      <c r="B764" s="20" t="s">
        <v>2736</v>
      </c>
      <c r="C764" s="40">
        <v>-86.698907000000005</v>
      </c>
      <c r="D764" s="40">
        <v>41.041661099999999</v>
      </c>
    </row>
    <row r="765" spans="1:4">
      <c r="A765" s="40">
        <v>18133</v>
      </c>
      <c r="B765" s="20" t="s">
        <v>2909</v>
      </c>
      <c r="C765" s="40">
        <v>-86.845033999999998</v>
      </c>
      <c r="D765" s="40">
        <v>39.666335199999999</v>
      </c>
    </row>
    <row r="766" spans="1:4">
      <c r="A766" s="40">
        <v>18135</v>
      </c>
      <c r="B766" s="20" t="s">
        <v>2642</v>
      </c>
      <c r="C766" s="40">
        <v>-85.011404999999996</v>
      </c>
      <c r="D766" s="40">
        <v>40.157483800000001</v>
      </c>
    </row>
    <row r="767" spans="1:4">
      <c r="A767" s="40">
        <v>18137</v>
      </c>
      <c r="B767" s="20" t="s">
        <v>3141</v>
      </c>
      <c r="C767" s="40">
        <v>-85.262490999999997</v>
      </c>
      <c r="D767" s="40">
        <v>39.103113499999999</v>
      </c>
    </row>
    <row r="768" spans="1:4">
      <c r="A768" s="40">
        <v>18139</v>
      </c>
      <c r="B768" s="20" t="s">
        <v>3142</v>
      </c>
      <c r="C768" s="40">
        <v>-85.465433000000004</v>
      </c>
      <c r="D768" s="40">
        <v>39.620025800000001</v>
      </c>
    </row>
    <row r="769" spans="1:4">
      <c r="A769" s="40">
        <v>18141</v>
      </c>
      <c r="B769" s="20" t="s">
        <v>3143</v>
      </c>
      <c r="C769" s="40">
        <v>-86.290014999999997</v>
      </c>
      <c r="D769" s="40">
        <v>41.6167035</v>
      </c>
    </row>
    <row r="770" spans="1:4">
      <c r="A770" s="40">
        <v>18143</v>
      </c>
      <c r="B770" s="20" t="s">
        <v>2739</v>
      </c>
      <c r="C770" s="40">
        <v>-85.746966999999998</v>
      </c>
      <c r="D770" s="40">
        <v>38.6862724</v>
      </c>
    </row>
    <row r="771" spans="1:4">
      <c r="A771" s="40">
        <v>18145</v>
      </c>
      <c r="B771" s="20" t="s">
        <v>2645</v>
      </c>
      <c r="C771" s="40">
        <v>-85.791465000000002</v>
      </c>
      <c r="D771" s="40">
        <v>39.523126499999996</v>
      </c>
    </row>
    <row r="772" spans="1:4">
      <c r="A772" s="40">
        <v>18147</v>
      </c>
      <c r="B772" s="20" t="s">
        <v>3144</v>
      </c>
      <c r="C772" s="40">
        <v>-87.007845000000003</v>
      </c>
      <c r="D772" s="40">
        <v>38.014291100000001</v>
      </c>
    </row>
    <row r="773" spans="1:4">
      <c r="A773" s="40">
        <v>18149</v>
      </c>
      <c r="B773" s="20" t="s">
        <v>3145</v>
      </c>
      <c r="C773" s="40">
        <v>-86.647789000000003</v>
      </c>
      <c r="D773" s="40">
        <v>41.280770199999999</v>
      </c>
    </row>
    <row r="774" spans="1:4">
      <c r="A774" s="40">
        <v>18151</v>
      </c>
      <c r="B774" s="20" t="s">
        <v>3146</v>
      </c>
      <c r="C774" s="40">
        <v>-85.001069000000001</v>
      </c>
      <c r="D774" s="40">
        <v>41.644083299999998</v>
      </c>
    </row>
    <row r="775" spans="1:4">
      <c r="A775" s="40">
        <v>18153</v>
      </c>
      <c r="B775" s="20" t="s">
        <v>3147</v>
      </c>
      <c r="C775" s="40">
        <v>-87.414015000000006</v>
      </c>
      <c r="D775" s="40">
        <v>39.089098900000003</v>
      </c>
    </row>
    <row r="776" spans="1:4">
      <c r="A776" s="40">
        <v>18155</v>
      </c>
      <c r="B776" s="20" t="s">
        <v>3148</v>
      </c>
      <c r="C776" s="40">
        <v>-85.036589000000006</v>
      </c>
      <c r="D776" s="40">
        <v>38.826310800000002</v>
      </c>
    </row>
    <row r="777" spans="1:4">
      <c r="A777" s="40">
        <v>18157</v>
      </c>
      <c r="B777" s="20" t="s">
        <v>3149</v>
      </c>
      <c r="C777" s="40">
        <v>-86.894075999999998</v>
      </c>
      <c r="D777" s="40">
        <v>40.388711700000002</v>
      </c>
    </row>
    <row r="778" spans="1:4">
      <c r="A778" s="40">
        <v>18159</v>
      </c>
      <c r="B778" s="20" t="s">
        <v>3150</v>
      </c>
      <c r="C778" s="40">
        <v>-86.051951000000003</v>
      </c>
      <c r="D778" s="40">
        <v>40.311211200000002</v>
      </c>
    </row>
    <row r="779" spans="1:4">
      <c r="A779" s="40">
        <v>18161</v>
      </c>
      <c r="B779" s="20" t="s">
        <v>2745</v>
      </c>
      <c r="C779" s="40">
        <v>-84.924931000000001</v>
      </c>
      <c r="D779" s="40">
        <v>39.625158300000002</v>
      </c>
    </row>
    <row r="780" spans="1:4">
      <c r="A780" s="40">
        <v>18163</v>
      </c>
      <c r="B780" s="20" t="s">
        <v>3151</v>
      </c>
      <c r="C780" s="40">
        <v>-87.585599000000002</v>
      </c>
      <c r="D780" s="40">
        <v>38.025514299999998</v>
      </c>
    </row>
    <row r="781" spans="1:4">
      <c r="A781" s="40">
        <v>18165</v>
      </c>
      <c r="B781" s="20" t="s">
        <v>3152</v>
      </c>
      <c r="C781" s="40">
        <v>-87.464141999999995</v>
      </c>
      <c r="D781" s="40">
        <v>39.854093200000001</v>
      </c>
    </row>
    <row r="782" spans="1:4">
      <c r="A782" s="40">
        <v>18167</v>
      </c>
      <c r="B782" s="20" t="s">
        <v>3153</v>
      </c>
      <c r="C782" s="40">
        <v>-87.389696999999998</v>
      </c>
      <c r="D782" s="40">
        <v>39.430731100000003</v>
      </c>
    </row>
    <row r="783" spans="1:4">
      <c r="A783" s="40">
        <v>18169</v>
      </c>
      <c r="B783" s="20" t="s">
        <v>3113</v>
      </c>
      <c r="C783" s="40">
        <v>-85.794269999999997</v>
      </c>
      <c r="D783" s="40">
        <v>40.845734899999997</v>
      </c>
    </row>
    <row r="784" spans="1:4">
      <c r="A784" s="40">
        <v>18171</v>
      </c>
      <c r="B784" s="20" t="s">
        <v>3020</v>
      </c>
      <c r="C784" s="40">
        <v>-87.353369999999998</v>
      </c>
      <c r="D784" s="40">
        <v>40.347046200000001</v>
      </c>
    </row>
    <row r="785" spans="1:4">
      <c r="A785" s="40">
        <v>18173</v>
      </c>
      <c r="B785" s="20" t="s">
        <v>3154</v>
      </c>
      <c r="C785" s="40">
        <v>-87.271743000000001</v>
      </c>
      <c r="D785" s="40">
        <v>38.092372099999999</v>
      </c>
    </row>
    <row r="786" spans="1:4">
      <c r="A786" s="40">
        <v>18175</v>
      </c>
      <c r="B786" s="20" t="s">
        <v>1523</v>
      </c>
      <c r="C786" s="40">
        <v>-86.105430999999996</v>
      </c>
      <c r="D786" s="40">
        <v>38.599781900000004</v>
      </c>
    </row>
    <row r="787" spans="1:4">
      <c r="A787" s="40">
        <v>18177</v>
      </c>
      <c r="B787" s="20" t="s">
        <v>3021</v>
      </c>
      <c r="C787" s="40">
        <v>-85.009918999999996</v>
      </c>
      <c r="D787" s="40">
        <v>39.864400600000003</v>
      </c>
    </row>
    <row r="788" spans="1:4">
      <c r="A788" s="40">
        <v>18179</v>
      </c>
      <c r="B788" s="20" t="s">
        <v>3155</v>
      </c>
      <c r="C788" s="40">
        <v>-85.221191000000005</v>
      </c>
      <c r="D788" s="40">
        <v>40.729318399999997</v>
      </c>
    </row>
    <row r="789" spans="1:4">
      <c r="A789" s="40">
        <v>18181</v>
      </c>
      <c r="B789" s="20" t="s">
        <v>2747</v>
      </c>
      <c r="C789" s="40">
        <v>-86.865557999999993</v>
      </c>
      <c r="D789" s="40">
        <v>40.749779099999998</v>
      </c>
    </row>
    <row r="790" spans="1:4">
      <c r="A790" s="40">
        <v>18183</v>
      </c>
      <c r="B790" s="20" t="s">
        <v>3156</v>
      </c>
      <c r="C790" s="40">
        <v>-85.505052000000006</v>
      </c>
      <c r="D790" s="40">
        <v>41.139327700000003</v>
      </c>
    </row>
    <row r="791" spans="1:4">
      <c r="A791" s="40">
        <v>19001</v>
      </c>
      <c r="B791" s="20" t="s">
        <v>3157</v>
      </c>
      <c r="C791" s="40">
        <v>-94.471058999999997</v>
      </c>
      <c r="D791" s="40">
        <v>41.330756100000002</v>
      </c>
    </row>
    <row r="792" spans="1:4">
      <c r="A792" s="40">
        <v>19003</v>
      </c>
      <c r="B792" s="20" t="s">
        <v>2805</v>
      </c>
      <c r="C792" s="40">
        <v>-94.699325999999999</v>
      </c>
      <c r="D792" s="40">
        <v>41.029035700000001</v>
      </c>
    </row>
    <row r="793" spans="1:4">
      <c r="A793" s="40">
        <v>19005</v>
      </c>
      <c r="B793" s="20" t="s">
        <v>3158</v>
      </c>
      <c r="C793" s="40">
        <v>-91.379155999999995</v>
      </c>
      <c r="D793" s="40">
        <v>43.284006099999999</v>
      </c>
    </row>
    <row r="794" spans="1:4">
      <c r="A794" s="40">
        <v>19007</v>
      </c>
      <c r="B794" s="20" t="s">
        <v>3159</v>
      </c>
      <c r="C794" s="40">
        <v>-92.868611999999999</v>
      </c>
      <c r="D794" s="40">
        <v>40.743239799999998</v>
      </c>
    </row>
    <row r="795" spans="1:4">
      <c r="A795" s="40">
        <v>19009</v>
      </c>
      <c r="B795" s="20" t="s">
        <v>3160</v>
      </c>
      <c r="C795" s="40">
        <v>-94.905818999999994</v>
      </c>
      <c r="D795" s="40">
        <v>41.684462799999999</v>
      </c>
    </row>
    <row r="796" spans="1:4">
      <c r="A796" s="40">
        <v>19011</v>
      </c>
      <c r="B796" s="20" t="s">
        <v>2699</v>
      </c>
      <c r="C796" s="40">
        <v>-92.064635999999993</v>
      </c>
      <c r="D796" s="40">
        <v>42.080117399999999</v>
      </c>
    </row>
    <row r="797" spans="1:4">
      <c r="A797" s="40">
        <v>19013</v>
      </c>
      <c r="B797" s="20" t="s">
        <v>3161</v>
      </c>
      <c r="C797" s="40">
        <v>-92.308673999999996</v>
      </c>
      <c r="D797" s="40">
        <v>42.470094000000003</v>
      </c>
    </row>
    <row r="798" spans="1:4">
      <c r="A798" s="40">
        <v>19015</v>
      </c>
      <c r="B798" s="20" t="s">
        <v>2700</v>
      </c>
      <c r="C798" s="40">
        <v>-93.931399999999996</v>
      </c>
      <c r="D798" s="40">
        <v>42.036617700000001</v>
      </c>
    </row>
    <row r="799" spans="1:4">
      <c r="A799" s="40">
        <v>19017</v>
      </c>
      <c r="B799" s="20" t="s">
        <v>3162</v>
      </c>
      <c r="C799" s="40">
        <v>-92.317959000000002</v>
      </c>
      <c r="D799" s="40">
        <v>42.774614999999997</v>
      </c>
    </row>
    <row r="800" spans="1:4">
      <c r="A800" s="40">
        <v>19019</v>
      </c>
      <c r="B800" s="20" t="s">
        <v>3163</v>
      </c>
      <c r="C800" s="40">
        <v>-91.837457999999998</v>
      </c>
      <c r="D800" s="40">
        <v>42.4710824</v>
      </c>
    </row>
    <row r="801" spans="1:4">
      <c r="A801" s="40">
        <v>19021</v>
      </c>
      <c r="B801" s="20" t="s">
        <v>3164</v>
      </c>
      <c r="C801" s="40">
        <v>-95.151002000000005</v>
      </c>
      <c r="D801" s="40">
        <v>42.735458800000004</v>
      </c>
    </row>
    <row r="802" spans="1:4">
      <c r="A802" s="40">
        <v>19023</v>
      </c>
      <c r="B802" s="20" t="s">
        <v>2596</v>
      </c>
      <c r="C802" s="40">
        <v>-92.79016</v>
      </c>
      <c r="D802" s="40">
        <v>42.7317283</v>
      </c>
    </row>
    <row r="803" spans="1:4">
      <c r="A803" s="40">
        <v>19025</v>
      </c>
      <c r="B803" s="20" t="s">
        <v>2597</v>
      </c>
      <c r="C803" s="40">
        <v>-94.640460000000004</v>
      </c>
      <c r="D803" s="40">
        <v>42.385210800000003</v>
      </c>
    </row>
    <row r="804" spans="1:4">
      <c r="A804" s="40">
        <v>19027</v>
      </c>
      <c r="B804" s="20" t="s">
        <v>2702</v>
      </c>
      <c r="C804" s="40">
        <v>-94.860326999999998</v>
      </c>
      <c r="D804" s="40">
        <v>42.036172100000002</v>
      </c>
    </row>
    <row r="805" spans="1:4">
      <c r="A805" s="40">
        <v>19029</v>
      </c>
      <c r="B805" s="20" t="s">
        <v>3069</v>
      </c>
      <c r="C805" s="40">
        <v>-94.928062999999995</v>
      </c>
      <c r="D805" s="40">
        <v>41.331529099999997</v>
      </c>
    </row>
    <row r="806" spans="1:4">
      <c r="A806" s="40">
        <v>19031</v>
      </c>
      <c r="B806" s="20" t="s">
        <v>3165</v>
      </c>
      <c r="C806" s="40">
        <v>-91.132467000000005</v>
      </c>
      <c r="D806" s="40">
        <v>41.772337800000003</v>
      </c>
    </row>
    <row r="807" spans="1:4">
      <c r="A807" s="40">
        <v>19033</v>
      </c>
      <c r="B807" s="20" t="s">
        <v>3166</v>
      </c>
      <c r="C807" s="40">
        <v>-93.261223999999999</v>
      </c>
      <c r="D807" s="40">
        <v>43.0817756</v>
      </c>
    </row>
    <row r="808" spans="1:4">
      <c r="A808" s="40">
        <v>19035</v>
      </c>
      <c r="B808" s="20" t="s">
        <v>2599</v>
      </c>
      <c r="C808" s="40">
        <v>-95.623894000000007</v>
      </c>
      <c r="D808" s="40">
        <v>42.735389099999999</v>
      </c>
    </row>
    <row r="809" spans="1:4">
      <c r="A809" s="40">
        <v>19037</v>
      </c>
      <c r="B809" s="20" t="s">
        <v>3167</v>
      </c>
      <c r="C809" s="40">
        <v>-92.317668999999995</v>
      </c>
      <c r="D809" s="40">
        <v>43.0600965</v>
      </c>
    </row>
    <row r="810" spans="1:4">
      <c r="A810" s="40">
        <v>19039</v>
      </c>
      <c r="B810" s="20" t="s">
        <v>2602</v>
      </c>
      <c r="C810" s="40">
        <v>-93.785162</v>
      </c>
      <c r="D810" s="40">
        <v>41.028920900000003</v>
      </c>
    </row>
    <row r="811" spans="1:4">
      <c r="A811" s="40">
        <v>19041</v>
      </c>
      <c r="B811" s="20" t="s">
        <v>2603</v>
      </c>
      <c r="C811" s="40">
        <v>-95.150964999999999</v>
      </c>
      <c r="D811" s="40">
        <v>43.0824718</v>
      </c>
    </row>
    <row r="812" spans="1:4">
      <c r="A812" s="40">
        <v>19043</v>
      </c>
      <c r="B812" s="20" t="s">
        <v>2942</v>
      </c>
      <c r="C812" s="40">
        <v>-91.341064000000003</v>
      </c>
      <c r="D812" s="40">
        <v>42.844526500000001</v>
      </c>
    </row>
    <row r="813" spans="1:4">
      <c r="A813" s="40">
        <v>19045</v>
      </c>
      <c r="B813" s="20" t="s">
        <v>3072</v>
      </c>
      <c r="C813" s="40">
        <v>-90.532218999999998</v>
      </c>
      <c r="D813" s="40">
        <v>41.898098699999998</v>
      </c>
    </row>
    <row r="814" spans="1:4">
      <c r="A814" s="40">
        <v>19047</v>
      </c>
      <c r="B814" s="20" t="s">
        <v>2708</v>
      </c>
      <c r="C814" s="40">
        <v>-95.381972000000005</v>
      </c>
      <c r="D814" s="40">
        <v>42.037182399999999</v>
      </c>
    </row>
    <row r="815" spans="1:4">
      <c r="A815" s="40">
        <v>19049</v>
      </c>
      <c r="B815" s="20" t="s">
        <v>2613</v>
      </c>
      <c r="C815" s="40">
        <v>-94.039707000000007</v>
      </c>
      <c r="D815" s="40">
        <v>41.684892599999998</v>
      </c>
    </row>
    <row r="816" spans="1:4">
      <c r="A816" s="40">
        <v>19051</v>
      </c>
      <c r="B816" s="20" t="s">
        <v>3168</v>
      </c>
      <c r="C816" s="40">
        <v>-92.410066</v>
      </c>
      <c r="D816" s="40">
        <v>40.747751399999999</v>
      </c>
    </row>
    <row r="817" spans="1:4">
      <c r="A817" s="40">
        <v>19053</v>
      </c>
      <c r="B817" s="20" t="s">
        <v>2951</v>
      </c>
      <c r="C817" s="40">
        <v>-93.786309000000003</v>
      </c>
      <c r="D817" s="40">
        <v>40.737622199999997</v>
      </c>
    </row>
    <row r="818" spans="1:4">
      <c r="A818" s="40">
        <v>19055</v>
      </c>
      <c r="B818" s="20" t="s">
        <v>965</v>
      </c>
      <c r="C818" s="40">
        <v>-91.367411000000004</v>
      </c>
      <c r="D818" s="40">
        <v>42.471386500000001</v>
      </c>
    </row>
    <row r="819" spans="1:4">
      <c r="A819" s="40">
        <v>19057</v>
      </c>
      <c r="B819" s="20" t="s">
        <v>3169</v>
      </c>
      <c r="C819" s="40">
        <v>-91.181426000000002</v>
      </c>
      <c r="D819" s="40">
        <v>40.922941799999997</v>
      </c>
    </row>
    <row r="820" spans="1:4">
      <c r="A820" s="40">
        <v>19059</v>
      </c>
      <c r="B820" s="20" t="s">
        <v>3170</v>
      </c>
      <c r="C820" s="40">
        <v>-95.150993999999997</v>
      </c>
      <c r="D820" s="40">
        <v>43.3778249</v>
      </c>
    </row>
    <row r="821" spans="1:4">
      <c r="A821" s="40">
        <v>19061</v>
      </c>
      <c r="B821" s="20" t="s">
        <v>3171</v>
      </c>
      <c r="C821" s="40">
        <v>-90.882626000000002</v>
      </c>
      <c r="D821" s="40">
        <v>42.468584999999997</v>
      </c>
    </row>
    <row r="822" spans="1:4">
      <c r="A822" s="40">
        <v>19063</v>
      </c>
      <c r="B822" s="20" t="s">
        <v>3172</v>
      </c>
      <c r="C822" s="40">
        <v>-94.678613999999996</v>
      </c>
      <c r="D822" s="40">
        <v>43.377822799999997</v>
      </c>
    </row>
    <row r="823" spans="1:4">
      <c r="A823" s="40">
        <v>19065</v>
      </c>
      <c r="B823" s="20" t="s">
        <v>2618</v>
      </c>
      <c r="C823" s="40">
        <v>-91.844200000000001</v>
      </c>
      <c r="D823" s="40">
        <v>42.862713399999997</v>
      </c>
    </row>
    <row r="824" spans="1:4">
      <c r="A824" s="40">
        <v>19067</v>
      </c>
      <c r="B824" s="20" t="s">
        <v>2961</v>
      </c>
      <c r="C824" s="40">
        <v>-92.789400999999998</v>
      </c>
      <c r="D824" s="40">
        <v>43.0600053</v>
      </c>
    </row>
    <row r="825" spans="1:4">
      <c r="A825" s="40">
        <v>19069</v>
      </c>
      <c r="B825" s="20" t="s">
        <v>2619</v>
      </c>
      <c r="C825" s="40">
        <v>-93.262568999999999</v>
      </c>
      <c r="D825" s="40">
        <v>42.732703800000003</v>
      </c>
    </row>
    <row r="826" spans="1:4">
      <c r="A826" s="40">
        <v>19071</v>
      </c>
      <c r="B826" s="20" t="s">
        <v>2827</v>
      </c>
      <c r="C826" s="40">
        <v>-95.604755999999995</v>
      </c>
      <c r="D826" s="40">
        <v>40.745566799999999</v>
      </c>
    </row>
    <row r="827" spans="1:4">
      <c r="A827" s="40">
        <v>19073</v>
      </c>
      <c r="B827" s="20" t="s">
        <v>2620</v>
      </c>
      <c r="C827" s="40">
        <v>-94.396580999999998</v>
      </c>
      <c r="D827" s="40">
        <v>42.036145500000003</v>
      </c>
    </row>
    <row r="828" spans="1:4">
      <c r="A828" s="40">
        <v>19075</v>
      </c>
      <c r="B828" s="20" t="s">
        <v>3081</v>
      </c>
      <c r="C828" s="40">
        <v>-92.791465000000002</v>
      </c>
      <c r="D828" s="40">
        <v>42.401957199999998</v>
      </c>
    </row>
    <row r="829" spans="1:4">
      <c r="A829" s="40">
        <v>19077</v>
      </c>
      <c r="B829" s="20" t="s">
        <v>3173</v>
      </c>
      <c r="C829" s="40">
        <v>-94.501109999999997</v>
      </c>
      <c r="D829" s="40">
        <v>41.683789699999998</v>
      </c>
    </row>
    <row r="830" spans="1:4">
      <c r="A830" s="40">
        <v>19079</v>
      </c>
      <c r="B830" s="20" t="s">
        <v>478</v>
      </c>
      <c r="C830" s="40">
        <v>-93.706725000000006</v>
      </c>
      <c r="D830" s="40">
        <v>42.3839538</v>
      </c>
    </row>
    <row r="831" spans="1:4">
      <c r="A831" s="40">
        <v>19081</v>
      </c>
      <c r="B831" s="20" t="s">
        <v>2971</v>
      </c>
      <c r="C831" s="40">
        <v>-93.734549000000001</v>
      </c>
      <c r="D831" s="40">
        <v>43.081784800000001</v>
      </c>
    </row>
    <row r="832" spans="1:4">
      <c r="A832" s="40">
        <v>19083</v>
      </c>
      <c r="B832" s="20" t="s">
        <v>3082</v>
      </c>
      <c r="C832" s="40">
        <v>-93.240404999999996</v>
      </c>
      <c r="D832" s="40">
        <v>42.383930300000003</v>
      </c>
    </row>
    <row r="833" spans="1:4">
      <c r="A833" s="40">
        <v>19085</v>
      </c>
      <c r="B833" s="20" t="s">
        <v>3128</v>
      </c>
      <c r="C833" s="40">
        <v>-95.817035000000004</v>
      </c>
      <c r="D833" s="40">
        <v>41.683361699999999</v>
      </c>
    </row>
    <row r="834" spans="1:4">
      <c r="A834" s="40">
        <v>19087</v>
      </c>
      <c r="B834" s="20" t="s">
        <v>2622</v>
      </c>
      <c r="C834" s="40">
        <v>-91.544343999999995</v>
      </c>
      <c r="D834" s="40">
        <v>40.9876085</v>
      </c>
    </row>
    <row r="835" spans="1:4">
      <c r="A835" s="40">
        <v>19089</v>
      </c>
      <c r="B835" s="20" t="s">
        <v>2719</v>
      </c>
      <c r="C835" s="40">
        <v>-92.317102000000006</v>
      </c>
      <c r="D835" s="40">
        <v>43.356769999999997</v>
      </c>
    </row>
    <row r="836" spans="1:4">
      <c r="A836" s="40">
        <v>19091</v>
      </c>
      <c r="B836" s="20" t="s">
        <v>2761</v>
      </c>
      <c r="C836" s="40">
        <v>-94.207224999999994</v>
      </c>
      <c r="D836" s="40">
        <v>42.776442600000003</v>
      </c>
    </row>
    <row r="837" spans="1:4">
      <c r="A837" s="40">
        <v>19093</v>
      </c>
      <c r="B837" s="20" t="s">
        <v>3174</v>
      </c>
      <c r="C837" s="40">
        <v>-95.513553999999999</v>
      </c>
      <c r="D837" s="40">
        <v>42.386961399999997</v>
      </c>
    </row>
    <row r="838" spans="1:4">
      <c r="A838" s="40">
        <v>19095</v>
      </c>
      <c r="B838" s="20" t="s">
        <v>1259</v>
      </c>
      <c r="C838" s="40">
        <v>-92.063695999999993</v>
      </c>
      <c r="D838" s="40">
        <v>41.686216399999999</v>
      </c>
    </row>
    <row r="839" spans="1:4">
      <c r="A839" s="40">
        <v>19097</v>
      </c>
      <c r="B839" s="20" t="s">
        <v>2623</v>
      </c>
      <c r="C839" s="40">
        <v>-90.574038999999999</v>
      </c>
      <c r="D839" s="40">
        <v>42.171784199999998</v>
      </c>
    </row>
    <row r="840" spans="1:4">
      <c r="A840" s="40">
        <v>19099</v>
      </c>
      <c r="B840" s="20" t="s">
        <v>2977</v>
      </c>
      <c r="C840" s="40">
        <v>-93.053759999999997</v>
      </c>
      <c r="D840" s="40">
        <v>41.686035199999999</v>
      </c>
    </row>
    <row r="841" spans="1:4">
      <c r="A841" s="40">
        <v>19101</v>
      </c>
      <c r="B841" s="20" t="s">
        <v>2624</v>
      </c>
      <c r="C841" s="40">
        <v>-91.948622</v>
      </c>
      <c r="D841" s="40">
        <v>41.031654699999997</v>
      </c>
    </row>
    <row r="842" spans="1:4">
      <c r="A842" s="40">
        <v>19103</v>
      </c>
      <c r="B842" s="20" t="s">
        <v>2722</v>
      </c>
      <c r="C842" s="40">
        <v>-91.586793</v>
      </c>
      <c r="D842" s="40">
        <v>41.671508699999997</v>
      </c>
    </row>
    <row r="843" spans="1:4">
      <c r="A843" s="40">
        <v>19105</v>
      </c>
      <c r="B843" s="20" t="s">
        <v>2980</v>
      </c>
      <c r="C843" s="40">
        <v>-91.131395999999995</v>
      </c>
      <c r="D843" s="40">
        <v>42.121186100000003</v>
      </c>
    </row>
    <row r="844" spans="1:4">
      <c r="A844" s="40">
        <v>19107</v>
      </c>
      <c r="B844" s="20" t="s">
        <v>3175</v>
      </c>
      <c r="C844" s="40">
        <v>-92.178506999999996</v>
      </c>
      <c r="D844" s="40">
        <v>41.336498300000002</v>
      </c>
    </row>
    <row r="845" spans="1:4">
      <c r="A845" s="40">
        <v>19109</v>
      </c>
      <c r="B845" s="20" t="s">
        <v>3176</v>
      </c>
      <c r="C845" s="40">
        <v>-94.206897999999995</v>
      </c>
      <c r="D845" s="40">
        <v>43.2041398</v>
      </c>
    </row>
    <row r="846" spans="1:4">
      <c r="A846" s="40">
        <v>19111</v>
      </c>
      <c r="B846" s="20" t="s">
        <v>2628</v>
      </c>
      <c r="C846" s="40">
        <v>-91.479500000000002</v>
      </c>
      <c r="D846" s="40">
        <v>40.642199300000001</v>
      </c>
    </row>
    <row r="847" spans="1:4">
      <c r="A847" s="40">
        <v>19113</v>
      </c>
      <c r="B847" s="20" t="s">
        <v>3177</v>
      </c>
      <c r="C847" s="40">
        <v>-91.598095000000001</v>
      </c>
      <c r="D847" s="40">
        <v>42.079230799999998</v>
      </c>
    </row>
    <row r="848" spans="1:4">
      <c r="A848" s="40">
        <v>19115</v>
      </c>
      <c r="B848" s="20" t="s">
        <v>3178</v>
      </c>
      <c r="C848" s="40">
        <v>-91.259583000000006</v>
      </c>
      <c r="D848" s="40">
        <v>41.218434100000003</v>
      </c>
    </row>
    <row r="849" spans="1:4">
      <c r="A849" s="40">
        <v>19117</v>
      </c>
      <c r="B849" s="20" t="s">
        <v>3179</v>
      </c>
      <c r="C849" s="40">
        <v>-93.327808000000005</v>
      </c>
      <c r="D849" s="40">
        <v>41.029589600000001</v>
      </c>
    </row>
    <row r="850" spans="1:4">
      <c r="A850" s="40">
        <v>19119</v>
      </c>
      <c r="B850" s="20" t="s">
        <v>3180</v>
      </c>
      <c r="C850" s="40">
        <v>-96.210222000000002</v>
      </c>
      <c r="D850" s="40">
        <v>43.381112899999998</v>
      </c>
    </row>
    <row r="851" spans="1:4">
      <c r="A851" s="40">
        <v>19121</v>
      </c>
      <c r="B851" s="20" t="s">
        <v>570</v>
      </c>
      <c r="C851" s="40">
        <v>-94.015546000000001</v>
      </c>
      <c r="D851" s="40">
        <v>41.330818999999998</v>
      </c>
    </row>
    <row r="852" spans="1:4">
      <c r="A852" s="40">
        <v>19123</v>
      </c>
      <c r="B852" s="20" t="s">
        <v>3181</v>
      </c>
      <c r="C852" s="40">
        <v>-92.640839</v>
      </c>
      <c r="D852" s="40">
        <v>41.335214999999998</v>
      </c>
    </row>
    <row r="853" spans="1:4">
      <c r="A853" s="40">
        <v>19125</v>
      </c>
      <c r="B853" s="20" t="s">
        <v>2633</v>
      </c>
      <c r="C853" s="40">
        <v>-93.099348000000006</v>
      </c>
      <c r="D853" s="40">
        <v>41.334451000000001</v>
      </c>
    </row>
    <row r="854" spans="1:4">
      <c r="A854" s="40">
        <v>19127</v>
      </c>
      <c r="B854" s="20" t="s">
        <v>2634</v>
      </c>
      <c r="C854" s="40">
        <v>-92.999082000000001</v>
      </c>
      <c r="D854" s="40">
        <v>42.035868399999998</v>
      </c>
    </row>
    <row r="855" spans="1:4">
      <c r="A855" s="40">
        <v>19129</v>
      </c>
      <c r="B855" s="20" t="s">
        <v>3182</v>
      </c>
      <c r="C855" s="40">
        <v>-95.621360999999993</v>
      </c>
      <c r="D855" s="40">
        <v>41.033488499999997</v>
      </c>
    </row>
    <row r="856" spans="1:4">
      <c r="A856" s="40">
        <v>19131</v>
      </c>
      <c r="B856" s="20" t="s">
        <v>2988</v>
      </c>
      <c r="C856" s="40">
        <v>-92.788876000000002</v>
      </c>
      <c r="D856" s="40">
        <v>43.356393799999999</v>
      </c>
    </row>
    <row r="857" spans="1:4">
      <c r="A857" s="40">
        <v>19133</v>
      </c>
      <c r="B857" s="20" t="s">
        <v>3183</v>
      </c>
      <c r="C857" s="40">
        <v>-95.959970999999996</v>
      </c>
      <c r="D857" s="40">
        <v>42.052368800000004</v>
      </c>
    </row>
    <row r="858" spans="1:4">
      <c r="A858" s="40">
        <v>19135</v>
      </c>
      <c r="B858" s="20" t="s">
        <v>2636</v>
      </c>
      <c r="C858" s="40">
        <v>-92.869067000000001</v>
      </c>
      <c r="D858" s="40">
        <v>41.029888200000002</v>
      </c>
    </row>
    <row r="859" spans="1:4">
      <c r="A859" s="40">
        <v>19137</v>
      </c>
      <c r="B859" s="20" t="s">
        <v>2637</v>
      </c>
      <c r="C859" s="40">
        <v>-95.156429000000003</v>
      </c>
      <c r="D859" s="40">
        <v>41.030187099999999</v>
      </c>
    </row>
    <row r="860" spans="1:4">
      <c r="A860" s="40">
        <v>19139</v>
      </c>
      <c r="B860" s="20" t="s">
        <v>3184</v>
      </c>
      <c r="C860" s="40">
        <v>-91.112796000000003</v>
      </c>
      <c r="D860" s="40">
        <v>41.483881400000001</v>
      </c>
    </row>
    <row r="861" spans="1:4">
      <c r="A861" s="40">
        <v>19141</v>
      </c>
      <c r="B861" s="20" t="s">
        <v>3185</v>
      </c>
      <c r="C861" s="40">
        <v>-95.624746999999999</v>
      </c>
      <c r="D861" s="40">
        <v>43.083620199999999</v>
      </c>
    </row>
    <row r="862" spans="1:4">
      <c r="A862" s="40">
        <v>19143</v>
      </c>
      <c r="B862" s="20" t="s">
        <v>2905</v>
      </c>
      <c r="C862" s="40">
        <v>-95.624228000000002</v>
      </c>
      <c r="D862" s="40">
        <v>43.378681299999997</v>
      </c>
    </row>
    <row r="863" spans="1:4">
      <c r="A863" s="40">
        <v>19145</v>
      </c>
      <c r="B863" s="20" t="s">
        <v>3186</v>
      </c>
      <c r="C863" s="40">
        <v>-95.150099999999995</v>
      </c>
      <c r="D863" s="40">
        <v>40.739174400000003</v>
      </c>
    </row>
    <row r="864" spans="1:4">
      <c r="A864" s="40">
        <v>19147</v>
      </c>
      <c r="B864" s="20" t="s">
        <v>3187</v>
      </c>
      <c r="C864" s="40">
        <v>-94.678246000000001</v>
      </c>
      <c r="D864" s="40">
        <v>43.0819385</v>
      </c>
    </row>
    <row r="865" spans="1:4">
      <c r="A865" s="40">
        <v>19149</v>
      </c>
      <c r="B865" s="20" t="s">
        <v>3188</v>
      </c>
      <c r="C865" s="40">
        <v>-96.214250000000007</v>
      </c>
      <c r="D865" s="40">
        <v>42.737357000000003</v>
      </c>
    </row>
    <row r="866" spans="1:4">
      <c r="A866" s="40">
        <v>19151</v>
      </c>
      <c r="B866" s="20" t="s">
        <v>3189</v>
      </c>
      <c r="C866" s="40">
        <v>-94.678625999999994</v>
      </c>
      <c r="D866" s="40">
        <v>42.734201300000002</v>
      </c>
    </row>
    <row r="867" spans="1:4">
      <c r="A867" s="40">
        <v>19153</v>
      </c>
      <c r="B867" s="20" t="s">
        <v>2733</v>
      </c>
      <c r="C867" s="40">
        <v>-93.573654000000005</v>
      </c>
      <c r="D867" s="40">
        <v>41.6854704</v>
      </c>
    </row>
    <row r="868" spans="1:4">
      <c r="A868" s="40">
        <v>19155</v>
      </c>
      <c r="B868" s="20" t="s">
        <v>3190</v>
      </c>
      <c r="C868" s="40">
        <v>-95.542902999999995</v>
      </c>
      <c r="D868" s="40">
        <v>41.336613499999999</v>
      </c>
    </row>
    <row r="869" spans="1:4">
      <c r="A869" s="40">
        <v>19157</v>
      </c>
      <c r="B869" s="20" t="s">
        <v>3191</v>
      </c>
      <c r="C869" s="40">
        <v>-92.530970999999994</v>
      </c>
      <c r="D869" s="40">
        <v>41.686574200000003</v>
      </c>
    </row>
    <row r="870" spans="1:4">
      <c r="A870" s="40">
        <v>19159</v>
      </c>
      <c r="B870" s="20" t="s">
        <v>3192</v>
      </c>
      <c r="C870" s="40">
        <v>-94.243674999999996</v>
      </c>
      <c r="D870" s="40">
        <v>40.735149800000002</v>
      </c>
    </row>
    <row r="871" spans="1:4">
      <c r="A871" s="40">
        <v>19161</v>
      </c>
      <c r="B871" s="20" t="s">
        <v>3193</v>
      </c>
      <c r="C871" s="40">
        <v>-95.105479000000003</v>
      </c>
      <c r="D871" s="40">
        <v>42.386240700000002</v>
      </c>
    </row>
    <row r="872" spans="1:4">
      <c r="A872" s="40">
        <v>19163</v>
      </c>
      <c r="B872" s="20" t="s">
        <v>2739</v>
      </c>
      <c r="C872" s="40">
        <v>-90.623187999999999</v>
      </c>
      <c r="D872" s="40">
        <v>41.637061299999999</v>
      </c>
    </row>
    <row r="873" spans="1:4">
      <c r="A873" s="40">
        <v>19165</v>
      </c>
      <c r="B873" s="20" t="s">
        <v>2645</v>
      </c>
      <c r="C873" s="40">
        <v>-95.310156000000006</v>
      </c>
      <c r="D873" s="40">
        <v>41.685006600000001</v>
      </c>
    </row>
    <row r="874" spans="1:4">
      <c r="A874" s="40">
        <v>19167</v>
      </c>
      <c r="B874" s="20" t="s">
        <v>3194</v>
      </c>
      <c r="C874" s="40">
        <v>-96.178094000000002</v>
      </c>
      <c r="D874" s="40">
        <v>43.082942000000003</v>
      </c>
    </row>
    <row r="875" spans="1:4">
      <c r="A875" s="40">
        <v>19169</v>
      </c>
      <c r="B875" s="20" t="s">
        <v>3195</v>
      </c>
      <c r="C875" s="40">
        <v>-93.46499</v>
      </c>
      <c r="D875" s="40">
        <v>42.0362121</v>
      </c>
    </row>
    <row r="876" spans="1:4">
      <c r="A876" s="40">
        <v>19171</v>
      </c>
      <c r="B876" s="20" t="s">
        <v>3196</v>
      </c>
      <c r="C876" s="40">
        <v>-92.532668999999999</v>
      </c>
      <c r="D876" s="40">
        <v>42.079917700000003</v>
      </c>
    </row>
    <row r="877" spans="1:4">
      <c r="A877" s="40">
        <v>19173</v>
      </c>
      <c r="B877" s="20" t="s">
        <v>2916</v>
      </c>
      <c r="C877" s="40">
        <v>-94.695992000000004</v>
      </c>
      <c r="D877" s="40">
        <v>40.737480699999999</v>
      </c>
    </row>
    <row r="878" spans="1:4">
      <c r="A878" s="40">
        <v>19175</v>
      </c>
      <c r="B878" s="20" t="s">
        <v>2745</v>
      </c>
      <c r="C878" s="40">
        <v>-94.242348000000007</v>
      </c>
      <c r="D878" s="40">
        <v>41.027727800000001</v>
      </c>
    </row>
    <row r="879" spans="1:4">
      <c r="A879" s="40">
        <v>19177</v>
      </c>
      <c r="B879" s="20" t="s">
        <v>2746</v>
      </c>
      <c r="C879" s="40">
        <v>-91.950433000000004</v>
      </c>
      <c r="D879" s="40">
        <v>40.753087200000003</v>
      </c>
    </row>
    <row r="880" spans="1:4">
      <c r="A880" s="40">
        <v>19179</v>
      </c>
      <c r="B880" s="20" t="s">
        <v>3197</v>
      </c>
      <c r="C880" s="40">
        <v>-92.409547000000003</v>
      </c>
      <c r="D880" s="40">
        <v>41.030649799999999</v>
      </c>
    </row>
    <row r="881" spans="1:4">
      <c r="A881" s="40">
        <v>19181</v>
      </c>
      <c r="B881" s="20" t="s">
        <v>3020</v>
      </c>
      <c r="C881" s="40">
        <v>-93.561214000000007</v>
      </c>
      <c r="D881" s="40">
        <v>41.334311200000002</v>
      </c>
    </row>
    <row r="882" spans="1:4">
      <c r="A882" s="40">
        <v>19183</v>
      </c>
      <c r="B882" s="20" t="s">
        <v>1523</v>
      </c>
      <c r="C882" s="40">
        <v>-91.717581999999993</v>
      </c>
      <c r="D882" s="40">
        <v>41.335487399999998</v>
      </c>
    </row>
    <row r="883" spans="1:4">
      <c r="A883" s="40">
        <v>19185</v>
      </c>
      <c r="B883" s="20" t="s">
        <v>3021</v>
      </c>
      <c r="C883" s="40">
        <v>-93.327439999999996</v>
      </c>
      <c r="D883" s="40">
        <v>40.739656500000002</v>
      </c>
    </row>
    <row r="884" spans="1:4">
      <c r="A884" s="40">
        <v>19187</v>
      </c>
      <c r="B884" s="20" t="s">
        <v>3022</v>
      </c>
      <c r="C884" s="40">
        <v>-94.181760999999995</v>
      </c>
      <c r="D884" s="40">
        <v>42.427949300000002</v>
      </c>
    </row>
    <row r="885" spans="1:4">
      <c r="A885" s="40">
        <v>19189</v>
      </c>
      <c r="B885" s="20" t="s">
        <v>3117</v>
      </c>
      <c r="C885" s="40">
        <v>-93.734071999999998</v>
      </c>
      <c r="D885" s="40">
        <v>43.377506599999997</v>
      </c>
    </row>
    <row r="886" spans="1:4">
      <c r="A886" s="40">
        <v>19191</v>
      </c>
      <c r="B886" s="20" t="s">
        <v>3198</v>
      </c>
      <c r="C886" s="40">
        <v>-91.844757999999999</v>
      </c>
      <c r="D886" s="40">
        <v>43.290859599999997</v>
      </c>
    </row>
    <row r="887" spans="1:4">
      <c r="A887" s="40">
        <v>19193</v>
      </c>
      <c r="B887" s="20" t="s">
        <v>3199</v>
      </c>
      <c r="C887" s="40">
        <v>-96.044325999999998</v>
      </c>
      <c r="D887" s="40">
        <v>42.389661199999999</v>
      </c>
    </row>
    <row r="888" spans="1:4">
      <c r="A888" s="40">
        <v>19195</v>
      </c>
      <c r="B888" s="20" t="s">
        <v>3027</v>
      </c>
      <c r="C888" s="40">
        <v>-93.260852999999997</v>
      </c>
      <c r="D888" s="40">
        <v>43.377479600000001</v>
      </c>
    </row>
    <row r="889" spans="1:4">
      <c r="A889" s="40">
        <v>19197</v>
      </c>
      <c r="B889" s="20" t="s">
        <v>3200</v>
      </c>
      <c r="C889" s="40">
        <v>-93.735151000000002</v>
      </c>
      <c r="D889" s="40">
        <v>42.733053699999999</v>
      </c>
    </row>
    <row r="890" spans="1:4">
      <c r="A890" s="40">
        <v>20001</v>
      </c>
      <c r="B890" s="20" t="s">
        <v>3119</v>
      </c>
      <c r="C890" s="40">
        <v>-95.301154999999994</v>
      </c>
      <c r="D890" s="40">
        <v>37.885554599999999</v>
      </c>
    </row>
    <row r="891" spans="1:4">
      <c r="A891" s="40">
        <v>20003</v>
      </c>
      <c r="B891" s="20" t="s">
        <v>3201</v>
      </c>
      <c r="C891" s="40">
        <v>-95.293242000000006</v>
      </c>
      <c r="D891" s="40">
        <v>38.213965100000003</v>
      </c>
    </row>
    <row r="892" spans="1:4">
      <c r="A892" s="40">
        <v>20005</v>
      </c>
      <c r="B892" s="20" t="s">
        <v>3202</v>
      </c>
      <c r="C892" s="40">
        <v>-95.314563000000007</v>
      </c>
      <c r="D892" s="40">
        <v>39.531587500000001</v>
      </c>
    </row>
    <row r="893" spans="1:4">
      <c r="A893" s="40">
        <v>20007</v>
      </c>
      <c r="B893" s="20" t="s">
        <v>3203</v>
      </c>
      <c r="C893" s="40">
        <v>-98.684574999999995</v>
      </c>
      <c r="D893" s="40">
        <v>37.228935399999997</v>
      </c>
    </row>
    <row r="894" spans="1:4">
      <c r="A894" s="40">
        <v>20009</v>
      </c>
      <c r="B894" s="20" t="s">
        <v>3204</v>
      </c>
      <c r="C894" s="40">
        <v>-98.756321999999997</v>
      </c>
      <c r="D894" s="40">
        <v>38.478934000000002</v>
      </c>
    </row>
    <row r="895" spans="1:4">
      <c r="A895" s="40">
        <v>20011</v>
      </c>
      <c r="B895" s="20" t="s">
        <v>3205</v>
      </c>
      <c r="C895" s="40">
        <v>-94.849248000000003</v>
      </c>
      <c r="D895" s="40">
        <v>37.855002399999996</v>
      </c>
    </row>
    <row r="896" spans="1:4">
      <c r="A896" s="40">
        <v>20013</v>
      </c>
      <c r="B896" s="20" t="s">
        <v>3067</v>
      </c>
      <c r="C896" s="40">
        <v>-95.564223999999996</v>
      </c>
      <c r="D896" s="40">
        <v>39.826509600000001</v>
      </c>
    </row>
    <row r="897" spans="1:4">
      <c r="A897" s="40">
        <v>20015</v>
      </c>
      <c r="B897" s="20" t="s">
        <v>2596</v>
      </c>
      <c r="C897" s="40">
        <v>-96.838785000000001</v>
      </c>
      <c r="D897" s="40">
        <v>37.781343499999998</v>
      </c>
    </row>
    <row r="898" spans="1:4">
      <c r="A898" s="40">
        <v>20017</v>
      </c>
      <c r="B898" s="20" t="s">
        <v>3206</v>
      </c>
      <c r="C898" s="40">
        <v>-96.594233000000003</v>
      </c>
      <c r="D898" s="40">
        <v>38.302039499999999</v>
      </c>
    </row>
    <row r="899" spans="1:4">
      <c r="A899" s="40">
        <v>20019</v>
      </c>
      <c r="B899" s="20" t="s">
        <v>3207</v>
      </c>
      <c r="C899" s="40">
        <v>-96.245320000000007</v>
      </c>
      <c r="D899" s="40">
        <v>37.1499734</v>
      </c>
    </row>
    <row r="900" spans="1:4">
      <c r="A900" s="40">
        <v>20021</v>
      </c>
      <c r="B900" s="20" t="s">
        <v>2599</v>
      </c>
      <c r="C900" s="40">
        <v>-94.846245999999994</v>
      </c>
      <c r="D900" s="40">
        <v>37.169219200000001</v>
      </c>
    </row>
    <row r="901" spans="1:4">
      <c r="A901" s="40">
        <v>20023</v>
      </c>
      <c r="B901" s="20" t="s">
        <v>2814</v>
      </c>
      <c r="C901" s="40">
        <v>-101.73186</v>
      </c>
      <c r="D901" s="40">
        <v>39.785805500000002</v>
      </c>
    </row>
    <row r="902" spans="1:4">
      <c r="A902" s="40">
        <v>20025</v>
      </c>
      <c r="B902" s="20" t="s">
        <v>2704</v>
      </c>
      <c r="C902" s="40">
        <v>-99.819614999999999</v>
      </c>
      <c r="D902" s="40">
        <v>37.2354725</v>
      </c>
    </row>
    <row r="903" spans="1:4">
      <c r="A903" s="40">
        <v>20027</v>
      </c>
      <c r="B903" s="20" t="s">
        <v>2603</v>
      </c>
      <c r="C903" s="40">
        <v>-97.165125000000003</v>
      </c>
      <c r="D903" s="40">
        <v>39.349447699999999</v>
      </c>
    </row>
    <row r="904" spans="1:4">
      <c r="A904" s="40">
        <v>20029</v>
      </c>
      <c r="B904" s="20" t="s">
        <v>3208</v>
      </c>
      <c r="C904" s="40">
        <v>-97.649192999999997</v>
      </c>
      <c r="D904" s="40">
        <v>39.480272999999997</v>
      </c>
    </row>
    <row r="905" spans="1:4">
      <c r="A905" s="40">
        <v>20031</v>
      </c>
      <c r="B905" s="20" t="s">
        <v>3209</v>
      </c>
      <c r="C905" s="40">
        <v>-95.734076000000002</v>
      </c>
      <c r="D905" s="40">
        <v>38.236772500000001</v>
      </c>
    </row>
    <row r="906" spans="1:4">
      <c r="A906" s="40">
        <v>20033</v>
      </c>
      <c r="B906" s="20" t="s">
        <v>3210</v>
      </c>
      <c r="C906" s="40">
        <v>-99.271056999999999</v>
      </c>
      <c r="D906" s="40">
        <v>37.191219199999999</v>
      </c>
    </row>
    <row r="907" spans="1:4">
      <c r="A907" s="40">
        <v>20035</v>
      </c>
      <c r="B907" s="20" t="s">
        <v>3211</v>
      </c>
      <c r="C907" s="40">
        <v>-96.837327999999999</v>
      </c>
      <c r="D907" s="40">
        <v>37.237775599999999</v>
      </c>
    </row>
    <row r="908" spans="1:4">
      <c r="A908" s="40">
        <v>20037</v>
      </c>
      <c r="B908" s="20" t="s">
        <v>2708</v>
      </c>
      <c r="C908" s="40">
        <v>-94.851851999999994</v>
      </c>
      <c r="D908" s="40">
        <v>37.507027299999997</v>
      </c>
    </row>
    <row r="909" spans="1:4">
      <c r="A909" s="40">
        <v>20039</v>
      </c>
      <c r="B909" s="20" t="s">
        <v>2951</v>
      </c>
      <c r="C909" s="40">
        <v>-100.45939</v>
      </c>
      <c r="D909" s="40">
        <v>39.784690400000002</v>
      </c>
    </row>
    <row r="910" spans="1:4">
      <c r="A910" s="40">
        <v>20041</v>
      </c>
      <c r="B910" s="20" t="s">
        <v>3170</v>
      </c>
      <c r="C910" s="40">
        <v>-97.152659999999997</v>
      </c>
      <c r="D910" s="40">
        <v>38.866118299999997</v>
      </c>
    </row>
    <row r="911" spans="1:4">
      <c r="A911" s="40">
        <v>20043</v>
      </c>
      <c r="B911" s="20" t="s">
        <v>3212</v>
      </c>
      <c r="C911" s="40">
        <v>-95.146835999999993</v>
      </c>
      <c r="D911" s="40">
        <v>39.787966400000002</v>
      </c>
    </row>
    <row r="912" spans="1:4">
      <c r="A912" s="40">
        <v>20045</v>
      </c>
      <c r="B912" s="20" t="s">
        <v>2823</v>
      </c>
      <c r="C912" s="40">
        <v>-95.292635000000004</v>
      </c>
      <c r="D912" s="40">
        <v>38.884514099999997</v>
      </c>
    </row>
    <row r="913" spans="1:4">
      <c r="A913" s="40">
        <v>20047</v>
      </c>
      <c r="B913" s="20" t="s">
        <v>3078</v>
      </c>
      <c r="C913" s="40">
        <v>-99.312048000000004</v>
      </c>
      <c r="D913" s="40">
        <v>37.8876396</v>
      </c>
    </row>
    <row r="914" spans="1:4">
      <c r="A914" s="40">
        <v>20049</v>
      </c>
      <c r="B914" s="20" t="s">
        <v>3213</v>
      </c>
      <c r="C914" s="40">
        <v>-96.243708999999996</v>
      </c>
      <c r="D914" s="40">
        <v>37.453383199999998</v>
      </c>
    </row>
    <row r="915" spans="1:4">
      <c r="A915" s="40">
        <v>20051</v>
      </c>
      <c r="B915" s="20" t="s">
        <v>3214</v>
      </c>
      <c r="C915" s="40">
        <v>-99.317515999999998</v>
      </c>
      <c r="D915" s="40">
        <v>38.914587099999999</v>
      </c>
    </row>
    <row r="916" spans="1:4">
      <c r="A916" s="40">
        <v>20053</v>
      </c>
      <c r="B916" s="20" t="s">
        <v>3215</v>
      </c>
      <c r="C916" s="40">
        <v>-98.205018999999993</v>
      </c>
      <c r="D916" s="40">
        <v>38.6967292</v>
      </c>
    </row>
    <row r="917" spans="1:4">
      <c r="A917" s="40">
        <v>20055</v>
      </c>
      <c r="B917" s="20" t="s">
        <v>3216</v>
      </c>
      <c r="C917" s="40">
        <v>-100.73765</v>
      </c>
      <c r="D917" s="40">
        <v>38.044053400000003</v>
      </c>
    </row>
    <row r="918" spans="1:4">
      <c r="A918" s="40">
        <v>20057</v>
      </c>
      <c r="B918" s="20" t="s">
        <v>3079</v>
      </c>
      <c r="C918" s="40">
        <v>-99.888148000000001</v>
      </c>
      <c r="D918" s="40">
        <v>37.691821300000001</v>
      </c>
    </row>
    <row r="919" spans="1:4">
      <c r="A919" s="40">
        <v>20059</v>
      </c>
      <c r="B919" s="20" t="s">
        <v>2619</v>
      </c>
      <c r="C919" s="40">
        <v>-95.286215999999996</v>
      </c>
      <c r="D919" s="40">
        <v>38.564427700000003</v>
      </c>
    </row>
    <row r="920" spans="1:4">
      <c r="A920" s="40">
        <v>20061</v>
      </c>
      <c r="B920" s="20" t="s">
        <v>3217</v>
      </c>
      <c r="C920" s="40">
        <v>-96.752519000000007</v>
      </c>
      <c r="D920" s="40">
        <v>39.002272499999997</v>
      </c>
    </row>
    <row r="921" spans="1:4">
      <c r="A921" s="40">
        <v>20063</v>
      </c>
      <c r="B921" s="20" t="s">
        <v>3218</v>
      </c>
      <c r="C921" s="40">
        <v>-100.48294</v>
      </c>
      <c r="D921" s="40">
        <v>38.9158732</v>
      </c>
    </row>
    <row r="922" spans="1:4">
      <c r="A922" s="40">
        <v>20065</v>
      </c>
      <c r="B922" s="20" t="s">
        <v>2686</v>
      </c>
      <c r="C922" s="40">
        <v>-99.883345000000006</v>
      </c>
      <c r="D922" s="40">
        <v>39.349867099999997</v>
      </c>
    </row>
    <row r="923" spans="1:4">
      <c r="A923" s="40">
        <v>20067</v>
      </c>
      <c r="B923" s="20" t="s">
        <v>2716</v>
      </c>
      <c r="C923" s="40">
        <v>-101.30798</v>
      </c>
      <c r="D923" s="40">
        <v>37.562273400000002</v>
      </c>
    </row>
    <row r="924" spans="1:4">
      <c r="A924" s="40">
        <v>20069</v>
      </c>
      <c r="B924" s="20" t="s">
        <v>3219</v>
      </c>
      <c r="C924" s="40">
        <v>-100.43797000000001</v>
      </c>
      <c r="D924" s="40">
        <v>37.738518399999997</v>
      </c>
    </row>
    <row r="925" spans="1:4">
      <c r="A925" s="40">
        <v>20071</v>
      </c>
      <c r="B925" s="20" t="s">
        <v>3220</v>
      </c>
      <c r="C925" s="40">
        <v>-101.80603000000001</v>
      </c>
      <c r="D925" s="40">
        <v>38.480781800000003</v>
      </c>
    </row>
    <row r="926" spans="1:4">
      <c r="A926" s="40">
        <v>20073</v>
      </c>
      <c r="B926" s="20" t="s">
        <v>3221</v>
      </c>
      <c r="C926" s="40">
        <v>-96.232648999999995</v>
      </c>
      <c r="D926" s="40">
        <v>37.877445100000003</v>
      </c>
    </row>
    <row r="927" spans="1:4">
      <c r="A927" s="40">
        <v>20075</v>
      </c>
      <c r="B927" s="20" t="s">
        <v>478</v>
      </c>
      <c r="C927" s="40">
        <v>-101.79158</v>
      </c>
      <c r="D927" s="40">
        <v>37.999179699999999</v>
      </c>
    </row>
    <row r="928" spans="1:4">
      <c r="A928" s="40">
        <v>20077</v>
      </c>
      <c r="B928" s="20" t="s">
        <v>3222</v>
      </c>
      <c r="C928" s="40">
        <v>-98.075795999999997</v>
      </c>
      <c r="D928" s="40">
        <v>37.191747100000001</v>
      </c>
    </row>
    <row r="929" spans="1:4">
      <c r="A929" s="40">
        <v>20079</v>
      </c>
      <c r="B929" s="20" t="s">
        <v>3223</v>
      </c>
      <c r="C929" s="40">
        <v>-97.427293000000006</v>
      </c>
      <c r="D929" s="40">
        <v>38.043214399999997</v>
      </c>
    </row>
    <row r="930" spans="1:4">
      <c r="A930" s="40">
        <v>20081</v>
      </c>
      <c r="B930" s="20" t="s">
        <v>3224</v>
      </c>
      <c r="C930" s="40">
        <v>-100.87105</v>
      </c>
      <c r="D930" s="40">
        <v>37.562004299999998</v>
      </c>
    </row>
    <row r="931" spans="1:4">
      <c r="A931" s="40">
        <v>20083</v>
      </c>
      <c r="B931" s="20" t="s">
        <v>3225</v>
      </c>
      <c r="C931" s="40">
        <v>-99.898212999999998</v>
      </c>
      <c r="D931" s="40">
        <v>38.087846900000002</v>
      </c>
    </row>
    <row r="932" spans="1:4">
      <c r="A932" s="40">
        <v>20085</v>
      </c>
      <c r="B932" s="20" t="s">
        <v>2623</v>
      </c>
      <c r="C932" s="40">
        <v>-95.794338999999994</v>
      </c>
      <c r="D932" s="40">
        <v>39.416415399999998</v>
      </c>
    </row>
    <row r="933" spans="1:4">
      <c r="A933" s="40">
        <v>20087</v>
      </c>
      <c r="B933" s="20" t="s">
        <v>2624</v>
      </c>
      <c r="C933" s="40">
        <v>-95.383600999999999</v>
      </c>
      <c r="D933" s="40">
        <v>39.2353071</v>
      </c>
    </row>
    <row r="934" spans="1:4">
      <c r="A934" s="40">
        <v>20089</v>
      </c>
      <c r="B934" s="20" t="s">
        <v>3226</v>
      </c>
      <c r="C934" s="40">
        <v>-98.218222999999995</v>
      </c>
      <c r="D934" s="40">
        <v>39.7847206</v>
      </c>
    </row>
    <row r="935" spans="1:4">
      <c r="A935" s="40">
        <v>20091</v>
      </c>
      <c r="B935" s="20" t="s">
        <v>2722</v>
      </c>
      <c r="C935" s="40">
        <v>-94.822569000000001</v>
      </c>
      <c r="D935" s="40">
        <v>38.8837002</v>
      </c>
    </row>
    <row r="936" spans="1:4">
      <c r="A936" s="40">
        <v>20093</v>
      </c>
      <c r="B936" s="20" t="s">
        <v>3227</v>
      </c>
      <c r="C936" s="40">
        <v>-101.32039</v>
      </c>
      <c r="D936" s="40">
        <v>38.000249699999998</v>
      </c>
    </row>
    <row r="937" spans="1:4">
      <c r="A937" s="40">
        <v>20095</v>
      </c>
      <c r="B937" s="20" t="s">
        <v>3228</v>
      </c>
      <c r="C937" s="40">
        <v>-98.136393999999996</v>
      </c>
      <c r="D937" s="40">
        <v>37.559114200000003</v>
      </c>
    </row>
    <row r="938" spans="1:4">
      <c r="A938" s="40">
        <v>20097</v>
      </c>
      <c r="B938" s="20" t="s">
        <v>2834</v>
      </c>
      <c r="C938" s="40">
        <v>-99.285764999999998</v>
      </c>
      <c r="D938" s="40">
        <v>37.5584165</v>
      </c>
    </row>
    <row r="939" spans="1:4">
      <c r="A939" s="40">
        <v>20099</v>
      </c>
      <c r="B939" s="20" t="s">
        <v>3229</v>
      </c>
      <c r="C939" s="40">
        <v>-95.297655000000006</v>
      </c>
      <c r="D939" s="40">
        <v>37.191278699999998</v>
      </c>
    </row>
    <row r="940" spans="1:4">
      <c r="A940" s="40">
        <v>20101</v>
      </c>
      <c r="B940" s="20" t="s">
        <v>3230</v>
      </c>
      <c r="C940" s="40">
        <v>-100.46608000000001</v>
      </c>
      <c r="D940" s="40">
        <v>38.481194500000001</v>
      </c>
    </row>
    <row r="941" spans="1:4">
      <c r="A941" s="40">
        <v>20103</v>
      </c>
      <c r="B941" s="20" t="s">
        <v>3231</v>
      </c>
      <c r="C941" s="40">
        <v>-95.037951000000007</v>
      </c>
      <c r="D941" s="40">
        <v>39.199574599999998</v>
      </c>
    </row>
    <row r="942" spans="1:4">
      <c r="A942" s="40">
        <v>20105</v>
      </c>
      <c r="B942" s="20" t="s">
        <v>2724</v>
      </c>
      <c r="C942" s="40">
        <v>-98.207490000000007</v>
      </c>
      <c r="D942" s="40">
        <v>39.045475099999997</v>
      </c>
    </row>
    <row r="943" spans="1:4">
      <c r="A943" s="40">
        <v>20107</v>
      </c>
      <c r="B943" s="20" t="s">
        <v>3177</v>
      </c>
      <c r="C943" s="40">
        <v>-94.842990999999998</v>
      </c>
      <c r="D943" s="40">
        <v>38.212387999999997</v>
      </c>
    </row>
    <row r="944" spans="1:4">
      <c r="A944" s="40">
        <v>20109</v>
      </c>
      <c r="B944" s="20" t="s">
        <v>2726</v>
      </c>
      <c r="C944" s="40">
        <v>-101.14848000000001</v>
      </c>
      <c r="D944" s="40">
        <v>38.917358100000001</v>
      </c>
    </row>
    <row r="945" spans="1:4">
      <c r="A945" s="40">
        <v>20111</v>
      </c>
      <c r="B945" s="20" t="s">
        <v>3180</v>
      </c>
      <c r="C945" s="40">
        <v>-96.152804000000003</v>
      </c>
      <c r="D945" s="40">
        <v>38.455809199999997</v>
      </c>
    </row>
    <row r="946" spans="1:4">
      <c r="A946" s="40">
        <v>20113</v>
      </c>
      <c r="B946" s="20" t="s">
        <v>3232</v>
      </c>
      <c r="C946" s="40">
        <v>-97.647615999999999</v>
      </c>
      <c r="D946" s="40">
        <v>38.391870900000001</v>
      </c>
    </row>
    <row r="947" spans="1:4">
      <c r="A947" s="40">
        <v>20115</v>
      </c>
      <c r="B947" s="20" t="s">
        <v>2633</v>
      </c>
      <c r="C947" s="40">
        <v>-97.097128999999995</v>
      </c>
      <c r="D947" s="40">
        <v>38.358998700000001</v>
      </c>
    </row>
    <row r="948" spans="1:4">
      <c r="A948" s="40">
        <v>20117</v>
      </c>
      <c r="B948" s="20" t="s">
        <v>2634</v>
      </c>
      <c r="C948" s="40">
        <v>-96.522799000000006</v>
      </c>
      <c r="D948" s="40">
        <v>39.783573599999997</v>
      </c>
    </row>
    <row r="949" spans="1:4">
      <c r="A949" s="40">
        <v>20119</v>
      </c>
      <c r="B949" s="20" t="s">
        <v>3233</v>
      </c>
      <c r="C949" s="40">
        <v>-100.36556</v>
      </c>
      <c r="D949" s="40">
        <v>37.238263600000003</v>
      </c>
    </row>
    <row r="950" spans="1:4">
      <c r="A950" s="40">
        <v>20121</v>
      </c>
      <c r="B950" s="20" t="s">
        <v>363</v>
      </c>
      <c r="C950" s="40">
        <v>-94.838222999999999</v>
      </c>
      <c r="D950" s="40">
        <v>38.563639500000001</v>
      </c>
    </row>
    <row r="951" spans="1:4">
      <c r="A951" s="40">
        <v>20123</v>
      </c>
      <c r="B951" s="20" t="s">
        <v>2988</v>
      </c>
      <c r="C951" s="40">
        <v>-98.209007</v>
      </c>
      <c r="D951" s="40">
        <v>39.393345199999999</v>
      </c>
    </row>
    <row r="952" spans="1:4">
      <c r="A952" s="40">
        <v>20125</v>
      </c>
      <c r="B952" s="20" t="s">
        <v>2637</v>
      </c>
      <c r="C952" s="40">
        <v>-95.742806999999999</v>
      </c>
      <c r="D952" s="40">
        <v>37.192529</v>
      </c>
    </row>
    <row r="953" spans="1:4">
      <c r="A953" s="40">
        <v>20127</v>
      </c>
      <c r="B953" s="20" t="s">
        <v>3234</v>
      </c>
      <c r="C953" s="40">
        <v>-96.649834999999996</v>
      </c>
      <c r="D953" s="40">
        <v>38.687422400000003</v>
      </c>
    </row>
    <row r="954" spans="1:4">
      <c r="A954" s="40">
        <v>20129</v>
      </c>
      <c r="B954" s="20" t="s">
        <v>3235</v>
      </c>
      <c r="C954" s="40">
        <v>-101.79924</v>
      </c>
      <c r="D954" s="40">
        <v>37.191403899999997</v>
      </c>
    </row>
    <row r="955" spans="1:4">
      <c r="A955" s="40">
        <v>20131</v>
      </c>
      <c r="B955" s="20" t="s">
        <v>3236</v>
      </c>
      <c r="C955" s="40">
        <v>-96.013930999999999</v>
      </c>
      <c r="D955" s="40">
        <v>39.783431700000001</v>
      </c>
    </row>
    <row r="956" spans="1:4">
      <c r="A956" s="40">
        <v>20133</v>
      </c>
      <c r="B956" s="20" t="s">
        <v>3237</v>
      </c>
      <c r="C956" s="40">
        <v>-95.306824000000006</v>
      </c>
      <c r="D956" s="40">
        <v>37.558272799999997</v>
      </c>
    </row>
    <row r="957" spans="1:4">
      <c r="A957" s="40">
        <v>20135</v>
      </c>
      <c r="B957" s="20" t="s">
        <v>3238</v>
      </c>
      <c r="C957" s="40">
        <v>-99.915473000000006</v>
      </c>
      <c r="D957" s="40">
        <v>38.479741599999997</v>
      </c>
    </row>
    <row r="958" spans="1:4">
      <c r="A958" s="40">
        <v>20137</v>
      </c>
      <c r="B958" s="20" t="s">
        <v>3239</v>
      </c>
      <c r="C958" s="40">
        <v>-99.902849000000003</v>
      </c>
      <c r="D958" s="40">
        <v>39.784481100000001</v>
      </c>
    </row>
    <row r="959" spans="1:4">
      <c r="A959" s="40">
        <v>20139</v>
      </c>
      <c r="B959" s="20" t="s">
        <v>3240</v>
      </c>
      <c r="C959" s="40">
        <v>-95.727080000000001</v>
      </c>
      <c r="D959" s="40">
        <v>38.652359799999999</v>
      </c>
    </row>
    <row r="960" spans="1:4">
      <c r="A960" s="40">
        <v>20141</v>
      </c>
      <c r="B960" s="20" t="s">
        <v>3241</v>
      </c>
      <c r="C960" s="40">
        <v>-98.767538000000002</v>
      </c>
      <c r="D960" s="40">
        <v>39.350343700000003</v>
      </c>
    </row>
    <row r="961" spans="1:4">
      <c r="A961" s="40">
        <v>20143</v>
      </c>
      <c r="B961" s="20" t="s">
        <v>3242</v>
      </c>
      <c r="C961" s="40">
        <v>-97.650203000000005</v>
      </c>
      <c r="D961" s="40">
        <v>39.1323741</v>
      </c>
    </row>
    <row r="962" spans="1:4">
      <c r="A962" s="40">
        <v>20145</v>
      </c>
      <c r="B962" s="20" t="s">
        <v>3243</v>
      </c>
      <c r="C962" s="40">
        <v>-99.236819999999994</v>
      </c>
      <c r="D962" s="40">
        <v>38.181063100000003</v>
      </c>
    </row>
    <row r="963" spans="1:4">
      <c r="A963" s="40">
        <v>20147</v>
      </c>
      <c r="B963" s="20" t="s">
        <v>2731</v>
      </c>
      <c r="C963" s="40">
        <v>-99.346693999999999</v>
      </c>
      <c r="D963" s="40">
        <v>39.784627999999998</v>
      </c>
    </row>
    <row r="964" spans="1:4">
      <c r="A964" s="40">
        <v>20149</v>
      </c>
      <c r="B964" s="20" t="s">
        <v>3244</v>
      </c>
      <c r="C964" s="40">
        <v>-96.342765999999997</v>
      </c>
      <c r="D964" s="40">
        <v>39.379033499999998</v>
      </c>
    </row>
    <row r="965" spans="1:4">
      <c r="A965" s="40">
        <v>20151</v>
      </c>
      <c r="B965" s="20" t="s">
        <v>3245</v>
      </c>
      <c r="C965" s="40">
        <v>-98.739159999999998</v>
      </c>
      <c r="D965" s="40">
        <v>37.647846899999998</v>
      </c>
    </row>
    <row r="966" spans="1:4">
      <c r="A966" s="40">
        <v>20153</v>
      </c>
      <c r="B966" s="20" t="s">
        <v>3246</v>
      </c>
      <c r="C966" s="40">
        <v>-101.07617999999999</v>
      </c>
      <c r="D966" s="40">
        <v>39.785244900000002</v>
      </c>
    </row>
    <row r="967" spans="1:4">
      <c r="A967" s="40">
        <v>20155</v>
      </c>
      <c r="B967" s="20" t="s">
        <v>3247</v>
      </c>
      <c r="C967" s="40">
        <v>-98.085863000000003</v>
      </c>
      <c r="D967" s="40">
        <v>37.953039199999999</v>
      </c>
    </row>
    <row r="968" spans="1:4">
      <c r="A968" s="40">
        <v>20157</v>
      </c>
      <c r="B968" s="20" t="s">
        <v>3248</v>
      </c>
      <c r="C968" s="40">
        <v>-97.650343000000007</v>
      </c>
      <c r="D968" s="40">
        <v>39.827936800000003</v>
      </c>
    </row>
    <row r="969" spans="1:4">
      <c r="A969" s="40">
        <v>20159</v>
      </c>
      <c r="B969" s="20" t="s">
        <v>3249</v>
      </c>
      <c r="C969" s="40">
        <v>-98.200534000000005</v>
      </c>
      <c r="D969" s="40">
        <v>38.347219799999998</v>
      </c>
    </row>
    <row r="970" spans="1:4">
      <c r="A970" s="40">
        <v>20161</v>
      </c>
      <c r="B970" s="20" t="s">
        <v>3250</v>
      </c>
      <c r="C970" s="40">
        <v>-96.735039999999998</v>
      </c>
      <c r="D970" s="40">
        <v>39.296297699999997</v>
      </c>
    </row>
    <row r="971" spans="1:4">
      <c r="A971" s="40">
        <v>20163</v>
      </c>
      <c r="B971" s="20" t="s">
        <v>3251</v>
      </c>
      <c r="C971" s="40">
        <v>-99.324869000000007</v>
      </c>
      <c r="D971" s="40">
        <v>39.350224900000001</v>
      </c>
    </row>
    <row r="972" spans="1:4">
      <c r="A972" s="40">
        <v>20165</v>
      </c>
      <c r="B972" s="20" t="s">
        <v>3142</v>
      </c>
      <c r="C972" s="40">
        <v>-99.308639999999997</v>
      </c>
      <c r="D972" s="40">
        <v>38.522752799999999</v>
      </c>
    </row>
    <row r="973" spans="1:4">
      <c r="A973" s="40">
        <v>20167</v>
      </c>
      <c r="B973" s="20" t="s">
        <v>2643</v>
      </c>
      <c r="C973" s="40">
        <v>-98.762478999999999</v>
      </c>
      <c r="D973" s="40">
        <v>38.914676399999998</v>
      </c>
    </row>
    <row r="974" spans="1:4">
      <c r="A974" s="40">
        <v>20169</v>
      </c>
      <c r="B974" s="20" t="s">
        <v>2738</v>
      </c>
      <c r="C974" s="40">
        <v>-97.650122999999994</v>
      </c>
      <c r="D974" s="40">
        <v>38.783949900000003</v>
      </c>
    </row>
    <row r="975" spans="1:4">
      <c r="A975" s="40">
        <v>20171</v>
      </c>
      <c r="B975" s="20" t="s">
        <v>2739</v>
      </c>
      <c r="C975" s="40">
        <v>-100.90666</v>
      </c>
      <c r="D975" s="40">
        <v>38.482207799999998</v>
      </c>
    </row>
    <row r="976" spans="1:4">
      <c r="A976" s="40">
        <v>20173</v>
      </c>
      <c r="B976" s="20" t="s">
        <v>2856</v>
      </c>
      <c r="C976" s="40">
        <v>-97.460836999999998</v>
      </c>
      <c r="D976" s="40">
        <v>37.6844812</v>
      </c>
    </row>
    <row r="977" spans="1:4">
      <c r="A977" s="40">
        <v>20175</v>
      </c>
      <c r="B977" s="20" t="s">
        <v>3252</v>
      </c>
      <c r="C977" s="40">
        <v>-100.8506</v>
      </c>
      <c r="D977" s="40">
        <v>37.193276599999997</v>
      </c>
    </row>
    <row r="978" spans="1:4">
      <c r="A978" s="40">
        <v>20177</v>
      </c>
      <c r="B978" s="20" t="s">
        <v>3253</v>
      </c>
      <c r="C978" s="40">
        <v>-95.756527000000006</v>
      </c>
      <c r="D978" s="40">
        <v>39.041381899999998</v>
      </c>
    </row>
    <row r="979" spans="1:4">
      <c r="A979" s="40">
        <v>20179</v>
      </c>
      <c r="B979" s="20" t="s">
        <v>3254</v>
      </c>
      <c r="C979" s="40">
        <v>-100.44183</v>
      </c>
      <c r="D979" s="40">
        <v>39.350181599999999</v>
      </c>
    </row>
    <row r="980" spans="1:4">
      <c r="A980" s="40">
        <v>20181</v>
      </c>
      <c r="B980" s="20" t="s">
        <v>3255</v>
      </c>
      <c r="C980" s="40">
        <v>-101.71977</v>
      </c>
      <c r="D980" s="40">
        <v>39.351473800000001</v>
      </c>
    </row>
    <row r="981" spans="1:4">
      <c r="A981" s="40">
        <v>20183</v>
      </c>
      <c r="B981" s="20" t="s">
        <v>3256</v>
      </c>
      <c r="C981" s="40">
        <v>-98.785668999999999</v>
      </c>
      <c r="D981" s="40">
        <v>39.785174699999999</v>
      </c>
    </row>
    <row r="982" spans="1:4">
      <c r="A982" s="40">
        <v>20185</v>
      </c>
      <c r="B982" s="20" t="s">
        <v>111</v>
      </c>
      <c r="C982" s="40">
        <v>-98.717630999999997</v>
      </c>
      <c r="D982" s="40">
        <v>38.031025100000001</v>
      </c>
    </row>
    <row r="983" spans="1:4">
      <c r="A983" s="40">
        <v>20187</v>
      </c>
      <c r="B983" s="20" t="s">
        <v>3257</v>
      </c>
      <c r="C983" s="40">
        <v>-101.78427000000001</v>
      </c>
      <c r="D983" s="40">
        <v>37.563048600000002</v>
      </c>
    </row>
    <row r="984" spans="1:4">
      <c r="A984" s="40">
        <v>20189</v>
      </c>
      <c r="B984" s="20" t="s">
        <v>3258</v>
      </c>
      <c r="C984" s="40">
        <v>-101.31189999999999</v>
      </c>
      <c r="D984" s="40">
        <v>37.192308199999999</v>
      </c>
    </row>
    <row r="985" spans="1:4">
      <c r="A985" s="40">
        <v>20191</v>
      </c>
      <c r="B985" s="20" t="s">
        <v>3259</v>
      </c>
      <c r="C985" s="40">
        <v>-97.476759000000001</v>
      </c>
      <c r="D985" s="40">
        <v>37.236925800000002</v>
      </c>
    </row>
    <row r="986" spans="1:4">
      <c r="A986" s="40">
        <v>20193</v>
      </c>
      <c r="B986" s="20" t="s">
        <v>3010</v>
      </c>
      <c r="C986" s="40">
        <v>-101.05537</v>
      </c>
      <c r="D986" s="40">
        <v>39.351075799999997</v>
      </c>
    </row>
    <row r="987" spans="1:4">
      <c r="A987" s="40">
        <v>20195</v>
      </c>
      <c r="B987" s="20" t="s">
        <v>3260</v>
      </c>
      <c r="C987" s="40">
        <v>-99.872844000000001</v>
      </c>
      <c r="D987" s="40">
        <v>38.914672199999998</v>
      </c>
    </row>
    <row r="988" spans="1:4">
      <c r="A988" s="40">
        <v>20197</v>
      </c>
      <c r="B988" s="20" t="s">
        <v>3261</v>
      </c>
      <c r="C988" s="40">
        <v>-96.204803999999996</v>
      </c>
      <c r="D988" s="40">
        <v>38.953246800000002</v>
      </c>
    </row>
    <row r="989" spans="1:4">
      <c r="A989" s="40">
        <v>20199</v>
      </c>
      <c r="B989" s="20" t="s">
        <v>3262</v>
      </c>
      <c r="C989" s="40">
        <v>-101.76373</v>
      </c>
      <c r="D989" s="40">
        <v>38.916906300000001</v>
      </c>
    </row>
    <row r="990" spans="1:4">
      <c r="A990" s="40">
        <v>20201</v>
      </c>
      <c r="B990" s="20" t="s">
        <v>1523</v>
      </c>
      <c r="C990" s="40">
        <v>-97.087515999999994</v>
      </c>
      <c r="D990" s="40">
        <v>39.784178599999997</v>
      </c>
    </row>
    <row r="991" spans="1:4">
      <c r="A991" s="40">
        <v>20203</v>
      </c>
      <c r="B991" s="20" t="s">
        <v>3263</v>
      </c>
      <c r="C991" s="40">
        <v>-101.34715</v>
      </c>
      <c r="D991" s="40">
        <v>38.481782500000001</v>
      </c>
    </row>
    <row r="992" spans="1:4">
      <c r="A992" s="40">
        <v>20205</v>
      </c>
      <c r="B992" s="20" t="s">
        <v>3264</v>
      </c>
      <c r="C992" s="40">
        <v>-95.743233000000004</v>
      </c>
      <c r="D992" s="40">
        <v>37.5593717</v>
      </c>
    </row>
    <row r="993" spans="1:4">
      <c r="A993" s="40">
        <v>20207</v>
      </c>
      <c r="B993" s="20" t="s">
        <v>3265</v>
      </c>
      <c r="C993" s="40">
        <v>-95.740719999999996</v>
      </c>
      <c r="D993" s="40">
        <v>37.886680900000002</v>
      </c>
    </row>
    <row r="994" spans="1:4">
      <c r="A994" s="40">
        <v>20209</v>
      </c>
      <c r="B994" s="20" t="s">
        <v>3266</v>
      </c>
      <c r="C994" s="40">
        <v>-94.764829000000006</v>
      </c>
      <c r="D994" s="40">
        <v>39.114381399999999</v>
      </c>
    </row>
    <row r="995" spans="1:4">
      <c r="A995" s="40">
        <v>21001</v>
      </c>
      <c r="B995" s="20" t="s">
        <v>3157</v>
      </c>
      <c r="C995" s="40">
        <v>-85.280625000000001</v>
      </c>
      <c r="D995" s="40">
        <v>37.103925199999999</v>
      </c>
    </row>
    <row r="996" spans="1:4">
      <c r="A996" s="40">
        <v>21003</v>
      </c>
      <c r="B996" s="20" t="s">
        <v>3119</v>
      </c>
      <c r="C996" s="40">
        <v>-86.190698999999995</v>
      </c>
      <c r="D996" s="40">
        <v>36.750974900000003</v>
      </c>
    </row>
    <row r="997" spans="1:4">
      <c r="A997" s="40">
        <v>21005</v>
      </c>
      <c r="B997" s="20" t="s">
        <v>3201</v>
      </c>
      <c r="C997" s="40">
        <v>-84.991405999999998</v>
      </c>
      <c r="D997" s="40">
        <v>38.003784500000002</v>
      </c>
    </row>
    <row r="998" spans="1:4">
      <c r="A998" s="40">
        <v>21007</v>
      </c>
      <c r="B998" s="20" t="s">
        <v>3267</v>
      </c>
      <c r="C998" s="40">
        <v>-88.999437999999998</v>
      </c>
      <c r="D998" s="40">
        <v>37.058544300000001</v>
      </c>
    </row>
    <row r="999" spans="1:4">
      <c r="A999" s="40">
        <v>21009</v>
      </c>
      <c r="B999" s="20" t="s">
        <v>3268</v>
      </c>
      <c r="C999" s="40">
        <v>-85.933770999999993</v>
      </c>
      <c r="D999" s="40">
        <v>36.965460200000003</v>
      </c>
    </row>
    <row r="1000" spans="1:4">
      <c r="A1000" s="40">
        <v>21011</v>
      </c>
      <c r="B1000" s="20" t="s">
        <v>3269</v>
      </c>
      <c r="C1000" s="40">
        <v>-83.742653000000004</v>
      </c>
      <c r="D1000" s="40">
        <v>38.144801700000002</v>
      </c>
    </row>
    <row r="1001" spans="1:4">
      <c r="A1001" s="40">
        <v>21013</v>
      </c>
      <c r="B1001" s="20" t="s">
        <v>3270</v>
      </c>
      <c r="C1001" s="40">
        <v>-83.673694999999995</v>
      </c>
      <c r="D1001" s="40">
        <v>36.730946799999998</v>
      </c>
    </row>
    <row r="1002" spans="1:4">
      <c r="A1002" s="40">
        <v>21015</v>
      </c>
      <c r="B1002" s="20" t="s">
        <v>2700</v>
      </c>
      <c r="C1002" s="40">
        <v>-84.727946000000003</v>
      </c>
      <c r="D1002" s="40">
        <v>38.969843699999998</v>
      </c>
    </row>
    <row r="1003" spans="1:4">
      <c r="A1003" s="40">
        <v>21017</v>
      </c>
      <c r="B1003" s="20" t="s">
        <v>3205</v>
      </c>
      <c r="C1003" s="40">
        <v>-84.216453999999999</v>
      </c>
      <c r="D1003" s="40">
        <v>38.206561200000003</v>
      </c>
    </row>
    <row r="1004" spans="1:4">
      <c r="A1004" s="40">
        <v>21019</v>
      </c>
      <c r="B1004" s="20" t="s">
        <v>3271</v>
      </c>
      <c r="C1004" s="40">
        <v>-82.687754999999996</v>
      </c>
      <c r="D1004" s="40">
        <v>38.359089599999997</v>
      </c>
    </row>
    <row r="1005" spans="1:4">
      <c r="A1005" s="40">
        <v>21021</v>
      </c>
      <c r="B1005" s="20" t="s">
        <v>3272</v>
      </c>
      <c r="C1005" s="40">
        <v>-84.866121000000007</v>
      </c>
      <c r="D1005" s="40">
        <v>37.624277800000002</v>
      </c>
    </row>
    <row r="1006" spans="1:4">
      <c r="A1006" s="40">
        <v>21023</v>
      </c>
      <c r="B1006" s="20" t="s">
        <v>3273</v>
      </c>
      <c r="C1006" s="40">
        <v>-84.089729000000005</v>
      </c>
      <c r="D1006" s="40">
        <v>38.688735000000001</v>
      </c>
    </row>
    <row r="1007" spans="1:4">
      <c r="A1007" s="40">
        <v>21025</v>
      </c>
      <c r="B1007" s="20" t="s">
        <v>3274</v>
      </c>
      <c r="C1007" s="40">
        <v>-83.323582000000002</v>
      </c>
      <c r="D1007" s="40">
        <v>37.521472799999998</v>
      </c>
    </row>
    <row r="1008" spans="1:4">
      <c r="A1008" s="40">
        <v>21027</v>
      </c>
      <c r="B1008" s="20" t="s">
        <v>3275</v>
      </c>
      <c r="C1008" s="40">
        <v>-86.429365000000004</v>
      </c>
      <c r="D1008" s="40">
        <v>37.773238499999998</v>
      </c>
    </row>
    <row r="1009" spans="1:4">
      <c r="A1009" s="40">
        <v>21029</v>
      </c>
      <c r="B1009" s="20" t="s">
        <v>3276</v>
      </c>
      <c r="C1009" s="40">
        <v>-85.698087999999998</v>
      </c>
      <c r="D1009" s="40">
        <v>37.970007899999999</v>
      </c>
    </row>
    <row r="1010" spans="1:4">
      <c r="A1010" s="40">
        <v>21031</v>
      </c>
      <c r="B1010" s="20" t="s">
        <v>2596</v>
      </c>
      <c r="C1010" s="40">
        <v>-86.681456999999995</v>
      </c>
      <c r="D1010" s="40">
        <v>37.207107499999999</v>
      </c>
    </row>
    <row r="1011" spans="1:4">
      <c r="A1011" s="40">
        <v>21033</v>
      </c>
      <c r="B1011" s="20" t="s">
        <v>3277</v>
      </c>
      <c r="C1011" s="40">
        <v>-87.868319999999997</v>
      </c>
      <c r="D1011" s="40">
        <v>37.145561600000001</v>
      </c>
    </row>
    <row r="1012" spans="1:4">
      <c r="A1012" s="40">
        <v>21035</v>
      </c>
      <c r="B1012" s="20" t="s">
        <v>3278</v>
      </c>
      <c r="C1012" s="40">
        <v>-88.272170000000003</v>
      </c>
      <c r="D1012" s="40">
        <v>36.620884099999998</v>
      </c>
    </row>
    <row r="1013" spans="1:4">
      <c r="A1013" s="40">
        <v>21037</v>
      </c>
      <c r="B1013" s="20" t="s">
        <v>3279</v>
      </c>
      <c r="C1013" s="40">
        <v>-84.379171999999997</v>
      </c>
      <c r="D1013" s="40">
        <v>38.946589500000002</v>
      </c>
    </row>
    <row r="1014" spans="1:4">
      <c r="A1014" s="40">
        <v>21039</v>
      </c>
      <c r="B1014" s="20" t="s">
        <v>3280</v>
      </c>
      <c r="C1014" s="40">
        <v>-88.970555000000004</v>
      </c>
      <c r="D1014" s="40">
        <v>36.852971699999998</v>
      </c>
    </row>
    <row r="1015" spans="1:4">
      <c r="A1015" s="40">
        <v>21041</v>
      </c>
      <c r="B1015" s="20" t="s">
        <v>2702</v>
      </c>
      <c r="C1015" s="40">
        <v>-85.123733000000001</v>
      </c>
      <c r="D1015" s="40">
        <v>38.668146399999998</v>
      </c>
    </row>
    <row r="1016" spans="1:4">
      <c r="A1016" s="40">
        <v>21043</v>
      </c>
      <c r="B1016" s="20" t="s">
        <v>3281</v>
      </c>
      <c r="C1016" s="40">
        <v>-83.050452000000007</v>
      </c>
      <c r="D1016" s="40">
        <v>38.318138500000003</v>
      </c>
    </row>
    <row r="1017" spans="1:4">
      <c r="A1017" s="40">
        <v>21045</v>
      </c>
      <c r="B1017" s="20" t="s">
        <v>3282</v>
      </c>
      <c r="C1017" s="40">
        <v>-84.928604000000007</v>
      </c>
      <c r="D1017" s="40">
        <v>37.32208</v>
      </c>
    </row>
    <row r="1018" spans="1:4">
      <c r="A1018" s="40">
        <v>21047</v>
      </c>
      <c r="B1018" s="20" t="s">
        <v>3071</v>
      </c>
      <c r="C1018" s="40">
        <v>-87.490337999999994</v>
      </c>
      <c r="D1018" s="40">
        <v>36.893910200000001</v>
      </c>
    </row>
    <row r="1019" spans="1:4">
      <c r="A1019" s="40">
        <v>21049</v>
      </c>
      <c r="B1019" s="20" t="s">
        <v>2704</v>
      </c>
      <c r="C1019" s="40">
        <v>-84.148201999999998</v>
      </c>
      <c r="D1019" s="40">
        <v>37.970540300000003</v>
      </c>
    </row>
    <row r="1020" spans="1:4">
      <c r="A1020" s="40">
        <v>21051</v>
      </c>
      <c r="B1020" s="20" t="s">
        <v>2603</v>
      </c>
      <c r="C1020" s="40">
        <v>-83.714352000000005</v>
      </c>
      <c r="D1020" s="40">
        <v>37.159624000000001</v>
      </c>
    </row>
    <row r="1021" spans="1:4">
      <c r="A1021" s="40">
        <v>21053</v>
      </c>
      <c r="B1021" s="20" t="s">
        <v>3072</v>
      </c>
      <c r="C1021" s="40">
        <v>-85.136464000000004</v>
      </c>
      <c r="D1021" s="40">
        <v>36.727589399999999</v>
      </c>
    </row>
    <row r="1022" spans="1:4">
      <c r="A1022" s="40">
        <v>21055</v>
      </c>
      <c r="B1022" s="20" t="s">
        <v>2709</v>
      </c>
      <c r="C1022" s="40">
        <v>-88.096943999999993</v>
      </c>
      <c r="D1022" s="40">
        <v>37.3525749</v>
      </c>
    </row>
    <row r="1023" spans="1:4">
      <c r="A1023" s="40">
        <v>21057</v>
      </c>
      <c r="B1023" s="20" t="s">
        <v>3074</v>
      </c>
      <c r="C1023" s="40">
        <v>-85.388571999999996</v>
      </c>
      <c r="D1023" s="40">
        <v>36.786610500000002</v>
      </c>
    </row>
    <row r="1024" spans="1:4">
      <c r="A1024" s="40">
        <v>21059</v>
      </c>
      <c r="B1024" s="20" t="s">
        <v>3122</v>
      </c>
      <c r="C1024" s="40">
        <v>-87.087622999999994</v>
      </c>
      <c r="D1024" s="40">
        <v>37.731761400000003</v>
      </c>
    </row>
    <row r="1025" spans="1:4">
      <c r="A1025" s="40">
        <v>21061</v>
      </c>
      <c r="B1025" s="20" t="s">
        <v>3283</v>
      </c>
      <c r="C1025" s="40">
        <v>-86.238478999999998</v>
      </c>
      <c r="D1025" s="40">
        <v>37.209046800000003</v>
      </c>
    </row>
    <row r="1026" spans="1:4">
      <c r="A1026" s="40">
        <v>21063</v>
      </c>
      <c r="B1026" s="20" t="s">
        <v>3284</v>
      </c>
      <c r="C1026" s="40">
        <v>-83.097316000000006</v>
      </c>
      <c r="D1026" s="40">
        <v>38.118109500000003</v>
      </c>
    </row>
    <row r="1027" spans="1:4">
      <c r="A1027" s="40">
        <v>21065</v>
      </c>
      <c r="B1027" s="20" t="s">
        <v>3285</v>
      </c>
      <c r="C1027" s="40">
        <v>-83.964416999999997</v>
      </c>
      <c r="D1027" s="40">
        <v>37.692535700000001</v>
      </c>
    </row>
    <row r="1028" spans="1:4">
      <c r="A1028" s="40">
        <v>21067</v>
      </c>
      <c r="B1028" s="20" t="s">
        <v>2618</v>
      </c>
      <c r="C1028" s="40">
        <v>-84.458972000000003</v>
      </c>
      <c r="D1028" s="40">
        <v>38.0428712</v>
      </c>
    </row>
    <row r="1029" spans="1:4">
      <c r="A1029" s="40">
        <v>21069</v>
      </c>
      <c r="B1029" s="20" t="s">
        <v>3286</v>
      </c>
      <c r="C1029" s="40">
        <v>-83.696588000000006</v>
      </c>
      <c r="D1029" s="40">
        <v>38.370353000000001</v>
      </c>
    </row>
    <row r="1030" spans="1:4">
      <c r="A1030" s="40">
        <v>21071</v>
      </c>
      <c r="B1030" s="20" t="s">
        <v>2961</v>
      </c>
      <c r="C1030" s="40">
        <v>-82.745456000000004</v>
      </c>
      <c r="D1030" s="40">
        <v>37.557295400000001</v>
      </c>
    </row>
    <row r="1031" spans="1:4">
      <c r="A1031" s="40">
        <v>21073</v>
      </c>
      <c r="B1031" s="20" t="s">
        <v>2619</v>
      </c>
      <c r="C1031" s="40">
        <v>-84.877039999999994</v>
      </c>
      <c r="D1031" s="40">
        <v>38.2389437</v>
      </c>
    </row>
    <row r="1032" spans="1:4">
      <c r="A1032" s="40">
        <v>21075</v>
      </c>
      <c r="B1032" s="20" t="s">
        <v>2714</v>
      </c>
      <c r="C1032" s="40">
        <v>-89.187291999999999</v>
      </c>
      <c r="D1032" s="40">
        <v>36.554037299999997</v>
      </c>
    </row>
    <row r="1033" spans="1:4">
      <c r="A1033" s="40">
        <v>21077</v>
      </c>
      <c r="B1033" s="20" t="s">
        <v>3080</v>
      </c>
      <c r="C1033" s="40">
        <v>-84.859665000000007</v>
      </c>
      <c r="D1033" s="40">
        <v>38.757330899999999</v>
      </c>
    </row>
    <row r="1034" spans="1:4">
      <c r="A1034" s="40">
        <v>21079</v>
      </c>
      <c r="B1034" s="20" t="s">
        <v>3287</v>
      </c>
      <c r="C1034" s="40">
        <v>-84.538263000000001</v>
      </c>
      <c r="D1034" s="40">
        <v>37.6399908</v>
      </c>
    </row>
    <row r="1035" spans="1:4">
      <c r="A1035" s="40">
        <v>21081</v>
      </c>
      <c r="B1035" s="20" t="s">
        <v>2716</v>
      </c>
      <c r="C1035" s="40">
        <v>-84.624073999999993</v>
      </c>
      <c r="D1035" s="40">
        <v>38.649145300000001</v>
      </c>
    </row>
    <row r="1036" spans="1:4">
      <c r="A1036" s="40">
        <v>21083</v>
      </c>
      <c r="B1036" s="20" t="s">
        <v>3288</v>
      </c>
      <c r="C1036" s="40">
        <v>-88.651140999999996</v>
      </c>
      <c r="D1036" s="40">
        <v>36.7230372</v>
      </c>
    </row>
    <row r="1037" spans="1:4">
      <c r="A1037" s="40">
        <v>21085</v>
      </c>
      <c r="B1037" s="20" t="s">
        <v>3289</v>
      </c>
      <c r="C1037" s="40">
        <v>-86.343761999999998</v>
      </c>
      <c r="D1037" s="40">
        <v>37.460948700000003</v>
      </c>
    </row>
    <row r="1038" spans="1:4">
      <c r="A1038" s="40">
        <v>21087</v>
      </c>
      <c r="B1038" s="20" t="s">
        <v>3290</v>
      </c>
      <c r="C1038" s="40">
        <v>-85.552734999999998</v>
      </c>
      <c r="D1038" s="40">
        <v>37.263696299999999</v>
      </c>
    </row>
    <row r="1039" spans="1:4">
      <c r="A1039" s="40">
        <v>21089</v>
      </c>
      <c r="B1039" s="20" t="s">
        <v>3291</v>
      </c>
      <c r="C1039" s="40">
        <v>-82.922154000000006</v>
      </c>
      <c r="D1039" s="40">
        <v>38.546164099999999</v>
      </c>
    </row>
    <row r="1040" spans="1:4">
      <c r="A1040" s="40">
        <v>21091</v>
      </c>
      <c r="B1040" s="20" t="s">
        <v>2971</v>
      </c>
      <c r="C1040" s="40">
        <v>-86.778045000000006</v>
      </c>
      <c r="D1040" s="40">
        <v>37.841535299999997</v>
      </c>
    </row>
    <row r="1041" spans="1:4">
      <c r="A1041" s="40">
        <v>21093</v>
      </c>
      <c r="B1041" s="20" t="s">
        <v>3082</v>
      </c>
      <c r="C1041" s="40">
        <v>-85.963667000000001</v>
      </c>
      <c r="D1041" s="40">
        <v>37.698209400000003</v>
      </c>
    </row>
    <row r="1042" spans="1:4">
      <c r="A1042" s="40">
        <v>21095</v>
      </c>
      <c r="B1042" s="20" t="s">
        <v>3292</v>
      </c>
      <c r="C1042" s="40">
        <v>-83.217505000000003</v>
      </c>
      <c r="D1042" s="40">
        <v>36.857074400000002</v>
      </c>
    </row>
    <row r="1043" spans="1:4">
      <c r="A1043" s="40">
        <v>21097</v>
      </c>
      <c r="B1043" s="20" t="s">
        <v>3128</v>
      </c>
      <c r="C1043" s="40">
        <v>-84.331346999999994</v>
      </c>
      <c r="D1043" s="40">
        <v>38.442031700000001</v>
      </c>
    </row>
    <row r="1044" spans="1:4">
      <c r="A1044" s="40">
        <v>21099</v>
      </c>
      <c r="B1044" s="20" t="s">
        <v>2974</v>
      </c>
      <c r="C1044" s="40">
        <v>-85.884466000000003</v>
      </c>
      <c r="D1044" s="40">
        <v>37.299708500000001</v>
      </c>
    </row>
    <row r="1045" spans="1:4">
      <c r="A1045" s="40">
        <v>21101</v>
      </c>
      <c r="B1045" s="20" t="s">
        <v>3083</v>
      </c>
      <c r="C1045" s="40">
        <v>-87.573454999999996</v>
      </c>
      <c r="D1045" s="40">
        <v>37.796028200000002</v>
      </c>
    </row>
    <row r="1046" spans="1:4">
      <c r="A1046" s="40">
        <v>21103</v>
      </c>
      <c r="B1046" s="20" t="s">
        <v>2622</v>
      </c>
      <c r="C1046" s="40">
        <v>-85.118977999999998</v>
      </c>
      <c r="D1046" s="40">
        <v>38.448490499999998</v>
      </c>
    </row>
    <row r="1047" spans="1:4">
      <c r="A1047" s="40">
        <v>21105</v>
      </c>
      <c r="B1047" s="20" t="s">
        <v>3293</v>
      </c>
      <c r="C1047" s="40">
        <v>-88.976050999999998</v>
      </c>
      <c r="D1047" s="40">
        <v>36.678064300000003</v>
      </c>
    </row>
    <row r="1048" spans="1:4">
      <c r="A1048" s="40">
        <v>21107</v>
      </c>
      <c r="B1048" s="20" t="s">
        <v>3294</v>
      </c>
      <c r="C1048" s="40">
        <v>-87.541314999999997</v>
      </c>
      <c r="D1048" s="40">
        <v>37.308625599999999</v>
      </c>
    </row>
    <row r="1049" spans="1:4">
      <c r="A1049" s="40">
        <v>21109</v>
      </c>
      <c r="B1049" s="20" t="s">
        <v>2623</v>
      </c>
      <c r="C1049" s="40">
        <v>-84.006172000000007</v>
      </c>
      <c r="D1049" s="40">
        <v>37.419791400000001</v>
      </c>
    </row>
    <row r="1050" spans="1:4">
      <c r="A1050" s="40">
        <v>21111</v>
      </c>
      <c r="B1050" s="20" t="s">
        <v>2624</v>
      </c>
      <c r="C1050" s="40">
        <v>-85.657728000000006</v>
      </c>
      <c r="D1050" s="40">
        <v>38.188349000000002</v>
      </c>
    </row>
    <row r="1051" spans="1:4">
      <c r="A1051" s="40">
        <v>21113</v>
      </c>
      <c r="B1051" s="20" t="s">
        <v>3295</v>
      </c>
      <c r="C1051" s="40">
        <v>-84.580319000000003</v>
      </c>
      <c r="D1051" s="40">
        <v>37.872358900000002</v>
      </c>
    </row>
    <row r="1052" spans="1:4">
      <c r="A1052" s="40">
        <v>21115</v>
      </c>
      <c r="B1052" s="20" t="s">
        <v>2722</v>
      </c>
      <c r="C1052" s="40">
        <v>-82.831038000000007</v>
      </c>
      <c r="D1052" s="40">
        <v>37.847373300000001</v>
      </c>
    </row>
    <row r="1053" spans="1:4">
      <c r="A1053" s="40">
        <v>21117</v>
      </c>
      <c r="B1053" s="20" t="s">
        <v>3296</v>
      </c>
      <c r="C1053" s="40">
        <v>-84.533139000000006</v>
      </c>
      <c r="D1053" s="40">
        <v>38.933681200000002</v>
      </c>
    </row>
    <row r="1054" spans="1:4">
      <c r="A1054" s="40">
        <v>21119</v>
      </c>
      <c r="B1054" s="20" t="s">
        <v>3297</v>
      </c>
      <c r="C1054" s="40">
        <v>-82.954329000000001</v>
      </c>
      <c r="D1054" s="40">
        <v>37.354061999999999</v>
      </c>
    </row>
    <row r="1055" spans="1:4">
      <c r="A1055" s="40">
        <v>21121</v>
      </c>
      <c r="B1055" s="20" t="s">
        <v>3090</v>
      </c>
      <c r="C1055" s="40">
        <v>-83.854320000000001</v>
      </c>
      <c r="D1055" s="40">
        <v>36.890505099999999</v>
      </c>
    </row>
    <row r="1056" spans="1:4">
      <c r="A1056" s="40">
        <v>21123</v>
      </c>
      <c r="B1056" s="20" t="s">
        <v>3298</v>
      </c>
      <c r="C1056" s="40">
        <v>-85.698583999999997</v>
      </c>
      <c r="D1056" s="40">
        <v>37.545577199999997</v>
      </c>
    </row>
    <row r="1057" spans="1:4">
      <c r="A1057" s="40">
        <v>21125</v>
      </c>
      <c r="B1057" s="20" t="s">
        <v>3299</v>
      </c>
      <c r="C1057" s="40">
        <v>-84.117650999999995</v>
      </c>
      <c r="D1057" s="40">
        <v>37.1104743</v>
      </c>
    </row>
    <row r="1058" spans="1:4">
      <c r="A1058" s="40">
        <v>21127</v>
      </c>
      <c r="B1058" s="20" t="s">
        <v>2627</v>
      </c>
      <c r="C1058" s="40">
        <v>-82.734643000000005</v>
      </c>
      <c r="D1058" s="40">
        <v>38.067668300000001</v>
      </c>
    </row>
    <row r="1059" spans="1:4">
      <c r="A1059" s="40">
        <v>21129</v>
      </c>
      <c r="B1059" s="20" t="s">
        <v>2628</v>
      </c>
      <c r="C1059" s="40">
        <v>-83.715734999999995</v>
      </c>
      <c r="D1059" s="40">
        <v>37.594564900000002</v>
      </c>
    </row>
    <row r="1060" spans="1:4">
      <c r="A1060" s="40">
        <v>21131</v>
      </c>
      <c r="B1060" s="20" t="s">
        <v>3300</v>
      </c>
      <c r="C1060" s="40">
        <v>-83.381007999999994</v>
      </c>
      <c r="D1060" s="40">
        <v>37.093988600000003</v>
      </c>
    </row>
    <row r="1061" spans="1:4">
      <c r="A1061" s="40">
        <v>21133</v>
      </c>
      <c r="B1061" s="20" t="s">
        <v>3301</v>
      </c>
      <c r="C1061" s="40">
        <v>-82.855151000000006</v>
      </c>
      <c r="D1061" s="40">
        <v>37.121255699999999</v>
      </c>
    </row>
    <row r="1062" spans="1:4">
      <c r="A1062" s="40">
        <v>21135</v>
      </c>
      <c r="B1062" s="20" t="s">
        <v>3054</v>
      </c>
      <c r="C1062" s="40">
        <v>-83.378046999999995</v>
      </c>
      <c r="D1062" s="40">
        <v>38.531550199999998</v>
      </c>
    </row>
    <row r="1063" spans="1:4">
      <c r="A1063" s="40">
        <v>21137</v>
      </c>
      <c r="B1063" s="20" t="s">
        <v>2724</v>
      </c>
      <c r="C1063" s="40">
        <v>-84.660764</v>
      </c>
      <c r="D1063" s="40">
        <v>37.454855899999998</v>
      </c>
    </row>
    <row r="1064" spans="1:4">
      <c r="A1064" s="40">
        <v>21139</v>
      </c>
      <c r="B1064" s="20" t="s">
        <v>3092</v>
      </c>
      <c r="C1064" s="40">
        <v>-88.353517999999994</v>
      </c>
      <c r="D1064" s="40">
        <v>37.209972999999998</v>
      </c>
    </row>
    <row r="1065" spans="1:4">
      <c r="A1065" s="40">
        <v>21141</v>
      </c>
      <c r="B1065" s="20" t="s">
        <v>2726</v>
      </c>
      <c r="C1065" s="40">
        <v>-86.879019</v>
      </c>
      <c r="D1065" s="40">
        <v>36.859718800000003</v>
      </c>
    </row>
    <row r="1066" spans="1:4">
      <c r="A1066" s="40">
        <v>21143</v>
      </c>
      <c r="B1066" s="20" t="s">
        <v>3180</v>
      </c>
      <c r="C1066" s="40">
        <v>-88.082751000000002</v>
      </c>
      <c r="D1066" s="40">
        <v>37.019106800000003</v>
      </c>
    </row>
    <row r="1067" spans="1:4">
      <c r="A1067" s="40">
        <v>21145</v>
      </c>
      <c r="B1067" s="20" t="s">
        <v>3302</v>
      </c>
      <c r="C1067" s="40">
        <v>-88.712490000000003</v>
      </c>
      <c r="D1067" s="40">
        <v>37.053849300000003</v>
      </c>
    </row>
    <row r="1068" spans="1:4">
      <c r="A1068" s="40">
        <v>21147</v>
      </c>
      <c r="B1068" s="20" t="s">
        <v>3303</v>
      </c>
      <c r="C1068" s="40">
        <v>-84.483776000000006</v>
      </c>
      <c r="D1068" s="40">
        <v>36.736992499999999</v>
      </c>
    </row>
    <row r="1069" spans="1:4">
      <c r="A1069" s="40">
        <v>21149</v>
      </c>
      <c r="B1069" s="20" t="s">
        <v>3095</v>
      </c>
      <c r="C1069" s="40">
        <v>-87.263313999999994</v>
      </c>
      <c r="D1069" s="40">
        <v>37.529041100000001</v>
      </c>
    </row>
    <row r="1070" spans="1:4">
      <c r="A1070" s="40">
        <v>21151</v>
      </c>
      <c r="B1070" s="20" t="s">
        <v>570</v>
      </c>
      <c r="C1070" s="40">
        <v>-84.278088999999994</v>
      </c>
      <c r="D1070" s="40">
        <v>37.719890800000002</v>
      </c>
    </row>
    <row r="1071" spans="1:4">
      <c r="A1071" s="40">
        <v>21153</v>
      </c>
      <c r="B1071" s="20" t="s">
        <v>3304</v>
      </c>
      <c r="C1071" s="40">
        <v>-83.064147000000006</v>
      </c>
      <c r="D1071" s="40">
        <v>37.706311599999999</v>
      </c>
    </row>
    <row r="1072" spans="1:4">
      <c r="A1072" s="40">
        <v>21155</v>
      </c>
      <c r="B1072" s="20" t="s">
        <v>2633</v>
      </c>
      <c r="C1072" s="40">
        <v>-85.269544999999994</v>
      </c>
      <c r="D1072" s="40">
        <v>37.552621600000002</v>
      </c>
    </row>
    <row r="1073" spans="1:4">
      <c r="A1073" s="40">
        <v>21157</v>
      </c>
      <c r="B1073" s="20" t="s">
        <v>2634</v>
      </c>
      <c r="C1073" s="40">
        <v>-88.329271000000006</v>
      </c>
      <c r="D1073" s="40">
        <v>36.883275900000001</v>
      </c>
    </row>
    <row r="1074" spans="1:4">
      <c r="A1074" s="40">
        <v>21159</v>
      </c>
      <c r="B1074" s="20" t="s">
        <v>2900</v>
      </c>
      <c r="C1074" s="40">
        <v>-82.514144999999999</v>
      </c>
      <c r="D1074" s="40">
        <v>37.800907199999997</v>
      </c>
    </row>
    <row r="1075" spans="1:4">
      <c r="A1075" s="40">
        <v>21161</v>
      </c>
      <c r="B1075" s="20" t="s">
        <v>3097</v>
      </c>
      <c r="C1075" s="40">
        <v>-83.823963000000006</v>
      </c>
      <c r="D1075" s="40">
        <v>38.5951065</v>
      </c>
    </row>
    <row r="1076" spans="1:4">
      <c r="A1076" s="40">
        <v>21163</v>
      </c>
      <c r="B1076" s="20" t="s">
        <v>3233</v>
      </c>
      <c r="C1076" s="40">
        <v>-86.216982000000002</v>
      </c>
      <c r="D1076" s="40">
        <v>37.969663400000002</v>
      </c>
    </row>
    <row r="1077" spans="1:4">
      <c r="A1077" s="40">
        <v>21165</v>
      </c>
      <c r="B1077" s="20" t="s">
        <v>3305</v>
      </c>
      <c r="C1077" s="40">
        <v>-83.599001000000001</v>
      </c>
      <c r="D1077" s="40">
        <v>37.941546600000002</v>
      </c>
    </row>
    <row r="1078" spans="1:4">
      <c r="A1078" s="40">
        <v>21167</v>
      </c>
      <c r="B1078" s="20" t="s">
        <v>3100</v>
      </c>
      <c r="C1078" s="40">
        <v>-84.874360999999993</v>
      </c>
      <c r="D1078" s="40">
        <v>37.811166499999999</v>
      </c>
    </row>
    <row r="1079" spans="1:4">
      <c r="A1079" s="40">
        <v>21169</v>
      </c>
      <c r="B1079" s="20" t="s">
        <v>3306</v>
      </c>
      <c r="C1079" s="40">
        <v>-85.629198000000002</v>
      </c>
      <c r="D1079" s="40">
        <v>36.990520600000004</v>
      </c>
    </row>
    <row r="1080" spans="1:4">
      <c r="A1080" s="40">
        <v>21171</v>
      </c>
      <c r="B1080" s="20" t="s">
        <v>2636</v>
      </c>
      <c r="C1080" s="40">
        <v>-85.716796000000002</v>
      </c>
      <c r="D1080" s="40">
        <v>36.712173300000003</v>
      </c>
    </row>
    <row r="1081" spans="1:4">
      <c r="A1081" s="40">
        <v>21173</v>
      </c>
      <c r="B1081" s="20" t="s">
        <v>2637</v>
      </c>
      <c r="C1081" s="40">
        <v>-83.912914000000001</v>
      </c>
      <c r="D1081" s="40">
        <v>38.032564700000002</v>
      </c>
    </row>
    <row r="1082" spans="1:4">
      <c r="A1082" s="40">
        <v>21175</v>
      </c>
      <c r="B1082" s="20" t="s">
        <v>2638</v>
      </c>
      <c r="C1082" s="40">
        <v>-83.257782000000006</v>
      </c>
      <c r="D1082" s="40">
        <v>37.922140200000001</v>
      </c>
    </row>
    <row r="1083" spans="1:4">
      <c r="A1083" s="40">
        <v>21177</v>
      </c>
      <c r="B1083" s="20" t="s">
        <v>3307</v>
      </c>
      <c r="C1083" s="40">
        <v>-87.142686999999995</v>
      </c>
      <c r="D1083" s="40">
        <v>37.2159245</v>
      </c>
    </row>
    <row r="1084" spans="1:4">
      <c r="A1084" s="40">
        <v>21179</v>
      </c>
      <c r="B1084" s="20" t="s">
        <v>3308</v>
      </c>
      <c r="C1084" s="40">
        <v>-85.46602</v>
      </c>
      <c r="D1084" s="40">
        <v>37.8048924</v>
      </c>
    </row>
    <row r="1085" spans="1:4">
      <c r="A1085" s="40">
        <v>21181</v>
      </c>
      <c r="B1085" s="20" t="s">
        <v>3309</v>
      </c>
      <c r="C1085" s="40">
        <v>-84.015428</v>
      </c>
      <c r="D1085" s="40">
        <v>38.335365899999999</v>
      </c>
    </row>
    <row r="1086" spans="1:4">
      <c r="A1086" s="40">
        <v>21183</v>
      </c>
      <c r="B1086" s="20" t="s">
        <v>2003</v>
      </c>
      <c r="C1086" s="40">
        <v>-86.848429999999993</v>
      </c>
      <c r="D1086" s="40">
        <v>37.478186700000002</v>
      </c>
    </row>
    <row r="1087" spans="1:4">
      <c r="A1087" s="40">
        <v>21185</v>
      </c>
      <c r="B1087" s="20" t="s">
        <v>3310</v>
      </c>
      <c r="C1087" s="40">
        <v>-85.448665000000005</v>
      </c>
      <c r="D1087" s="40">
        <v>38.3997478</v>
      </c>
    </row>
    <row r="1088" spans="1:4">
      <c r="A1088" s="40">
        <v>21187</v>
      </c>
      <c r="B1088" s="20" t="s">
        <v>3137</v>
      </c>
      <c r="C1088" s="40">
        <v>-84.827903000000006</v>
      </c>
      <c r="D1088" s="40">
        <v>38.520252499999998</v>
      </c>
    </row>
    <row r="1089" spans="1:4">
      <c r="A1089" s="40">
        <v>21189</v>
      </c>
      <c r="B1089" s="20" t="s">
        <v>3311</v>
      </c>
      <c r="C1089" s="40">
        <v>-83.683200999999997</v>
      </c>
      <c r="D1089" s="40">
        <v>37.419747399999999</v>
      </c>
    </row>
    <row r="1090" spans="1:4">
      <c r="A1090" s="40">
        <v>21191</v>
      </c>
      <c r="B1090" s="20" t="s">
        <v>3312</v>
      </c>
      <c r="C1090" s="40">
        <v>-84.360044000000002</v>
      </c>
      <c r="D1090" s="40">
        <v>38.6957047</v>
      </c>
    </row>
    <row r="1091" spans="1:4">
      <c r="A1091" s="40">
        <v>21193</v>
      </c>
      <c r="B1091" s="20" t="s">
        <v>2639</v>
      </c>
      <c r="C1091" s="40">
        <v>-83.221473000000003</v>
      </c>
      <c r="D1091" s="40">
        <v>37.244144599999998</v>
      </c>
    </row>
    <row r="1092" spans="1:4">
      <c r="A1092" s="40">
        <v>21195</v>
      </c>
      <c r="B1092" s="20" t="s">
        <v>2641</v>
      </c>
      <c r="C1092" s="40">
        <v>-82.395377999999994</v>
      </c>
      <c r="D1092" s="40">
        <v>37.469098600000002</v>
      </c>
    </row>
    <row r="1093" spans="1:4">
      <c r="A1093" s="40">
        <v>21197</v>
      </c>
      <c r="B1093" s="20" t="s">
        <v>3313</v>
      </c>
      <c r="C1093" s="40">
        <v>-83.822980999999999</v>
      </c>
      <c r="D1093" s="40">
        <v>37.830367500000001</v>
      </c>
    </row>
    <row r="1094" spans="1:4">
      <c r="A1094" s="40">
        <v>21199</v>
      </c>
      <c r="B1094" s="20" t="s">
        <v>2736</v>
      </c>
      <c r="C1094" s="40">
        <v>-84.577089999999998</v>
      </c>
      <c r="D1094" s="40">
        <v>37.103808399999998</v>
      </c>
    </row>
    <row r="1095" spans="1:4">
      <c r="A1095" s="40">
        <v>21201</v>
      </c>
      <c r="B1095" s="20" t="s">
        <v>3314</v>
      </c>
      <c r="C1095" s="40">
        <v>-84.051879999999997</v>
      </c>
      <c r="D1095" s="40">
        <v>38.517783899999998</v>
      </c>
    </row>
    <row r="1096" spans="1:4">
      <c r="A1096" s="40">
        <v>21203</v>
      </c>
      <c r="B1096" s="20" t="s">
        <v>3315</v>
      </c>
      <c r="C1096" s="40">
        <v>-84.316215</v>
      </c>
      <c r="D1096" s="40">
        <v>37.364911900000003</v>
      </c>
    </row>
    <row r="1097" spans="1:4">
      <c r="A1097" s="40">
        <v>21205</v>
      </c>
      <c r="B1097" s="20" t="s">
        <v>3316</v>
      </c>
      <c r="C1097" s="40">
        <v>-83.420851999999996</v>
      </c>
      <c r="D1097" s="40">
        <v>38.1962513</v>
      </c>
    </row>
    <row r="1098" spans="1:4">
      <c r="A1098" s="40">
        <v>21207</v>
      </c>
      <c r="B1098" s="20" t="s">
        <v>2643</v>
      </c>
      <c r="C1098" s="40">
        <v>-85.058386999999996</v>
      </c>
      <c r="D1098" s="40">
        <v>36.9911581</v>
      </c>
    </row>
    <row r="1099" spans="1:4">
      <c r="A1099" s="40">
        <v>21209</v>
      </c>
      <c r="B1099" s="20" t="s">
        <v>2739</v>
      </c>
      <c r="C1099" s="40">
        <v>-84.583447000000007</v>
      </c>
      <c r="D1099" s="40">
        <v>38.291567100000002</v>
      </c>
    </row>
    <row r="1100" spans="1:4">
      <c r="A1100" s="40">
        <v>21211</v>
      </c>
      <c r="B1100" s="20" t="s">
        <v>2645</v>
      </c>
      <c r="C1100" s="40">
        <v>-85.194896</v>
      </c>
      <c r="D1100" s="40">
        <v>38.2155609</v>
      </c>
    </row>
    <row r="1101" spans="1:4">
      <c r="A1101" s="40">
        <v>21213</v>
      </c>
      <c r="B1101" s="20" t="s">
        <v>3317</v>
      </c>
      <c r="C1101" s="40">
        <v>-86.582841999999999</v>
      </c>
      <c r="D1101" s="40">
        <v>36.741965700000002</v>
      </c>
    </row>
    <row r="1102" spans="1:4">
      <c r="A1102" s="40">
        <v>21215</v>
      </c>
      <c r="B1102" s="20" t="s">
        <v>3144</v>
      </c>
      <c r="C1102" s="40">
        <v>-85.329109000000003</v>
      </c>
      <c r="D1102" s="40">
        <v>38.032769999999999</v>
      </c>
    </row>
    <row r="1103" spans="1:4">
      <c r="A1103" s="40">
        <v>21217</v>
      </c>
      <c r="B1103" s="20" t="s">
        <v>2916</v>
      </c>
      <c r="C1103" s="40">
        <v>-85.327915000000004</v>
      </c>
      <c r="D1103" s="40">
        <v>37.366606699999998</v>
      </c>
    </row>
    <row r="1104" spans="1:4">
      <c r="A1104" s="40">
        <v>21219</v>
      </c>
      <c r="B1104" s="20" t="s">
        <v>3318</v>
      </c>
      <c r="C1104" s="40">
        <v>-87.179032000000007</v>
      </c>
      <c r="D1104" s="40">
        <v>36.835820300000002</v>
      </c>
    </row>
    <row r="1105" spans="1:4">
      <c r="A1105" s="40">
        <v>21221</v>
      </c>
      <c r="B1105" s="20" t="s">
        <v>3319</v>
      </c>
      <c r="C1105" s="40">
        <v>-87.873272</v>
      </c>
      <c r="D1105" s="40">
        <v>36.806382999999997</v>
      </c>
    </row>
    <row r="1106" spans="1:4">
      <c r="A1106" s="40">
        <v>21223</v>
      </c>
      <c r="B1106" s="20" t="s">
        <v>3320</v>
      </c>
      <c r="C1106" s="40">
        <v>-85.337146000000004</v>
      </c>
      <c r="D1106" s="40">
        <v>38.612696100000001</v>
      </c>
    </row>
    <row r="1107" spans="1:4">
      <c r="A1107" s="40">
        <v>21225</v>
      </c>
      <c r="B1107" s="20" t="s">
        <v>2745</v>
      </c>
      <c r="C1107" s="40">
        <v>-87.945487</v>
      </c>
      <c r="D1107" s="40">
        <v>37.658407599999997</v>
      </c>
    </row>
    <row r="1108" spans="1:4">
      <c r="A1108" s="40">
        <v>21227</v>
      </c>
      <c r="B1108" s="20" t="s">
        <v>3020</v>
      </c>
      <c r="C1108" s="40">
        <v>-86.423590000000004</v>
      </c>
      <c r="D1108" s="40">
        <v>36.993229599999999</v>
      </c>
    </row>
    <row r="1109" spans="1:4">
      <c r="A1109" s="40">
        <v>21229</v>
      </c>
      <c r="B1109" s="20" t="s">
        <v>1523</v>
      </c>
      <c r="C1109" s="40">
        <v>-85.174997000000005</v>
      </c>
      <c r="D1109" s="40">
        <v>37.7535223</v>
      </c>
    </row>
    <row r="1110" spans="1:4">
      <c r="A1110" s="40">
        <v>21231</v>
      </c>
      <c r="B1110" s="20" t="s">
        <v>3021</v>
      </c>
      <c r="C1110" s="40">
        <v>-84.828643999999997</v>
      </c>
      <c r="D1110" s="40">
        <v>36.801076399999999</v>
      </c>
    </row>
    <row r="1111" spans="1:4">
      <c r="A1111" s="40">
        <v>21233</v>
      </c>
      <c r="B1111" s="20" t="s">
        <v>3022</v>
      </c>
      <c r="C1111" s="40">
        <v>-87.683195999999995</v>
      </c>
      <c r="D1111" s="40">
        <v>37.518502900000001</v>
      </c>
    </row>
    <row r="1112" spans="1:4">
      <c r="A1112" s="40">
        <v>21235</v>
      </c>
      <c r="B1112" s="20" t="s">
        <v>3156</v>
      </c>
      <c r="C1112" s="40">
        <v>-84.144884000000005</v>
      </c>
      <c r="D1112" s="40">
        <v>36.758248500000001</v>
      </c>
    </row>
    <row r="1113" spans="1:4">
      <c r="A1113" s="40">
        <v>21237</v>
      </c>
      <c r="B1113" s="20" t="s">
        <v>3321</v>
      </c>
      <c r="C1113" s="40">
        <v>-83.493324000000001</v>
      </c>
      <c r="D1113" s="40">
        <v>37.739067900000002</v>
      </c>
    </row>
    <row r="1114" spans="1:4">
      <c r="A1114" s="40">
        <v>21239</v>
      </c>
      <c r="B1114" s="20" t="s">
        <v>3118</v>
      </c>
      <c r="C1114" s="40">
        <v>-84.743413000000004</v>
      </c>
      <c r="D1114" s="40">
        <v>38.042575599999999</v>
      </c>
    </row>
    <row r="1115" spans="1:4">
      <c r="A1115" s="40">
        <v>22001</v>
      </c>
      <c r="B1115" s="20" t="s">
        <v>3322</v>
      </c>
      <c r="C1115" s="40">
        <v>-92.411636000000001</v>
      </c>
      <c r="D1115" s="40">
        <v>30.2906473</v>
      </c>
    </row>
    <row r="1116" spans="1:4">
      <c r="A1116" s="40">
        <v>22003</v>
      </c>
      <c r="B1116" s="20" t="s">
        <v>3119</v>
      </c>
      <c r="C1116" s="40">
        <v>-92.827968999999996</v>
      </c>
      <c r="D1116" s="40">
        <v>30.652386799999999</v>
      </c>
    </row>
    <row r="1117" spans="1:4">
      <c r="A1117" s="40">
        <v>22005</v>
      </c>
      <c r="B1117" s="20" t="s">
        <v>3323</v>
      </c>
      <c r="C1117" s="40">
        <v>-90.911018999999996</v>
      </c>
      <c r="D1117" s="40">
        <v>30.203352299999999</v>
      </c>
    </row>
    <row r="1118" spans="1:4">
      <c r="A1118" s="40">
        <v>22007</v>
      </c>
      <c r="B1118" s="20" t="s">
        <v>3324</v>
      </c>
      <c r="C1118" s="40">
        <v>-91.062630999999996</v>
      </c>
      <c r="D1118" s="40">
        <v>29.900816800000001</v>
      </c>
    </row>
    <row r="1119" spans="1:4">
      <c r="A1119" s="40">
        <v>22009</v>
      </c>
      <c r="B1119" s="20" t="s">
        <v>3325</v>
      </c>
      <c r="C1119" s="40">
        <v>-92.001672999999997</v>
      </c>
      <c r="D1119" s="40">
        <v>31.076347899999998</v>
      </c>
    </row>
    <row r="1120" spans="1:4">
      <c r="A1120" s="40">
        <v>22011</v>
      </c>
      <c r="B1120" s="20" t="s">
        <v>3326</v>
      </c>
      <c r="C1120" s="40">
        <v>-93.343665000000001</v>
      </c>
      <c r="D1120" s="40">
        <v>30.647761500000001</v>
      </c>
    </row>
    <row r="1121" spans="1:4">
      <c r="A1121" s="40">
        <v>22013</v>
      </c>
      <c r="B1121" s="20" t="s">
        <v>3327</v>
      </c>
      <c r="C1121" s="40">
        <v>-93.055948999999998</v>
      </c>
      <c r="D1121" s="40">
        <v>32.347171299999999</v>
      </c>
    </row>
    <row r="1122" spans="1:4">
      <c r="A1122" s="40">
        <v>22015</v>
      </c>
      <c r="B1122" s="20" t="s">
        <v>3328</v>
      </c>
      <c r="C1122" s="40">
        <v>-93.604286000000002</v>
      </c>
      <c r="D1122" s="40">
        <v>32.678827499999997</v>
      </c>
    </row>
    <row r="1123" spans="1:4">
      <c r="A1123" s="40">
        <v>22017</v>
      </c>
      <c r="B1123" s="20" t="s">
        <v>3329</v>
      </c>
      <c r="C1123" s="40">
        <v>-93.882367000000002</v>
      </c>
      <c r="D1123" s="40">
        <v>32.580217699999999</v>
      </c>
    </row>
    <row r="1124" spans="1:4">
      <c r="A1124" s="40">
        <v>22019</v>
      </c>
      <c r="B1124" s="20" t="s">
        <v>3330</v>
      </c>
      <c r="C1124" s="40">
        <v>-93.357980999999995</v>
      </c>
      <c r="D1124" s="40">
        <v>30.229422</v>
      </c>
    </row>
    <row r="1125" spans="1:4">
      <c r="A1125" s="40">
        <v>22021</v>
      </c>
      <c r="B1125" s="20" t="s">
        <v>3277</v>
      </c>
      <c r="C1125" s="40">
        <v>-92.116675000000001</v>
      </c>
      <c r="D1125" s="40">
        <v>32.092264700000001</v>
      </c>
    </row>
    <row r="1126" spans="1:4">
      <c r="A1126" s="40">
        <v>22023</v>
      </c>
      <c r="B1126" s="20" t="s">
        <v>3331</v>
      </c>
      <c r="C1126" s="40">
        <v>-93.194581999999997</v>
      </c>
      <c r="D1126" s="40">
        <v>29.875560799999999</v>
      </c>
    </row>
    <row r="1127" spans="1:4">
      <c r="A1127" s="40">
        <v>22025</v>
      </c>
      <c r="B1127" s="20" t="s">
        <v>3332</v>
      </c>
      <c r="C1127" s="40">
        <v>-91.846924999999999</v>
      </c>
      <c r="D1127" s="40">
        <v>31.666234899999999</v>
      </c>
    </row>
    <row r="1128" spans="1:4">
      <c r="A1128" s="40">
        <v>22027</v>
      </c>
      <c r="B1128" s="20" t="s">
        <v>3333</v>
      </c>
      <c r="C1128" s="40">
        <v>-92.995660000000001</v>
      </c>
      <c r="D1128" s="40">
        <v>32.822770300000002</v>
      </c>
    </row>
    <row r="1129" spans="1:4">
      <c r="A1129" s="40">
        <v>22029</v>
      </c>
      <c r="B1129" s="20" t="s">
        <v>3334</v>
      </c>
      <c r="C1129" s="40">
        <v>-91.639923999999993</v>
      </c>
      <c r="D1129" s="40">
        <v>31.445770100000001</v>
      </c>
    </row>
    <row r="1130" spans="1:4">
      <c r="A1130" s="40">
        <v>22031</v>
      </c>
      <c r="B1130" s="20" t="s">
        <v>3335</v>
      </c>
      <c r="C1130" s="40">
        <v>-93.737830000000002</v>
      </c>
      <c r="D1130" s="40">
        <v>32.055107300000003</v>
      </c>
    </row>
    <row r="1131" spans="1:4">
      <c r="A1131" s="40">
        <v>22033</v>
      </c>
      <c r="B1131" s="20" t="s">
        <v>3336</v>
      </c>
      <c r="C1131" s="40">
        <v>-91.095671999999993</v>
      </c>
      <c r="D1131" s="40">
        <v>30.538017199999999</v>
      </c>
    </row>
    <row r="1132" spans="1:4">
      <c r="A1132" s="40">
        <v>22035</v>
      </c>
      <c r="B1132" s="20" t="s">
        <v>3337</v>
      </c>
      <c r="C1132" s="40">
        <v>-91.235076000000007</v>
      </c>
      <c r="D1132" s="40">
        <v>32.732395799999999</v>
      </c>
    </row>
    <row r="1133" spans="1:4">
      <c r="A1133" s="40">
        <v>22037</v>
      </c>
      <c r="B1133" s="20" t="s">
        <v>3338</v>
      </c>
      <c r="C1133" s="40">
        <v>-91.045539000000005</v>
      </c>
      <c r="D1133" s="40">
        <v>30.8451603</v>
      </c>
    </row>
    <row r="1134" spans="1:4">
      <c r="A1134" s="40">
        <v>22039</v>
      </c>
      <c r="B1134" s="20" t="s">
        <v>3339</v>
      </c>
      <c r="C1134" s="40">
        <v>-92.405663000000004</v>
      </c>
      <c r="D1134" s="40">
        <v>30.728908100000002</v>
      </c>
    </row>
    <row r="1135" spans="1:4">
      <c r="A1135" s="40">
        <v>22041</v>
      </c>
      <c r="B1135" s="20" t="s">
        <v>2619</v>
      </c>
      <c r="C1135" s="40">
        <v>-91.673482000000007</v>
      </c>
      <c r="D1135" s="40">
        <v>32.133295500000003</v>
      </c>
    </row>
    <row r="1136" spans="1:4">
      <c r="A1136" s="40">
        <v>22043</v>
      </c>
      <c r="B1136" s="20" t="s">
        <v>2716</v>
      </c>
      <c r="C1136" s="40">
        <v>-92.559191999999996</v>
      </c>
      <c r="D1136" s="40">
        <v>31.5994797</v>
      </c>
    </row>
    <row r="1137" spans="1:4">
      <c r="A1137" s="40">
        <v>22045</v>
      </c>
      <c r="B1137" s="20" t="s">
        <v>3340</v>
      </c>
      <c r="C1137" s="40">
        <v>-91.731033999999994</v>
      </c>
      <c r="D1137" s="40">
        <v>29.894841100000001</v>
      </c>
    </row>
    <row r="1138" spans="1:4">
      <c r="A1138" s="40">
        <v>22047</v>
      </c>
      <c r="B1138" s="20" t="s">
        <v>3341</v>
      </c>
      <c r="C1138" s="40">
        <v>-91.348509000000007</v>
      </c>
      <c r="D1138" s="40">
        <v>30.2581959</v>
      </c>
    </row>
    <row r="1139" spans="1:4">
      <c r="A1139" s="40">
        <v>22049</v>
      </c>
      <c r="B1139" s="20" t="s">
        <v>2623</v>
      </c>
      <c r="C1139" s="40">
        <v>-92.557807999999994</v>
      </c>
      <c r="D1139" s="40">
        <v>32.3021034</v>
      </c>
    </row>
    <row r="1140" spans="1:4">
      <c r="A1140" s="40">
        <v>22051</v>
      </c>
      <c r="B1140" s="20" t="s">
        <v>2624</v>
      </c>
      <c r="C1140" s="40">
        <v>-90.112752</v>
      </c>
      <c r="D1140" s="40">
        <v>29.741312499999999</v>
      </c>
    </row>
    <row r="1141" spans="1:4">
      <c r="A1141" s="40">
        <v>22053</v>
      </c>
      <c r="B1141" s="20" t="s">
        <v>3342</v>
      </c>
      <c r="C1141" s="40">
        <v>-92.814046000000005</v>
      </c>
      <c r="D1141" s="40">
        <v>30.2679674</v>
      </c>
    </row>
    <row r="1142" spans="1:4">
      <c r="A1142" s="40">
        <v>22055</v>
      </c>
      <c r="B1142" s="20" t="s">
        <v>2723</v>
      </c>
      <c r="C1142" s="40">
        <v>-92.063599999999994</v>
      </c>
      <c r="D1142" s="40">
        <v>30.207385899999998</v>
      </c>
    </row>
    <row r="1143" spans="1:4">
      <c r="A1143" s="40">
        <v>22057</v>
      </c>
      <c r="B1143" s="20" t="s">
        <v>3343</v>
      </c>
      <c r="C1143" s="40">
        <v>-90.418655000000001</v>
      </c>
      <c r="D1143" s="40">
        <v>29.5579784</v>
      </c>
    </row>
    <row r="1144" spans="1:4">
      <c r="A1144" s="40">
        <v>22059</v>
      </c>
      <c r="B1144" s="20" t="s">
        <v>3091</v>
      </c>
      <c r="C1144" s="40">
        <v>-92.160431000000003</v>
      </c>
      <c r="D1144" s="40">
        <v>31.677075200000001</v>
      </c>
    </row>
    <row r="1145" spans="1:4">
      <c r="A1145" s="40">
        <v>22061</v>
      </c>
      <c r="B1145" s="20" t="s">
        <v>2724</v>
      </c>
      <c r="C1145" s="40">
        <v>-92.664737000000002</v>
      </c>
      <c r="D1145" s="40">
        <v>32.601493900000001</v>
      </c>
    </row>
    <row r="1146" spans="1:4">
      <c r="A1146" s="40">
        <v>22063</v>
      </c>
      <c r="B1146" s="20" t="s">
        <v>3092</v>
      </c>
      <c r="C1146" s="40">
        <v>-90.727653000000004</v>
      </c>
      <c r="D1146" s="40">
        <v>30.4402306</v>
      </c>
    </row>
    <row r="1147" spans="1:4">
      <c r="A1147" s="40">
        <v>22065</v>
      </c>
      <c r="B1147" s="20" t="s">
        <v>570</v>
      </c>
      <c r="C1147" s="40">
        <v>-91.241820000000004</v>
      </c>
      <c r="D1147" s="40">
        <v>32.365124299999998</v>
      </c>
    </row>
    <row r="1148" spans="1:4">
      <c r="A1148" s="40">
        <v>22067</v>
      </c>
      <c r="B1148" s="20" t="s">
        <v>3344</v>
      </c>
      <c r="C1148" s="40">
        <v>-91.802111999999994</v>
      </c>
      <c r="D1148" s="40">
        <v>32.8200924</v>
      </c>
    </row>
    <row r="1149" spans="1:4">
      <c r="A1149" s="40">
        <v>22069</v>
      </c>
      <c r="B1149" s="20" t="s">
        <v>3345</v>
      </c>
      <c r="C1149" s="40">
        <v>-93.096495000000004</v>
      </c>
      <c r="D1149" s="40">
        <v>31.723730700000001</v>
      </c>
    </row>
    <row r="1150" spans="1:4">
      <c r="A1150" s="40">
        <v>22071</v>
      </c>
      <c r="B1150" s="20" t="s">
        <v>3346</v>
      </c>
      <c r="C1150" s="40">
        <v>-89.928336999999999</v>
      </c>
      <c r="D1150" s="40">
        <v>30.069188199999999</v>
      </c>
    </row>
    <row r="1151" spans="1:4">
      <c r="A1151" s="40">
        <v>22073</v>
      </c>
      <c r="B1151" s="20" t="s">
        <v>2730</v>
      </c>
      <c r="C1151" s="40">
        <v>-92.154860999999997</v>
      </c>
      <c r="D1151" s="40">
        <v>32.478226999999997</v>
      </c>
    </row>
    <row r="1152" spans="1:4">
      <c r="A1152" s="40">
        <v>22075</v>
      </c>
      <c r="B1152" s="20" t="s">
        <v>3347</v>
      </c>
      <c r="C1152" s="40">
        <v>-89.623293000000004</v>
      </c>
      <c r="D1152" s="40">
        <v>29.434351800000002</v>
      </c>
    </row>
    <row r="1153" spans="1:4">
      <c r="A1153" s="40">
        <v>22077</v>
      </c>
      <c r="B1153" s="20" t="s">
        <v>3348</v>
      </c>
      <c r="C1153" s="40">
        <v>-91.600449999999995</v>
      </c>
      <c r="D1153" s="40">
        <v>30.708935700000001</v>
      </c>
    </row>
    <row r="1154" spans="1:4">
      <c r="A1154" s="40">
        <v>22079</v>
      </c>
      <c r="B1154" s="20" t="s">
        <v>3349</v>
      </c>
      <c r="C1154" s="40">
        <v>-92.533659</v>
      </c>
      <c r="D1154" s="40">
        <v>31.1981009</v>
      </c>
    </row>
    <row r="1155" spans="1:4">
      <c r="A1155" s="40">
        <v>22081</v>
      </c>
      <c r="B1155" s="20" t="s">
        <v>3350</v>
      </c>
      <c r="C1155" s="40">
        <v>-93.339928999999998</v>
      </c>
      <c r="D1155" s="40">
        <v>32.093026700000003</v>
      </c>
    </row>
    <row r="1156" spans="1:4">
      <c r="A1156" s="40">
        <v>22083</v>
      </c>
      <c r="B1156" s="20" t="s">
        <v>3105</v>
      </c>
      <c r="C1156" s="40">
        <v>-91.763363999999996</v>
      </c>
      <c r="D1156" s="40">
        <v>32.417585299999999</v>
      </c>
    </row>
    <row r="1157" spans="1:4">
      <c r="A1157" s="40">
        <v>22085</v>
      </c>
      <c r="B1157" s="20" t="s">
        <v>3351</v>
      </c>
      <c r="C1157" s="40">
        <v>-93.555215000000004</v>
      </c>
      <c r="D1157" s="40">
        <v>31.562830200000001</v>
      </c>
    </row>
    <row r="1158" spans="1:4">
      <c r="A1158" s="40">
        <v>22087</v>
      </c>
      <c r="B1158" s="20" t="s">
        <v>3352</v>
      </c>
      <c r="C1158" s="40">
        <v>-89.537682000000004</v>
      </c>
      <c r="D1158" s="40">
        <v>29.875092200000001</v>
      </c>
    </row>
    <row r="1159" spans="1:4">
      <c r="A1159" s="40">
        <v>22089</v>
      </c>
      <c r="B1159" s="20" t="s">
        <v>3353</v>
      </c>
      <c r="C1159" s="40">
        <v>-90.357812999999993</v>
      </c>
      <c r="D1159" s="40">
        <v>29.905594900000001</v>
      </c>
    </row>
    <row r="1160" spans="1:4">
      <c r="A1160" s="40">
        <v>22091</v>
      </c>
      <c r="B1160" s="20" t="s">
        <v>3354</v>
      </c>
      <c r="C1160" s="40">
        <v>-90.710459</v>
      </c>
      <c r="D1160" s="40">
        <v>30.821718700000002</v>
      </c>
    </row>
    <row r="1161" spans="1:4">
      <c r="A1161" s="40">
        <v>22093</v>
      </c>
      <c r="B1161" s="20" t="s">
        <v>3355</v>
      </c>
      <c r="C1161" s="40">
        <v>-90.795815000000005</v>
      </c>
      <c r="D1161" s="40">
        <v>30.026234299999999</v>
      </c>
    </row>
    <row r="1162" spans="1:4">
      <c r="A1162" s="40">
        <v>22095</v>
      </c>
      <c r="B1162" s="20" t="s">
        <v>3356</v>
      </c>
      <c r="C1162" s="40">
        <v>-90.470633000000007</v>
      </c>
      <c r="D1162" s="40">
        <v>30.126947900000001</v>
      </c>
    </row>
    <row r="1163" spans="1:4">
      <c r="A1163" s="40">
        <v>22097</v>
      </c>
      <c r="B1163" s="20" t="s">
        <v>3357</v>
      </c>
      <c r="C1163" s="40">
        <v>-92.005795000000006</v>
      </c>
      <c r="D1163" s="40">
        <v>30.599080799999999</v>
      </c>
    </row>
    <row r="1164" spans="1:4">
      <c r="A1164" s="40">
        <v>22099</v>
      </c>
      <c r="B1164" s="20" t="s">
        <v>3358</v>
      </c>
      <c r="C1164" s="40">
        <v>-91.607850999999997</v>
      </c>
      <c r="D1164" s="40">
        <v>30.12931</v>
      </c>
    </row>
    <row r="1165" spans="1:4">
      <c r="A1165" s="40">
        <v>22101</v>
      </c>
      <c r="B1165" s="20" t="s">
        <v>3359</v>
      </c>
      <c r="C1165" s="40">
        <v>-91.444693999999998</v>
      </c>
      <c r="D1165" s="40">
        <v>29.705007599999998</v>
      </c>
    </row>
    <row r="1166" spans="1:4">
      <c r="A1166" s="40">
        <v>22103</v>
      </c>
      <c r="B1166" s="20" t="s">
        <v>3360</v>
      </c>
      <c r="C1166" s="40">
        <v>-89.957370999999995</v>
      </c>
      <c r="D1166" s="40">
        <v>30.409877900000001</v>
      </c>
    </row>
    <row r="1167" spans="1:4">
      <c r="A1167" s="40">
        <v>22105</v>
      </c>
      <c r="B1167" s="20" t="s">
        <v>3361</v>
      </c>
      <c r="C1167" s="40">
        <v>-90.405424999999994</v>
      </c>
      <c r="D1167" s="40">
        <v>30.626880400000001</v>
      </c>
    </row>
    <row r="1168" spans="1:4">
      <c r="A1168" s="40">
        <v>22107</v>
      </c>
      <c r="B1168" s="20" t="s">
        <v>3362</v>
      </c>
      <c r="C1168" s="40">
        <v>-91.340062000000003</v>
      </c>
      <c r="D1168" s="40">
        <v>32.000268699999999</v>
      </c>
    </row>
    <row r="1169" spans="1:4">
      <c r="A1169" s="40">
        <v>22109</v>
      </c>
      <c r="B1169" s="20" t="s">
        <v>3363</v>
      </c>
      <c r="C1169" s="40">
        <v>-90.864542999999998</v>
      </c>
      <c r="D1169" s="40">
        <v>29.409220600000001</v>
      </c>
    </row>
    <row r="1170" spans="1:4">
      <c r="A1170" s="40">
        <v>22111</v>
      </c>
      <c r="B1170" s="20" t="s">
        <v>2745</v>
      </c>
      <c r="C1170" s="40">
        <v>-92.374834000000007</v>
      </c>
      <c r="D1170" s="40">
        <v>32.831862899999997</v>
      </c>
    </row>
    <row r="1171" spans="1:4">
      <c r="A1171" s="40">
        <v>22113</v>
      </c>
      <c r="B1171" s="20" t="s">
        <v>3112</v>
      </c>
      <c r="C1171" s="40">
        <v>-92.324575999999993</v>
      </c>
      <c r="D1171" s="40">
        <v>29.846219399999999</v>
      </c>
    </row>
    <row r="1172" spans="1:4">
      <c r="A1172" s="40">
        <v>22115</v>
      </c>
      <c r="B1172" s="20" t="s">
        <v>3364</v>
      </c>
      <c r="C1172" s="40">
        <v>-93.183734000000001</v>
      </c>
      <c r="D1172" s="40">
        <v>31.108006199999998</v>
      </c>
    </row>
    <row r="1173" spans="1:4">
      <c r="A1173" s="40">
        <v>22117</v>
      </c>
      <c r="B1173" s="20" t="s">
        <v>1523</v>
      </c>
      <c r="C1173" s="40">
        <v>-90.040360000000007</v>
      </c>
      <c r="D1173" s="40">
        <v>30.8533908</v>
      </c>
    </row>
    <row r="1174" spans="1:4">
      <c r="A1174" s="40">
        <v>22119</v>
      </c>
      <c r="B1174" s="20" t="s">
        <v>3022</v>
      </c>
      <c r="C1174" s="40">
        <v>-93.334314000000006</v>
      </c>
      <c r="D1174" s="40">
        <v>32.713756500000002</v>
      </c>
    </row>
    <row r="1175" spans="1:4">
      <c r="A1175" s="40">
        <v>22121</v>
      </c>
      <c r="B1175" s="20" t="s">
        <v>3365</v>
      </c>
      <c r="C1175" s="40">
        <v>-91.312510000000003</v>
      </c>
      <c r="D1175" s="40">
        <v>30.462643400000001</v>
      </c>
    </row>
    <row r="1176" spans="1:4">
      <c r="A1176" s="40">
        <v>22123</v>
      </c>
      <c r="B1176" s="20" t="s">
        <v>3366</v>
      </c>
      <c r="C1176" s="40">
        <v>-91.456647000000004</v>
      </c>
      <c r="D1176" s="40">
        <v>32.788858500000003</v>
      </c>
    </row>
    <row r="1177" spans="1:4">
      <c r="A1177" s="40">
        <v>22125</v>
      </c>
      <c r="B1177" s="20" t="s">
        <v>3367</v>
      </c>
      <c r="C1177" s="40">
        <v>-91.420383000000001</v>
      </c>
      <c r="D1177" s="40">
        <v>30.880388499999999</v>
      </c>
    </row>
    <row r="1178" spans="1:4">
      <c r="A1178" s="40">
        <v>22127</v>
      </c>
      <c r="B1178" s="20" t="s">
        <v>3368</v>
      </c>
      <c r="C1178" s="40">
        <v>-92.636577000000003</v>
      </c>
      <c r="D1178" s="40">
        <v>31.9443883</v>
      </c>
    </row>
    <row r="1179" spans="1:4">
      <c r="A1179" s="40">
        <v>23001</v>
      </c>
      <c r="B1179" s="20" t="s">
        <v>3369</v>
      </c>
      <c r="C1179" s="40">
        <v>-70.205240000000003</v>
      </c>
      <c r="D1179" s="40">
        <v>44.165436300000003</v>
      </c>
    </row>
    <row r="1180" spans="1:4">
      <c r="A1180" s="40">
        <v>23003</v>
      </c>
      <c r="B1180" s="20" t="s">
        <v>3370</v>
      </c>
      <c r="C1180" s="40">
        <v>-68.598744999999994</v>
      </c>
      <c r="D1180" s="40">
        <v>46.659135300000003</v>
      </c>
    </row>
    <row r="1181" spans="1:4">
      <c r="A1181" s="40">
        <v>23005</v>
      </c>
      <c r="B1181" s="20" t="s">
        <v>3074</v>
      </c>
      <c r="C1181" s="40">
        <v>-70.376613000000006</v>
      </c>
      <c r="D1181" s="40">
        <v>43.838973299999999</v>
      </c>
    </row>
    <row r="1182" spans="1:4">
      <c r="A1182" s="40">
        <v>23007</v>
      </c>
      <c r="B1182" s="20" t="s">
        <v>2619</v>
      </c>
      <c r="C1182" s="40">
        <v>-70.444209999999998</v>
      </c>
      <c r="D1182" s="40">
        <v>44.974244900000002</v>
      </c>
    </row>
    <row r="1183" spans="1:4">
      <c r="A1183" s="40">
        <v>23009</v>
      </c>
      <c r="B1183" s="20" t="s">
        <v>2971</v>
      </c>
      <c r="C1183" s="40">
        <v>-68.358627999999996</v>
      </c>
      <c r="D1183" s="40">
        <v>44.643731699999996</v>
      </c>
    </row>
    <row r="1184" spans="1:4">
      <c r="A1184" s="40">
        <v>23011</v>
      </c>
      <c r="B1184" s="20" t="s">
        <v>3371</v>
      </c>
      <c r="C1184" s="40">
        <v>-69.767573999999996</v>
      </c>
      <c r="D1184" s="40">
        <v>44.409016999999999</v>
      </c>
    </row>
    <row r="1185" spans="1:4">
      <c r="A1185" s="40">
        <v>23013</v>
      </c>
      <c r="B1185" s="20" t="s">
        <v>3090</v>
      </c>
      <c r="C1185" s="40">
        <v>-69.152784999999994</v>
      </c>
      <c r="D1185" s="40">
        <v>44.124417100000002</v>
      </c>
    </row>
    <row r="1186" spans="1:4">
      <c r="A1186" s="40">
        <v>23015</v>
      </c>
      <c r="B1186" s="20" t="s">
        <v>2724</v>
      </c>
      <c r="C1186" s="40">
        <v>-69.541988000000003</v>
      </c>
      <c r="D1186" s="40">
        <v>44.063333499999999</v>
      </c>
    </row>
    <row r="1187" spans="1:4">
      <c r="A1187" s="40">
        <v>23017</v>
      </c>
      <c r="B1187" s="20" t="s">
        <v>240</v>
      </c>
      <c r="C1187" s="40">
        <v>-70.756113999999997</v>
      </c>
      <c r="D1187" s="40">
        <v>44.499244500000003</v>
      </c>
    </row>
    <row r="1188" spans="1:4">
      <c r="A1188" s="40">
        <v>23019</v>
      </c>
      <c r="B1188" s="20" t="s">
        <v>3372</v>
      </c>
      <c r="C1188" s="40">
        <v>-68.649520999999993</v>
      </c>
      <c r="D1188" s="40">
        <v>45.400381500000002</v>
      </c>
    </row>
    <row r="1189" spans="1:4">
      <c r="A1189" s="40">
        <v>23021</v>
      </c>
      <c r="B1189" s="20" t="s">
        <v>3373</v>
      </c>
      <c r="C1189" s="40">
        <v>-69.284426999999994</v>
      </c>
      <c r="D1189" s="40">
        <v>45.837891999999997</v>
      </c>
    </row>
    <row r="1190" spans="1:4">
      <c r="A1190" s="40">
        <v>23023</v>
      </c>
      <c r="B1190" s="20" t="s">
        <v>3374</v>
      </c>
      <c r="C1190" s="40">
        <v>-69.853582000000003</v>
      </c>
      <c r="D1190" s="40">
        <v>43.958883700000001</v>
      </c>
    </row>
    <row r="1191" spans="1:4">
      <c r="A1191" s="40">
        <v>23025</v>
      </c>
      <c r="B1191" s="20" t="s">
        <v>3375</v>
      </c>
      <c r="C1191" s="40">
        <v>-69.958821999999998</v>
      </c>
      <c r="D1191" s="40">
        <v>45.513602599999999</v>
      </c>
    </row>
    <row r="1192" spans="1:4">
      <c r="A1192" s="40">
        <v>23027</v>
      </c>
      <c r="B1192" s="20" t="s">
        <v>3376</v>
      </c>
      <c r="C1192" s="40">
        <v>-69.144278999999997</v>
      </c>
      <c r="D1192" s="40">
        <v>44.501366500000003</v>
      </c>
    </row>
    <row r="1193" spans="1:4">
      <c r="A1193" s="40">
        <v>23029</v>
      </c>
      <c r="B1193" s="20" t="s">
        <v>1523</v>
      </c>
      <c r="C1193" s="40">
        <v>-67.629108000000002</v>
      </c>
      <c r="D1193" s="40">
        <v>45.021771899999997</v>
      </c>
    </row>
    <row r="1194" spans="1:4">
      <c r="A1194" s="40">
        <v>23031</v>
      </c>
      <c r="B1194" s="20" t="s">
        <v>3377</v>
      </c>
      <c r="C1194" s="40">
        <v>-70.714316999999994</v>
      </c>
      <c r="D1194" s="40">
        <v>43.478290600000001</v>
      </c>
    </row>
    <row r="1195" spans="1:4">
      <c r="A1195" s="40">
        <v>24001</v>
      </c>
      <c r="B1195" s="20" t="s">
        <v>3378</v>
      </c>
      <c r="C1195" s="40">
        <v>-78.698711000000003</v>
      </c>
      <c r="D1195" s="40">
        <v>39.621172600000001</v>
      </c>
    </row>
    <row r="1196" spans="1:4">
      <c r="A1196" s="40">
        <v>24003</v>
      </c>
      <c r="B1196" s="20" t="s">
        <v>3379</v>
      </c>
      <c r="C1196" s="40">
        <v>-76.603351000000004</v>
      </c>
      <c r="D1196" s="40">
        <v>39.005772399999998</v>
      </c>
    </row>
    <row r="1197" spans="1:4">
      <c r="A1197" s="40">
        <v>24005</v>
      </c>
      <c r="B1197" s="20" t="s">
        <v>3380</v>
      </c>
      <c r="C1197" s="40">
        <v>-76.636030000000005</v>
      </c>
      <c r="D1197" s="40">
        <v>39.4596552</v>
      </c>
    </row>
    <row r="1198" spans="1:4">
      <c r="A1198" s="40">
        <v>24009</v>
      </c>
      <c r="B1198" s="20" t="s">
        <v>3381</v>
      </c>
      <c r="C1198" s="40">
        <v>-76.568824000000006</v>
      </c>
      <c r="D1198" s="40">
        <v>38.543774200000001</v>
      </c>
    </row>
    <row r="1199" spans="1:4">
      <c r="A1199" s="40">
        <v>24011</v>
      </c>
      <c r="B1199" s="20" t="s">
        <v>3382</v>
      </c>
      <c r="C1199" s="40">
        <v>-75.831806999999998</v>
      </c>
      <c r="D1199" s="40">
        <v>38.8719897</v>
      </c>
    </row>
    <row r="1200" spans="1:4">
      <c r="A1200" s="40">
        <v>24013</v>
      </c>
      <c r="B1200" s="20" t="s">
        <v>2702</v>
      </c>
      <c r="C1200" s="40">
        <v>-77.022570000000002</v>
      </c>
      <c r="D1200" s="40">
        <v>39.5632017</v>
      </c>
    </row>
    <row r="1201" spans="1:4">
      <c r="A1201" s="40">
        <v>24015</v>
      </c>
      <c r="B1201" s="20" t="s">
        <v>3383</v>
      </c>
      <c r="C1201" s="40">
        <v>-75.941338000000002</v>
      </c>
      <c r="D1201" s="40">
        <v>39.570674199999999</v>
      </c>
    </row>
    <row r="1202" spans="1:4">
      <c r="A1202" s="40">
        <v>24017</v>
      </c>
      <c r="B1202" s="20" t="s">
        <v>3384</v>
      </c>
      <c r="C1202" s="40">
        <v>-76.992199999999997</v>
      </c>
      <c r="D1202" s="40">
        <v>38.5070677</v>
      </c>
    </row>
    <row r="1203" spans="1:4">
      <c r="A1203" s="40">
        <v>24019</v>
      </c>
      <c r="B1203" s="20" t="s">
        <v>3385</v>
      </c>
      <c r="C1203" s="40">
        <v>-76.023560000000003</v>
      </c>
      <c r="D1203" s="40">
        <v>38.468966899999998</v>
      </c>
    </row>
    <row r="1204" spans="1:4">
      <c r="A1204" s="40">
        <v>24021</v>
      </c>
      <c r="B1204" s="20" t="s">
        <v>3386</v>
      </c>
      <c r="C1204" s="40">
        <v>-77.397807</v>
      </c>
      <c r="D1204" s="40">
        <v>39.4720692</v>
      </c>
    </row>
    <row r="1205" spans="1:4">
      <c r="A1205" s="40">
        <v>24023</v>
      </c>
      <c r="B1205" s="20" t="s">
        <v>3387</v>
      </c>
      <c r="C1205" s="40">
        <v>-79.273764999999997</v>
      </c>
      <c r="D1205" s="40">
        <v>39.528493099999999</v>
      </c>
    </row>
    <row r="1206" spans="1:4">
      <c r="A1206" s="40">
        <v>24025</v>
      </c>
      <c r="B1206" s="20" t="s">
        <v>3388</v>
      </c>
      <c r="C1206" s="40">
        <v>-76.317170000000004</v>
      </c>
      <c r="D1206" s="40">
        <v>39.561262499999998</v>
      </c>
    </row>
    <row r="1207" spans="1:4">
      <c r="A1207" s="40">
        <v>24027</v>
      </c>
      <c r="B1207" s="20" t="s">
        <v>2719</v>
      </c>
      <c r="C1207" s="40">
        <v>-76.930999</v>
      </c>
      <c r="D1207" s="40">
        <v>39.250786499999997</v>
      </c>
    </row>
    <row r="1208" spans="1:4">
      <c r="A1208" s="40">
        <v>24029</v>
      </c>
      <c r="B1208" s="20" t="s">
        <v>2868</v>
      </c>
      <c r="C1208" s="40">
        <v>-76.040407999999999</v>
      </c>
      <c r="D1208" s="40">
        <v>39.2541692</v>
      </c>
    </row>
    <row r="1209" spans="1:4">
      <c r="A1209" s="40">
        <v>24031</v>
      </c>
      <c r="B1209" s="20" t="s">
        <v>2637</v>
      </c>
      <c r="C1209" s="40">
        <v>-77.204284000000001</v>
      </c>
      <c r="D1209" s="40">
        <v>39.136349000000003</v>
      </c>
    </row>
    <row r="1210" spans="1:4">
      <c r="A1210" s="40">
        <v>24033</v>
      </c>
      <c r="B1210" s="20" t="s">
        <v>3389</v>
      </c>
      <c r="C1210" s="40">
        <v>-76.847391000000002</v>
      </c>
      <c r="D1210" s="40">
        <v>38.829967699999997</v>
      </c>
    </row>
    <row r="1211" spans="1:4">
      <c r="A1211" s="40">
        <v>24035</v>
      </c>
      <c r="B1211" s="20" t="s">
        <v>3390</v>
      </c>
      <c r="C1211" s="40">
        <v>-76.023739000000006</v>
      </c>
      <c r="D1211" s="40">
        <v>39.066319100000001</v>
      </c>
    </row>
    <row r="1212" spans="1:4">
      <c r="A1212" s="40">
        <v>24037</v>
      </c>
      <c r="B1212" s="20" t="s">
        <v>3391</v>
      </c>
      <c r="C1212" s="40">
        <v>-76.606139999999996</v>
      </c>
      <c r="D1212" s="40">
        <v>38.301684799999997</v>
      </c>
    </row>
    <row r="1213" spans="1:4">
      <c r="A1213" s="40">
        <v>24039</v>
      </c>
      <c r="B1213" s="20" t="s">
        <v>3375</v>
      </c>
      <c r="C1213" s="40">
        <v>-75.758870000000002</v>
      </c>
      <c r="D1213" s="40">
        <v>38.113818199999997</v>
      </c>
    </row>
    <row r="1214" spans="1:4">
      <c r="A1214" s="40">
        <v>24041</v>
      </c>
      <c r="B1214" s="20" t="s">
        <v>3005</v>
      </c>
      <c r="C1214" s="40">
        <v>-76.10342</v>
      </c>
      <c r="D1214" s="40">
        <v>38.770262600000002</v>
      </c>
    </row>
    <row r="1215" spans="1:4">
      <c r="A1215" s="40">
        <v>24043</v>
      </c>
      <c r="B1215" s="20" t="s">
        <v>1523</v>
      </c>
      <c r="C1215" s="40">
        <v>-77.813289999999995</v>
      </c>
      <c r="D1215" s="40">
        <v>39.6041375</v>
      </c>
    </row>
    <row r="1216" spans="1:4">
      <c r="A1216" s="40">
        <v>24045</v>
      </c>
      <c r="B1216" s="20" t="s">
        <v>3392</v>
      </c>
      <c r="C1216" s="40">
        <v>-75.622184000000004</v>
      </c>
      <c r="D1216" s="40">
        <v>38.372872299999997</v>
      </c>
    </row>
    <row r="1217" spans="1:4">
      <c r="A1217" s="40">
        <v>24047</v>
      </c>
      <c r="B1217" s="20" t="s">
        <v>3393</v>
      </c>
      <c r="C1217" s="40">
        <v>-75.333894000000001</v>
      </c>
      <c r="D1217" s="40">
        <v>38.212837</v>
      </c>
    </row>
    <row r="1218" spans="1:4">
      <c r="A1218" s="40">
        <v>24510</v>
      </c>
      <c r="B1218" s="20" t="s">
        <v>3380</v>
      </c>
      <c r="C1218" s="40">
        <v>-76.614403999999993</v>
      </c>
      <c r="D1218" s="40">
        <v>39.305220499999997</v>
      </c>
    </row>
    <row r="1219" spans="1:4">
      <c r="A1219" s="40">
        <v>25001</v>
      </c>
      <c r="B1219" s="20" t="s">
        <v>3394</v>
      </c>
      <c r="C1219" s="40">
        <v>-70.289861999999999</v>
      </c>
      <c r="D1219" s="40">
        <v>41.723297899999999</v>
      </c>
    </row>
    <row r="1220" spans="1:4">
      <c r="A1220" s="40">
        <v>25003</v>
      </c>
      <c r="B1220" s="20" t="s">
        <v>3395</v>
      </c>
      <c r="C1220" s="40">
        <v>-73.206290999999993</v>
      </c>
      <c r="D1220" s="40">
        <v>42.370457399999999</v>
      </c>
    </row>
    <row r="1221" spans="1:4">
      <c r="A1221" s="40">
        <v>25005</v>
      </c>
      <c r="B1221" s="20" t="s">
        <v>3396</v>
      </c>
      <c r="C1221" s="40">
        <v>-71.114193999999998</v>
      </c>
      <c r="D1221" s="40">
        <v>41.797095300000002</v>
      </c>
    </row>
    <row r="1222" spans="1:4">
      <c r="A1222" s="40">
        <v>25007</v>
      </c>
      <c r="B1222" s="20" t="s">
        <v>3397</v>
      </c>
      <c r="C1222" s="40">
        <v>-70.653825999999995</v>
      </c>
      <c r="D1222" s="40">
        <v>41.397906399999997</v>
      </c>
    </row>
    <row r="1223" spans="1:4">
      <c r="A1223" s="40">
        <v>25009</v>
      </c>
      <c r="B1223" s="20" t="s">
        <v>3398</v>
      </c>
      <c r="C1223" s="40">
        <v>-70.951583999999997</v>
      </c>
      <c r="D1223" s="40">
        <v>42.671745199999997</v>
      </c>
    </row>
    <row r="1224" spans="1:4">
      <c r="A1224" s="40">
        <v>25011</v>
      </c>
      <c r="B1224" s="20" t="s">
        <v>2619</v>
      </c>
      <c r="C1224" s="40">
        <v>-72.591740999999999</v>
      </c>
      <c r="D1224" s="40">
        <v>42.583092299999997</v>
      </c>
    </row>
    <row r="1225" spans="1:4">
      <c r="A1225" s="40">
        <v>25013</v>
      </c>
      <c r="B1225" s="20" t="s">
        <v>3399</v>
      </c>
      <c r="C1225" s="40">
        <v>-72.631192999999996</v>
      </c>
      <c r="D1225" s="40">
        <v>42.135090599999998</v>
      </c>
    </row>
    <row r="1226" spans="1:4">
      <c r="A1226" s="40">
        <v>25015</v>
      </c>
      <c r="B1226" s="20" t="s">
        <v>3400</v>
      </c>
      <c r="C1226" s="40">
        <v>-72.663786999999999</v>
      </c>
      <c r="D1226" s="40">
        <v>42.340225099999998</v>
      </c>
    </row>
    <row r="1227" spans="1:4">
      <c r="A1227" s="40">
        <v>25017</v>
      </c>
      <c r="B1227" s="20" t="s">
        <v>2863</v>
      </c>
      <c r="C1227" s="40">
        <v>-71.392621000000005</v>
      </c>
      <c r="D1227" s="40">
        <v>42.4858434</v>
      </c>
    </row>
    <row r="1228" spans="1:4">
      <c r="A1228" s="40">
        <v>25019</v>
      </c>
      <c r="B1228" s="20" t="s">
        <v>3401</v>
      </c>
      <c r="C1228" s="40">
        <v>-70.073441000000003</v>
      </c>
      <c r="D1228" s="40">
        <v>41.284227799999996</v>
      </c>
    </row>
    <row r="1229" spans="1:4">
      <c r="A1229" s="40">
        <v>25021</v>
      </c>
      <c r="B1229" s="20" t="s">
        <v>3402</v>
      </c>
      <c r="C1229" s="40">
        <v>-71.206905000000006</v>
      </c>
      <c r="D1229" s="40">
        <v>42.162461399999998</v>
      </c>
    </row>
    <row r="1230" spans="1:4">
      <c r="A1230" s="40">
        <v>25023</v>
      </c>
      <c r="B1230" s="20" t="s">
        <v>3188</v>
      </c>
      <c r="C1230" s="40">
        <v>-70.812961000000001</v>
      </c>
      <c r="D1230" s="40">
        <v>41.953317800000001</v>
      </c>
    </row>
    <row r="1231" spans="1:4">
      <c r="A1231" s="40">
        <v>25025</v>
      </c>
      <c r="B1231" s="20" t="s">
        <v>3403</v>
      </c>
      <c r="C1231" s="40">
        <v>-71.070335</v>
      </c>
      <c r="D1231" s="40">
        <v>42.333400699999999</v>
      </c>
    </row>
    <row r="1232" spans="1:4">
      <c r="A1232" s="40">
        <v>25027</v>
      </c>
      <c r="B1232" s="20" t="s">
        <v>3393</v>
      </c>
      <c r="C1232" s="40">
        <v>-71.907809999999998</v>
      </c>
      <c r="D1232" s="40">
        <v>42.351119300000001</v>
      </c>
    </row>
    <row r="1233" spans="1:4">
      <c r="A1233" s="40">
        <v>26001</v>
      </c>
      <c r="B1233" s="20" t="s">
        <v>3404</v>
      </c>
      <c r="C1233" s="40">
        <v>-83.593852999999996</v>
      </c>
      <c r="D1233" s="40">
        <v>44.684778299999998</v>
      </c>
    </row>
    <row r="1234" spans="1:4">
      <c r="A1234" s="40">
        <v>26003</v>
      </c>
      <c r="B1234" s="20" t="s">
        <v>3405</v>
      </c>
      <c r="C1234" s="40">
        <v>-86.604080999999994</v>
      </c>
      <c r="D1234" s="40">
        <v>46.409020300000002</v>
      </c>
    </row>
    <row r="1235" spans="1:4">
      <c r="A1235" s="40">
        <v>26005</v>
      </c>
      <c r="B1235" s="20" t="s">
        <v>3406</v>
      </c>
      <c r="C1235" s="40">
        <v>-85.888458999999997</v>
      </c>
      <c r="D1235" s="40">
        <v>42.591471400000003</v>
      </c>
    </row>
    <row r="1236" spans="1:4">
      <c r="A1236" s="40">
        <v>26007</v>
      </c>
      <c r="B1236" s="20" t="s">
        <v>3407</v>
      </c>
      <c r="C1236" s="40">
        <v>-83.626069000000001</v>
      </c>
      <c r="D1236" s="40">
        <v>45.034578500000002</v>
      </c>
    </row>
    <row r="1237" spans="1:4">
      <c r="A1237" s="40">
        <v>26009</v>
      </c>
      <c r="B1237" s="20" t="s">
        <v>3408</v>
      </c>
      <c r="C1237" s="40">
        <v>-85.141358999999994</v>
      </c>
      <c r="D1237" s="40">
        <v>44.999041200000001</v>
      </c>
    </row>
    <row r="1238" spans="1:4">
      <c r="A1238" s="40">
        <v>26011</v>
      </c>
      <c r="B1238" s="20" t="s">
        <v>3409</v>
      </c>
      <c r="C1238" s="40">
        <v>-83.894981999999999</v>
      </c>
      <c r="D1238" s="40">
        <v>44.065122299999999</v>
      </c>
    </row>
    <row r="1239" spans="1:4">
      <c r="A1239" s="40">
        <v>26013</v>
      </c>
      <c r="B1239" s="20" t="s">
        <v>3410</v>
      </c>
      <c r="C1239" s="40">
        <v>-88.365592000000007</v>
      </c>
      <c r="D1239" s="40">
        <v>46.662377300000003</v>
      </c>
    </row>
    <row r="1240" spans="1:4">
      <c r="A1240" s="40">
        <v>26015</v>
      </c>
      <c r="B1240" s="20" t="s">
        <v>3411</v>
      </c>
      <c r="C1240" s="40">
        <v>-85.308345000000003</v>
      </c>
      <c r="D1240" s="40">
        <v>42.595139799999998</v>
      </c>
    </row>
    <row r="1241" spans="1:4">
      <c r="A1241" s="40">
        <v>26017</v>
      </c>
      <c r="B1241" s="20" t="s">
        <v>2874</v>
      </c>
      <c r="C1241" s="40">
        <v>-83.990050999999994</v>
      </c>
      <c r="D1241" s="40">
        <v>43.707165500000002</v>
      </c>
    </row>
    <row r="1242" spans="1:4">
      <c r="A1242" s="40">
        <v>26019</v>
      </c>
      <c r="B1242" s="20" t="s">
        <v>3412</v>
      </c>
      <c r="C1242" s="40">
        <v>-86.015057999999996</v>
      </c>
      <c r="D1242" s="40">
        <v>44.639109300000001</v>
      </c>
    </row>
    <row r="1243" spans="1:4">
      <c r="A1243" s="40">
        <v>26021</v>
      </c>
      <c r="B1243" s="20" t="s">
        <v>2927</v>
      </c>
      <c r="C1243" s="40">
        <v>-86.412529000000006</v>
      </c>
      <c r="D1243" s="40">
        <v>41.954688099999998</v>
      </c>
    </row>
    <row r="1244" spans="1:4">
      <c r="A1244" s="40">
        <v>26023</v>
      </c>
      <c r="B1244" s="20" t="s">
        <v>3413</v>
      </c>
      <c r="C1244" s="40">
        <v>-85.059235000000001</v>
      </c>
      <c r="D1244" s="40">
        <v>41.915889</v>
      </c>
    </row>
    <row r="1245" spans="1:4">
      <c r="A1245" s="40">
        <v>26025</v>
      </c>
      <c r="B1245" s="20" t="s">
        <v>2597</v>
      </c>
      <c r="C1245" s="40">
        <v>-85.005083999999997</v>
      </c>
      <c r="D1245" s="40">
        <v>42.246366199999997</v>
      </c>
    </row>
    <row r="1246" spans="1:4">
      <c r="A1246" s="40">
        <v>26027</v>
      </c>
      <c r="B1246" s="20" t="s">
        <v>3069</v>
      </c>
      <c r="C1246" s="40">
        <v>-85.994037000000006</v>
      </c>
      <c r="D1246" s="40">
        <v>41.9154555</v>
      </c>
    </row>
    <row r="1247" spans="1:4">
      <c r="A1247" s="40">
        <v>26029</v>
      </c>
      <c r="B1247" s="20" t="s">
        <v>3414</v>
      </c>
      <c r="C1247" s="40">
        <v>-85.129215000000002</v>
      </c>
      <c r="D1247" s="40">
        <v>45.305627999999999</v>
      </c>
    </row>
    <row r="1248" spans="1:4">
      <c r="A1248" s="40">
        <v>26031</v>
      </c>
      <c r="B1248" s="20" t="s">
        <v>3415</v>
      </c>
      <c r="C1248" s="40">
        <v>-84.500656000000006</v>
      </c>
      <c r="D1248" s="40">
        <v>45.447012700000002</v>
      </c>
    </row>
    <row r="1249" spans="1:4">
      <c r="A1249" s="40">
        <v>26033</v>
      </c>
      <c r="B1249" s="20" t="s">
        <v>3416</v>
      </c>
      <c r="C1249" s="40">
        <v>-84.562843000000001</v>
      </c>
      <c r="D1249" s="40">
        <v>46.300324099999997</v>
      </c>
    </row>
    <row r="1250" spans="1:4">
      <c r="A1250" s="40">
        <v>26035</v>
      </c>
      <c r="B1250" s="20" t="s">
        <v>3417</v>
      </c>
      <c r="C1250" s="40">
        <v>-84.848107999999996</v>
      </c>
      <c r="D1250" s="40">
        <v>43.9879198</v>
      </c>
    </row>
    <row r="1251" spans="1:4">
      <c r="A1251" s="40">
        <v>26037</v>
      </c>
      <c r="B1251" s="20" t="s">
        <v>3072</v>
      </c>
      <c r="C1251" s="40">
        <v>-84.601384999999993</v>
      </c>
      <c r="D1251" s="40">
        <v>42.9439517</v>
      </c>
    </row>
    <row r="1252" spans="1:4">
      <c r="A1252" s="40">
        <v>26039</v>
      </c>
      <c r="B1252" s="20" t="s">
        <v>2708</v>
      </c>
      <c r="C1252" s="40">
        <v>-84.610248999999996</v>
      </c>
      <c r="D1252" s="40">
        <v>44.683231200000002</v>
      </c>
    </row>
    <row r="1253" spans="1:4">
      <c r="A1253" s="40">
        <v>26041</v>
      </c>
      <c r="B1253" s="20" t="s">
        <v>2820</v>
      </c>
      <c r="C1253" s="40">
        <v>-86.923474999999996</v>
      </c>
      <c r="D1253" s="40">
        <v>45.917363100000003</v>
      </c>
    </row>
    <row r="1254" spans="1:4">
      <c r="A1254" s="40">
        <v>26043</v>
      </c>
      <c r="B1254" s="20" t="s">
        <v>3170</v>
      </c>
      <c r="C1254" s="40">
        <v>-87.870114999999998</v>
      </c>
      <c r="D1254" s="40">
        <v>46.009070100000002</v>
      </c>
    </row>
    <row r="1255" spans="1:4">
      <c r="A1255" s="40">
        <v>26045</v>
      </c>
      <c r="B1255" s="20" t="s">
        <v>3418</v>
      </c>
      <c r="C1255" s="40">
        <v>-84.837400000000002</v>
      </c>
      <c r="D1255" s="40">
        <v>42.595991900000001</v>
      </c>
    </row>
    <row r="1256" spans="1:4">
      <c r="A1256" s="40">
        <v>26047</v>
      </c>
      <c r="B1256" s="20" t="s">
        <v>3172</v>
      </c>
      <c r="C1256" s="40">
        <v>-84.891170000000002</v>
      </c>
      <c r="D1256" s="40">
        <v>45.519966799999999</v>
      </c>
    </row>
    <row r="1257" spans="1:4">
      <c r="A1257" s="40">
        <v>26049</v>
      </c>
      <c r="B1257" s="20" t="s">
        <v>3419</v>
      </c>
      <c r="C1257" s="40">
        <v>-83.706528000000006</v>
      </c>
      <c r="D1257" s="40">
        <v>43.0221698</v>
      </c>
    </row>
    <row r="1258" spans="1:4">
      <c r="A1258" s="40">
        <v>26051</v>
      </c>
      <c r="B1258" s="20" t="s">
        <v>3420</v>
      </c>
      <c r="C1258" s="40">
        <v>-84.388600999999994</v>
      </c>
      <c r="D1258" s="40">
        <v>43.9906212</v>
      </c>
    </row>
    <row r="1259" spans="1:4">
      <c r="A1259" s="40">
        <v>26053</v>
      </c>
      <c r="B1259" s="20" t="s">
        <v>3421</v>
      </c>
      <c r="C1259" s="40">
        <v>-89.694372999999999</v>
      </c>
      <c r="D1259" s="40">
        <v>46.408852799999998</v>
      </c>
    </row>
    <row r="1260" spans="1:4">
      <c r="A1260" s="40">
        <v>26055</v>
      </c>
      <c r="B1260" s="20" t="s">
        <v>3422</v>
      </c>
      <c r="C1260" s="40">
        <v>-85.560135000000002</v>
      </c>
      <c r="D1260" s="40">
        <v>44.669161000000003</v>
      </c>
    </row>
    <row r="1261" spans="1:4">
      <c r="A1261" s="40">
        <v>26057</v>
      </c>
      <c r="B1261" s="20" t="s">
        <v>3423</v>
      </c>
      <c r="C1261" s="40">
        <v>-84.604828999999995</v>
      </c>
      <c r="D1261" s="40">
        <v>43.292969900000003</v>
      </c>
    </row>
    <row r="1262" spans="1:4">
      <c r="A1262" s="40">
        <v>26059</v>
      </c>
      <c r="B1262" s="20" t="s">
        <v>3424</v>
      </c>
      <c r="C1262" s="40">
        <v>-84.593055000000007</v>
      </c>
      <c r="D1262" s="40">
        <v>41.887687</v>
      </c>
    </row>
    <row r="1263" spans="1:4">
      <c r="A1263" s="40">
        <v>26061</v>
      </c>
      <c r="B1263" s="20" t="s">
        <v>3425</v>
      </c>
      <c r="C1263" s="40">
        <v>-88.687430000000006</v>
      </c>
      <c r="D1263" s="40">
        <v>46.898010800000002</v>
      </c>
    </row>
    <row r="1264" spans="1:4">
      <c r="A1264" s="40">
        <v>26063</v>
      </c>
      <c r="B1264" s="20" t="s">
        <v>3426</v>
      </c>
      <c r="C1264" s="40">
        <v>-83.031167999999994</v>
      </c>
      <c r="D1264" s="40">
        <v>43.832932900000003</v>
      </c>
    </row>
    <row r="1265" spans="1:4">
      <c r="A1265" s="40">
        <v>26065</v>
      </c>
      <c r="B1265" s="20" t="s">
        <v>3427</v>
      </c>
      <c r="C1265" s="40">
        <v>-84.373465999999993</v>
      </c>
      <c r="D1265" s="40">
        <v>42.597372800000002</v>
      </c>
    </row>
    <row r="1266" spans="1:4">
      <c r="A1266" s="40">
        <v>26067</v>
      </c>
      <c r="B1266" s="20" t="s">
        <v>3428</v>
      </c>
      <c r="C1266" s="40">
        <v>-85.074133000000003</v>
      </c>
      <c r="D1266" s="40">
        <v>42.945022399999999</v>
      </c>
    </row>
    <row r="1267" spans="1:4">
      <c r="A1267" s="40">
        <v>26069</v>
      </c>
      <c r="B1267" s="20" t="s">
        <v>3429</v>
      </c>
      <c r="C1267" s="40">
        <v>-83.636690000000002</v>
      </c>
      <c r="D1267" s="40">
        <v>44.355785400000002</v>
      </c>
    </row>
    <row r="1268" spans="1:4">
      <c r="A1268" s="40">
        <v>26071</v>
      </c>
      <c r="B1268" s="20" t="s">
        <v>3430</v>
      </c>
      <c r="C1268" s="40">
        <v>-88.530280000000005</v>
      </c>
      <c r="D1268" s="40">
        <v>46.208659099999998</v>
      </c>
    </row>
    <row r="1269" spans="1:4">
      <c r="A1269" s="40">
        <v>26073</v>
      </c>
      <c r="B1269" s="20" t="s">
        <v>3431</v>
      </c>
      <c r="C1269" s="40">
        <v>-84.846648999999999</v>
      </c>
      <c r="D1269" s="40">
        <v>43.6406098</v>
      </c>
    </row>
    <row r="1270" spans="1:4">
      <c r="A1270" s="40">
        <v>26075</v>
      </c>
      <c r="B1270" s="20" t="s">
        <v>2623</v>
      </c>
      <c r="C1270" s="40">
        <v>-84.422514000000007</v>
      </c>
      <c r="D1270" s="40">
        <v>42.248520599999999</v>
      </c>
    </row>
    <row r="1271" spans="1:4">
      <c r="A1271" s="40">
        <v>26077</v>
      </c>
      <c r="B1271" s="20" t="s">
        <v>3432</v>
      </c>
      <c r="C1271" s="40">
        <v>-85.530441999999994</v>
      </c>
      <c r="D1271" s="40">
        <v>42.245359999999998</v>
      </c>
    </row>
    <row r="1272" spans="1:4">
      <c r="A1272" s="40">
        <v>26079</v>
      </c>
      <c r="B1272" s="20" t="s">
        <v>3433</v>
      </c>
      <c r="C1272" s="40">
        <v>-85.090461000000005</v>
      </c>
      <c r="D1272" s="40">
        <v>44.684885100000002</v>
      </c>
    </row>
    <row r="1273" spans="1:4">
      <c r="A1273" s="40">
        <v>26081</v>
      </c>
      <c r="B1273" s="20" t="s">
        <v>2868</v>
      </c>
      <c r="C1273" s="40">
        <v>-85.549181000000004</v>
      </c>
      <c r="D1273" s="40">
        <v>43.032046100000002</v>
      </c>
    </row>
    <row r="1274" spans="1:4">
      <c r="A1274" s="40">
        <v>26083</v>
      </c>
      <c r="B1274" s="20" t="s">
        <v>3434</v>
      </c>
      <c r="C1274" s="40">
        <v>-88.435934000000003</v>
      </c>
      <c r="D1274" s="40">
        <v>47.626625599999997</v>
      </c>
    </row>
    <row r="1275" spans="1:4">
      <c r="A1275" s="40">
        <v>26085</v>
      </c>
      <c r="B1275" s="20" t="s">
        <v>2766</v>
      </c>
      <c r="C1275" s="40">
        <v>-85.802092999999999</v>
      </c>
      <c r="D1275" s="40">
        <v>43.990412399999997</v>
      </c>
    </row>
    <row r="1276" spans="1:4">
      <c r="A1276" s="40">
        <v>26087</v>
      </c>
      <c r="B1276" s="20" t="s">
        <v>3435</v>
      </c>
      <c r="C1276" s="40">
        <v>-83.221530999999999</v>
      </c>
      <c r="D1276" s="40">
        <v>43.090525100000001</v>
      </c>
    </row>
    <row r="1277" spans="1:4">
      <c r="A1277" s="40">
        <v>26089</v>
      </c>
      <c r="B1277" s="20" t="s">
        <v>3436</v>
      </c>
      <c r="C1277" s="40">
        <v>-85.812206000000003</v>
      </c>
      <c r="D1277" s="40">
        <v>44.939434200000001</v>
      </c>
    </row>
    <row r="1278" spans="1:4">
      <c r="A1278" s="40">
        <v>26091</v>
      </c>
      <c r="B1278" s="20" t="s">
        <v>3437</v>
      </c>
      <c r="C1278" s="40">
        <v>-84.066412</v>
      </c>
      <c r="D1278" s="40">
        <v>41.894694100000002</v>
      </c>
    </row>
    <row r="1279" spans="1:4">
      <c r="A1279" s="40">
        <v>26093</v>
      </c>
      <c r="B1279" s="20" t="s">
        <v>3092</v>
      </c>
      <c r="C1279" s="40">
        <v>-83.911708000000004</v>
      </c>
      <c r="D1279" s="40">
        <v>42.603892899999998</v>
      </c>
    </row>
    <row r="1280" spans="1:4">
      <c r="A1280" s="40">
        <v>26095</v>
      </c>
      <c r="B1280" s="20" t="s">
        <v>3438</v>
      </c>
      <c r="C1280" s="40">
        <v>-85.543890000000005</v>
      </c>
      <c r="D1280" s="40">
        <v>46.470499799999999</v>
      </c>
    </row>
    <row r="1281" spans="1:4">
      <c r="A1281" s="40">
        <v>26097</v>
      </c>
      <c r="B1281" s="20" t="s">
        <v>3439</v>
      </c>
      <c r="C1281" s="40">
        <v>-85.077040999999994</v>
      </c>
      <c r="D1281" s="40">
        <v>46.078586700000002</v>
      </c>
    </row>
    <row r="1282" spans="1:4">
      <c r="A1282" s="40">
        <v>26099</v>
      </c>
      <c r="B1282" s="20" t="s">
        <v>3440</v>
      </c>
      <c r="C1282" s="40">
        <v>-82.932554999999994</v>
      </c>
      <c r="D1282" s="40">
        <v>42.695840699999998</v>
      </c>
    </row>
    <row r="1283" spans="1:4">
      <c r="A1283" s="40">
        <v>26101</v>
      </c>
      <c r="B1283" s="20" t="s">
        <v>3441</v>
      </c>
      <c r="C1283" s="40">
        <v>-86.056353000000001</v>
      </c>
      <c r="D1283" s="40">
        <v>44.333453200000001</v>
      </c>
    </row>
    <row r="1284" spans="1:4">
      <c r="A1284" s="40">
        <v>26103</v>
      </c>
      <c r="B1284" s="20" t="s">
        <v>3442</v>
      </c>
      <c r="C1284" s="40">
        <v>-87.641388000000006</v>
      </c>
      <c r="D1284" s="40">
        <v>46.431398999999999</v>
      </c>
    </row>
    <row r="1285" spans="1:4">
      <c r="A1285" s="40">
        <v>26105</v>
      </c>
      <c r="B1285" s="20" t="s">
        <v>3097</v>
      </c>
      <c r="C1285" s="40">
        <v>-86.250174000000001</v>
      </c>
      <c r="D1285" s="40">
        <v>43.995353700000003</v>
      </c>
    </row>
    <row r="1286" spans="1:4">
      <c r="A1286" s="40">
        <v>26107</v>
      </c>
      <c r="B1286" s="20" t="s">
        <v>3443</v>
      </c>
      <c r="C1286" s="40">
        <v>-85.324648999999994</v>
      </c>
      <c r="D1286" s="40">
        <v>43.640707300000003</v>
      </c>
    </row>
    <row r="1287" spans="1:4">
      <c r="A1287" s="40">
        <v>26109</v>
      </c>
      <c r="B1287" s="20" t="s">
        <v>3444</v>
      </c>
      <c r="C1287" s="40">
        <v>-87.556610000000006</v>
      </c>
      <c r="D1287" s="40">
        <v>45.580369900000001</v>
      </c>
    </row>
    <row r="1288" spans="1:4">
      <c r="A1288" s="40">
        <v>26111</v>
      </c>
      <c r="B1288" s="20" t="s">
        <v>3445</v>
      </c>
      <c r="C1288" s="40">
        <v>-84.388047999999998</v>
      </c>
      <c r="D1288" s="40">
        <v>43.646748799999997</v>
      </c>
    </row>
    <row r="1289" spans="1:4">
      <c r="A1289" s="40">
        <v>26113</v>
      </c>
      <c r="B1289" s="20" t="s">
        <v>3446</v>
      </c>
      <c r="C1289" s="40">
        <v>-85.094710000000006</v>
      </c>
      <c r="D1289" s="40">
        <v>44.337709400000001</v>
      </c>
    </row>
    <row r="1290" spans="1:4">
      <c r="A1290" s="40">
        <v>26115</v>
      </c>
      <c r="B1290" s="20" t="s">
        <v>2636</v>
      </c>
      <c r="C1290" s="40">
        <v>-83.537693000000004</v>
      </c>
      <c r="D1290" s="40">
        <v>41.928321500000003</v>
      </c>
    </row>
    <row r="1291" spans="1:4">
      <c r="A1291" s="40">
        <v>26117</v>
      </c>
      <c r="B1291" s="20" t="s">
        <v>3447</v>
      </c>
      <c r="C1291" s="40">
        <v>-85.152302000000006</v>
      </c>
      <c r="D1291" s="40">
        <v>43.3105841</v>
      </c>
    </row>
    <row r="1292" spans="1:4">
      <c r="A1292" s="40">
        <v>26119</v>
      </c>
      <c r="B1292" s="20" t="s">
        <v>3448</v>
      </c>
      <c r="C1292" s="40">
        <v>-84.127402000000004</v>
      </c>
      <c r="D1292" s="40">
        <v>45.027582899999999</v>
      </c>
    </row>
    <row r="1293" spans="1:4">
      <c r="A1293" s="40">
        <v>26121</v>
      </c>
      <c r="B1293" s="20" t="s">
        <v>3449</v>
      </c>
      <c r="C1293" s="40">
        <v>-86.151978</v>
      </c>
      <c r="D1293" s="40">
        <v>43.291381199999996</v>
      </c>
    </row>
    <row r="1294" spans="1:4">
      <c r="A1294" s="40">
        <v>26123</v>
      </c>
      <c r="B1294" s="20" t="s">
        <v>3450</v>
      </c>
      <c r="C1294" s="40">
        <v>-85.800702000000001</v>
      </c>
      <c r="D1294" s="40">
        <v>43.554412399999997</v>
      </c>
    </row>
    <row r="1295" spans="1:4">
      <c r="A1295" s="40">
        <v>26125</v>
      </c>
      <c r="B1295" s="20" t="s">
        <v>3451</v>
      </c>
      <c r="C1295" s="40">
        <v>-83.385943999999995</v>
      </c>
      <c r="D1295" s="40">
        <v>42.660906500000003</v>
      </c>
    </row>
    <row r="1296" spans="1:4">
      <c r="A1296" s="40">
        <v>26127</v>
      </c>
      <c r="B1296" s="20" t="s">
        <v>3452</v>
      </c>
      <c r="C1296" s="40">
        <v>-86.267346000000003</v>
      </c>
      <c r="D1296" s="40">
        <v>43.640977800000002</v>
      </c>
    </row>
    <row r="1297" spans="1:4">
      <c r="A1297" s="40">
        <v>26129</v>
      </c>
      <c r="B1297" s="20" t="s">
        <v>3453</v>
      </c>
      <c r="C1297" s="40">
        <v>-84.127106999999995</v>
      </c>
      <c r="D1297" s="40">
        <v>44.334860399999997</v>
      </c>
    </row>
    <row r="1298" spans="1:4">
      <c r="A1298" s="40">
        <v>26131</v>
      </c>
      <c r="B1298" s="20" t="s">
        <v>3454</v>
      </c>
      <c r="C1298" s="40">
        <v>-89.314912000000007</v>
      </c>
      <c r="D1298" s="40">
        <v>46.6643081</v>
      </c>
    </row>
    <row r="1299" spans="1:4">
      <c r="A1299" s="40">
        <v>26133</v>
      </c>
      <c r="B1299" s="20" t="s">
        <v>2905</v>
      </c>
      <c r="C1299" s="40">
        <v>-85.325564999999997</v>
      </c>
      <c r="D1299" s="40">
        <v>43.989983700000003</v>
      </c>
    </row>
    <row r="1300" spans="1:4">
      <c r="A1300" s="40">
        <v>26135</v>
      </c>
      <c r="B1300" s="20" t="s">
        <v>3455</v>
      </c>
      <c r="C1300" s="40">
        <v>-84.129388000000006</v>
      </c>
      <c r="D1300" s="40">
        <v>44.681701400000001</v>
      </c>
    </row>
    <row r="1301" spans="1:4">
      <c r="A1301" s="40">
        <v>26137</v>
      </c>
      <c r="B1301" s="20" t="s">
        <v>3456</v>
      </c>
      <c r="C1301" s="40">
        <v>-84.599727999999999</v>
      </c>
      <c r="D1301" s="40">
        <v>45.020794500000001</v>
      </c>
    </row>
    <row r="1302" spans="1:4">
      <c r="A1302" s="40">
        <v>26139</v>
      </c>
      <c r="B1302" s="20" t="s">
        <v>3242</v>
      </c>
      <c r="C1302" s="40">
        <v>-85.996453000000002</v>
      </c>
      <c r="D1302" s="40">
        <v>42.959906099999998</v>
      </c>
    </row>
    <row r="1303" spans="1:4">
      <c r="A1303" s="40">
        <v>26141</v>
      </c>
      <c r="B1303" s="20" t="s">
        <v>3457</v>
      </c>
      <c r="C1303" s="40">
        <v>-83.917214999999999</v>
      </c>
      <c r="D1303" s="40">
        <v>45.340359200000002</v>
      </c>
    </row>
    <row r="1304" spans="1:4">
      <c r="A1304" s="40">
        <v>26143</v>
      </c>
      <c r="B1304" s="20" t="s">
        <v>3458</v>
      </c>
      <c r="C1304" s="40">
        <v>-84.611414999999994</v>
      </c>
      <c r="D1304" s="40">
        <v>44.335479200000002</v>
      </c>
    </row>
    <row r="1305" spans="1:4">
      <c r="A1305" s="40">
        <v>26145</v>
      </c>
      <c r="B1305" s="20" t="s">
        <v>3459</v>
      </c>
      <c r="C1305" s="40">
        <v>-84.052700000000002</v>
      </c>
      <c r="D1305" s="40">
        <v>43.335261099999997</v>
      </c>
    </row>
    <row r="1306" spans="1:4">
      <c r="A1306" s="40">
        <v>26147</v>
      </c>
      <c r="B1306" s="20" t="s">
        <v>2644</v>
      </c>
      <c r="C1306" s="40">
        <v>-82.680833000000007</v>
      </c>
      <c r="D1306" s="40">
        <v>42.931888600000001</v>
      </c>
    </row>
    <row r="1307" spans="1:4">
      <c r="A1307" s="40">
        <v>26149</v>
      </c>
      <c r="B1307" s="20" t="s">
        <v>3143</v>
      </c>
      <c r="C1307" s="40">
        <v>-85.528101000000007</v>
      </c>
      <c r="D1307" s="40">
        <v>41.914397399999999</v>
      </c>
    </row>
    <row r="1308" spans="1:4">
      <c r="A1308" s="40">
        <v>26151</v>
      </c>
      <c r="B1308" s="20" t="s">
        <v>3460</v>
      </c>
      <c r="C1308" s="40">
        <v>-82.820633000000001</v>
      </c>
      <c r="D1308" s="40">
        <v>43.423763200000003</v>
      </c>
    </row>
    <row r="1309" spans="1:4">
      <c r="A1309" s="40">
        <v>26153</v>
      </c>
      <c r="B1309" s="20" t="s">
        <v>3461</v>
      </c>
      <c r="C1309" s="40">
        <v>-86.199856999999994</v>
      </c>
      <c r="D1309" s="40">
        <v>46.196667300000001</v>
      </c>
    </row>
    <row r="1310" spans="1:4">
      <c r="A1310" s="40">
        <v>26155</v>
      </c>
      <c r="B1310" s="20" t="s">
        <v>3462</v>
      </c>
      <c r="C1310" s="40">
        <v>-84.146620999999996</v>
      </c>
      <c r="D1310" s="40">
        <v>42.954021400000002</v>
      </c>
    </row>
    <row r="1311" spans="1:4">
      <c r="A1311" s="40">
        <v>26157</v>
      </c>
      <c r="B1311" s="20" t="s">
        <v>3463</v>
      </c>
      <c r="C1311" s="40">
        <v>-83.417471000000006</v>
      </c>
      <c r="D1311" s="40">
        <v>43.465159900000003</v>
      </c>
    </row>
    <row r="1312" spans="1:4">
      <c r="A1312" s="40">
        <v>26159</v>
      </c>
      <c r="B1312" s="20" t="s">
        <v>2746</v>
      </c>
      <c r="C1312" s="40">
        <v>-86.018394999999998</v>
      </c>
      <c r="D1312" s="40">
        <v>42.251664400000003</v>
      </c>
    </row>
    <row r="1313" spans="1:4">
      <c r="A1313" s="40">
        <v>26161</v>
      </c>
      <c r="B1313" s="20" t="s">
        <v>3464</v>
      </c>
      <c r="C1313" s="40">
        <v>-83.838798999999995</v>
      </c>
      <c r="D1313" s="40">
        <v>42.253444000000002</v>
      </c>
    </row>
    <row r="1314" spans="1:4">
      <c r="A1314" s="40">
        <v>26163</v>
      </c>
      <c r="B1314" s="20" t="s">
        <v>3021</v>
      </c>
      <c r="C1314" s="40">
        <v>-83.282212999999999</v>
      </c>
      <c r="D1314" s="40">
        <v>42.281720399999998</v>
      </c>
    </row>
    <row r="1315" spans="1:4">
      <c r="A1315" s="40">
        <v>26165</v>
      </c>
      <c r="B1315" s="20" t="s">
        <v>3465</v>
      </c>
      <c r="C1315" s="40">
        <v>-85.578176999999997</v>
      </c>
      <c r="D1315" s="40">
        <v>44.338417700000001</v>
      </c>
    </row>
    <row r="1316" spans="1:4">
      <c r="A1316" s="40">
        <v>27001</v>
      </c>
      <c r="B1316" s="20" t="s">
        <v>3466</v>
      </c>
      <c r="C1316" s="40">
        <v>-93.415612999999993</v>
      </c>
      <c r="D1316" s="40">
        <v>46.607874500000001</v>
      </c>
    </row>
    <row r="1317" spans="1:4">
      <c r="A1317" s="40">
        <v>27003</v>
      </c>
      <c r="B1317" s="20" t="s">
        <v>3467</v>
      </c>
      <c r="C1317" s="40">
        <v>-93.247083000000003</v>
      </c>
      <c r="D1317" s="40">
        <v>45.273142999999997</v>
      </c>
    </row>
    <row r="1318" spans="1:4">
      <c r="A1318" s="40">
        <v>27005</v>
      </c>
      <c r="B1318" s="20" t="s">
        <v>3468</v>
      </c>
      <c r="C1318" s="40">
        <v>-95.674835999999999</v>
      </c>
      <c r="D1318" s="40">
        <v>46.935237399999998</v>
      </c>
    </row>
    <row r="1319" spans="1:4">
      <c r="A1319" s="40">
        <v>27007</v>
      </c>
      <c r="B1319" s="20" t="s">
        <v>3469</v>
      </c>
      <c r="C1319" s="40">
        <v>-94.937655000000007</v>
      </c>
      <c r="D1319" s="40">
        <v>47.973645699999999</v>
      </c>
    </row>
    <row r="1320" spans="1:4">
      <c r="A1320" s="40">
        <v>27009</v>
      </c>
      <c r="B1320" s="20" t="s">
        <v>2699</v>
      </c>
      <c r="C1320" s="40">
        <v>-93.998435999999998</v>
      </c>
      <c r="D1320" s="40">
        <v>45.698276200000002</v>
      </c>
    </row>
    <row r="1321" spans="1:4">
      <c r="A1321" s="40">
        <v>27011</v>
      </c>
      <c r="B1321" s="20" t="s">
        <v>3470</v>
      </c>
      <c r="C1321" s="40">
        <v>-96.411344999999997</v>
      </c>
      <c r="D1321" s="40">
        <v>45.426512600000002</v>
      </c>
    </row>
    <row r="1322" spans="1:4">
      <c r="A1322" s="40">
        <v>27013</v>
      </c>
      <c r="B1322" s="20" t="s">
        <v>3471</v>
      </c>
      <c r="C1322" s="40">
        <v>-94.066976999999994</v>
      </c>
      <c r="D1322" s="40">
        <v>44.0345023</v>
      </c>
    </row>
    <row r="1323" spans="1:4">
      <c r="A1323" s="40">
        <v>27015</v>
      </c>
      <c r="B1323" s="20" t="s">
        <v>3067</v>
      </c>
      <c r="C1323" s="40">
        <v>-94.727558000000002</v>
      </c>
      <c r="D1323" s="40">
        <v>44.2420136</v>
      </c>
    </row>
    <row r="1324" spans="1:4">
      <c r="A1324" s="40">
        <v>27017</v>
      </c>
      <c r="B1324" s="20" t="s">
        <v>3472</v>
      </c>
      <c r="C1324" s="40">
        <v>-92.677160000000001</v>
      </c>
      <c r="D1324" s="40">
        <v>46.592320999999998</v>
      </c>
    </row>
    <row r="1325" spans="1:4">
      <c r="A1325" s="40">
        <v>27019</v>
      </c>
      <c r="B1325" s="20" t="s">
        <v>3473</v>
      </c>
      <c r="C1325" s="40">
        <v>-93.802721000000005</v>
      </c>
      <c r="D1325" s="40">
        <v>44.8208956</v>
      </c>
    </row>
    <row r="1326" spans="1:4">
      <c r="A1326" s="40">
        <v>27021</v>
      </c>
      <c r="B1326" s="20" t="s">
        <v>3069</v>
      </c>
      <c r="C1326" s="40">
        <v>-94.325731000000005</v>
      </c>
      <c r="D1326" s="40">
        <v>46.948771200000003</v>
      </c>
    </row>
    <row r="1327" spans="1:4">
      <c r="A1327" s="40">
        <v>27023</v>
      </c>
      <c r="B1327" s="20" t="s">
        <v>3416</v>
      </c>
      <c r="C1327" s="40">
        <v>-95.566980999999998</v>
      </c>
      <c r="D1327" s="40">
        <v>45.022396499999999</v>
      </c>
    </row>
    <row r="1328" spans="1:4">
      <c r="A1328" s="40">
        <v>27025</v>
      </c>
      <c r="B1328" s="20" t="s">
        <v>3474</v>
      </c>
      <c r="C1328" s="40">
        <v>-92.908298000000002</v>
      </c>
      <c r="D1328" s="40">
        <v>45.502411100000003</v>
      </c>
    </row>
    <row r="1329" spans="1:4">
      <c r="A1329" s="40">
        <v>27027</v>
      </c>
      <c r="B1329" s="20" t="s">
        <v>2603</v>
      </c>
      <c r="C1329" s="40">
        <v>-96.490662</v>
      </c>
      <c r="D1329" s="40">
        <v>46.892142</v>
      </c>
    </row>
    <row r="1330" spans="1:4">
      <c r="A1330" s="40">
        <v>27029</v>
      </c>
      <c r="B1330" s="20" t="s">
        <v>3047</v>
      </c>
      <c r="C1330" s="40">
        <v>-95.378439999999998</v>
      </c>
      <c r="D1330" s="40">
        <v>47.578488399999998</v>
      </c>
    </row>
    <row r="1331" spans="1:4">
      <c r="A1331" s="40">
        <v>27031</v>
      </c>
      <c r="B1331" s="20" t="s">
        <v>2946</v>
      </c>
      <c r="C1331" s="40">
        <v>-90.531508000000002</v>
      </c>
      <c r="D1331" s="40">
        <v>47.903041899999998</v>
      </c>
    </row>
    <row r="1332" spans="1:4">
      <c r="A1332" s="40">
        <v>27033</v>
      </c>
      <c r="B1332" s="20" t="s">
        <v>3475</v>
      </c>
      <c r="C1332" s="40">
        <v>-95.181364000000002</v>
      </c>
      <c r="D1332" s="40">
        <v>44.007208800000001</v>
      </c>
    </row>
    <row r="1333" spans="1:4">
      <c r="A1333" s="40">
        <v>27035</v>
      </c>
      <c r="B1333" s="20" t="s">
        <v>3476</v>
      </c>
      <c r="C1333" s="40">
        <v>-94.070704000000006</v>
      </c>
      <c r="D1333" s="40">
        <v>46.482658200000003</v>
      </c>
    </row>
    <row r="1334" spans="1:4">
      <c r="A1334" s="40">
        <v>27037</v>
      </c>
      <c r="B1334" s="20" t="s">
        <v>3477</v>
      </c>
      <c r="C1334" s="40">
        <v>-93.065568999999996</v>
      </c>
      <c r="D1334" s="40">
        <v>44.672450599999998</v>
      </c>
    </row>
    <row r="1335" spans="1:4">
      <c r="A1335" s="40">
        <v>27039</v>
      </c>
      <c r="B1335" s="20" t="s">
        <v>2952</v>
      </c>
      <c r="C1335" s="40">
        <v>-92.862368000000004</v>
      </c>
      <c r="D1335" s="40">
        <v>44.022295499999998</v>
      </c>
    </row>
    <row r="1336" spans="1:4">
      <c r="A1336" s="40">
        <v>27041</v>
      </c>
      <c r="B1336" s="20" t="s">
        <v>2823</v>
      </c>
      <c r="C1336" s="40">
        <v>-95.454228999999998</v>
      </c>
      <c r="D1336" s="40">
        <v>45.933726900000003</v>
      </c>
    </row>
    <row r="1337" spans="1:4">
      <c r="A1337" s="40">
        <v>27043</v>
      </c>
      <c r="B1337" s="20" t="s">
        <v>3478</v>
      </c>
      <c r="C1337" s="40">
        <v>-93.947815000000006</v>
      </c>
      <c r="D1337" s="40">
        <v>43.673872799999998</v>
      </c>
    </row>
    <row r="1338" spans="1:4">
      <c r="A1338" s="40">
        <v>27045</v>
      </c>
      <c r="B1338" s="20" t="s">
        <v>3479</v>
      </c>
      <c r="C1338" s="40">
        <v>-92.089905000000002</v>
      </c>
      <c r="D1338" s="40">
        <v>43.673957600000001</v>
      </c>
    </row>
    <row r="1339" spans="1:4">
      <c r="A1339" s="40">
        <v>27047</v>
      </c>
      <c r="B1339" s="20" t="s">
        <v>3480</v>
      </c>
      <c r="C1339" s="40">
        <v>-93.348845999999995</v>
      </c>
      <c r="D1339" s="40">
        <v>43.673831800000002</v>
      </c>
    </row>
    <row r="1340" spans="1:4">
      <c r="A1340" s="40">
        <v>27049</v>
      </c>
      <c r="B1340" s="20" t="s">
        <v>3481</v>
      </c>
      <c r="C1340" s="40">
        <v>-92.722661000000002</v>
      </c>
      <c r="D1340" s="40">
        <v>44.4097291</v>
      </c>
    </row>
    <row r="1341" spans="1:4">
      <c r="A1341" s="40">
        <v>27051</v>
      </c>
      <c r="B1341" s="20" t="s">
        <v>2716</v>
      </c>
      <c r="C1341" s="40">
        <v>-96.012163999999999</v>
      </c>
      <c r="D1341" s="40">
        <v>45.934023500000002</v>
      </c>
    </row>
    <row r="1342" spans="1:4">
      <c r="A1342" s="40">
        <v>27053</v>
      </c>
      <c r="B1342" s="20" t="s">
        <v>3482</v>
      </c>
      <c r="C1342" s="40">
        <v>-93.477151000000006</v>
      </c>
      <c r="D1342" s="40">
        <v>45.004796800000001</v>
      </c>
    </row>
    <row r="1343" spans="1:4">
      <c r="A1343" s="40">
        <v>27055</v>
      </c>
      <c r="B1343" s="20" t="s">
        <v>176</v>
      </c>
      <c r="C1343" s="40">
        <v>-91.492776000000006</v>
      </c>
      <c r="D1343" s="40">
        <v>43.671465300000001</v>
      </c>
    </row>
    <row r="1344" spans="1:4">
      <c r="A1344" s="40">
        <v>27057</v>
      </c>
      <c r="B1344" s="20" t="s">
        <v>3483</v>
      </c>
      <c r="C1344" s="40">
        <v>-94.916405999999995</v>
      </c>
      <c r="D1344" s="40">
        <v>47.107851699999998</v>
      </c>
    </row>
    <row r="1345" spans="1:4">
      <c r="A1345" s="40">
        <v>27059</v>
      </c>
      <c r="B1345" s="20" t="s">
        <v>3484</v>
      </c>
      <c r="C1345" s="40">
        <v>-93.294702000000001</v>
      </c>
      <c r="D1345" s="40">
        <v>45.561255699999997</v>
      </c>
    </row>
    <row r="1346" spans="1:4">
      <c r="A1346" s="40">
        <v>27061</v>
      </c>
      <c r="B1346" s="20" t="s">
        <v>3485</v>
      </c>
      <c r="C1346" s="40">
        <v>-93.631623000000005</v>
      </c>
      <c r="D1346" s="40">
        <v>47.509078199999998</v>
      </c>
    </row>
    <row r="1347" spans="1:4">
      <c r="A1347" s="40">
        <v>27063</v>
      </c>
      <c r="B1347" s="20" t="s">
        <v>2623</v>
      </c>
      <c r="C1347" s="40">
        <v>-95.153999999999996</v>
      </c>
      <c r="D1347" s="40">
        <v>43.674187199999999</v>
      </c>
    </row>
    <row r="1348" spans="1:4">
      <c r="A1348" s="40">
        <v>27065</v>
      </c>
      <c r="B1348" s="20" t="s">
        <v>3486</v>
      </c>
      <c r="C1348" s="40">
        <v>-93.292905000000005</v>
      </c>
      <c r="D1348" s="40">
        <v>45.945340600000002</v>
      </c>
    </row>
    <row r="1349" spans="1:4">
      <c r="A1349" s="40">
        <v>27067</v>
      </c>
      <c r="B1349" s="20" t="s">
        <v>3487</v>
      </c>
      <c r="C1349" s="40">
        <v>-95.005763000000002</v>
      </c>
      <c r="D1349" s="40">
        <v>45.152523000000002</v>
      </c>
    </row>
    <row r="1350" spans="1:4">
      <c r="A1350" s="40">
        <v>27069</v>
      </c>
      <c r="B1350" s="20" t="s">
        <v>3488</v>
      </c>
      <c r="C1350" s="40">
        <v>-96.782561000000001</v>
      </c>
      <c r="D1350" s="40">
        <v>48.776984300000002</v>
      </c>
    </row>
    <row r="1351" spans="1:4">
      <c r="A1351" s="40">
        <v>27071</v>
      </c>
      <c r="B1351" s="20" t="s">
        <v>3489</v>
      </c>
      <c r="C1351" s="40">
        <v>-93.783626999999996</v>
      </c>
      <c r="D1351" s="40">
        <v>48.245107500000003</v>
      </c>
    </row>
    <row r="1352" spans="1:4">
      <c r="A1352" s="40">
        <v>27073</v>
      </c>
      <c r="B1352" s="20" t="s">
        <v>3490</v>
      </c>
      <c r="C1352" s="40">
        <v>-96.173805999999999</v>
      </c>
      <c r="D1352" s="40">
        <v>44.9958344</v>
      </c>
    </row>
    <row r="1353" spans="1:4">
      <c r="A1353" s="40">
        <v>27075</v>
      </c>
      <c r="B1353" s="20" t="s">
        <v>2766</v>
      </c>
      <c r="C1353" s="40">
        <v>-91.444457999999997</v>
      </c>
      <c r="D1353" s="40">
        <v>47.640371799999997</v>
      </c>
    </row>
    <row r="1354" spans="1:4">
      <c r="A1354" s="40">
        <v>27077</v>
      </c>
      <c r="B1354" s="20" t="s">
        <v>3491</v>
      </c>
      <c r="C1354" s="40">
        <v>-94.904898000000003</v>
      </c>
      <c r="D1354" s="40">
        <v>48.770437600000001</v>
      </c>
    </row>
    <row r="1355" spans="1:4">
      <c r="A1355" s="40">
        <v>27079</v>
      </c>
      <c r="B1355" s="20" t="s">
        <v>3492</v>
      </c>
      <c r="C1355" s="40">
        <v>-93.729842000000005</v>
      </c>
      <c r="D1355" s="40">
        <v>44.371441599999997</v>
      </c>
    </row>
    <row r="1356" spans="1:4">
      <c r="A1356" s="40">
        <v>27081</v>
      </c>
      <c r="B1356" s="20" t="s">
        <v>2724</v>
      </c>
      <c r="C1356" s="40">
        <v>-96.267201</v>
      </c>
      <c r="D1356" s="40">
        <v>44.412320899999997</v>
      </c>
    </row>
    <row r="1357" spans="1:4">
      <c r="A1357" s="40">
        <v>27083</v>
      </c>
      <c r="B1357" s="20" t="s">
        <v>3180</v>
      </c>
      <c r="C1357" s="40">
        <v>-95.839187999999993</v>
      </c>
      <c r="D1357" s="40">
        <v>44.413384999999998</v>
      </c>
    </row>
    <row r="1358" spans="1:4">
      <c r="A1358" s="40">
        <v>27085</v>
      </c>
      <c r="B1358" s="20" t="s">
        <v>3493</v>
      </c>
      <c r="C1358" s="40">
        <v>-94.272373000000002</v>
      </c>
      <c r="D1358" s="40">
        <v>44.823721399999997</v>
      </c>
    </row>
    <row r="1359" spans="1:4">
      <c r="A1359" s="40">
        <v>27087</v>
      </c>
      <c r="B1359" s="20" t="s">
        <v>3494</v>
      </c>
      <c r="C1359" s="40">
        <v>-95.809199000000007</v>
      </c>
      <c r="D1359" s="40">
        <v>47.325587800000001</v>
      </c>
    </row>
    <row r="1360" spans="1:4">
      <c r="A1360" s="40">
        <v>27089</v>
      </c>
      <c r="B1360" s="20" t="s">
        <v>2634</v>
      </c>
      <c r="C1360" s="40">
        <v>-96.369294999999994</v>
      </c>
      <c r="D1360" s="40">
        <v>48.358302299999998</v>
      </c>
    </row>
    <row r="1361" spans="1:4">
      <c r="A1361" s="40">
        <v>27091</v>
      </c>
      <c r="B1361" s="20" t="s">
        <v>2900</v>
      </c>
      <c r="C1361" s="40">
        <v>-94.550996999999995</v>
      </c>
      <c r="D1361" s="40">
        <v>43.674300600000002</v>
      </c>
    </row>
    <row r="1362" spans="1:4">
      <c r="A1362" s="40">
        <v>27093</v>
      </c>
      <c r="B1362" s="20" t="s">
        <v>3495</v>
      </c>
      <c r="C1362" s="40">
        <v>-94.528711000000001</v>
      </c>
      <c r="D1362" s="40">
        <v>45.123328800000003</v>
      </c>
    </row>
    <row r="1363" spans="1:4">
      <c r="A1363" s="40">
        <v>27095</v>
      </c>
      <c r="B1363" s="20" t="s">
        <v>3496</v>
      </c>
      <c r="C1363" s="40">
        <v>-93.629930999999999</v>
      </c>
      <c r="D1363" s="40">
        <v>45.937385200000001</v>
      </c>
    </row>
    <row r="1364" spans="1:4">
      <c r="A1364" s="40">
        <v>27097</v>
      </c>
      <c r="B1364" s="20" t="s">
        <v>3497</v>
      </c>
      <c r="C1364" s="40">
        <v>-94.266903999999997</v>
      </c>
      <c r="D1364" s="40">
        <v>46.012074400000003</v>
      </c>
    </row>
    <row r="1365" spans="1:4">
      <c r="A1365" s="40">
        <v>27099</v>
      </c>
      <c r="B1365" s="20" t="s">
        <v>3498</v>
      </c>
      <c r="C1365" s="40">
        <v>-92.752352000000002</v>
      </c>
      <c r="D1365" s="40">
        <v>43.671387600000003</v>
      </c>
    </row>
    <row r="1366" spans="1:4">
      <c r="A1366" s="40">
        <v>27101</v>
      </c>
      <c r="B1366" s="20" t="s">
        <v>2989</v>
      </c>
      <c r="C1366" s="40">
        <v>-95.763284999999996</v>
      </c>
      <c r="D1366" s="40">
        <v>44.022167099999997</v>
      </c>
    </row>
    <row r="1367" spans="1:4">
      <c r="A1367" s="40">
        <v>27103</v>
      </c>
      <c r="B1367" s="20" t="s">
        <v>3499</v>
      </c>
      <c r="C1367" s="40">
        <v>-94.247512</v>
      </c>
      <c r="D1367" s="40">
        <v>44.3498746</v>
      </c>
    </row>
    <row r="1368" spans="1:4">
      <c r="A1368" s="40">
        <v>27105</v>
      </c>
      <c r="B1368" s="20" t="s">
        <v>3500</v>
      </c>
      <c r="C1368" s="40">
        <v>-95.753260999999995</v>
      </c>
      <c r="D1368" s="40">
        <v>43.674288599999997</v>
      </c>
    </row>
    <row r="1369" spans="1:4">
      <c r="A1369" s="40">
        <v>27107</v>
      </c>
      <c r="B1369" s="20" t="s">
        <v>3501</v>
      </c>
      <c r="C1369" s="40">
        <v>-96.455662000000004</v>
      </c>
      <c r="D1369" s="40">
        <v>47.326186200000002</v>
      </c>
    </row>
    <row r="1370" spans="1:4">
      <c r="A1370" s="40">
        <v>27109</v>
      </c>
      <c r="B1370" s="20" t="s">
        <v>3502</v>
      </c>
      <c r="C1370" s="40">
        <v>-92.402096999999998</v>
      </c>
      <c r="D1370" s="40">
        <v>44.003807700000003</v>
      </c>
    </row>
    <row r="1371" spans="1:4">
      <c r="A1371" s="40">
        <v>27111</v>
      </c>
      <c r="B1371" s="20" t="s">
        <v>3503</v>
      </c>
      <c r="C1371" s="40">
        <v>-95.707488999999995</v>
      </c>
      <c r="D1371" s="40">
        <v>46.409078299999997</v>
      </c>
    </row>
    <row r="1372" spans="1:4">
      <c r="A1372" s="40">
        <v>27113</v>
      </c>
      <c r="B1372" s="20" t="s">
        <v>3504</v>
      </c>
      <c r="C1372" s="40">
        <v>-96.036275000000003</v>
      </c>
      <c r="D1372" s="40">
        <v>48.0666771</v>
      </c>
    </row>
    <row r="1373" spans="1:4">
      <c r="A1373" s="40">
        <v>27115</v>
      </c>
      <c r="B1373" s="20" t="s">
        <v>3505</v>
      </c>
      <c r="C1373" s="40">
        <v>-92.741405</v>
      </c>
      <c r="D1373" s="40">
        <v>46.120710699999997</v>
      </c>
    </row>
    <row r="1374" spans="1:4">
      <c r="A1374" s="40">
        <v>27117</v>
      </c>
      <c r="B1374" s="20" t="s">
        <v>3506</v>
      </c>
      <c r="C1374" s="40">
        <v>-96.258643000000006</v>
      </c>
      <c r="D1374" s="40">
        <v>44.023006899999999</v>
      </c>
    </row>
    <row r="1375" spans="1:4">
      <c r="A1375" s="40">
        <v>27119</v>
      </c>
      <c r="B1375" s="20" t="s">
        <v>2733</v>
      </c>
      <c r="C1375" s="40">
        <v>-96.402227999999994</v>
      </c>
      <c r="D1375" s="40">
        <v>47.773959900000001</v>
      </c>
    </row>
    <row r="1376" spans="1:4">
      <c r="A1376" s="40">
        <v>27121</v>
      </c>
      <c r="B1376" s="20" t="s">
        <v>2734</v>
      </c>
      <c r="C1376" s="40">
        <v>-95.444548999999995</v>
      </c>
      <c r="D1376" s="40">
        <v>45.586119600000004</v>
      </c>
    </row>
    <row r="1377" spans="1:4">
      <c r="A1377" s="40">
        <v>27123</v>
      </c>
      <c r="B1377" s="20" t="s">
        <v>3507</v>
      </c>
      <c r="C1377" s="40">
        <v>-93.099873000000002</v>
      </c>
      <c r="D1377" s="40">
        <v>45.017472300000001</v>
      </c>
    </row>
    <row r="1378" spans="1:4">
      <c r="A1378" s="40">
        <v>27125</v>
      </c>
      <c r="B1378" s="20" t="s">
        <v>3508</v>
      </c>
      <c r="C1378" s="40">
        <v>-96.095611000000005</v>
      </c>
      <c r="D1378" s="40">
        <v>47.871975300000003</v>
      </c>
    </row>
    <row r="1379" spans="1:4">
      <c r="A1379" s="40">
        <v>27127</v>
      </c>
      <c r="B1379" s="20" t="s">
        <v>3509</v>
      </c>
      <c r="C1379" s="40">
        <v>-95.253988000000007</v>
      </c>
      <c r="D1379" s="40">
        <v>44.403650200000001</v>
      </c>
    </row>
    <row r="1380" spans="1:4">
      <c r="A1380" s="40">
        <v>27129</v>
      </c>
      <c r="B1380" s="20" t="s">
        <v>3510</v>
      </c>
      <c r="C1380" s="40">
        <v>-94.946794999999995</v>
      </c>
      <c r="D1380" s="40">
        <v>44.7267267</v>
      </c>
    </row>
    <row r="1381" spans="1:4">
      <c r="A1381" s="40">
        <v>27131</v>
      </c>
      <c r="B1381" s="20" t="s">
        <v>3249</v>
      </c>
      <c r="C1381" s="40">
        <v>-93.296599000000001</v>
      </c>
      <c r="D1381" s="40">
        <v>44.3543278</v>
      </c>
    </row>
    <row r="1382" spans="1:4">
      <c r="A1382" s="40">
        <v>27133</v>
      </c>
      <c r="B1382" s="20" t="s">
        <v>3511</v>
      </c>
      <c r="C1382" s="40">
        <v>-96.253056999999998</v>
      </c>
      <c r="D1382" s="40">
        <v>43.674853499999998</v>
      </c>
    </row>
    <row r="1383" spans="1:4">
      <c r="A1383" s="40">
        <v>27135</v>
      </c>
      <c r="B1383" s="20" t="s">
        <v>3512</v>
      </c>
      <c r="C1383" s="40">
        <v>-95.811125000000004</v>
      </c>
      <c r="D1383" s="40">
        <v>48.774856399999997</v>
      </c>
    </row>
    <row r="1384" spans="1:4">
      <c r="A1384" s="40">
        <v>27137</v>
      </c>
      <c r="B1384" s="20" t="s">
        <v>407</v>
      </c>
      <c r="C1384" s="40">
        <v>-92.469511999999995</v>
      </c>
      <c r="D1384" s="40">
        <v>47.603346600000002</v>
      </c>
    </row>
    <row r="1385" spans="1:4">
      <c r="A1385" s="40">
        <v>27139</v>
      </c>
      <c r="B1385" s="20" t="s">
        <v>2739</v>
      </c>
      <c r="C1385" s="40">
        <v>-93.536967000000004</v>
      </c>
      <c r="D1385" s="40">
        <v>44.6485001</v>
      </c>
    </row>
    <row r="1386" spans="1:4">
      <c r="A1386" s="40">
        <v>27141</v>
      </c>
      <c r="B1386" s="20" t="s">
        <v>3513</v>
      </c>
      <c r="C1386" s="40">
        <v>-93.774968999999999</v>
      </c>
      <c r="D1386" s="40">
        <v>45.444031699999996</v>
      </c>
    </row>
    <row r="1387" spans="1:4">
      <c r="A1387" s="40">
        <v>27143</v>
      </c>
      <c r="B1387" s="20" t="s">
        <v>3514</v>
      </c>
      <c r="C1387" s="40">
        <v>-94.231660000000005</v>
      </c>
      <c r="D1387" s="40">
        <v>44.579395400000003</v>
      </c>
    </row>
    <row r="1388" spans="1:4">
      <c r="A1388" s="40">
        <v>27145</v>
      </c>
      <c r="B1388" s="20" t="s">
        <v>3515</v>
      </c>
      <c r="C1388" s="40">
        <v>-94.612996999999993</v>
      </c>
      <c r="D1388" s="40">
        <v>45.551994800000003</v>
      </c>
    </row>
    <row r="1389" spans="1:4">
      <c r="A1389" s="40">
        <v>27147</v>
      </c>
      <c r="B1389" s="20" t="s">
        <v>3516</v>
      </c>
      <c r="C1389" s="40">
        <v>-93.226270999999997</v>
      </c>
      <c r="D1389" s="40">
        <v>44.022403500000003</v>
      </c>
    </row>
    <row r="1390" spans="1:4">
      <c r="A1390" s="40">
        <v>27149</v>
      </c>
      <c r="B1390" s="20" t="s">
        <v>3258</v>
      </c>
      <c r="C1390" s="40">
        <v>-96.000228000000007</v>
      </c>
      <c r="D1390" s="40">
        <v>45.586159899999998</v>
      </c>
    </row>
    <row r="1391" spans="1:4">
      <c r="A1391" s="40">
        <v>27151</v>
      </c>
      <c r="B1391" s="20" t="s">
        <v>3517</v>
      </c>
      <c r="C1391" s="40">
        <v>-95.681425000000004</v>
      </c>
      <c r="D1391" s="40">
        <v>45.282889300000001</v>
      </c>
    </row>
    <row r="1392" spans="1:4">
      <c r="A1392" s="40">
        <v>27153</v>
      </c>
      <c r="B1392" s="20" t="s">
        <v>3318</v>
      </c>
      <c r="C1392" s="40">
        <v>-94.897289999999998</v>
      </c>
      <c r="D1392" s="40">
        <v>46.070144499999998</v>
      </c>
    </row>
    <row r="1393" spans="1:4">
      <c r="A1393" s="40">
        <v>27155</v>
      </c>
      <c r="B1393" s="20" t="s">
        <v>3518</v>
      </c>
      <c r="C1393" s="40">
        <v>-96.471446999999998</v>
      </c>
      <c r="D1393" s="40">
        <v>45.772303299999997</v>
      </c>
    </row>
    <row r="1394" spans="1:4">
      <c r="A1394" s="40">
        <v>27157</v>
      </c>
      <c r="B1394" s="20" t="s">
        <v>3519</v>
      </c>
      <c r="C1394" s="40">
        <v>-92.230230000000006</v>
      </c>
      <c r="D1394" s="40">
        <v>44.284282599999997</v>
      </c>
    </row>
    <row r="1395" spans="1:4">
      <c r="A1395" s="40">
        <v>27159</v>
      </c>
      <c r="B1395" s="20" t="s">
        <v>3520</v>
      </c>
      <c r="C1395" s="40">
        <v>-94.970015000000004</v>
      </c>
      <c r="D1395" s="40">
        <v>46.585653499999999</v>
      </c>
    </row>
    <row r="1396" spans="1:4">
      <c r="A1396" s="40">
        <v>27161</v>
      </c>
      <c r="B1396" s="20" t="s">
        <v>3521</v>
      </c>
      <c r="C1396" s="40">
        <v>-93.587204999999997</v>
      </c>
      <c r="D1396" s="40">
        <v>44.022071400000002</v>
      </c>
    </row>
    <row r="1397" spans="1:4">
      <c r="A1397" s="40">
        <v>27163</v>
      </c>
      <c r="B1397" s="20" t="s">
        <v>1523</v>
      </c>
      <c r="C1397" s="40">
        <v>-92.883743999999993</v>
      </c>
      <c r="D1397" s="40">
        <v>45.039111400000003</v>
      </c>
    </row>
    <row r="1398" spans="1:4">
      <c r="A1398" s="40">
        <v>27165</v>
      </c>
      <c r="B1398" s="20" t="s">
        <v>3522</v>
      </c>
      <c r="C1398" s="40">
        <v>-94.614137999999997</v>
      </c>
      <c r="D1398" s="40">
        <v>43.978239000000002</v>
      </c>
    </row>
    <row r="1399" spans="1:4">
      <c r="A1399" s="40">
        <v>27167</v>
      </c>
      <c r="B1399" s="20" t="s">
        <v>3523</v>
      </c>
      <c r="C1399" s="40">
        <v>-96.468207000000007</v>
      </c>
      <c r="D1399" s="40">
        <v>46.357058299999998</v>
      </c>
    </row>
    <row r="1400" spans="1:4">
      <c r="A1400" s="40">
        <v>27169</v>
      </c>
      <c r="B1400" s="20" t="s">
        <v>3524</v>
      </c>
      <c r="C1400" s="40">
        <v>-91.779345000000006</v>
      </c>
      <c r="D1400" s="40">
        <v>43.9868375</v>
      </c>
    </row>
    <row r="1401" spans="1:4">
      <c r="A1401" s="40">
        <v>27171</v>
      </c>
      <c r="B1401" s="20" t="s">
        <v>3200</v>
      </c>
      <c r="C1401" s="40">
        <v>-93.963347999999996</v>
      </c>
      <c r="D1401" s="40">
        <v>45.173814100000001</v>
      </c>
    </row>
    <row r="1402" spans="1:4">
      <c r="A1402" s="40">
        <v>27173</v>
      </c>
      <c r="B1402" s="20" t="s">
        <v>3525</v>
      </c>
      <c r="C1402" s="40">
        <v>-95.868882999999997</v>
      </c>
      <c r="D1402" s="40">
        <v>44.716260599999998</v>
      </c>
    </row>
    <row r="1403" spans="1:4">
      <c r="A1403" s="40">
        <v>28001</v>
      </c>
      <c r="B1403" s="20" t="s">
        <v>2805</v>
      </c>
      <c r="C1403" s="40">
        <v>-91.353555999999998</v>
      </c>
      <c r="D1403" s="40">
        <v>31.4817286</v>
      </c>
    </row>
    <row r="1404" spans="1:4">
      <c r="A1404" s="40">
        <v>28003</v>
      </c>
      <c r="B1404" s="20" t="s">
        <v>3526</v>
      </c>
      <c r="C1404" s="40">
        <v>-88.579977</v>
      </c>
      <c r="D1404" s="40">
        <v>34.8808322</v>
      </c>
    </row>
    <row r="1405" spans="1:4">
      <c r="A1405" s="40">
        <v>28005</v>
      </c>
      <c r="B1405" s="20" t="s">
        <v>3527</v>
      </c>
      <c r="C1405" s="40">
        <v>-90.804534000000004</v>
      </c>
      <c r="D1405" s="40">
        <v>31.1742524</v>
      </c>
    </row>
    <row r="1406" spans="1:4">
      <c r="A1406" s="40">
        <v>28007</v>
      </c>
      <c r="B1406" s="20" t="s">
        <v>3528</v>
      </c>
      <c r="C1406" s="40">
        <v>-89.580862999999994</v>
      </c>
      <c r="D1406" s="40">
        <v>33.086764299999999</v>
      </c>
    </row>
    <row r="1407" spans="1:4">
      <c r="A1407" s="40">
        <v>28009</v>
      </c>
      <c r="B1407" s="20" t="s">
        <v>2699</v>
      </c>
      <c r="C1407" s="40">
        <v>-89.188440999999997</v>
      </c>
      <c r="D1407" s="40">
        <v>34.817220399999997</v>
      </c>
    </row>
    <row r="1408" spans="1:4">
      <c r="A1408" s="40">
        <v>28011</v>
      </c>
      <c r="B1408" s="20" t="s">
        <v>3529</v>
      </c>
      <c r="C1408" s="40">
        <v>-90.880249000000006</v>
      </c>
      <c r="D1408" s="40">
        <v>33.795492699999997</v>
      </c>
    </row>
    <row r="1409" spans="1:4">
      <c r="A1409" s="40">
        <v>28013</v>
      </c>
      <c r="B1409" s="20" t="s">
        <v>2597</v>
      </c>
      <c r="C1409" s="40">
        <v>-89.336484999999996</v>
      </c>
      <c r="D1409" s="40">
        <v>33.936471099999999</v>
      </c>
    </row>
    <row r="1410" spans="1:4">
      <c r="A1410" s="40">
        <v>28015</v>
      </c>
      <c r="B1410" s="20" t="s">
        <v>2702</v>
      </c>
      <c r="C1410" s="40">
        <v>-89.920310999999998</v>
      </c>
      <c r="D1410" s="40">
        <v>33.448844600000001</v>
      </c>
    </row>
    <row r="1411" spans="1:4">
      <c r="A1411" s="40">
        <v>28017</v>
      </c>
      <c r="B1411" s="20" t="s">
        <v>3167</v>
      </c>
      <c r="C1411" s="40">
        <v>-88.947844000000003</v>
      </c>
      <c r="D1411" s="40">
        <v>33.920848599999999</v>
      </c>
    </row>
    <row r="1412" spans="1:4">
      <c r="A1412" s="40">
        <v>28019</v>
      </c>
      <c r="B1412" s="20" t="s">
        <v>2601</v>
      </c>
      <c r="C1412" s="40">
        <v>-89.248459999999994</v>
      </c>
      <c r="D1412" s="40">
        <v>33.347647199999997</v>
      </c>
    </row>
    <row r="1413" spans="1:4">
      <c r="A1413" s="40">
        <v>28021</v>
      </c>
      <c r="B1413" s="20" t="s">
        <v>3333</v>
      </c>
      <c r="C1413" s="40">
        <v>-90.911828</v>
      </c>
      <c r="D1413" s="40">
        <v>31.973692400000001</v>
      </c>
    </row>
    <row r="1414" spans="1:4">
      <c r="A1414" s="40">
        <v>28023</v>
      </c>
      <c r="B1414" s="20" t="s">
        <v>2602</v>
      </c>
      <c r="C1414" s="40">
        <v>-88.689289000000002</v>
      </c>
      <c r="D1414" s="40">
        <v>32.0413967</v>
      </c>
    </row>
    <row r="1415" spans="1:4">
      <c r="A1415" s="40">
        <v>28025</v>
      </c>
      <c r="B1415" s="20" t="s">
        <v>2603</v>
      </c>
      <c r="C1415" s="40">
        <v>-88.781543999999997</v>
      </c>
      <c r="D1415" s="40">
        <v>33.655797999999997</v>
      </c>
    </row>
    <row r="1416" spans="1:4">
      <c r="A1416" s="40">
        <v>28027</v>
      </c>
      <c r="B1416" s="20" t="s">
        <v>3530</v>
      </c>
      <c r="C1416" s="40">
        <v>-90.602731000000006</v>
      </c>
      <c r="D1416" s="40">
        <v>34.229069600000003</v>
      </c>
    </row>
    <row r="1417" spans="1:4">
      <c r="A1417" s="40">
        <v>28029</v>
      </c>
      <c r="B1417" s="20" t="s">
        <v>3531</v>
      </c>
      <c r="C1417" s="40">
        <v>-90.448832999999993</v>
      </c>
      <c r="D1417" s="40">
        <v>31.868836900000002</v>
      </c>
    </row>
    <row r="1418" spans="1:4">
      <c r="A1418" s="40">
        <v>28031</v>
      </c>
      <c r="B1418" s="20" t="s">
        <v>2609</v>
      </c>
      <c r="C1418" s="40">
        <v>-89.552678</v>
      </c>
      <c r="D1418" s="40">
        <v>31.633128500000002</v>
      </c>
    </row>
    <row r="1419" spans="1:4">
      <c r="A1419" s="40">
        <v>28033</v>
      </c>
      <c r="B1419" s="20" t="s">
        <v>2881</v>
      </c>
      <c r="C1419" s="40">
        <v>-89.991401999999994</v>
      </c>
      <c r="D1419" s="40">
        <v>34.875693800000001</v>
      </c>
    </row>
    <row r="1420" spans="1:4">
      <c r="A1420" s="40">
        <v>28035</v>
      </c>
      <c r="B1420" s="20" t="s">
        <v>3532</v>
      </c>
      <c r="C1420" s="40">
        <v>-89.257943999999995</v>
      </c>
      <c r="D1420" s="40">
        <v>31.188990700000002</v>
      </c>
    </row>
    <row r="1421" spans="1:4">
      <c r="A1421" s="40">
        <v>28037</v>
      </c>
      <c r="B1421" s="20" t="s">
        <v>2619</v>
      </c>
      <c r="C1421" s="40">
        <v>-90.898339000000007</v>
      </c>
      <c r="D1421" s="40">
        <v>31.4767513</v>
      </c>
    </row>
    <row r="1422" spans="1:4">
      <c r="A1422" s="40">
        <v>28039</v>
      </c>
      <c r="B1422" s="20" t="s">
        <v>3533</v>
      </c>
      <c r="C1422" s="40">
        <v>-88.644226000000003</v>
      </c>
      <c r="D1422" s="40">
        <v>30.8626036</v>
      </c>
    </row>
    <row r="1423" spans="1:4">
      <c r="A1423" s="40">
        <v>28041</v>
      </c>
      <c r="B1423" s="20" t="s">
        <v>2620</v>
      </c>
      <c r="C1423" s="40">
        <v>-88.639213999999996</v>
      </c>
      <c r="D1423" s="40">
        <v>31.2142084</v>
      </c>
    </row>
    <row r="1424" spans="1:4">
      <c r="A1424" s="40">
        <v>28043</v>
      </c>
      <c r="B1424" s="20" t="s">
        <v>3534</v>
      </c>
      <c r="C1424" s="40">
        <v>-89.801716999999996</v>
      </c>
      <c r="D1424" s="40">
        <v>33.769979200000002</v>
      </c>
    </row>
    <row r="1425" spans="1:4">
      <c r="A1425" s="40">
        <v>28045</v>
      </c>
      <c r="B1425" s="20" t="s">
        <v>2971</v>
      </c>
      <c r="C1425" s="40">
        <v>-89.488478000000001</v>
      </c>
      <c r="D1425" s="40">
        <v>30.415953999999999</v>
      </c>
    </row>
    <row r="1426" spans="1:4">
      <c r="A1426" s="40">
        <v>28047</v>
      </c>
      <c r="B1426" s="20" t="s">
        <v>3128</v>
      </c>
      <c r="C1426" s="40">
        <v>-89.111408999999995</v>
      </c>
      <c r="D1426" s="40">
        <v>30.504390799999999</v>
      </c>
    </row>
    <row r="1427" spans="1:4">
      <c r="A1427" s="40">
        <v>28049</v>
      </c>
      <c r="B1427" s="20" t="s">
        <v>3535</v>
      </c>
      <c r="C1427" s="40">
        <v>-90.442515999999998</v>
      </c>
      <c r="D1427" s="40">
        <v>32.266283999999999</v>
      </c>
    </row>
    <row r="1428" spans="1:4">
      <c r="A1428" s="40">
        <v>28051</v>
      </c>
      <c r="B1428" s="20" t="s">
        <v>2894</v>
      </c>
      <c r="C1428" s="40">
        <v>-90.091717000000003</v>
      </c>
      <c r="D1428" s="40">
        <v>33.123674100000002</v>
      </c>
    </row>
    <row r="1429" spans="1:4">
      <c r="A1429" s="40">
        <v>28053</v>
      </c>
      <c r="B1429" s="20" t="s">
        <v>3536</v>
      </c>
      <c r="C1429" s="40">
        <v>-90.526848000000001</v>
      </c>
      <c r="D1429" s="40">
        <v>33.128570000000003</v>
      </c>
    </row>
    <row r="1430" spans="1:4">
      <c r="A1430" s="40">
        <v>28055</v>
      </c>
      <c r="B1430" s="20" t="s">
        <v>3537</v>
      </c>
      <c r="C1430" s="40">
        <v>-90.988996</v>
      </c>
      <c r="D1430" s="40">
        <v>32.741398500000003</v>
      </c>
    </row>
    <row r="1431" spans="1:4">
      <c r="A1431" s="40">
        <v>28057</v>
      </c>
      <c r="B1431" s="20" t="s">
        <v>3538</v>
      </c>
      <c r="C1431" s="40">
        <v>-88.361406000000002</v>
      </c>
      <c r="D1431" s="40">
        <v>34.279951099999998</v>
      </c>
    </row>
    <row r="1432" spans="1:4">
      <c r="A1432" s="40">
        <v>28059</v>
      </c>
      <c r="B1432" s="20" t="s">
        <v>2623</v>
      </c>
      <c r="C1432" s="40">
        <v>-88.635379</v>
      </c>
      <c r="D1432" s="40">
        <v>30.534679499999999</v>
      </c>
    </row>
    <row r="1433" spans="1:4">
      <c r="A1433" s="40">
        <v>28061</v>
      </c>
      <c r="B1433" s="20" t="s">
        <v>2977</v>
      </c>
      <c r="C1433" s="40">
        <v>-89.118666000000005</v>
      </c>
      <c r="D1433" s="40">
        <v>32.019013700000002</v>
      </c>
    </row>
    <row r="1434" spans="1:4">
      <c r="A1434" s="40">
        <v>28063</v>
      </c>
      <c r="B1434" s="20" t="s">
        <v>2624</v>
      </c>
      <c r="C1434" s="40">
        <v>-91.036316999999997</v>
      </c>
      <c r="D1434" s="40">
        <v>31.7340363</v>
      </c>
    </row>
    <row r="1435" spans="1:4">
      <c r="A1435" s="40">
        <v>28065</v>
      </c>
      <c r="B1435" s="20" t="s">
        <v>3342</v>
      </c>
      <c r="C1435" s="40">
        <v>-89.823110999999997</v>
      </c>
      <c r="D1435" s="40">
        <v>31.569731999999998</v>
      </c>
    </row>
    <row r="1436" spans="1:4">
      <c r="A1436" s="40">
        <v>28067</v>
      </c>
      <c r="B1436" s="20" t="s">
        <v>2980</v>
      </c>
      <c r="C1436" s="40">
        <v>-89.168969000000004</v>
      </c>
      <c r="D1436" s="40">
        <v>31.622577700000001</v>
      </c>
    </row>
    <row r="1437" spans="1:4">
      <c r="A1437" s="40">
        <v>28069</v>
      </c>
      <c r="B1437" s="20" t="s">
        <v>3539</v>
      </c>
      <c r="C1437" s="40">
        <v>-88.640979000000002</v>
      </c>
      <c r="D1437" s="40">
        <v>32.754594599999997</v>
      </c>
    </row>
    <row r="1438" spans="1:4">
      <c r="A1438" s="40">
        <v>28071</v>
      </c>
      <c r="B1438" s="20" t="s">
        <v>2723</v>
      </c>
      <c r="C1438" s="40">
        <v>-89.484713999999997</v>
      </c>
      <c r="D1438" s="40">
        <v>34.356736499999997</v>
      </c>
    </row>
    <row r="1439" spans="1:4">
      <c r="A1439" s="40">
        <v>28073</v>
      </c>
      <c r="B1439" s="20" t="s">
        <v>2625</v>
      </c>
      <c r="C1439" s="40">
        <v>-89.508709999999994</v>
      </c>
      <c r="D1439" s="40">
        <v>31.205733299999999</v>
      </c>
    </row>
    <row r="1440" spans="1:4">
      <c r="A1440" s="40">
        <v>28075</v>
      </c>
      <c r="B1440" s="20" t="s">
        <v>2626</v>
      </c>
      <c r="C1440" s="40">
        <v>-88.662474000000003</v>
      </c>
      <c r="D1440" s="40">
        <v>32.404298599999997</v>
      </c>
    </row>
    <row r="1441" spans="1:4">
      <c r="A1441" s="40">
        <v>28077</v>
      </c>
      <c r="B1441" s="20" t="s">
        <v>2627</v>
      </c>
      <c r="C1441" s="40">
        <v>-90.106933999999995</v>
      </c>
      <c r="D1441" s="40">
        <v>31.5499674</v>
      </c>
    </row>
    <row r="1442" spans="1:4">
      <c r="A1442" s="40">
        <v>28079</v>
      </c>
      <c r="B1442" s="20" t="s">
        <v>3540</v>
      </c>
      <c r="C1442" s="40">
        <v>-89.524019999999993</v>
      </c>
      <c r="D1442" s="40">
        <v>32.7536828</v>
      </c>
    </row>
    <row r="1443" spans="1:4">
      <c r="A1443" s="40">
        <v>28081</v>
      </c>
      <c r="B1443" s="20" t="s">
        <v>2628</v>
      </c>
      <c r="C1443" s="40">
        <v>-88.680476999999996</v>
      </c>
      <c r="D1443" s="40">
        <v>34.289739300000001</v>
      </c>
    </row>
    <row r="1444" spans="1:4">
      <c r="A1444" s="40">
        <v>28083</v>
      </c>
      <c r="B1444" s="20" t="s">
        <v>3541</v>
      </c>
      <c r="C1444" s="40">
        <v>-90.300956999999997</v>
      </c>
      <c r="D1444" s="40">
        <v>33.550704699999997</v>
      </c>
    </row>
    <row r="1445" spans="1:4">
      <c r="A1445" s="40">
        <v>28085</v>
      </c>
      <c r="B1445" s="20" t="s">
        <v>2724</v>
      </c>
      <c r="C1445" s="40">
        <v>-90.454173999999995</v>
      </c>
      <c r="D1445" s="40">
        <v>31.532401400000001</v>
      </c>
    </row>
    <row r="1446" spans="1:4">
      <c r="A1446" s="40">
        <v>28087</v>
      </c>
      <c r="B1446" s="20" t="s">
        <v>2630</v>
      </c>
      <c r="C1446" s="40">
        <v>-88.443245000000005</v>
      </c>
      <c r="D1446" s="40">
        <v>33.472934600000002</v>
      </c>
    </row>
    <row r="1447" spans="1:4">
      <c r="A1447" s="40">
        <v>28089</v>
      </c>
      <c r="B1447" s="20" t="s">
        <v>570</v>
      </c>
      <c r="C1447" s="40">
        <v>-90.033270999999999</v>
      </c>
      <c r="D1447" s="40">
        <v>32.635339000000002</v>
      </c>
    </row>
    <row r="1448" spans="1:4">
      <c r="A1448" s="40">
        <v>28091</v>
      </c>
      <c r="B1448" s="20" t="s">
        <v>2633</v>
      </c>
      <c r="C1448" s="40">
        <v>-89.822523000000004</v>
      </c>
      <c r="D1448" s="40">
        <v>31.2308646</v>
      </c>
    </row>
    <row r="1449" spans="1:4">
      <c r="A1449" s="40">
        <v>28093</v>
      </c>
      <c r="B1449" s="20" t="s">
        <v>2634</v>
      </c>
      <c r="C1449" s="40">
        <v>-89.503062999999997</v>
      </c>
      <c r="D1449" s="40">
        <v>34.762290499999999</v>
      </c>
    </row>
    <row r="1450" spans="1:4">
      <c r="A1450" s="40">
        <v>28095</v>
      </c>
      <c r="B1450" s="20" t="s">
        <v>2636</v>
      </c>
      <c r="C1450" s="40">
        <v>-88.480371000000005</v>
      </c>
      <c r="D1450" s="40">
        <v>33.892284600000004</v>
      </c>
    </row>
    <row r="1451" spans="1:4">
      <c r="A1451" s="40">
        <v>28097</v>
      </c>
      <c r="B1451" s="20" t="s">
        <v>2637</v>
      </c>
      <c r="C1451" s="40">
        <v>-89.616646000000003</v>
      </c>
      <c r="D1451" s="40">
        <v>33.494027199999998</v>
      </c>
    </row>
    <row r="1452" spans="1:4">
      <c r="A1452" s="40">
        <v>28099</v>
      </c>
      <c r="B1452" s="20" t="s">
        <v>3542</v>
      </c>
      <c r="C1452" s="40">
        <v>-89.117327000000003</v>
      </c>
      <c r="D1452" s="40">
        <v>32.753289299999999</v>
      </c>
    </row>
    <row r="1453" spans="1:4">
      <c r="A1453" s="40">
        <v>28101</v>
      </c>
      <c r="B1453" s="20" t="s">
        <v>2729</v>
      </c>
      <c r="C1453" s="40">
        <v>-89.118711000000005</v>
      </c>
      <c r="D1453" s="40">
        <v>32.400139000000003</v>
      </c>
    </row>
    <row r="1454" spans="1:4">
      <c r="A1454" s="40">
        <v>28103</v>
      </c>
      <c r="B1454" s="20" t="s">
        <v>3543</v>
      </c>
      <c r="C1454" s="40">
        <v>-88.569623000000007</v>
      </c>
      <c r="D1454" s="40">
        <v>33.110140600000001</v>
      </c>
    </row>
    <row r="1455" spans="1:4">
      <c r="A1455" s="40">
        <v>28105</v>
      </c>
      <c r="B1455" s="20" t="s">
        <v>3544</v>
      </c>
      <c r="C1455" s="40">
        <v>-88.879427000000007</v>
      </c>
      <c r="D1455" s="40">
        <v>33.424937399999997</v>
      </c>
    </row>
    <row r="1456" spans="1:4">
      <c r="A1456" s="40">
        <v>28107</v>
      </c>
      <c r="B1456" s="20" t="s">
        <v>3545</v>
      </c>
      <c r="C1456" s="40">
        <v>-89.950795999999997</v>
      </c>
      <c r="D1456" s="40">
        <v>34.363985599999999</v>
      </c>
    </row>
    <row r="1457" spans="1:4">
      <c r="A1457" s="40">
        <v>28109</v>
      </c>
      <c r="B1457" s="20" t="s">
        <v>3546</v>
      </c>
      <c r="C1457" s="40">
        <v>-89.589521000000005</v>
      </c>
      <c r="D1457" s="40">
        <v>30.768825</v>
      </c>
    </row>
    <row r="1458" spans="1:4">
      <c r="A1458" s="40">
        <v>28111</v>
      </c>
      <c r="B1458" s="20" t="s">
        <v>2639</v>
      </c>
      <c r="C1458" s="40">
        <v>-88.992526999999995</v>
      </c>
      <c r="D1458" s="40">
        <v>31.172093799999999</v>
      </c>
    </row>
    <row r="1459" spans="1:4">
      <c r="A1459" s="40">
        <v>28113</v>
      </c>
      <c r="B1459" s="20" t="s">
        <v>2641</v>
      </c>
      <c r="C1459" s="40">
        <v>-90.403970000000001</v>
      </c>
      <c r="D1459" s="40">
        <v>31.174959000000001</v>
      </c>
    </row>
    <row r="1460" spans="1:4">
      <c r="A1460" s="40">
        <v>28115</v>
      </c>
      <c r="B1460" s="20" t="s">
        <v>3547</v>
      </c>
      <c r="C1460" s="40">
        <v>-89.037194999999997</v>
      </c>
      <c r="D1460" s="40">
        <v>34.225211000000002</v>
      </c>
    </row>
    <row r="1461" spans="1:4">
      <c r="A1461" s="40">
        <v>28117</v>
      </c>
      <c r="B1461" s="20" t="s">
        <v>3548</v>
      </c>
      <c r="C1461" s="40">
        <v>-88.519768999999997</v>
      </c>
      <c r="D1461" s="40">
        <v>34.618114400000003</v>
      </c>
    </row>
    <row r="1462" spans="1:4">
      <c r="A1462" s="40">
        <v>28119</v>
      </c>
      <c r="B1462" s="20" t="s">
        <v>2996</v>
      </c>
      <c r="C1462" s="40">
        <v>-90.289336000000006</v>
      </c>
      <c r="D1462" s="40">
        <v>34.251207399999998</v>
      </c>
    </row>
    <row r="1463" spans="1:4">
      <c r="A1463" s="40">
        <v>28121</v>
      </c>
      <c r="B1463" s="20" t="s">
        <v>3549</v>
      </c>
      <c r="C1463" s="40">
        <v>-89.945948000000001</v>
      </c>
      <c r="D1463" s="40">
        <v>32.264222699999998</v>
      </c>
    </row>
    <row r="1464" spans="1:4">
      <c r="A1464" s="40">
        <v>28123</v>
      </c>
      <c r="B1464" s="20" t="s">
        <v>2739</v>
      </c>
      <c r="C1464" s="40">
        <v>-89.537893999999994</v>
      </c>
      <c r="D1464" s="40">
        <v>32.406704099999999</v>
      </c>
    </row>
    <row r="1465" spans="1:4">
      <c r="A1465" s="40">
        <v>28125</v>
      </c>
      <c r="B1465" s="20" t="s">
        <v>3550</v>
      </c>
      <c r="C1465" s="40">
        <v>-90.813435999999996</v>
      </c>
      <c r="D1465" s="40">
        <v>32.880000199999998</v>
      </c>
    </row>
    <row r="1466" spans="1:4">
      <c r="A1466" s="40">
        <v>28127</v>
      </c>
      <c r="B1466" s="20" t="s">
        <v>3317</v>
      </c>
      <c r="C1466" s="40">
        <v>-89.919932000000003</v>
      </c>
      <c r="D1466" s="40">
        <v>31.913362899999999</v>
      </c>
    </row>
    <row r="1467" spans="1:4">
      <c r="A1467" s="40">
        <v>28129</v>
      </c>
      <c r="B1467" s="20" t="s">
        <v>3256</v>
      </c>
      <c r="C1467" s="40">
        <v>-89.506643999999994</v>
      </c>
      <c r="D1467" s="40">
        <v>32.017928599999998</v>
      </c>
    </row>
    <row r="1468" spans="1:4">
      <c r="A1468" s="40">
        <v>28131</v>
      </c>
      <c r="B1468" s="20" t="s">
        <v>2744</v>
      </c>
      <c r="C1468" s="40">
        <v>-89.117642000000004</v>
      </c>
      <c r="D1468" s="40">
        <v>30.790041299999999</v>
      </c>
    </row>
    <row r="1469" spans="1:4">
      <c r="A1469" s="40">
        <v>28133</v>
      </c>
      <c r="B1469" s="20" t="s">
        <v>529</v>
      </c>
      <c r="C1469" s="40">
        <v>-90.588755000000006</v>
      </c>
      <c r="D1469" s="40">
        <v>33.6018416</v>
      </c>
    </row>
    <row r="1470" spans="1:4">
      <c r="A1470" s="40">
        <v>28135</v>
      </c>
      <c r="B1470" s="20" t="s">
        <v>3551</v>
      </c>
      <c r="C1470" s="40">
        <v>-90.173340999999994</v>
      </c>
      <c r="D1470" s="40">
        <v>33.9506139</v>
      </c>
    </row>
    <row r="1471" spans="1:4">
      <c r="A1471" s="40">
        <v>28137</v>
      </c>
      <c r="B1471" s="20" t="s">
        <v>3552</v>
      </c>
      <c r="C1471" s="40">
        <v>-89.945204000000004</v>
      </c>
      <c r="D1471" s="40">
        <v>34.650695300000002</v>
      </c>
    </row>
    <row r="1472" spans="1:4">
      <c r="A1472" s="40">
        <v>28139</v>
      </c>
      <c r="B1472" s="20" t="s">
        <v>3553</v>
      </c>
      <c r="C1472" s="40">
        <v>-88.908831000000006</v>
      </c>
      <c r="D1472" s="40">
        <v>34.768303199999998</v>
      </c>
    </row>
    <row r="1473" spans="1:4">
      <c r="A1473" s="40">
        <v>28141</v>
      </c>
      <c r="B1473" s="20" t="s">
        <v>3554</v>
      </c>
      <c r="C1473" s="40">
        <v>-88.239080000000001</v>
      </c>
      <c r="D1473" s="40">
        <v>34.740371199999998</v>
      </c>
    </row>
    <row r="1474" spans="1:4">
      <c r="A1474" s="40">
        <v>28143</v>
      </c>
      <c r="B1474" s="20" t="s">
        <v>3555</v>
      </c>
      <c r="C1474" s="40">
        <v>-90.375328999999994</v>
      </c>
      <c r="D1474" s="40">
        <v>34.651986200000003</v>
      </c>
    </row>
    <row r="1475" spans="1:4">
      <c r="A1475" s="40">
        <v>28145</v>
      </c>
      <c r="B1475" s="20" t="s">
        <v>2745</v>
      </c>
      <c r="C1475" s="40">
        <v>-89.003932000000006</v>
      </c>
      <c r="D1475" s="40">
        <v>34.490251299999997</v>
      </c>
    </row>
    <row r="1476" spans="1:4">
      <c r="A1476" s="40">
        <v>28147</v>
      </c>
      <c r="B1476" s="20" t="s">
        <v>3556</v>
      </c>
      <c r="C1476" s="40">
        <v>-90.106014000000002</v>
      </c>
      <c r="D1476" s="40">
        <v>31.148239199999999</v>
      </c>
    </row>
    <row r="1477" spans="1:4">
      <c r="A1477" s="40">
        <v>28149</v>
      </c>
      <c r="B1477" s="20" t="s">
        <v>3020</v>
      </c>
      <c r="C1477" s="40">
        <v>-90.851439999999997</v>
      </c>
      <c r="D1477" s="40">
        <v>32.356378599999999</v>
      </c>
    </row>
    <row r="1478" spans="1:4">
      <c r="A1478" s="40">
        <v>28151</v>
      </c>
      <c r="B1478" s="20" t="s">
        <v>1523</v>
      </c>
      <c r="C1478" s="40">
        <v>-90.947872000000004</v>
      </c>
      <c r="D1478" s="40">
        <v>33.283745199999998</v>
      </c>
    </row>
    <row r="1479" spans="1:4">
      <c r="A1479" s="40">
        <v>28153</v>
      </c>
      <c r="B1479" s="20" t="s">
        <v>3021</v>
      </c>
      <c r="C1479" s="40">
        <v>-88.695884000000007</v>
      </c>
      <c r="D1479" s="40">
        <v>31.640779500000001</v>
      </c>
    </row>
    <row r="1480" spans="1:4">
      <c r="A1480" s="40">
        <v>28155</v>
      </c>
      <c r="B1480" s="20" t="s">
        <v>3022</v>
      </c>
      <c r="C1480" s="40">
        <v>-89.285104000000004</v>
      </c>
      <c r="D1480" s="40">
        <v>33.6132639</v>
      </c>
    </row>
    <row r="1481" spans="1:4">
      <c r="A1481" s="40">
        <v>28157</v>
      </c>
      <c r="B1481" s="20" t="s">
        <v>3026</v>
      </c>
      <c r="C1481" s="40">
        <v>-91.311476999999996</v>
      </c>
      <c r="D1481" s="40">
        <v>31.160724200000001</v>
      </c>
    </row>
    <row r="1482" spans="1:4">
      <c r="A1482" s="40">
        <v>28159</v>
      </c>
      <c r="B1482" s="20" t="s">
        <v>2652</v>
      </c>
      <c r="C1482" s="40">
        <v>-89.034308999999993</v>
      </c>
      <c r="D1482" s="40">
        <v>33.0883872</v>
      </c>
    </row>
    <row r="1483" spans="1:4">
      <c r="A1483" s="40">
        <v>28161</v>
      </c>
      <c r="B1483" s="20" t="s">
        <v>3557</v>
      </c>
      <c r="C1483" s="40">
        <v>-89.707455999999993</v>
      </c>
      <c r="D1483" s="40">
        <v>34.028310099999999</v>
      </c>
    </row>
    <row r="1484" spans="1:4">
      <c r="A1484" s="40">
        <v>28163</v>
      </c>
      <c r="B1484" s="20" t="s">
        <v>3558</v>
      </c>
      <c r="C1484" s="40">
        <v>-90.396557000000001</v>
      </c>
      <c r="D1484" s="40">
        <v>32.780072099999998</v>
      </c>
    </row>
    <row r="1485" spans="1:4">
      <c r="A1485" s="40">
        <v>29001</v>
      </c>
      <c r="B1485" s="20" t="s">
        <v>3157</v>
      </c>
      <c r="C1485" s="40">
        <v>-92.600752999999997</v>
      </c>
      <c r="D1485" s="40">
        <v>40.190548700000001</v>
      </c>
    </row>
    <row r="1486" spans="1:4">
      <c r="A1486" s="40">
        <v>29003</v>
      </c>
      <c r="B1486" s="20" t="s">
        <v>3559</v>
      </c>
      <c r="C1486" s="40">
        <v>-94.801405000000003</v>
      </c>
      <c r="D1486" s="40">
        <v>39.9833511</v>
      </c>
    </row>
    <row r="1487" spans="1:4">
      <c r="A1487" s="40">
        <v>29005</v>
      </c>
      <c r="B1487" s="20" t="s">
        <v>3202</v>
      </c>
      <c r="C1487" s="40">
        <v>-95.428326999999996</v>
      </c>
      <c r="D1487" s="40">
        <v>40.430838999999999</v>
      </c>
    </row>
    <row r="1488" spans="1:4">
      <c r="A1488" s="40">
        <v>29007</v>
      </c>
      <c r="B1488" s="20" t="s">
        <v>3560</v>
      </c>
      <c r="C1488" s="40">
        <v>-91.841637000000006</v>
      </c>
      <c r="D1488" s="40">
        <v>39.215955399999999</v>
      </c>
    </row>
    <row r="1489" spans="1:4">
      <c r="A1489" s="40">
        <v>29009</v>
      </c>
      <c r="B1489" s="20" t="s">
        <v>3411</v>
      </c>
      <c r="C1489" s="40">
        <v>-93.828986</v>
      </c>
      <c r="D1489" s="40">
        <v>36.709802099999997</v>
      </c>
    </row>
    <row r="1490" spans="1:4">
      <c r="A1490" s="40">
        <v>29011</v>
      </c>
      <c r="B1490" s="20" t="s">
        <v>3204</v>
      </c>
      <c r="C1490" s="40">
        <v>-94.347368000000003</v>
      </c>
      <c r="D1490" s="40">
        <v>37.502055599999998</v>
      </c>
    </row>
    <row r="1491" spans="1:4">
      <c r="A1491" s="40">
        <v>29013</v>
      </c>
      <c r="B1491" s="20" t="s">
        <v>3561</v>
      </c>
      <c r="C1491" s="40">
        <v>-94.340155999999993</v>
      </c>
      <c r="D1491" s="40">
        <v>38.257423500000002</v>
      </c>
    </row>
    <row r="1492" spans="1:4">
      <c r="A1492" s="40">
        <v>29015</v>
      </c>
      <c r="B1492" s="20" t="s">
        <v>2699</v>
      </c>
      <c r="C1492" s="40">
        <v>-93.288279000000003</v>
      </c>
      <c r="D1492" s="40">
        <v>38.2951634</v>
      </c>
    </row>
    <row r="1493" spans="1:4">
      <c r="A1493" s="40">
        <v>29017</v>
      </c>
      <c r="B1493" s="20" t="s">
        <v>3562</v>
      </c>
      <c r="C1493" s="40">
        <v>-90.025621000000001</v>
      </c>
      <c r="D1493" s="40">
        <v>37.321918199999999</v>
      </c>
    </row>
    <row r="1494" spans="1:4">
      <c r="A1494" s="40">
        <v>29019</v>
      </c>
      <c r="B1494" s="20" t="s">
        <v>2700</v>
      </c>
      <c r="C1494" s="40">
        <v>-92.309833999999995</v>
      </c>
      <c r="D1494" s="40">
        <v>38.990910700000001</v>
      </c>
    </row>
    <row r="1495" spans="1:4">
      <c r="A1495" s="40">
        <v>29021</v>
      </c>
      <c r="B1495" s="20" t="s">
        <v>3163</v>
      </c>
      <c r="C1495" s="40">
        <v>-94.806183000000004</v>
      </c>
      <c r="D1495" s="40">
        <v>39.6598933</v>
      </c>
    </row>
    <row r="1496" spans="1:4">
      <c r="A1496" s="40">
        <v>29023</v>
      </c>
      <c r="B1496" s="20" t="s">
        <v>2596</v>
      </c>
      <c r="C1496" s="40">
        <v>-90.406729999999996</v>
      </c>
      <c r="D1496" s="40">
        <v>36.7163878</v>
      </c>
    </row>
    <row r="1497" spans="1:4">
      <c r="A1497" s="40">
        <v>29025</v>
      </c>
      <c r="B1497" s="20" t="s">
        <v>3277</v>
      </c>
      <c r="C1497" s="40">
        <v>-93.983096000000003</v>
      </c>
      <c r="D1497" s="40">
        <v>39.656684499999997</v>
      </c>
    </row>
    <row r="1498" spans="1:4">
      <c r="A1498" s="40">
        <v>29027</v>
      </c>
      <c r="B1498" s="20" t="s">
        <v>3563</v>
      </c>
      <c r="C1498" s="40">
        <v>-91.926169000000002</v>
      </c>
      <c r="D1498" s="40">
        <v>38.835705099999998</v>
      </c>
    </row>
    <row r="1499" spans="1:4">
      <c r="A1499" s="40">
        <v>29029</v>
      </c>
      <c r="B1499" s="20" t="s">
        <v>2935</v>
      </c>
      <c r="C1499" s="40">
        <v>-92.766005000000007</v>
      </c>
      <c r="D1499" s="40">
        <v>38.027034100000002</v>
      </c>
    </row>
    <row r="1500" spans="1:4">
      <c r="A1500" s="40">
        <v>29031</v>
      </c>
      <c r="B1500" s="20" t="s">
        <v>3564</v>
      </c>
      <c r="C1500" s="40">
        <v>-89.684449999999998</v>
      </c>
      <c r="D1500" s="40">
        <v>37.384020100000001</v>
      </c>
    </row>
    <row r="1501" spans="1:4">
      <c r="A1501" s="40">
        <v>29033</v>
      </c>
      <c r="B1501" s="20" t="s">
        <v>2702</v>
      </c>
      <c r="C1501" s="40">
        <v>-93.505212</v>
      </c>
      <c r="D1501" s="40">
        <v>39.426948199999998</v>
      </c>
    </row>
    <row r="1502" spans="1:4">
      <c r="A1502" s="40">
        <v>29035</v>
      </c>
      <c r="B1502" s="20" t="s">
        <v>3281</v>
      </c>
      <c r="C1502" s="40">
        <v>-90.962320000000005</v>
      </c>
      <c r="D1502" s="40">
        <v>36.9411129</v>
      </c>
    </row>
    <row r="1503" spans="1:4">
      <c r="A1503" s="40">
        <v>29037</v>
      </c>
      <c r="B1503" s="20" t="s">
        <v>3069</v>
      </c>
      <c r="C1503" s="40">
        <v>-94.355048999999994</v>
      </c>
      <c r="D1503" s="40">
        <v>38.647930299999999</v>
      </c>
    </row>
    <row r="1504" spans="1:4">
      <c r="A1504" s="40">
        <v>29039</v>
      </c>
      <c r="B1504" s="20" t="s">
        <v>3165</v>
      </c>
      <c r="C1504" s="40">
        <v>-93.855924999999999</v>
      </c>
      <c r="D1504" s="40">
        <v>37.723501499999998</v>
      </c>
    </row>
    <row r="1505" spans="1:4">
      <c r="A1505" s="40">
        <v>29041</v>
      </c>
      <c r="B1505" s="20" t="s">
        <v>3565</v>
      </c>
      <c r="C1505" s="40">
        <v>-92.963055999999995</v>
      </c>
      <c r="D1505" s="40">
        <v>39.515487899999997</v>
      </c>
    </row>
    <row r="1506" spans="1:4">
      <c r="A1506" s="40">
        <v>29043</v>
      </c>
      <c r="B1506" s="20" t="s">
        <v>3071</v>
      </c>
      <c r="C1506" s="40">
        <v>-93.188478000000003</v>
      </c>
      <c r="D1506" s="40">
        <v>36.969066300000001</v>
      </c>
    </row>
    <row r="1507" spans="1:4">
      <c r="A1507" s="40">
        <v>29045</v>
      </c>
      <c r="B1507" s="20" t="s">
        <v>2704</v>
      </c>
      <c r="C1507" s="40">
        <v>-91.738240000000005</v>
      </c>
      <c r="D1507" s="40">
        <v>40.410276699999997</v>
      </c>
    </row>
    <row r="1508" spans="1:4">
      <c r="A1508" s="40">
        <v>29047</v>
      </c>
      <c r="B1508" s="20" t="s">
        <v>2603</v>
      </c>
      <c r="C1508" s="40">
        <v>-94.421226000000004</v>
      </c>
      <c r="D1508" s="40">
        <v>39.310452499999997</v>
      </c>
    </row>
    <row r="1509" spans="1:4">
      <c r="A1509" s="40">
        <v>29049</v>
      </c>
      <c r="B1509" s="20" t="s">
        <v>3072</v>
      </c>
      <c r="C1509" s="40">
        <v>-94.404684000000003</v>
      </c>
      <c r="D1509" s="40">
        <v>39.6012427</v>
      </c>
    </row>
    <row r="1510" spans="1:4">
      <c r="A1510" s="40">
        <v>29051</v>
      </c>
      <c r="B1510" s="20" t="s">
        <v>3566</v>
      </c>
      <c r="C1510" s="40">
        <v>-92.281616</v>
      </c>
      <c r="D1510" s="40">
        <v>38.505795900000003</v>
      </c>
    </row>
    <row r="1511" spans="1:4">
      <c r="A1511" s="40">
        <v>29053</v>
      </c>
      <c r="B1511" s="20" t="s">
        <v>3567</v>
      </c>
      <c r="C1511" s="40">
        <v>-92.809854000000001</v>
      </c>
      <c r="D1511" s="40">
        <v>38.843330700000003</v>
      </c>
    </row>
    <row r="1512" spans="1:4">
      <c r="A1512" s="40">
        <v>29055</v>
      </c>
      <c r="B1512" s="20" t="s">
        <v>2708</v>
      </c>
      <c r="C1512" s="40">
        <v>-91.305161999999996</v>
      </c>
      <c r="D1512" s="40">
        <v>37.976490800000001</v>
      </c>
    </row>
    <row r="1513" spans="1:4">
      <c r="A1513" s="40">
        <v>29057</v>
      </c>
      <c r="B1513" s="20" t="s">
        <v>2949</v>
      </c>
      <c r="C1513" s="40">
        <v>-93.850335000000001</v>
      </c>
      <c r="D1513" s="40">
        <v>37.431814000000003</v>
      </c>
    </row>
    <row r="1514" spans="1:4">
      <c r="A1514" s="40">
        <v>29059</v>
      </c>
      <c r="B1514" s="20" t="s">
        <v>2613</v>
      </c>
      <c r="C1514" s="40">
        <v>-93.023408000000003</v>
      </c>
      <c r="D1514" s="40">
        <v>37.680658600000001</v>
      </c>
    </row>
    <row r="1515" spans="1:4">
      <c r="A1515" s="40">
        <v>29061</v>
      </c>
      <c r="B1515" s="20" t="s">
        <v>3122</v>
      </c>
      <c r="C1515" s="40">
        <v>-93.985145000000003</v>
      </c>
      <c r="D1515" s="40">
        <v>39.9616908</v>
      </c>
    </row>
    <row r="1516" spans="1:4">
      <c r="A1516" s="40">
        <v>29063</v>
      </c>
      <c r="B1516" s="20" t="s">
        <v>2614</v>
      </c>
      <c r="C1516" s="40">
        <v>-94.404528999999997</v>
      </c>
      <c r="D1516" s="40">
        <v>39.892856600000002</v>
      </c>
    </row>
    <row r="1517" spans="1:4">
      <c r="A1517" s="40">
        <v>29065</v>
      </c>
      <c r="B1517" s="20" t="s">
        <v>3568</v>
      </c>
      <c r="C1517" s="40">
        <v>-91.507722000000001</v>
      </c>
      <c r="D1517" s="40">
        <v>37.606435099999999</v>
      </c>
    </row>
    <row r="1518" spans="1:4">
      <c r="A1518" s="40">
        <v>29067</v>
      </c>
      <c r="B1518" s="20" t="s">
        <v>2823</v>
      </c>
      <c r="C1518" s="40">
        <v>-92.498987999999997</v>
      </c>
      <c r="D1518" s="40">
        <v>36.932536599999999</v>
      </c>
    </row>
    <row r="1519" spans="1:4">
      <c r="A1519" s="40">
        <v>29069</v>
      </c>
      <c r="B1519" s="20" t="s">
        <v>3569</v>
      </c>
      <c r="C1519" s="40">
        <v>-90.090714000000006</v>
      </c>
      <c r="D1519" s="40">
        <v>36.272282199999999</v>
      </c>
    </row>
    <row r="1520" spans="1:4">
      <c r="A1520" s="40">
        <v>29071</v>
      </c>
      <c r="B1520" s="20" t="s">
        <v>2619</v>
      </c>
      <c r="C1520" s="40">
        <v>-91.074889999999996</v>
      </c>
      <c r="D1520" s="40">
        <v>38.411131400000002</v>
      </c>
    </row>
    <row r="1521" spans="1:4">
      <c r="A1521" s="40">
        <v>29073</v>
      </c>
      <c r="B1521" s="20" t="s">
        <v>3570</v>
      </c>
      <c r="C1521" s="40">
        <v>-91.507830999999996</v>
      </c>
      <c r="D1521" s="40">
        <v>38.440751599999999</v>
      </c>
    </row>
    <row r="1522" spans="1:4">
      <c r="A1522" s="40">
        <v>29075</v>
      </c>
      <c r="B1522" s="20" t="s">
        <v>3571</v>
      </c>
      <c r="C1522" s="40">
        <v>-94.409627999999998</v>
      </c>
      <c r="D1522" s="40">
        <v>40.211706</v>
      </c>
    </row>
    <row r="1523" spans="1:4">
      <c r="A1523" s="40">
        <v>29077</v>
      </c>
      <c r="B1523" s="20" t="s">
        <v>2620</v>
      </c>
      <c r="C1523" s="40">
        <v>-93.341882999999996</v>
      </c>
      <c r="D1523" s="40">
        <v>37.257586500000002</v>
      </c>
    </row>
    <row r="1524" spans="1:4">
      <c r="A1524" s="40">
        <v>29079</v>
      </c>
      <c r="B1524" s="20" t="s">
        <v>3081</v>
      </c>
      <c r="C1524" s="40">
        <v>-93.565162999999998</v>
      </c>
      <c r="D1524" s="40">
        <v>40.114092399999997</v>
      </c>
    </row>
    <row r="1525" spans="1:4">
      <c r="A1525" s="40">
        <v>29081</v>
      </c>
      <c r="B1525" s="20" t="s">
        <v>3128</v>
      </c>
      <c r="C1525" s="40">
        <v>-93.991934000000001</v>
      </c>
      <c r="D1525" s="40">
        <v>40.354976100000002</v>
      </c>
    </row>
    <row r="1526" spans="1:4">
      <c r="A1526" s="40">
        <v>29083</v>
      </c>
      <c r="B1526" s="20" t="s">
        <v>2622</v>
      </c>
      <c r="C1526" s="40">
        <v>-93.792816999999999</v>
      </c>
      <c r="D1526" s="40">
        <v>38.385069399999999</v>
      </c>
    </row>
    <row r="1527" spans="1:4">
      <c r="A1527" s="40">
        <v>29085</v>
      </c>
      <c r="B1527" s="20" t="s">
        <v>3572</v>
      </c>
      <c r="C1527" s="40">
        <v>-93.320515</v>
      </c>
      <c r="D1527" s="40">
        <v>37.941532199999997</v>
      </c>
    </row>
    <row r="1528" spans="1:4">
      <c r="A1528" s="40">
        <v>29087</v>
      </c>
      <c r="B1528" s="20" t="s">
        <v>3573</v>
      </c>
      <c r="C1528" s="40">
        <v>-95.215047999999996</v>
      </c>
      <c r="D1528" s="40">
        <v>40.094492199999998</v>
      </c>
    </row>
    <row r="1529" spans="1:4">
      <c r="A1529" s="40">
        <v>29089</v>
      </c>
      <c r="B1529" s="20" t="s">
        <v>2719</v>
      </c>
      <c r="C1529" s="40">
        <v>-92.696308000000002</v>
      </c>
      <c r="D1529" s="40">
        <v>39.1425032</v>
      </c>
    </row>
    <row r="1530" spans="1:4">
      <c r="A1530" s="40">
        <v>29091</v>
      </c>
      <c r="B1530" s="20" t="s">
        <v>3574</v>
      </c>
      <c r="C1530" s="40">
        <v>-91.886498000000003</v>
      </c>
      <c r="D1530" s="40">
        <v>36.7737172</v>
      </c>
    </row>
    <row r="1531" spans="1:4">
      <c r="A1531" s="40">
        <v>29093</v>
      </c>
      <c r="B1531" s="20" t="s">
        <v>3430</v>
      </c>
      <c r="C1531" s="40">
        <v>-90.773989</v>
      </c>
      <c r="D1531" s="40">
        <v>37.555354100000002</v>
      </c>
    </row>
    <row r="1532" spans="1:4">
      <c r="A1532" s="40">
        <v>29095</v>
      </c>
      <c r="B1532" s="20" t="s">
        <v>2623</v>
      </c>
      <c r="C1532" s="40">
        <v>-94.346033000000006</v>
      </c>
      <c r="D1532" s="40">
        <v>39.009262100000001</v>
      </c>
    </row>
    <row r="1533" spans="1:4">
      <c r="A1533" s="40">
        <v>29097</v>
      </c>
      <c r="B1533" s="20" t="s">
        <v>2977</v>
      </c>
      <c r="C1533" s="40">
        <v>-94.340474999999998</v>
      </c>
      <c r="D1533" s="40">
        <v>37.203519700000001</v>
      </c>
    </row>
    <row r="1534" spans="1:4">
      <c r="A1534" s="40">
        <v>29099</v>
      </c>
      <c r="B1534" s="20" t="s">
        <v>2624</v>
      </c>
      <c r="C1534" s="40">
        <v>-90.537807000000001</v>
      </c>
      <c r="D1534" s="40">
        <v>38.260791300000001</v>
      </c>
    </row>
    <row r="1535" spans="1:4">
      <c r="A1535" s="40">
        <v>29101</v>
      </c>
      <c r="B1535" s="20" t="s">
        <v>2722</v>
      </c>
      <c r="C1535" s="40">
        <v>-93.805887999999996</v>
      </c>
      <c r="D1535" s="40">
        <v>38.7439915</v>
      </c>
    </row>
    <row r="1536" spans="1:4">
      <c r="A1536" s="40">
        <v>29103</v>
      </c>
      <c r="B1536" s="20" t="s">
        <v>3090</v>
      </c>
      <c r="C1536" s="40">
        <v>-92.147890000000004</v>
      </c>
      <c r="D1536" s="40">
        <v>40.127541299999997</v>
      </c>
    </row>
    <row r="1537" spans="1:4">
      <c r="A1537" s="40">
        <v>29105</v>
      </c>
      <c r="B1537" s="20" t="s">
        <v>3575</v>
      </c>
      <c r="C1537" s="40">
        <v>-92.590430999999995</v>
      </c>
      <c r="D1537" s="40">
        <v>37.658658299999999</v>
      </c>
    </row>
    <row r="1538" spans="1:4">
      <c r="A1538" s="40">
        <v>29107</v>
      </c>
      <c r="B1538" s="20" t="s">
        <v>2723</v>
      </c>
      <c r="C1538" s="40">
        <v>-93.785571000000004</v>
      </c>
      <c r="D1538" s="40">
        <v>39.065557599999998</v>
      </c>
    </row>
    <row r="1539" spans="1:4">
      <c r="A1539" s="40">
        <v>29109</v>
      </c>
      <c r="B1539" s="20" t="s">
        <v>2627</v>
      </c>
      <c r="C1539" s="40">
        <v>-93.832914000000002</v>
      </c>
      <c r="D1539" s="40">
        <v>37.106279700000002</v>
      </c>
    </row>
    <row r="1540" spans="1:4">
      <c r="A1540" s="40">
        <v>29111</v>
      </c>
      <c r="B1540" s="20" t="s">
        <v>3054</v>
      </c>
      <c r="C1540" s="40">
        <v>-91.721789000000001</v>
      </c>
      <c r="D1540" s="40">
        <v>40.096735500000001</v>
      </c>
    </row>
    <row r="1541" spans="1:4">
      <c r="A1541" s="40">
        <v>29113</v>
      </c>
      <c r="B1541" s="20" t="s">
        <v>2724</v>
      </c>
      <c r="C1541" s="40">
        <v>-90.960094999999995</v>
      </c>
      <c r="D1541" s="40">
        <v>39.058299400000003</v>
      </c>
    </row>
    <row r="1542" spans="1:4">
      <c r="A1542" s="40">
        <v>29115</v>
      </c>
      <c r="B1542" s="20" t="s">
        <v>3177</v>
      </c>
      <c r="C1542" s="40">
        <v>-93.107052999999993</v>
      </c>
      <c r="D1542" s="40">
        <v>39.870460999999999</v>
      </c>
    </row>
    <row r="1543" spans="1:4">
      <c r="A1543" s="40">
        <v>29117</v>
      </c>
      <c r="B1543" s="20" t="s">
        <v>3092</v>
      </c>
      <c r="C1543" s="40">
        <v>-93.548648</v>
      </c>
      <c r="D1543" s="40">
        <v>39.782027900000003</v>
      </c>
    </row>
    <row r="1544" spans="1:4">
      <c r="A1544" s="40">
        <v>29119</v>
      </c>
      <c r="B1544" s="20" t="s">
        <v>3576</v>
      </c>
      <c r="C1544" s="40">
        <v>-94.348232999999993</v>
      </c>
      <c r="D1544" s="40">
        <v>36.628656200000002</v>
      </c>
    </row>
    <row r="1545" spans="1:4">
      <c r="A1545" s="40">
        <v>29121</v>
      </c>
      <c r="B1545" s="20" t="s">
        <v>2631</v>
      </c>
      <c r="C1545" s="40">
        <v>-92.564531000000002</v>
      </c>
      <c r="D1545" s="40">
        <v>39.830497700000002</v>
      </c>
    </row>
    <row r="1546" spans="1:4">
      <c r="A1546" s="40">
        <v>29123</v>
      </c>
      <c r="B1546" s="20" t="s">
        <v>570</v>
      </c>
      <c r="C1546" s="40">
        <v>-90.344650999999999</v>
      </c>
      <c r="D1546" s="40">
        <v>37.4782346</v>
      </c>
    </row>
    <row r="1547" spans="1:4">
      <c r="A1547" s="40">
        <v>29125</v>
      </c>
      <c r="B1547" s="20" t="s">
        <v>3577</v>
      </c>
      <c r="C1547" s="40">
        <v>-91.924925999999999</v>
      </c>
      <c r="D1547" s="40">
        <v>38.161679200000002</v>
      </c>
    </row>
    <row r="1548" spans="1:4">
      <c r="A1548" s="40">
        <v>29127</v>
      </c>
      <c r="B1548" s="20" t="s">
        <v>2633</v>
      </c>
      <c r="C1548" s="40">
        <v>-91.622311999999994</v>
      </c>
      <c r="D1548" s="40">
        <v>39.805936299999999</v>
      </c>
    </row>
    <row r="1549" spans="1:4">
      <c r="A1549" s="40">
        <v>29129</v>
      </c>
      <c r="B1549" s="20" t="s">
        <v>3100</v>
      </c>
      <c r="C1549" s="40">
        <v>-93.568505999999999</v>
      </c>
      <c r="D1549" s="40">
        <v>40.422513299999999</v>
      </c>
    </row>
    <row r="1550" spans="1:4">
      <c r="A1550" s="40">
        <v>29131</v>
      </c>
      <c r="B1550" s="20" t="s">
        <v>2728</v>
      </c>
      <c r="C1550" s="40">
        <v>-92.428095999999996</v>
      </c>
      <c r="D1550" s="40">
        <v>38.214385800000002</v>
      </c>
    </row>
    <row r="1551" spans="1:4">
      <c r="A1551" s="40">
        <v>29133</v>
      </c>
      <c r="B1551" s="20" t="s">
        <v>1660</v>
      </c>
      <c r="C1551" s="40">
        <v>-89.291169999999994</v>
      </c>
      <c r="D1551" s="40">
        <v>36.828054799999997</v>
      </c>
    </row>
    <row r="1552" spans="1:4">
      <c r="A1552" s="40">
        <v>29135</v>
      </c>
      <c r="B1552" s="20" t="s">
        <v>3578</v>
      </c>
      <c r="C1552" s="40">
        <v>-92.583032000000003</v>
      </c>
      <c r="D1552" s="40">
        <v>38.632347199999998</v>
      </c>
    </row>
    <row r="1553" spans="1:4">
      <c r="A1553" s="40">
        <v>29137</v>
      </c>
      <c r="B1553" s="20" t="s">
        <v>2636</v>
      </c>
      <c r="C1553" s="40">
        <v>-92.000876000000005</v>
      </c>
      <c r="D1553" s="40">
        <v>39.495884500000003</v>
      </c>
    </row>
    <row r="1554" spans="1:4">
      <c r="A1554" s="40">
        <v>29139</v>
      </c>
      <c r="B1554" s="20" t="s">
        <v>2637</v>
      </c>
      <c r="C1554" s="40">
        <v>-91.470208</v>
      </c>
      <c r="D1554" s="40">
        <v>38.941285200000003</v>
      </c>
    </row>
    <row r="1555" spans="1:4">
      <c r="A1555" s="40">
        <v>29141</v>
      </c>
      <c r="B1555" s="20" t="s">
        <v>2638</v>
      </c>
      <c r="C1555" s="40">
        <v>-92.885970999999998</v>
      </c>
      <c r="D1555" s="40">
        <v>38.423507899999997</v>
      </c>
    </row>
    <row r="1556" spans="1:4">
      <c r="A1556" s="40">
        <v>29143</v>
      </c>
      <c r="B1556" s="20" t="s">
        <v>3579</v>
      </c>
      <c r="C1556" s="40">
        <v>-89.651904999999999</v>
      </c>
      <c r="D1556" s="40">
        <v>36.594398499999997</v>
      </c>
    </row>
    <row r="1557" spans="1:4">
      <c r="A1557" s="40">
        <v>29145</v>
      </c>
      <c r="B1557" s="20" t="s">
        <v>2729</v>
      </c>
      <c r="C1557" s="40">
        <v>-94.339461999999997</v>
      </c>
      <c r="D1557" s="40">
        <v>36.905185699999997</v>
      </c>
    </row>
    <row r="1558" spans="1:4">
      <c r="A1558" s="40">
        <v>29147</v>
      </c>
      <c r="B1558" s="20" t="s">
        <v>3580</v>
      </c>
      <c r="C1558" s="40">
        <v>-94.883353999999997</v>
      </c>
      <c r="D1558" s="40">
        <v>40.360980099999999</v>
      </c>
    </row>
    <row r="1559" spans="1:4">
      <c r="A1559" s="40">
        <v>29149</v>
      </c>
      <c r="B1559" s="20" t="s">
        <v>2082</v>
      </c>
      <c r="C1559" s="40">
        <v>-91.403321000000005</v>
      </c>
      <c r="D1559" s="40">
        <v>36.686722500000002</v>
      </c>
    </row>
    <row r="1560" spans="1:4">
      <c r="A1560" s="40">
        <v>29151</v>
      </c>
      <c r="B1560" s="20" t="s">
        <v>3240</v>
      </c>
      <c r="C1560" s="40">
        <v>-91.861780999999993</v>
      </c>
      <c r="D1560" s="40">
        <v>38.460158499999999</v>
      </c>
    </row>
    <row r="1561" spans="1:4">
      <c r="A1561" s="40">
        <v>29153</v>
      </c>
      <c r="B1561" s="20" t="s">
        <v>3581</v>
      </c>
      <c r="C1561" s="40">
        <v>-92.444693999999998</v>
      </c>
      <c r="D1561" s="40">
        <v>36.6492225</v>
      </c>
    </row>
    <row r="1562" spans="1:4">
      <c r="A1562" s="40">
        <v>29155</v>
      </c>
      <c r="B1562" s="20" t="s">
        <v>3582</v>
      </c>
      <c r="C1562" s="40">
        <v>-89.785399999999996</v>
      </c>
      <c r="D1562" s="40">
        <v>36.2113157</v>
      </c>
    </row>
    <row r="1563" spans="1:4">
      <c r="A1563" s="40">
        <v>29157</v>
      </c>
      <c r="B1563" s="20" t="s">
        <v>2639</v>
      </c>
      <c r="C1563" s="40">
        <v>-89.824562999999998</v>
      </c>
      <c r="D1563" s="40">
        <v>37.707188899999998</v>
      </c>
    </row>
    <row r="1564" spans="1:4">
      <c r="A1564" s="40">
        <v>29159</v>
      </c>
      <c r="B1564" s="20" t="s">
        <v>3583</v>
      </c>
      <c r="C1564" s="40">
        <v>-93.284749000000005</v>
      </c>
      <c r="D1564" s="40">
        <v>38.728259000000001</v>
      </c>
    </row>
    <row r="1565" spans="1:4">
      <c r="A1565" s="40">
        <v>29161</v>
      </c>
      <c r="B1565" s="20" t="s">
        <v>3584</v>
      </c>
      <c r="C1565" s="40">
        <v>-91.792384999999996</v>
      </c>
      <c r="D1565" s="40">
        <v>37.877314499999997</v>
      </c>
    </row>
    <row r="1566" spans="1:4">
      <c r="A1566" s="40">
        <v>29163</v>
      </c>
      <c r="B1566" s="20" t="s">
        <v>2641</v>
      </c>
      <c r="C1566" s="40">
        <v>-91.171655000000001</v>
      </c>
      <c r="D1566" s="40">
        <v>39.343972299999997</v>
      </c>
    </row>
    <row r="1567" spans="1:4">
      <c r="A1567" s="40">
        <v>29165</v>
      </c>
      <c r="B1567" s="20" t="s">
        <v>3585</v>
      </c>
      <c r="C1567" s="40">
        <v>-94.773801000000006</v>
      </c>
      <c r="D1567" s="40">
        <v>39.380736800000001</v>
      </c>
    </row>
    <row r="1568" spans="1:4">
      <c r="A1568" s="40">
        <v>29167</v>
      </c>
      <c r="B1568" s="20" t="s">
        <v>2733</v>
      </c>
      <c r="C1568" s="40">
        <v>-93.400345999999999</v>
      </c>
      <c r="D1568" s="40">
        <v>37.616494500000002</v>
      </c>
    </row>
    <row r="1569" spans="1:4">
      <c r="A1569" s="40">
        <v>29169</v>
      </c>
      <c r="B1569" s="20" t="s">
        <v>2736</v>
      </c>
      <c r="C1569" s="40">
        <v>-92.207498999999999</v>
      </c>
      <c r="D1569" s="40">
        <v>37.824586600000004</v>
      </c>
    </row>
    <row r="1570" spans="1:4">
      <c r="A1570" s="40">
        <v>29171</v>
      </c>
      <c r="B1570" s="20" t="s">
        <v>2909</v>
      </c>
      <c r="C1570" s="40">
        <v>-93.016666000000001</v>
      </c>
      <c r="D1570" s="40">
        <v>40.478776199999999</v>
      </c>
    </row>
    <row r="1571" spans="1:4">
      <c r="A1571" s="40">
        <v>29173</v>
      </c>
      <c r="B1571" s="20" t="s">
        <v>3586</v>
      </c>
      <c r="C1571" s="40">
        <v>-91.521942999999993</v>
      </c>
      <c r="D1571" s="40">
        <v>39.5275593</v>
      </c>
    </row>
    <row r="1572" spans="1:4">
      <c r="A1572" s="40">
        <v>29175</v>
      </c>
      <c r="B1572" s="20" t="s">
        <v>2642</v>
      </c>
      <c r="C1572" s="40">
        <v>-92.497141999999997</v>
      </c>
      <c r="D1572" s="40">
        <v>39.440092300000003</v>
      </c>
    </row>
    <row r="1573" spans="1:4">
      <c r="A1573" s="40">
        <v>29177</v>
      </c>
      <c r="B1573" s="20" t="s">
        <v>3587</v>
      </c>
      <c r="C1573" s="40">
        <v>-93.989908</v>
      </c>
      <c r="D1573" s="40">
        <v>39.352873000000002</v>
      </c>
    </row>
    <row r="1574" spans="1:4">
      <c r="A1574" s="40">
        <v>29179</v>
      </c>
      <c r="B1574" s="20" t="s">
        <v>3588</v>
      </c>
      <c r="C1574" s="40">
        <v>-90.968990000000005</v>
      </c>
      <c r="D1574" s="40">
        <v>37.3624486</v>
      </c>
    </row>
    <row r="1575" spans="1:4">
      <c r="A1575" s="40">
        <v>29181</v>
      </c>
      <c r="B1575" s="20" t="s">
        <v>3141</v>
      </c>
      <c r="C1575" s="40">
        <v>-90.863810999999998</v>
      </c>
      <c r="D1575" s="40">
        <v>36.652690499999999</v>
      </c>
    </row>
    <row r="1576" spans="1:4">
      <c r="A1576" s="40">
        <v>29183</v>
      </c>
      <c r="B1576" s="20" t="s">
        <v>3353</v>
      </c>
      <c r="C1576" s="40">
        <v>-90.674120000000002</v>
      </c>
      <c r="D1576" s="40">
        <v>38.782482100000003</v>
      </c>
    </row>
    <row r="1577" spans="1:4">
      <c r="A1577" s="40">
        <v>29185</v>
      </c>
      <c r="B1577" s="20" t="s">
        <v>2644</v>
      </c>
      <c r="C1577" s="40">
        <v>-93.775932999999995</v>
      </c>
      <c r="D1577" s="40">
        <v>38.0372913</v>
      </c>
    </row>
    <row r="1578" spans="1:4">
      <c r="A1578" s="40">
        <v>29186</v>
      </c>
      <c r="B1578" s="20" t="s">
        <v>3589</v>
      </c>
      <c r="C1578" s="40">
        <v>-90.194672999999995</v>
      </c>
      <c r="D1578" s="40">
        <v>37.894545800000003</v>
      </c>
    </row>
    <row r="1579" spans="1:4">
      <c r="A1579" s="40">
        <v>29187</v>
      </c>
      <c r="B1579" s="20" t="s">
        <v>3590</v>
      </c>
      <c r="C1579" s="40">
        <v>-90.472555999999997</v>
      </c>
      <c r="D1579" s="40">
        <v>37.810556099999999</v>
      </c>
    </row>
    <row r="1580" spans="1:4">
      <c r="A1580" s="40">
        <v>29189</v>
      </c>
      <c r="B1580" s="20" t="s">
        <v>407</v>
      </c>
      <c r="C1580" s="40">
        <v>-90.443442000000005</v>
      </c>
      <c r="D1580" s="40">
        <v>38.640484600000001</v>
      </c>
    </row>
    <row r="1581" spans="1:4">
      <c r="A1581" s="40">
        <v>29195</v>
      </c>
      <c r="B1581" s="20" t="s">
        <v>2738</v>
      </c>
      <c r="C1581" s="40">
        <v>-93.201851000000005</v>
      </c>
      <c r="D1581" s="40">
        <v>39.136966299999997</v>
      </c>
    </row>
    <row r="1582" spans="1:4">
      <c r="A1582" s="40">
        <v>29197</v>
      </c>
      <c r="B1582" s="20" t="s">
        <v>3108</v>
      </c>
      <c r="C1582" s="40">
        <v>-92.520778000000007</v>
      </c>
      <c r="D1582" s="40">
        <v>40.470232199999998</v>
      </c>
    </row>
    <row r="1583" spans="1:4">
      <c r="A1583" s="40">
        <v>29199</v>
      </c>
      <c r="B1583" s="20" t="s">
        <v>3591</v>
      </c>
      <c r="C1583" s="40">
        <v>-92.147244000000001</v>
      </c>
      <c r="D1583" s="40">
        <v>40.452010899999998</v>
      </c>
    </row>
    <row r="1584" spans="1:4">
      <c r="A1584" s="40">
        <v>29201</v>
      </c>
      <c r="B1584" s="20" t="s">
        <v>2739</v>
      </c>
      <c r="C1584" s="40">
        <v>-89.568657999999999</v>
      </c>
      <c r="D1584" s="40">
        <v>37.053013499999999</v>
      </c>
    </row>
    <row r="1585" spans="1:4">
      <c r="A1585" s="40">
        <v>29203</v>
      </c>
      <c r="B1585" s="20" t="s">
        <v>3592</v>
      </c>
      <c r="C1585" s="40">
        <v>-91.399936999999994</v>
      </c>
      <c r="D1585" s="40">
        <v>37.157139899999997</v>
      </c>
    </row>
    <row r="1586" spans="1:4">
      <c r="A1586" s="40">
        <v>29205</v>
      </c>
      <c r="B1586" s="20" t="s">
        <v>2645</v>
      </c>
      <c r="C1586" s="40">
        <v>-92.076582000000002</v>
      </c>
      <c r="D1586" s="40">
        <v>39.797995899999997</v>
      </c>
    </row>
    <row r="1587" spans="1:4">
      <c r="A1587" s="40">
        <v>29207</v>
      </c>
      <c r="B1587" s="20" t="s">
        <v>3593</v>
      </c>
      <c r="C1587" s="40">
        <v>-89.944360000000003</v>
      </c>
      <c r="D1587" s="40">
        <v>36.855654600000001</v>
      </c>
    </row>
    <row r="1588" spans="1:4">
      <c r="A1588" s="40">
        <v>29209</v>
      </c>
      <c r="B1588" s="20" t="s">
        <v>2744</v>
      </c>
      <c r="C1588" s="40">
        <v>-93.456027000000006</v>
      </c>
      <c r="D1588" s="40">
        <v>36.747109799999997</v>
      </c>
    </row>
    <row r="1589" spans="1:4">
      <c r="A1589" s="40">
        <v>29211</v>
      </c>
      <c r="B1589" s="20" t="s">
        <v>3147</v>
      </c>
      <c r="C1589" s="40">
        <v>-93.111591000000004</v>
      </c>
      <c r="D1589" s="40">
        <v>40.210330499999998</v>
      </c>
    </row>
    <row r="1590" spans="1:4">
      <c r="A1590" s="40">
        <v>29213</v>
      </c>
      <c r="B1590" s="20" t="s">
        <v>3594</v>
      </c>
      <c r="C1590" s="40">
        <v>-93.041275999999996</v>
      </c>
      <c r="D1590" s="40">
        <v>36.654736499999999</v>
      </c>
    </row>
    <row r="1591" spans="1:4">
      <c r="A1591" s="40">
        <v>29215</v>
      </c>
      <c r="B1591" s="20" t="s">
        <v>2230</v>
      </c>
      <c r="C1591" s="40">
        <v>-91.965233999999995</v>
      </c>
      <c r="D1591" s="40">
        <v>37.316756699999999</v>
      </c>
    </row>
    <row r="1592" spans="1:4">
      <c r="A1592" s="40">
        <v>29217</v>
      </c>
      <c r="B1592" s="20" t="s">
        <v>3364</v>
      </c>
      <c r="C1592" s="40">
        <v>-94.341685999999996</v>
      </c>
      <c r="D1592" s="40">
        <v>37.849982900000001</v>
      </c>
    </row>
    <row r="1593" spans="1:4">
      <c r="A1593" s="40">
        <v>29219</v>
      </c>
      <c r="B1593" s="20" t="s">
        <v>3020</v>
      </c>
      <c r="C1593" s="40">
        <v>-91.160250000000005</v>
      </c>
      <c r="D1593" s="40">
        <v>38.764461300000001</v>
      </c>
    </row>
    <row r="1594" spans="1:4">
      <c r="A1594" s="40">
        <v>29221</v>
      </c>
      <c r="B1594" s="20" t="s">
        <v>1523</v>
      </c>
      <c r="C1594" s="40">
        <v>-90.878666999999993</v>
      </c>
      <c r="D1594" s="40">
        <v>37.961734200000002</v>
      </c>
    </row>
    <row r="1595" spans="1:4">
      <c r="A1595" s="40">
        <v>29223</v>
      </c>
      <c r="B1595" s="20" t="s">
        <v>3021</v>
      </c>
      <c r="C1595" s="40">
        <v>-90.461444999999998</v>
      </c>
      <c r="D1595" s="40">
        <v>37.112622000000002</v>
      </c>
    </row>
    <row r="1596" spans="1:4">
      <c r="A1596" s="40">
        <v>29225</v>
      </c>
      <c r="B1596" s="20" t="s">
        <v>3022</v>
      </c>
      <c r="C1596" s="40">
        <v>-92.875917000000001</v>
      </c>
      <c r="D1596" s="40">
        <v>37.280857500000003</v>
      </c>
    </row>
    <row r="1597" spans="1:4">
      <c r="A1597" s="40">
        <v>29227</v>
      </c>
      <c r="B1597" s="20" t="s">
        <v>3027</v>
      </c>
      <c r="C1597" s="40">
        <v>-94.421913000000004</v>
      </c>
      <c r="D1597" s="40">
        <v>40.478676499999999</v>
      </c>
    </row>
    <row r="1598" spans="1:4">
      <c r="A1598" s="40">
        <v>29229</v>
      </c>
      <c r="B1598" s="20" t="s">
        <v>3200</v>
      </c>
      <c r="C1598" s="40">
        <v>-92.469493</v>
      </c>
      <c r="D1598" s="40">
        <v>37.270789999999998</v>
      </c>
    </row>
    <row r="1599" spans="1:4">
      <c r="A1599" s="40">
        <v>29510</v>
      </c>
      <c r="B1599" s="20" t="s">
        <v>407</v>
      </c>
      <c r="C1599" s="40">
        <v>-90.244844000000001</v>
      </c>
      <c r="D1599" s="40">
        <v>38.636546899999999</v>
      </c>
    </row>
    <row r="1600" spans="1:4">
      <c r="A1600" s="40">
        <v>30001</v>
      </c>
      <c r="B1600" s="20" t="s">
        <v>3595</v>
      </c>
      <c r="C1600" s="40">
        <v>-112.89901999999999</v>
      </c>
      <c r="D1600" s="40">
        <v>45.132616400000003</v>
      </c>
    </row>
    <row r="1601" spans="1:4">
      <c r="A1601" s="40">
        <v>30003</v>
      </c>
      <c r="B1601" s="20" t="s">
        <v>3596</v>
      </c>
      <c r="C1601" s="40">
        <v>-107.48922</v>
      </c>
      <c r="D1601" s="40">
        <v>45.423324600000001</v>
      </c>
    </row>
    <row r="1602" spans="1:4">
      <c r="A1602" s="40">
        <v>30005</v>
      </c>
      <c r="B1602" s="20" t="s">
        <v>3038</v>
      </c>
      <c r="C1602" s="40">
        <v>-108.9584</v>
      </c>
      <c r="D1602" s="40">
        <v>48.432080999999997</v>
      </c>
    </row>
    <row r="1603" spans="1:4">
      <c r="A1603" s="40">
        <v>30007</v>
      </c>
      <c r="B1603" s="20" t="s">
        <v>3597</v>
      </c>
      <c r="C1603" s="40">
        <v>-111.49615</v>
      </c>
      <c r="D1603" s="40">
        <v>46.332592599999998</v>
      </c>
    </row>
    <row r="1604" spans="1:4">
      <c r="A1604" s="40">
        <v>30009</v>
      </c>
      <c r="B1604" s="20" t="s">
        <v>3598</v>
      </c>
      <c r="C1604" s="40">
        <v>-109.02831999999999</v>
      </c>
      <c r="D1604" s="40">
        <v>45.2273675</v>
      </c>
    </row>
    <row r="1605" spans="1:4">
      <c r="A1605" s="40">
        <v>30011</v>
      </c>
      <c r="B1605" s="20" t="s">
        <v>3281</v>
      </c>
      <c r="C1605" s="40">
        <v>-104.53596</v>
      </c>
      <c r="D1605" s="40">
        <v>45.517007800000002</v>
      </c>
    </row>
    <row r="1606" spans="1:4">
      <c r="A1606" s="40">
        <v>30013</v>
      </c>
      <c r="B1606" s="20" t="s">
        <v>3599</v>
      </c>
      <c r="C1606" s="40">
        <v>-111.34741</v>
      </c>
      <c r="D1606" s="40">
        <v>47.308237499999997</v>
      </c>
    </row>
    <row r="1607" spans="1:4">
      <c r="A1607" s="40">
        <v>30015</v>
      </c>
      <c r="B1607" s="20" t="s">
        <v>3600</v>
      </c>
      <c r="C1607" s="40">
        <v>-110.43568</v>
      </c>
      <c r="D1607" s="40">
        <v>47.880281500000002</v>
      </c>
    </row>
    <row r="1608" spans="1:4">
      <c r="A1608" s="40">
        <v>30017</v>
      </c>
      <c r="B1608" s="20" t="s">
        <v>2819</v>
      </c>
      <c r="C1608" s="40">
        <v>-105.57189</v>
      </c>
      <c r="D1608" s="40">
        <v>46.252643900000002</v>
      </c>
    </row>
    <row r="1609" spans="1:4">
      <c r="A1609" s="40">
        <v>30019</v>
      </c>
      <c r="B1609" s="20" t="s">
        <v>3601</v>
      </c>
      <c r="C1609" s="40">
        <v>-105.54864999999999</v>
      </c>
      <c r="D1609" s="40">
        <v>48.783777999999998</v>
      </c>
    </row>
    <row r="1610" spans="1:4">
      <c r="A1610" s="40">
        <v>30021</v>
      </c>
      <c r="B1610" s="20" t="s">
        <v>2950</v>
      </c>
      <c r="C1610" s="40">
        <v>-104.89952</v>
      </c>
      <c r="D1610" s="40">
        <v>47.266360599999999</v>
      </c>
    </row>
    <row r="1611" spans="1:4">
      <c r="A1611" s="40">
        <v>30023</v>
      </c>
      <c r="B1611" s="20" t="s">
        <v>3602</v>
      </c>
      <c r="C1611" s="40">
        <v>-113.06724</v>
      </c>
      <c r="D1611" s="40">
        <v>46.060590400000002</v>
      </c>
    </row>
    <row r="1612" spans="1:4">
      <c r="A1612" s="40">
        <v>30025</v>
      </c>
      <c r="B1612" s="20" t="s">
        <v>3603</v>
      </c>
      <c r="C1612" s="40">
        <v>-104.41752</v>
      </c>
      <c r="D1612" s="40">
        <v>46.334305399999998</v>
      </c>
    </row>
    <row r="1613" spans="1:4">
      <c r="A1613" s="40">
        <v>30027</v>
      </c>
      <c r="B1613" s="20" t="s">
        <v>3604</v>
      </c>
      <c r="C1613" s="40">
        <v>-109.22438</v>
      </c>
      <c r="D1613" s="40">
        <v>47.263310400000002</v>
      </c>
    </row>
    <row r="1614" spans="1:4">
      <c r="A1614" s="40">
        <v>30029</v>
      </c>
      <c r="B1614" s="20" t="s">
        <v>3605</v>
      </c>
      <c r="C1614" s="40">
        <v>-114.04971</v>
      </c>
      <c r="D1614" s="40">
        <v>48.295200899999998</v>
      </c>
    </row>
    <row r="1615" spans="1:4">
      <c r="A1615" s="40">
        <v>30031</v>
      </c>
      <c r="B1615" s="20" t="s">
        <v>3080</v>
      </c>
      <c r="C1615" s="40">
        <v>-111.17033000000001</v>
      </c>
      <c r="D1615" s="40">
        <v>45.540970399999999</v>
      </c>
    </row>
    <row r="1616" spans="1:4">
      <c r="A1616" s="40">
        <v>30033</v>
      </c>
      <c r="B1616" s="20" t="s">
        <v>2828</v>
      </c>
      <c r="C1616" s="40">
        <v>-106.99289</v>
      </c>
      <c r="D1616" s="40">
        <v>47.277671099999999</v>
      </c>
    </row>
    <row r="1617" spans="1:4">
      <c r="A1617" s="40">
        <v>30035</v>
      </c>
      <c r="B1617" s="20" t="s">
        <v>3606</v>
      </c>
      <c r="C1617" s="40">
        <v>-112.99592</v>
      </c>
      <c r="D1617" s="40">
        <v>48.705140999999998</v>
      </c>
    </row>
    <row r="1618" spans="1:4">
      <c r="A1618" s="40">
        <v>30037</v>
      </c>
      <c r="B1618" s="20" t="s">
        <v>3607</v>
      </c>
      <c r="C1618" s="40">
        <v>-109.17497</v>
      </c>
      <c r="D1618" s="40">
        <v>46.381145799999999</v>
      </c>
    </row>
    <row r="1619" spans="1:4">
      <c r="A1619" s="40">
        <v>30039</v>
      </c>
      <c r="B1619" s="20" t="s">
        <v>3608</v>
      </c>
      <c r="C1619" s="40">
        <v>-113.4402</v>
      </c>
      <c r="D1619" s="40">
        <v>46.404158199999998</v>
      </c>
    </row>
    <row r="1620" spans="1:4">
      <c r="A1620" s="40">
        <v>30041</v>
      </c>
      <c r="B1620" s="20" t="s">
        <v>3609</v>
      </c>
      <c r="C1620" s="40">
        <v>-110.11118</v>
      </c>
      <c r="D1620" s="40">
        <v>48.628401699999998</v>
      </c>
    </row>
    <row r="1621" spans="1:4">
      <c r="A1621" s="40">
        <v>30043</v>
      </c>
      <c r="B1621" s="20" t="s">
        <v>2624</v>
      </c>
      <c r="C1621" s="40">
        <v>-112.09405</v>
      </c>
      <c r="D1621" s="40">
        <v>46.148599699999998</v>
      </c>
    </row>
    <row r="1622" spans="1:4">
      <c r="A1622" s="40">
        <v>30045</v>
      </c>
      <c r="B1622" s="20" t="s">
        <v>3610</v>
      </c>
      <c r="C1622" s="40">
        <v>-110.26599</v>
      </c>
      <c r="D1622" s="40">
        <v>47.045161100000001</v>
      </c>
    </row>
    <row r="1623" spans="1:4">
      <c r="A1623" s="40">
        <v>30047</v>
      </c>
      <c r="B1623" s="20" t="s">
        <v>2766</v>
      </c>
      <c r="C1623" s="40">
        <v>-114.08947999999999</v>
      </c>
      <c r="D1623" s="40">
        <v>47.645934599999997</v>
      </c>
    </row>
    <row r="1624" spans="1:4">
      <c r="A1624" s="40">
        <v>30049</v>
      </c>
      <c r="B1624" s="20" t="s">
        <v>3611</v>
      </c>
      <c r="C1624" s="40">
        <v>-112.39045</v>
      </c>
      <c r="D1624" s="40">
        <v>47.122597499999998</v>
      </c>
    </row>
    <row r="1625" spans="1:4">
      <c r="A1625" s="40">
        <v>30051</v>
      </c>
      <c r="B1625" s="20" t="s">
        <v>2898</v>
      </c>
      <c r="C1625" s="40">
        <v>-111.0252</v>
      </c>
      <c r="D1625" s="40">
        <v>48.561224699999997</v>
      </c>
    </row>
    <row r="1626" spans="1:4">
      <c r="A1626" s="40">
        <v>30053</v>
      </c>
      <c r="B1626" s="20" t="s">
        <v>2724</v>
      </c>
      <c r="C1626" s="40">
        <v>-115.40512</v>
      </c>
      <c r="D1626" s="40">
        <v>48.5424699</v>
      </c>
    </row>
    <row r="1627" spans="1:4">
      <c r="A1627" s="40">
        <v>30055</v>
      </c>
      <c r="B1627" s="20" t="s">
        <v>3612</v>
      </c>
      <c r="C1627" s="40">
        <v>-105.79528999999999</v>
      </c>
      <c r="D1627" s="40">
        <v>47.645155299999999</v>
      </c>
    </row>
    <row r="1628" spans="1:4">
      <c r="A1628" s="40">
        <v>30057</v>
      </c>
      <c r="B1628" s="20" t="s">
        <v>570</v>
      </c>
      <c r="C1628" s="40">
        <v>-111.92131000000001</v>
      </c>
      <c r="D1628" s="40">
        <v>45.301055599999998</v>
      </c>
    </row>
    <row r="1629" spans="1:4">
      <c r="A1629" s="40">
        <v>30059</v>
      </c>
      <c r="B1629" s="20" t="s">
        <v>3613</v>
      </c>
      <c r="C1629" s="40">
        <v>-110.8856</v>
      </c>
      <c r="D1629" s="40">
        <v>46.5979752</v>
      </c>
    </row>
    <row r="1630" spans="1:4">
      <c r="A1630" s="40">
        <v>30061</v>
      </c>
      <c r="B1630" s="20" t="s">
        <v>2840</v>
      </c>
      <c r="C1630" s="40">
        <v>-114.99818999999999</v>
      </c>
      <c r="D1630" s="40">
        <v>47.147291799999998</v>
      </c>
    </row>
    <row r="1631" spans="1:4">
      <c r="A1631" s="40">
        <v>30063</v>
      </c>
      <c r="B1631" s="20" t="s">
        <v>3614</v>
      </c>
      <c r="C1631" s="40">
        <v>-113.92377999999999</v>
      </c>
      <c r="D1631" s="40">
        <v>47.036511900000001</v>
      </c>
    </row>
    <row r="1632" spans="1:4">
      <c r="A1632" s="40">
        <v>30065</v>
      </c>
      <c r="B1632" s="20" t="s">
        <v>3615</v>
      </c>
      <c r="C1632" s="40">
        <v>-108.39749999999999</v>
      </c>
      <c r="D1632" s="40">
        <v>46.496593799999999</v>
      </c>
    </row>
    <row r="1633" spans="1:4">
      <c r="A1633" s="40">
        <v>30067</v>
      </c>
      <c r="B1633" s="20" t="s">
        <v>2846</v>
      </c>
      <c r="C1633" s="40">
        <v>-110.52500000000001</v>
      </c>
      <c r="D1633" s="40">
        <v>45.489132499999997</v>
      </c>
    </row>
    <row r="1634" spans="1:4">
      <c r="A1634" s="40">
        <v>30069</v>
      </c>
      <c r="B1634" s="20" t="s">
        <v>3616</v>
      </c>
      <c r="C1634" s="40">
        <v>-108.25047000000001</v>
      </c>
      <c r="D1634" s="40">
        <v>47.117684599999997</v>
      </c>
    </row>
    <row r="1635" spans="1:4">
      <c r="A1635" s="40">
        <v>30071</v>
      </c>
      <c r="B1635" s="20" t="s">
        <v>2731</v>
      </c>
      <c r="C1635" s="40">
        <v>-107.91385</v>
      </c>
      <c r="D1635" s="40">
        <v>48.259426699999999</v>
      </c>
    </row>
    <row r="1636" spans="1:4">
      <c r="A1636" s="40">
        <v>30073</v>
      </c>
      <c r="B1636" s="20" t="s">
        <v>3617</v>
      </c>
      <c r="C1636" s="40">
        <v>-112.22664</v>
      </c>
      <c r="D1636" s="40">
        <v>48.227935000000002</v>
      </c>
    </row>
    <row r="1637" spans="1:4">
      <c r="A1637" s="40">
        <v>30075</v>
      </c>
      <c r="B1637" s="20" t="s">
        <v>3618</v>
      </c>
      <c r="C1637" s="40">
        <v>-105.63002</v>
      </c>
      <c r="D1637" s="40">
        <v>45.394998800000003</v>
      </c>
    </row>
    <row r="1638" spans="1:4">
      <c r="A1638" s="40">
        <v>30077</v>
      </c>
      <c r="B1638" s="20" t="s">
        <v>3313</v>
      </c>
      <c r="C1638" s="40">
        <v>-112.93629</v>
      </c>
      <c r="D1638" s="40">
        <v>46.856548699999998</v>
      </c>
    </row>
    <row r="1639" spans="1:4">
      <c r="A1639" s="40">
        <v>30079</v>
      </c>
      <c r="B1639" s="20" t="s">
        <v>2735</v>
      </c>
      <c r="C1639" s="40">
        <v>-105.37802000000001</v>
      </c>
      <c r="D1639" s="40">
        <v>46.8604901</v>
      </c>
    </row>
    <row r="1640" spans="1:4">
      <c r="A1640" s="40">
        <v>30081</v>
      </c>
      <c r="B1640" s="20" t="s">
        <v>3619</v>
      </c>
      <c r="C1640" s="40">
        <v>-114.12015</v>
      </c>
      <c r="D1640" s="40">
        <v>46.081668999999998</v>
      </c>
    </row>
    <row r="1641" spans="1:4">
      <c r="A1641" s="40">
        <v>30083</v>
      </c>
      <c r="B1641" s="20" t="s">
        <v>3105</v>
      </c>
      <c r="C1641" s="40">
        <v>-104.56164</v>
      </c>
      <c r="D1641" s="40">
        <v>47.787948299999996</v>
      </c>
    </row>
    <row r="1642" spans="1:4">
      <c r="A1642" s="40">
        <v>30085</v>
      </c>
      <c r="B1642" s="20" t="s">
        <v>3620</v>
      </c>
      <c r="C1642" s="40">
        <v>-105.01627999999999</v>
      </c>
      <c r="D1642" s="40">
        <v>48.294471000000001</v>
      </c>
    </row>
    <row r="1643" spans="1:4">
      <c r="A1643" s="40">
        <v>30087</v>
      </c>
      <c r="B1643" s="20" t="s">
        <v>3621</v>
      </c>
      <c r="C1643" s="40">
        <v>-106.73075</v>
      </c>
      <c r="D1643" s="40">
        <v>46.2297929</v>
      </c>
    </row>
    <row r="1644" spans="1:4">
      <c r="A1644" s="40">
        <v>30089</v>
      </c>
      <c r="B1644" s="20" t="s">
        <v>3622</v>
      </c>
      <c r="C1644" s="40">
        <v>-115.13330999999999</v>
      </c>
      <c r="D1644" s="40">
        <v>47.674901699999999</v>
      </c>
    </row>
    <row r="1645" spans="1:4">
      <c r="A1645" s="40">
        <v>30091</v>
      </c>
      <c r="B1645" s="20" t="s">
        <v>3254</v>
      </c>
      <c r="C1645" s="40">
        <v>-104.50469</v>
      </c>
      <c r="D1645" s="40">
        <v>48.721211599999997</v>
      </c>
    </row>
    <row r="1646" spans="1:4">
      <c r="A1646" s="40">
        <v>30093</v>
      </c>
      <c r="B1646" s="20" t="s">
        <v>3623</v>
      </c>
      <c r="C1646" s="40">
        <v>-112.65666</v>
      </c>
      <c r="D1646" s="40">
        <v>45.902341100000001</v>
      </c>
    </row>
    <row r="1647" spans="1:4">
      <c r="A1647" s="40">
        <v>30095</v>
      </c>
      <c r="B1647" s="20" t="s">
        <v>398</v>
      </c>
      <c r="C1647" s="40">
        <v>-109.39453</v>
      </c>
      <c r="D1647" s="40">
        <v>45.669515099999998</v>
      </c>
    </row>
    <row r="1648" spans="1:4">
      <c r="A1648" s="40">
        <v>30097</v>
      </c>
      <c r="B1648" s="20" t="s">
        <v>3624</v>
      </c>
      <c r="C1648" s="40">
        <v>-109.93966</v>
      </c>
      <c r="D1648" s="40">
        <v>45.813755999999998</v>
      </c>
    </row>
    <row r="1649" spans="1:4">
      <c r="A1649" s="40">
        <v>30099</v>
      </c>
      <c r="B1649" s="20" t="s">
        <v>3062</v>
      </c>
      <c r="C1649" s="40">
        <v>-112.24071000000001</v>
      </c>
      <c r="D1649" s="40">
        <v>47.837224599999999</v>
      </c>
    </row>
    <row r="1650" spans="1:4">
      <c r="A1650" s="40">
        <v>30101</v>
      </c>
      <c r="B1650" s="20" t="s">
        <v>3625</v>
      </c>
      <c r="C1650" s="40">
        <v>-111.69595</v>
      </c>
      <c r="D1650" s="40">
        <v>48.655344900000003</v>
      </c>
    </row>
    <row r="1651" spans="1:4">
      <c r="A1651" s="40">
        <v>30103</v>
      </c>
      <c r="B1651" s="20" t="s">
        <v>3626</v>
      </c>
      <c r="C1651" s="40">
        <v>-107.27182000000001</v>
      </c>
      <c r="D1651" s="40">
        <v>46.211358500000003</v>
      </c>
    </row>
    <row r="1652" spans="1:4">
      <c r="A1652" s="40">
        <v>30105</v>
      </c>
      <c r="B1652" s="20" t="s">
        <v>3064</v>
      </c>
      <c r="C1652" s="40">
        <v>-106.66822000000001</v>
      </c>
      <c r="D1652" s="40">
        <v>48.364832900000003</v>
      </c>
    </row>
    <row r="1653" spans="1:4">
      <c r="A1653" s="40">
        <v>30107</v>
      </c>
      <c r="B1653" s="20" t="s">
        <v>3627</v>
      </c>
      <c r="C1653" s="40">
        <v>-109.84439999999999</v>
      </c>
      <c r="D1653" s="40">
        <v>46.4663039</v>
      </c>
    </row>
    <row r="1654" spans="1:4">
      <c r="A1654" s="40">
        <v>30109</v>
      </c>
      <c r="B1654" s="20" t="s">
        <v>3628</v>
      </c>
      <c r="C1654" s="40">
        <v>-104.24903</v>
      </c>
      <c r="D1654" s="40">
        <v>46.965565099999999</v>
      </c>
    </row>
    <row r="1655" spans="1:4">
      <c r="A1655" s="40">
        <v>30111</v>
      </c>
      <c r="B1655" s="20" t="s">
        <v>3629</v>
      </c>
      <c r="C1655" s="40">
        <v>-108.27426</v>
      </c>
      <c r="D1655" s="40">
        <v>45.937153100000003</v>
      </c>
    </row>
    <row r="1656" spans="1:4">
      <c r="A1656" s="40">
        <v>31001</v>
      </c>
      <c r="B1656" s="20" t="s">
        <v>2805</v>
      </c>
      <c r="C1656" s="40">
        <v>-98.501177999999996</v>
      </c>
      <c r="D1656" s="40">
        <v>40.524494199999999</v>
      </c>
    </row>
    <row r="1657" spans="1:4">
      <c r="A1657" s="40">
        <v>31003</v>
      </c>
      <c r="B1657" s="20" t="s">
        <v>3630</v>
      </c>
      <c r="C1657" s="40">
        <v>-98.066602000000003</v>
      </c>
      <c r="D1657" s="40">
        <v>42.176965699999997</v>
      </c>
    </row>
    <row r="1658" spans="1:4">
      <c r="A1658" s="40">
        <v>31005</v>
      </c>
      <c r="B1658" s="20" t="s">
        <v>3631</v>
      </c>
      <c r="C1658" s="40">
        <v>-101.69596</v>
      </c>
      <c r="D1658" s="40">
        <v>41.568961399999999</v>
      </c>
    </row>
    <row r="1659" spans="1:4">
      <c r="A1659" s="40">
        <v>31007</v>
      </c>
      <c r="B1659" s="20" t="s">
        <v>3632</v>
      </c>
      <c r="C1659" s="40">
        <v>-103.71096</v>
      </c>
      <c r="D1659" s="40">
        <v>41.546163499999999</v>
      </c>
    </row>
    <row r="1660" spans="1:4">
      <c r="A1660" s="40">
        <v>31009</v>
      </c>
      <c r="B1660" s="20" t="s">
        <v>3038</v>
      </c>
      <c r="C1660" s="40">
        <v>-99.976777999999996</v>
      </c>
      <c r="D1660" s="40">
        <v>41.913117200000002</v>
      </c>
    </row>
    <row r="1661" spans="1:4">
      <c r="A1661" s="40">
        <v>31011</v>
      </c>
      <c r="B1661" s="20" t="s">
        <v>2700</v>
      </c>
      <c r="C1661" s="40">
        <v>-98.067031</v>
      </c>
      <c r="D1661" s="40">
        <v>41.706795100000001</v>
      </c>
    </row>
    <row r="1662" spans="1:4">
      <c r="A1662" s="40">
        <v>31013</v>
      </c>
      <c r="B1662" s="20" t="s">
        <v>3633</v>
      </c>
      <c r="C1662" s="40">
        <v>-103.08602</v>
      </c>
      <c r="D1662" s="40">
        <v>42.2208459</v>
      </c>
    </row>
    <row r="1663" spans="1:4">
      <c r="A1663" s="40">
        <v>31015</v>
      </c>
      <c r="B1663" s="20" t="s">
        <v>3271</v>
      </c>
      <c r="C1663" s="40">
        <v>-98.766086000000001</v>
      </c>
      <c r="D1663" s="40">
        <v>42.899668699999999</v>
      </c>
    </row>
    <row r="1664" spans="1:4">
      <c r="A1664" s="40">
        <v>31017</v>
      </c>
      <c r="B1664" s="20" t="s">
        <v>3067</v>
      </c>
      <c r="C1664" s="40">
        <v>-99.929496</v>
      </c>
      <c r="D1664" s="40">
        <v>42.430163299999997</v>
      </c>
    </row>
    <row r="1665" spans="1:4">
      <c r="A1665" s="40">
        <v>31019</v>
      </c>
      <c r="B1665" s="20" t="s">
        <v>3634</v>
      </c>
      <c r="C1665" s="40">
        <v>-99.075101000000004</v>
      </c>
      <c r="D1665" s="40">
        <v>40.855048799999999</v>
      </c>
    </row>
    <row r="1666" spans="1:4">
      <c r="A1666" s="40">
        <v>31021</v>
      </c>
      <c r="B1666" s="20" t="s">
        <v>3635</v>
      </c>
      <c r="C1666" s="40">
        <v>-96.328574000000003</v>
      </c>
      <c r="D1666" s="40">
        <v>41.851546800000001</v>
      </c>
    </row>
    <row r="1667" spans="1:4">
      <c r="A1667" s="40">
        <v>31023</v>
      </c>
      <c r="B1667" s="20" t="s">
        <v>2596</v>
      </c>
      <c r="C1667" s="40">
        <v>-97.131562000000002</v>
      </c>
      <c r="D1667" s="40">
        <v>41.225993799999998</v>
      </c>
    </row>
    <row r="1668" spans="1:4">
      <c r="A1668" s="40">
        <v>31025</v>
      </c>
      <c r="B1668" s="20" t="s">
        <v>3069</v>
      </c>
      <c r="C1668" s="40">
        <v>-96.140692999999999</v>
      </c>
      <c r="D1668" s="40">
        <v>40.909760900000002</v>
      </c>
    </row>
    <row r="1669" spans="1:4">
      <c r="A1669" s="40">
        <v>31027</v>
      </c>
      <c r="B1669" s="20" t="s">
        <v>3165</v>
      </c>
      <c r="C1669" s="40">
        <v>-97.252758999999998</v>
      </c>
      <c r="D1669" s="40">
        <v>42.599312400000002</v>
      </c>
    </row>
    <row r="1670" spans="1:4">
      <c r="A1670" s="40">
        <v>31029</v>
      </c>
      <c r="B1670" s="20" t="s">
        <v>3206</v>
      </c>
      <c r="C1670" s="40">
        <v>-101.69794</v>
      </c>
      <c r="D1670" s="40">
        <v>40.523710100000002</v>
      </c>
    </row>
    <row r="1671" spans="1:4">
      <c r="A1671" s="40">
        <v>31031</v>
      </c>
      <c r="B1671" s="20" t="s">
        <v>3636</v>
      </c>
      <c r="C1671" s="40">
        <v>-101.11853000000001</v>
      </c>
      <c r="D1671" s="40">
        <v>42.544998700000001</v>
      </c>
    </row>
    <row r="1672" spans="1:4">
      <c r="A1672" s="40">
        <v>31033</v>
      </c>
      <c r="B1672" s="20" t="s">
        <v>2814</v>
      </c>
      <c r="C1672" s="40">
        <v>-102.99495</v>
      </c>
      <c r="D1672" s="40">
        <v>41.219708699999998</v>
      </c>
    </row>
    <row r="1673" spans="1:4">
      <c r="A1673" s="40">
        <v>31035</v>
      </c>
      <c r="B1673" s="20" t="s">
        <v>2603</v>
      </c>
      <c r="C1673" s="40">
        <v>-98.051263000000006</v>
      </c>
      <c r="D1673" s="40">
        <v>40.524394399999998</v>
      </c>
    </row>
    <row r="1674" spans="1:4">
      <c r="A1674" s="40">
        <v>31037</v>
      </c>
      <c r="B1674" s="20" t="s">
        <v>3637</v>
      </c>
      <c r="C1674" s="40">
        <v>-97.086359000000002</v>
      </c>
      <c r="D1674" s="40">
        <v>41.574043899999999</v>
      </c>
    </row>
    <row r="1675" spans="1:4">
      <c r="A1675" s="40">
        <v>31039</v>
      </c>
      <c r="B1675" s="20" t="s">
        <v>3638</v>
      </c>
      <c r="C1675" s="40">
        <v>-96.787307999999996</v>
      </c>
      <c r="D1675" s="40">
        <v>41.916376200000002</v>
      </c>
    </row>
    <row r="1676" spans="1:4">
      <c r="A1676" s="40">
        <v>31041</v>
      </c>
      <c r="B1676" s="20" t="s">
        <v>2819</v>
      </c>
      <c r="C1676" s="40">
        <v>-99.726145000000002</v>
      </c>
      <c r="D1676" s="40">
        <v>41.394165000000001</v>
      </c>
    </row>
    <row r="1677" spans="1:4">
      <c r="A1677" s="40">
        <v>31043</v>
      </c>
      <c r="B1677" s="20" t="s">
        <v>3477</v>
      </c>
      <c r="C1677" s="40">
        <v>-96.564654000000004</v>
      </c>
      <c r="D1677" s="40">
        <v>42.391084900000003</v>
      </c>
    </row>
    <row r="1678" spans="1:4">
      <c r="A1678" s="40">
        <v>31045</v>
      </c>
      <c r="B1678" s="20" t="s">
        <v>3639</v>
      </c>
      <c r="C1678" s="40">
        <v>-103.13544</v>
      </c>
      <c r="D1678" s="40">
        <v>42.720079699999999</v>
      </c>
    </row>
    <row r="1679" spans="1:4">
      <c r="A1679" s="40">
        <v>31047</v>
      </c>
      <c r="B1679" s="20" t="s">
        <v>2950</v>
      </c>
      <c r="C1679" s="40">
        <v>-99.819466000000006</v>
      </c>
      <c r="D1679" s="40">
        <v>40.869876300000001</v>
      </c>
    </row>
    <row r="1680" spans="1:4">
      <c r="A1680" s="40">
        <v>31049</v>
      </c>
      <c r="B1680" s="20" t="s">
        <v>3640</v>
      </c>
      <c r="C1680" s="40">
        <v>-102.33386</v>
      </c>
      <c r="D1680" s="40">
        <v>41.111545999999997</v>
      </c>
    </row>
    <row r="1681" spans="1:4">
      <c r="A1681" s="40">
        <v>31051</v>
      </c>
      <c r="B1681" s="20" t="s">
        <v>3641</v>
      </c>
      <c r="C1681" s="40">
        <v>-96.868268999999998</v>
      </c>
      <c r="D1681" s="40">
        <v>42.493494599999998</v>
      </c>
    </row>
    <row r="1682" spans="1:4">
      <c r="A1682" s="40">
        <v>31053</v>
      </c>
      <c r="B1682" s="20" t="s">
        <v>2952</v>
      </c>
      <c r="C1682" s="40">
        <v>-96.653903999999997</v>
      </c>
      <c r="D1682" s="40">
        <v>41.577815600000001</v>
      </c>
    </row>
    <row r="1683" spans="1:4">
      <c r="A1683" s="40">
        <v>31055</v>
      </c>
      <c r="B1683" s="20" t="s">
        <v>2823</v>
      </c>
      <c r="C1683" s="40">
        <v>-96.154944</v>
      </c>
      <c r="D1683" s="40">
        <v>41.295337799999999</v>
      </c>
    </row>
    <row r="1684" spans="1:4">
      <c r="A1684" s="40">
        <v>31057</v>
      </c>
      <c r="B1684" s="20" t="s">
        <v>3642</v>
      </c>
      <c r="C1684" s="40">
        <v>-101.6878</v>
      </c>
      <c r="D1684" s="40">
        <v>40.176253199999998</v>
      </c>
    </row>
    <row r="1685" spans="1:4">
      <c r="A1685" s="40">
        <v>31059</v>
      </c>
      <c r="B1685" s="20" t="s">
        <v>3479</v>
      </c>
      <c r="C1685" s="40">
        <v>-97.596468999999999</v>
      </c>
      <c r="D1685" s="40">
        <v>40.524585700000003</v>
      </c>
    </row>
    <row r="1686" spans="1:4">
      <c r="A1686" s="40">
        <v>31061</v>
      </c>
      <c r="B1686" s="20" t="s">
        <v>2619</v>
      </c>
      <c r="C1686" s="40">
        <v>-98.952995000000001</v>
      </c>
      <c r="D1686" s="40">
        <v>40.1763732</v>
      </c>
    </row>
    <row r="1687" spans="1:4">
      <c r="A1687" s="40">
        <v>31063</v>
      </c>
      <c r="B1687" s="20" t="s">
        <v>3643</v>
      </c>
      <c r="C1687" s="40">
        <v>-100.39366</v>
      </c>
      <c r="D1687" s="40">
        <v>40.530247199999998</v>
      </c>
    </row>
    <row r="1688" spans="1:4">
      <c r="A1688" s="40">
        <v>31065</v>
      </c>
      <c r="B1688" s="20" t="s">
        <v>3644</v>
      </c>
      <c r="C1688" s="40">
        <v>-99.912495000000007</v>
      </c>
      <c r="D1688" s="40">
        <v>40.176462299999997</v>
      </c>
    </row>
    <row r="1689" spans="1:4">
      <c r="A1689" s="40">
        <v>31067</v>
      </c>
      <c r="B1689" s="20" t="s">
        <v>3645</v>
      </c>
      <c r="C1689" s="40">
        <v>-96.689421999999993</v>
      </c>
      <c r="D1689" s="40">
        <v>40.261836199999998</v>
      </c>
    </row>
    <row r="1690" spans="1:4">
      <c r="A1690" s="40">
        <v>31069</v>
      </c>
      <c r="B1690" s="20" t="s">
        <v>3646</v>
      </c>
      <c r="C1690" s="40">
        <v>-102.33533</v>
      </c>
      <c r="D1690" s="40">
        <v>41.6191149</v>
      </c>
    </row>
    <row r="1691" spans="1:4">
      <c r="A1691" s="40">
        <v>31071</v>
      </c>
      <c r="B1691" s="20" t="s">
        <v>2828</v>
      </c>
      <c r="C1691" s="40">
        <v>-98.991118</v>
      </c>
      <c r="D1691" s="40">
        <v>41.914289599999996</v>
      </c>
    </row>
    <row r="1692" spans="1:4">
      <c r="A1692" s="40">
        <v>31073</v>
      </c>
      <c r="B1692" s="20" t="s">
        <v>3647</v>
      </c>
      <c r="C1692" s="40">
        <v>-99.830202999999997</v>
      </c>
      <c r="D1692" s="40">
        <v>40.514819699999997</v>
      </c>
    </row>
    <row r="1693" spans="1:4">
      <c r="A1693" s="40">
        <v>31075</v>
      </c>
      <c r="B1693" s="20" t="s">
        <v>2716</v>
      </c>
      <c r="C1693" s="40">
        <v>-101.7407</v>
      </c>
      <c r="D1693" s="40">
        <v>41.915285900000001</v>
      </c>
    </row>
    <row r="1694" spans="1:4">
      <c r="A1694" s="40">
        <v>31077</v>
      </c>
      <c r="B1694" s="20" t="s">
        <v>3220</v>
      </c>
      <c r="C1694" s="40">
        <v>-98.521441999999993</v>
      </c>
      <c r="D1694" s="40">
        <v>41.567470200000002</v>
      </c>
    </row>
    <row r="1695" spans="1:4">
      <c r="A1695" s="40">
        <v>31079</v>
      </c>
      <c r="B1695" s="20" t="s">
        <v>2970</v>
      </c>
      <c r="C1695" s="40">
        <v>-98.502126000000004</v>
      </c>
      <c r="D1695" s="40">
        <v>40.872613299999998</v>
      </c>
    </row>
    <row r="1696" spans="1:4">
      <c r="A1696" s="40">
        <v>31081</v>
      </c>
      <c r="B1696" s="20" t="s">
        <v>478</v>
      </c>
      <c r="C1696" s="40">
        <v>-98.022800000000004</v>
      </c>
      <c r="D1696" s="40">
        <v>40.8731832</v>
      </c>
    </row>
    <row r="1697" spans="1:4">
      <c r="A1697" s="40">
        <v>31083</v>
      </c>
      <c r="B1697" s="20" t="s">
        <v>3292</v>
      </c>
      <c r="C1697" s="40">
        <v>-99.404365999999996</v>
      </c>
      <c r="D1697" s="40">
        <v>40.176566600000001</v>
      </c>
    </row>
    <row r="1698" spans="1:4">
      <c r="A1698" s="40">
        <v>31085</v>
      </c>
      <c r="B1698" s="20" t="s">
        <v>3648</v>
      </c>
      <c r="C1698" s="40">
        <v>-101.06162999999999</v>
      </c>
      <c r="D1698" s="40">
        <v>40.524478700000003</v>
      </c>
    </row>
    <row r="1699" spans="1:4">
      <c r="A1699" s="40">
        <v>31087</v>
      </c>
      <c r="B1699" s="20" t="s">
        <v>3649</v>
      </c>
      <c r="C1699" s="40">
        <v>-101.04198</v>
      </c>
      <c r="D1699" s="40">
        <v>40.176166899999998</v>
      </c>
    </row>
    <row r="1700" spans="1:4">
      <c r="A1700" s="40">
        <v>31089</v>
      </c>
      <c r="B1700" s="20" t="s">
        <v>3573</v>
      </c>
      <c r="C1700" s="40">
        <v>-98.783761999999996</v>
      </c>
      <c r="D1700" s="40">
        <v>42.455578500000001</v>
      </c>
    </row>
    <row r="1701" spans="1:4">
      <c r="A1701" s="40">
        <v>31091</v>
      </c>
      <c r="B1701" s="20" t="s">
        <v>3650</v>
      </c>
      <c r="C1701" s="40">
        <v>-101.13543</v>
      </c>
      <c r="D1701" s="40">
        <v>41.915862400000002</v>
      </c>
    </row>
    <row r="1702" spans="1:4">
      <c r="A1702" s="40">
        <v>31093</v>
      </c>
      <c r="B1702" s="20" t="s">
        <v>2719</v>
      </c>
      <c r="C1702" s="40">
        <v>-98.516649999999998</v>
      </c>
      <c r="D1702" s="40">
        <v>41.220052899999999</v>
      </c>
    </row>
    <row r="1703" spans="1:4">
      <c r="A1703" s="40">
        <v>31095</v>
      </c>
      <c r="B1703" s="20" t="s">
        <v>2624</v>
      </c>
      <c r="C1703" s="40">
        <v>-97.142613999999995</v>
      </c>
      <c r="D1703" s="40">
        <v>40.175808199999999</v>
      </c>
    </row>
    <row r="1704" spans="1:4">
      <c r="A1704" s="40">
        <v>31097</v>
      </c>
      <c r="B1704" s="20" t="s">
        <v>2722</v>
      </c>
      <c r="C1704" s="40">
        <v>-96.265202000000002</v>
      </c>
      <c r="D1704" s="40">
        <v>40.392522800000002</v>
      </c>
    </row>
    <row r="1705" spans="1:4">
      <c r="A1705" s="40">
        <v>31099</v>
      </c>
      <c r="B1705" s="20" t="s">
        <v>3651</v>
      </c>
      <c r="C1705" s="40">
        <v>-98.948031999999998</v>
      </c>
      <c r="D1705" s="40">
        <v>40.506754399999998</v>
      </c>
    </row>
    <row r="1706" spans="1:4">
      <c r="A1706" s="40">
        <v>31101</v>
      </c>
      <c r="B1706" s="20" t="s">
        <v>3652</v>
      </c>
      <c r="C1706" s="40">
        <v>-101.66144</v>
      </c>
      <c r="D1706" s="40">
        <v>41.199066199999997</v>
      </c>
    </row>
    <row r="1707" spans="1:4">
      <c r="A1707" s="40">
        <v>31103</v>
      </c>
      <c r="B1707" s="20" t="s">
        <v>3653</v>
      </c>
      <c r="C1707" s="40">
        <v>-99.712131999999997</v>
      </c>
      <c r="D1707" s="40">
        <v>42.878833200000003</v>
      </c>
    </row>
    <row r="1708" spans="1:4">
      <c r="A1708" s="40">
        <v>31105</v>
      </c>
      <c r="B1708" s="20" t="s">
        <v>3654</v>
      </c>
      <c r="C1708" s="40">
        <v>-103.71499</v>
      </c>
      <c r="D1708" s="40">
        <v>41.197600399999999</v>
      </c>
    </row>
    <row r="1709" spans="1:4">
      <c r="A1709" s="40">
        <v>31107</v>
      </c>
      <c r="B1709" s="20" t="s">
        <v>3090</v>
      </c>
      <c r="C1709" s="40">
        <v>-97.891762</v>
      </c>
      <c r="D1709" s="40">
        <v>42.636845299999997</v>
      </c>
    </row>
    <row r="1710" spans="1:4">
      <c r="A1710" s="40">
        <v>31109</v>
      </c>
      <c r="B1710" s="20" t="s">
        <v>3655</v>
      </c>
      <c r="C1710" s="40">
        <v>-96.687763000000004</v>
      </c>
      <c r="D1710" s="40">
        <v>40.784168700000002</v>
      </c>
    </row>
    <row r="1711" spans="1:4">
      <c r="A1711" s="40">
        <v>31111</v>
      </c>
      <c r="B1711" s="20" t="s">
        <v>2724</v>
      </c>
      <c r="C1711" s="40">
        <v>-100.74527999999999</v>
      </c>
      <c r="D1711" s="40">
        <v>41.0475013</v>
      </c>
    </row>
    <row r="1712" spans="1:4">
      <c r="A1712" s="40">
        <v>31113</v>
      </c>
      <c r="B1712" s="20" t="s">
        <v>2726</v>
      </c>
      <c r="C1712" s="40">
        <v>-100.48224</v>
      </c>
      <c r="D1712" s="40">
        <v>41.566523199999999</v>
      </c>
    </row>
    <row r="1713" spans="1:4">
      <c r="A1713" s="40">
        <v>31115</v>
      </c>
      <c r="B1713" s="20" t="s">
        <v>3656</v>
      </c>
      <c r="C1713" s="40">
        <v>-99.454403999999997</v>
      </c>
      <c r="D1713" s="40">
        <v>41.9137196</v>
      </c>
    </row>
    <row r="1714" spans="1:4">
      <c r="A1714" s="40">
        <v>31117</v>
      </c>
      <c r="B1714" s="20" t="s">
        <v>3232</v>
      </c>
      <c r="C1714" s="40">
        <v>-101.06039</v>
      </c>
      <c r="D1714" s="40">
        <v>41.567965399999999</v>
      </c>
    </row>
    <row r="1715" spans="1:4">
      <c r="A1715" s="40">
        <v>31119</v>
      </c>
      <c r="B1715" s="20" t="s">
        <v>570</v>
      </c>
      <c r="C1715" s="40">
        <v>-97.600784000000004</v>
      </c>
      <c r="D1715" s="40">
        <v>41.916643399999998</v>
      </c>
    </row>
    <row r="1716" spans="1:4">
      <c r="A1716" s="40">
        <v>31121</v>
      </c>
      <c r="B1716" s="20" t="s">
        <v>3657</v>
      </c>
      <c r="C1716" s="40">
        <v>-98.037604999999999</v>
      </c>
      <c r="D1716" s="40">
        <v>41.169169500000002</v>
      </c>
    </row>
    <row r="1717" spans="1:4">
      <c r="A1717" s="40">
        <v>31123</v>
      </c>
      <c r="B1717" s="20" t="s">
        <v>3658</v>
      </c>
      <c r="C1717" s="40">
        <v>-103.01058999999999</v>
      </c>
      <c r="D1717" s="40">
        <v>41.716453299999998</v>
      </c>
    </row>
    <row r="1718" spans="1:4">
      <c r="A1718" s="40">
        <v>31125</v>
      </c>
      <c r="B1718" s="20" t="s">
        <v>3659</v>
      </c>
      <c r="C1718" s="40">
        <v>-97.992481999999995</v>
      </c>
      <c r="D1718" s="40">
        <v>41.3972847</v>
      </c>
    </row>
    <row r="1719" spans="1:4">
      <c r="A1719" s="40">
        <v>31127</v>
      </c>
      <c r="B1719" s="20" t="s">
        <v>3236</v>
      </c>
      <c r="C1719" s="40">
        <v>-95.849906000000004</v>
      </c>
      <c r="D1719" s="40">
        <v>40.387847700000002</v>
      </c>
    </row>
    <row r="1720" spans="1:4">
      <c r="A1720" s="40">
        <v>31129</v>
      </c>
      <c r="B1720" s="20" t="s">
        <v>3660</v>
      </c>
      <c r="C1720" s="40">
        <v>-98.047393999999997</v>
      </c>
      <c r="D1720" s="40">
        <v>40.176362900000001</v>
      </c>
    </row>
    <row r="1721" spans="1:4">
      <c r="A1721" s="40">
        <v>31131</v>
      </c>
      <c r="B1721" s="20" t="s">
        <v>3661</v>
      </c>
      <c r="C1721" s="40">
        <v>-96.135064</v>
      </c>
      <c r="D1721" s="40">
        <v>40.648561000000001</v>
      </c>
    </row>
    <row r="1722" spans="1:4">
      <c r="A1722" s="40">
        <v>31133</v>
      </c>
      <c r="B1722" s="20" t="s">
        <v>3243</v>
      </c>
      <c r="C1722" s="40">
        <v>-96.237064000000004</v>
      </c>
      <c r="D1722" s="40">
        <v>40.131393199999998</v>
      </c>
    </row>
    <row r="1723" spans="1:4">
      <c r="A1723" s="40">
        <v>31135</v>
      </c>
      <c r="B1723" s="20" t="s">
        <v>3662</v>
      </c>
      <c r="C1723" s="40">
        <v>-101.6503</v>
      </c>
      <c r="D1723" s="40">
        <v>40.850822700000002</v>
      </c>
    </row>
    <row r="1724" spans="1:4">
      <c r="A1724" s="40">
        <v>31137</v>
      </c>
      <c r="B1724" s="20" t="s">
        <v>3584</v>
      </c>
      <c r="C1724" s="40">
        <v>-99.414266999999995</v>
      </c>
      <c r="D1724" s="40">
        <v>40.511154300000001</v>
      </c>
    </row>
    <row r="1725" spans="1:4">
      <c r="A1725" s="40">
        <v>31139</v>
      </c>
      <c r="B1725" s="20" t="s">
        <v>2995</v>
      </c>
      <c r="C1725" s="40">
        <v>-97.601228000000006</v>
      </c>
      <c r="D1725" s="40">
        <v>42.264348499999997</v>
      </c>
    </row>
    <row r="1726" spans="1:4">
      <c r="A1726" s="40">
        <v>31141</v>
      </c>
      <c r="B1726" s="20" t="s">
        <v>3585</v>
      </c>
      <c r="C1726" s="40">
        <v>-97.52073</v>
      </c>
      <c r="D1726" s="40">
        <v>41.571151499999999</v>
      </c>
    </row>
    <row r="1727" spans="1:4">
      <c r="A1727" s="40">
        <v>31143</v>
      </c>
      <c r="B1727" s="20" t="s">
        <v>2733</v>
      </c>
      <c r="C1727" s="40">
        <v>-97.568252000000001</v>
      </c>
      <c r="D1727" s="40">
        <v>41.186870599999999</v>
      </c>
    </row>
    <row r="1728" spans="1:4">
      <c r="A1728" s="40">
        <v>31145</v>
      </c>
      <c r="B1728" s="20" t="s">
        <v>3663</v>
      </c>
      <c r="C1728" s="40">
        <v>-100.47725</v>
      </c>
      <c r="D1728" s="40">
        <v>40.176044300000001</v>
      </c>
    </row>
    <row r="1729" spans="1:4">
      <c r="A1729" s="40">
        <v>31147</v>
      </c>
      <c r="B1729" s="20" t="s">
        <v>3664</v>
      </c>
      <c r="C1729" s="40">
        <v>-95.717690000000005</v>
      </c>
      <c r="D1729" s="40">
        <v>40.124996799999998</v>
      </c>
    </row>
    <row r="1730" spans="1:4">
      <c r="A1730" s="40">
        <v>31149</v>
      </c>
      <c r="B1730" s="20" t="s">
        <v>3511</v>
      </c>
      <c r="C1730" s="40">
        <v>-99.449824000000007</v>
      </c>
      <c r="D1730" s="40">
        <v>42.421423900000001</v>
      </c>
    </row>
    <row r="1731" spans="1:4">
      <c r="A1731" s="40">
        <v>31151</v>
      </c>
      <c r="B1731" s="20" t="s">
        <v>2738</v>
      </c>
      <c r="C1731" s="40">
        <v>-97.140800999999996</v>
      </c>
      <c r="D1731" s="40">
        <v>40.524152200000003</v>
      </c>
    </row>
    <row r="1732" spans="1:4">
      <c r="A1732" s="40">
        <v>31153</v>
      </c>
      <c r="B1732" s="20" t="s">
        <v>3665</v>
      </c>
      <c r="C1732" s="40">
        <v>-96.112179999999995</v>
      </c>
      <c r="D1732" s="40">
        <v>41.112870700000002</v>
      </c>
    </row>
    <row r="1733" spans="1:4">
      <c r="A1733" s="40">
        <v>31155</v>
      </c>
      <c r="B1733" s="20" t="s">
        <v>3666</v>
      </c>
      <c r="C1733" s="40">
        <v>-96.637339999999995</v>
      </c>
      <c r="D1733" s="40">
        <v>41.226293699999999</v>
      </c>
    </row>
    <row r="1734" spans="1:4">
      <c r="A1734" s="40">
        <v>31157</v>
      </c>
      <c r="B1734" s="20" t="s">
        <v>3667</v>
      </c>
      <c r="C1734" s="40">
        <v>-103.70846</v>
      </c>
      <c r="D1734" s="40">
        <v>41.850957200000003</v>
      </c>
    </row>
    <row r="1735" spans="1:4">
      <c r="A1735" s="40">
        <v>31159</v>
      </c>
      <c r="B1735" s="20" t="s">
        <v>3252</v>
      </c>
      <c r="C1735" s="40">
        <v>-97.139660000000006</v>
      </c>
      <c r="D1735" s="40">
        <v>40.872401400000001</v>
      </c>
    </row>
    <row r="1736" spans="1:4">
      <c r="A1736" s="40">
        <v>31161</v>
      </c>
      <c r="B1736" s="20" t="s">
        <v>3254</v>
      </c>
      <c r="C1736" s="40">
        <v>-102.40889</v>
      </c>
      <c r="D1736" s="40">
        <v>42.504541600000003</v>
      </c>
    </row>
    <row r="1737" spans="1:4">
      <c r="A1737" s="40">
        <v>31163</v>
      </c>
      <c r="B1737" s="20" t="s">
        <v>3255</v>
      </c>
      <c r="C1737" s="40">
        <v>-98.975886000000003</v>
      </c>
      <c r="D1737" s="40">
        <v>41.2204598</v>
      </c>
    </row>
    <row r="1738" spans="1:4">
      <c r="A1738" s="40">
        <v>31165</v>
      </c>
      <c r="B1738" s="20" t="s">
        <v>3194</v>
      </c>
      <c r="C1738" s="40">
        <v>-103.75881</v>
      </c>
      <c r="D1738" s="40">
        <v>42.487973199999999</v>
      </c>
    </row>
    <row r="1739" spans="1:4">
      <c r="A1739" s="40">
        <v>31167</v>
      </c>
      <c r="B1739" s="20" t="s">
        <v>3257</v>
      </c>
      <c r="C1739" s="40">
        <v>-97.193946999999994</v>
      </c>
      <c r="D1739" s="40">
        <v>41.916983500000001</v>
      </c>
    </row>
    <row r="1740" spans="1:4">
      <c r="A1740" s="40">
        <v>31169</v>
      </c>
      <c r="B1740" s="20" t="s">
        <v>3668</v>
      </c>
      <c r="C1740" s="40">
        <v>-97.595063999999994</v>
      </c>
      <c r="D1740" s="40">
        <v>40.176210400000002</v>
      </c>
    </row>
    <row r="1741" spans="1:4">
      <c r="A1741" s="40">
        <v>31171</v>
      </c>
      <c r="B1741" s="20" t="s">
        <v>3010</v>
      </c>
      <c r="C1741" s="40">
        <v>-100.55566</v>
      </c>
      <c r="D1741" s="40">
        <v>41.913589700000003</v>
      </c>
    </row>
    <row r="1742" spans="1:4">
      <c r="A1742" s="40">
        <v>31173</v>
      </c>
      <c r="B1742" s="20" t="s">
        <v>3669</v>
      </c>
      <c r="C1742" s="40">
        <v>-96.544004000000001</v>
      </c>
      <c r="D1742" s="40">
        <v>42.158194999999999</v>
      </c>
    </row>
    <row r="1743" spans="1:4">
      <c r="A1743" s="40">
        <v>31175</v>
      </c>
      <c r="B1743" s="20" t="s">
        <v>3064</v>
      </c>
      <c r="C1743" s="40">
        <v>-98.982084999999998</v>
      </c>
      <c r="D1743" s="40">
        <v>41.567234599999999</v>
      </c>
    </row>
    <row r="1744" spans="1:4">
      <c r="A1744" s="40">
        <v>31177</v>
      </c>
      <c r="B1744" s="20" t="s">
        <v>1523</v>
      </c>
      <c r="C1744" s="40">
        <v>-96.221888000000007</v>
      </c>
      <c r="D1744" s="40">
        <v>41.531100500000001</v>
      </c>
    </row>
    <row r="1745" spans="1:4">
      <c r="A1745" s="40">
        <v>31179</v>
      </c>
      <c r="B1745" s="20" t="s">
        <v>3021</v>
      </c>
      <c r="C1745" s="40">
        <v>-97.11927</v>
      </c>
      <c r="D1745" s="40">
        <v>42.209344799999997</v>
      </c>
    </row>
    <row r="1746" spans="1:4">
      <c r="A1746" s="40">
        <v>31181</v>
      </c>
      <c r="B1746" s="20" t="s">
        <v>3022</v>
      </c>
      <c r="C1746" s="40">
        <v>-98.500215999999995</v>
      </c>
      <c r="D1746" s="40">
        <v>40.176437100000001</v>
      </c>
    </row>
    <row r="1747" spans="1:4">
      <c r="A1747" s="40">
        <v>31183</v>
      </c>
      <c r="B1747" s="20" t="s">
        <v>3023</v>
      </c>
      <c r="C1747" s="40">
        <v>-98.527951000000002</v>
      </c>
      <c r="D1747" s="40">
        <v>41.9148554</v>
      </c>
    </row>
    <row r="1748" spans="1:4">
      <c r="A1748" s="40">
        <v>31185</v>
      </c>
      <c r="B1748" s="20" t="s">
        <v>3377</v>
      </c>
      <c r="C1748" s="40">
        <v>-97.597102000000007</v>
      </c>
      <c r="D1748" s="40">
        <v>40.872726200000002</v>
      </c>
    </row>
    <row r="1749" spans="1:4">
      <c r="A1749" s="40">
        <v>32001</v>
      </c>
      <c r="B1749" s="20" t="s">
        <v>3670</v>
      </c>
      <c r="C1749" s="40">
        <v>-118.33626</v>
      </c>
      <c r="D1749" s="40">
        <v>39.5804835</v>
      </c>
    </row>
    <row r="1750" spans="1:4">
      <c r="A1750" s="40">
        <v>32003</v>
      </c>
      <c r="B1750" s="20" t="s">
        <v>2704</v>
      </c>
      <c r="C1750" s="40">
        <v>-115.01461</v>
      </c>
      <c r="D1750" s="40">
        <v>36.215115400000002</v>
      </c>
    </row>
    <row r="1751" spans="1:4">
      <c r="A1751" s="40">
        <v>32005</v>
      </c>
      <c r="B1751" s="20" t="s">
        <v>2823</v>
      </c>
      <c r="C1751" s="40">
        <v>-119.61621</v>
      </c>
      <c r="D1751" s="40">
        <v>38.912133799999999</v>
      </c>
    </row>
    <row r="1752" spans="1:4">
      <c r="A1752" s="40">
        <v>32007</v>
      </c>
      <c r="B1752" s="20" t="s">
        <v>3671</v>
      </c>
      <c r="C1752" s="40">
        <v>-115.35787999999999</v>
      </c>
      <c r="D1752" s="40">
        <v>41.146015800000001</v>
      </c>
    </row>
    <row r="1753" spans="1:4">
      <c r="A1753" s="40">
        <v>32009</v>
      </c>
      <c r="B1753" s="20" t="s">
        <v>3672</v>
      </c>
      <c r="C1753" s="40">
        <v>-117.63218999999999</v>
      </c>
      <c r="D1753" s="40">
        <v>37.784564500000002</v>
      </c>
    </row>
    <row r="1754" spans="1:4">
      <c r="A1754" s="40">
        <v>32011</v>
      </c>
      <c r="B1754" s="20" t="s">
        <v>3673</v>
      </c>
      <c r="C1754" s="40">
        <v>-116.26947</v>
      </c>
      <c r="D1754" s="40">
        <v>39.983274000000002</v>
      </c>
    </row>
    <row r="1755" spans="1:4">
      <c r="A1755" s="40">
        <v>32013</v>
      </c>
      <c r="B1755" s="20" t="s">
        <v>2761</v>
      </c>
      <c r="C1755" s="40">
        <v>-118.11181999999999</v>
      </c>
      <c r="D1755" s="40">
        <v>41.406380200000001</v>
      </c>
    </row>
    <row r="1756" spans="1:4">
      <c r="A1756" s="40">
        <v>32015</v>
      </c>
      <c r="B1756" s="20" t="s">
        <v>3674</v>
      </c>
      <c r="C1756" s="40">
        <v>-117.03907</v>
      </c>
      <c r="D1756" s="40">
        <v>39.933619899999997</v>
      </c>
    </row>
    <row r="1757" spans="1:4">
      <c r="A1757" s="40">
        <v>32017</v>
      </c>
      <c r="B1757" s="20" t="s">
        <v>2724</v>
      </c>
      <c r="C1757" s="40">
        <v>-114.87714</v>
      </c>
      <c r="D1757" s="40">
        <v>37.643424699999997</v>
      </c>
    </row>
    <row r="1758" spans="1:4">
      <c r="A1758" s="40">
        <v>32019</v>
      </c>
      <c r="B1758" s="20" t="s">
        <v>3180</v>
      </c>
      <c r="C1758" s="40">
        <v>-119.1887</v>
      </c>
      <c r="D1758" s="40">
        <v>39.019910500000002</v>
      </c>
    </row>
    <row r="1759" spans="1:4">
      <c r="A1759" s="40">
        <v>32021</v>
      </c>
      <c r="B1759" s="20" t="s">
        <v>2840</v>
      </c>
      <c r="C1759" s="40">
        <v>-118.43464</v>
      </c>
      <c r="D1759" s="40">
        <v>38.538809200000003</v>
      </c>
    </row>
    <row r="1760" spans="1:4">
      <c r="A1760" s="40">
        <v>32023</v>
      </c>
      <c r="B1760" s="20" t="s">
        <v>3675</v>
      </c>
      <c r="C1760" s="40">
        <v>-116.47176</v>
      </c>
      <c r="D1760" s="40">
        <v>38.042128499999997</v>
      </c>
    </row>
    <row r="1761" spans="1:4">
      <c r="A1761" s="40">
        <v>32027</v>
      </c>
      <c r="B1761" s="20" t="s">
        <v>3676</v>
      </c>
      <c r="C1761" s="40">
        <v>-118.40477</v>
      </c>
      <c r="D1761" s="40">
        <v>40.4395229</v>
      </c>
    </row>
    <row r="1762" spans="1:4">
      <c r="A1762" s="40">
        <v>32029</v>
      </c>
      <c r="B1762" s="20" t="s">
        <v>3677</v>
      </c>
      <c r="C1762" s="40">
        <v>-119.52898999999999</v>
      </c>
      <c r="D1762" s="40">
        <v>39.446608500000004</v>
      </c>
    </row>
    <row r="1763" spans="1:4">
      <c r="A1763" s="40">
        <v>32031</v>
      </c>
      <c r="B1763" s="20" t="s">
        <v>3678</v>
      </c>
      <c r="C1763" s="40">
        <v>-119.66432</v>
      </c>
      <c r="D1763" s="40">
        <v>40.665668199999999</v>
      </c>
    </row>
    <row r="1764" spans="1:4">
      <c r="A1764" s="40">
        <v>32033</v>
      </c>
      <c r="B1764" s="20" t="s">
        <v>3679</v>
      </c>
      <c r="C1764" s="40">
        <v>-114.90154</v>
      </c>
      <c r="D1764" s="40">
        <v>39.442381500000003</v>
      </c>
    </row>
    <row r="1765" spans="1:4">
      <c r="A1765" s="40">
        <v>32510</v>
      </c>
      <c r="B1765" s="20" t="s">
        <v>1828</v>
      </c>
      <c r="C1765" s="40">
        <v>-119.74735</v>
      </c>
      <c r="D1765" s="40">
        <v>39.151084099999999</v>
      </c>
    </row>
    <row r="1766" spans="1:4">
      <c r="A1766" s="40">
        <v>33001</v>
      </c>
      <c r="B1766" s="20" t="s">
        <v>3680</v>
      </c>
      <c r="C1766" s="40">
        <v>-71.422659999999993</v>
      </c>
      <c r="D1766" s="40">
        <v>43.518322300000001</v>
      </c>
    </row>
    <row r="1767" spans="1:4">
      <c r="A1767" s="40">
        <v>33003</v>
      </c>
      <c r="B1767" s="20" t="s">
        <v>2702</v>
      </c>
      <c r="C1767" s="40">
        <v>-71.202689000000007</v>
      </c>
      <c r="D1767" s="40">
        <v>43.873788599999997</v>
      </c>
    </row>
    <row r="1768" spans="1:4">
      <c r="A1768" s="40">
        <v>33005</v>
      </c>
      <c r="B1768" s="20" t="s">
        <v>3681</v>
      </c>
      <c r="C1768" s="40">
        <v>-72.251114000000001</v>
      </c>
      <c r="D1768" s="40">
        <v>42.919552799999998</v>
      </c>
    </row>
    <row r="1769" spans="1:4">
      <c r="A1769" s="40">
        <v>33007</v>
      </c>
      <c r="B1769" s="20" t="s">
        <v>3682</v>
      </c>
      <c r="C1769" s="40">
        <v>-71.305639999999997</v>
      </c>
      <c r="D1769" s="40">
        <v>44.689489899999998</v>
      </c>
    </row>
    <row r="1770" spans="1:4">
      <c r="A1770" s="40">
        <v>33009</v>
      </c>
      <c r="B1770" s="20" t="s">
        <v>3683</v>
      </c>
      <c r="C1770" s="40">
        <v>-71.820648000000006</v>
      </c>
      <c r="D1770" s="40">
        <v>43.940736600000001</v>
      </c>
    </row>
    <row r="1771" spans="1:4">
      <c r="A1771" s="40">
        <v>33011</v>
      </c>
      <c r="B1771" s="20" t="s">
        <v>2893</v>
      </c>
      <c r="C1771" s="40">
        <v>-71.716029000000006</v>
      </c>
      <c r="D1771" s="40">
        <v>42.915330699999998</v>
      </c>
    </row>
    <row r="1772" spans="1:4">
      <c r="A1772" s="40">
        <v>33013</v>
      </c>
      <c r="B1772" s="20" t="s">
        <v>3684</v>
      </c>
      <c r="C1772" s="40">
        <v>-71.680593000000002</v>
      </c>
      <c r="D1772" s="40">
        <v>43.297573399999997</v>
      </c>
    </row>
    <row r="1773" spans="1:4">
      <c r="A1773" s="40">
        <v>33015</v>
      </c>
      <c r="B1773" s="20" t="s">
        <v>3685</v>
      </c>
      <c r="C1773" s="40">
        <v>-71.125563999999997</v>
      </c>
      <c r="D1773" s="40">
        <v>42.987496999999998</v>
      </c>
    </row>
    <row r="1774" spans="1:4">
      <c r="A1774" s="40">
        <v>33017</v>
      </c>
      <c r="B1774" s="20" t="s">
        <v>3686</v>
      </c>
      <c r="C1774" s="40">
        <v>-71.029273000000003</v>
      </c>
      <c r="D1774" s="40">
        <v>43.297176499999999</v>
      </c>
    </row>
    <row r="1775" spans="1:4">
      <c r="A1775" s="40">
        <v>33019</v>
      </c>
      <c r="B1775" s="20" t="s">
        <v>3147</v>
      </c>
      <c r="C1775" s="40">
        <v>-72.222437999999997</v>
      </c>
      <c r="D1775" s="40">
        <v>43.361509900000001</v>
      </c>
    </row>
    <row r="1776" spans="1:4">
      <c r="A1776" s="40">
        <v>34001</v>
      </c>
      <c r="B1776" s="20" t="s">
        <v>3687</v>
      </c>
      <c r="C1776" s="40">
        <v>-74.660408000000004</v>
      </c>
      <c r="D1776" s="40">
        <v>39.477905499999999</v>
      </c>
    </row>
    <row r="1777" spans="1:4">
      <c r="A1777" s="40">
        <v>34003</v>
      </c>
      <c r="B1777" s="20" t="s">
        <v>3688</v>
      </c>
      <c r="C1777" s="40">
        <v>-74.074410999999998</v>
      </c>
      <c r="D1777" s="40">
        <v>40.960083500000003</v>
      </c>
    </row>
    <row r="1778" spans="1:4">
      <c r="A1778" s="40">
        <v>34005</v>
      </c>
      <c r="B1778" s="20" t="s">
        <v>3689</v>
      </c>
      <c r="C1778" s="40">
        <v>-74.668004999999994</v>
      </c>
      <c r="D1778" s="40">
        <v>39.877821300000001</v>
      </c>
    </row>
    <row r="1779" spans="1:4">
      <c r="A1779" s="40">
        <v>34007</v>
      </c>
      <c r="B1779" s="20" t="s">
        <v>2935</v>
      </c>
      <c r="C1779" s="40">
        <v>-74.960121000000001</v>
      </c>
      <c r="D1779" s="40">
        <v>39.8040175</v>
      </c>
    </row>
    <row r="1780" spans="1:4">
      <c r="A1780" s="40">
        <v>34009</v>
      </c>
      <c r="B1780" s="20" t="s">
        <v>3690</v>
      </c>
      <c r="C1780" s="40">
        <v>-74.800533000000001</v>
      </c>
      <c r="D1780" s="40">
        <v>39.149011999999999</v>
      </c>
    </row>
    <row r="1781" spans="1:4">
      <c r="A1781" s="40">
        <v>34011</v>
      </c>
      <c r="B1781" s="20" t="s">
        <v>3074</v>
      </c>
      <c r="C1781" s="40">
        <v>-75.111355000000003</v>
      </c>
      <c r="D1781" s="40">
        <v>39.373239499999997</v>
      </c>
    </row>
    <row r="1782" spans="1:4">
      <c r="A1782" s="40">
        <v>34013</v>
      </c>
      <c r="B1782" s="20" t="s">
        <v>3398</v>
      </c>
      <c r="C1782" s="40">
        <v>-74.247181999999995</v>
      </c>
      <c r="D1782" s="40">
        <v>40.787461999999998</v>
      </c>
    </row>
    <row r="1783" spans="1:4">
      <c r="A1783" s="40">
        <v>34015</v>
      </c>
      <c r="B1783" s="20" t="s">
        <v>3691</v>
      </c>
      <c r="C1783" s="40">
        <v>-75.140716999999995</v>
      </c>
      <c r="D1783" s="40">
        <v>39.716941400000003</v>
      </c>
    </row>
    <row r="1784" spans="1:4">
      <c r="A1784" s="40">
        <v>34017</v>
      </c>
      <c r="B1784" s="20" t="s">
        <v>3692</v>
      </c>
      <c r="C1784" s="40">
        <v>-74.077534</v>
      </c>
      <c r="D1784" s="40">
        <v>40.734769800000002</v>
      </c>
    </row>
    <row r="1785" spans="1:4">
      <c r="A1785" s="40">
        <v>34019</v>
      </c>
      <c r="B1785" s="20" t="s">
        <v>3693</v>
      </c>
      <c r="C1785" s="40">
        <v>-74.912610999999998</v>
      </c>
      <c r="D1785" s="40">
        <v>40.566977399999999</v>
      </c>
    </row>
    <row r="1786" spans="1:4">
      <c r="A1786" s="40">
        <v>34021</v>
      </c>
      <c r="B1786" s="20" t="s">
        <v>3100</v>
      </c>
      <c r="C1786" s="40">
        <v>-74.701644999999999</v>
      </c>
      <c r="D1786" s="40">
        <v>40.283391399999999</v>
      </c>
    </row>
    <row r="1787" spans="1:4">
      <c r="A1787" s="40">
        <v>34023</v>
      </c>
      <c r="B1787" s="20" t="s">
        <v>2863</v>
      </c>
      <c r="C1787" s="40">
        <v>-74.411088000000007</v>
      </c>
      <c r="D1787" s="40">
        <v>40.439491099999998</v>
      </c>
    </row>
    <row r="1788" spans="1:4">
      <c r="A1788" s="40">
        <v>34025</v>
      </c>
      <c r="B1788" s="20" t="s">
        <v>3694</v>
      </c>
      <c r="C1788" s="40">
        <v>-74.220511000000002</v>
      </c>
      <c r="D1788" s="40">
        <v>40.260681200000001</v>
      </c>
    </row>
    <row r="1789" spans="1:4">
      <c r="A1789" s="40">
        <v>34027</v>
      </c>
      <c r="B1789" s="20" t="s">
        <v>3234</v>
      </c>
      <c r="C1789" s="40">
        <v>-74.544408000000004</v>
      </c>
      <c r="D1789" s="40">
        <v>40.861629999999998</v>
      </c>
    </row>
    <row r="1790" spans="1:4">
      <c r="A1790" s="40">
        <v>34029</v>
      </c>
      <c r="B1790" s="20" t="s">
        <v>3695</v>
      </c>
      <c r="C1790" s="40">
        <v>-74.281471999999994</v>
      </c>
      <c r="D1790" s="40">
        <v>39.884948899999998</v>
      </c>
    </row>
    <row r="1791" spans="1:4">
      <c r="A1791" s="40">
        <v>34031</v>
      </c>
      <c r="B1791" s="20" t="s">
        <v>3696</v>
      </c>
      <c r="C1791" s="40">
        <v>-74.301156000000006</v>
      </c>
      <c r="D1791" s="40">
        <v>41.0344634</v>
      </c>
    </row>
    <row r="1792" spans="1:4">
      <c r="A1792" s="40">
        <v>34033</v>
      </c>
      <c r="B1792" s="20" t="s">
        <v>3697</v>
      </c>
      <c r="C1792" s="40">
        <v>-75.349107000000004</v>
      </c>
      <c r="D1792" s="40">
        <v>39.587870700000003</v>
      </c>
    </row>
    <row r="1793" spans="1:4">
      <c r="A1793" s="40">
        <v>34035</v>
      </c>
      <c r="B1793" s="20" t="s">
        <v>3375</v>
      </c>
      <c r="C1793" s="40">
        <v>-74.616459000000006</v>
      </c>
      <c r="D1793" s="40">
        <v>40.563757099999997</v>
      </c>
    </row>
    <row r="1794" spans="1:4">
      <c r="A1794" s="40">
        <v>34037</v>
      </c>
      <c r="B1794" s="20" t="s">
        <v>2870</v>
      </c>
      <c r="C1794" s="40">
        <v>-74.690825000000004</v>
      </c>
      <c r="D1794" s="40">
        <v>41.139357199999999</v>
      </c>
    </row>
    <row r="1795" spans="1:4">
      <c r="A1795" s="40">
        <v>34039</v>
      </c>
      <c r="B1795" s="20" t="s">
        <v>2745</v>
      </c>
      <c r="C1795" s="40">
        <v>-74.307214999999999</v>
      </c>
      <c r="D1795" s="40">
        <v>40.659289700000002</v>
      </c>
    </row>
    <row r="1796" spans="1:4">
      <c r="A1796" s="40">
        <v>34041</v>
      </c>
      <c r="B1796" s="20" t="s">
        <v>3020</v>
      </c>
      <c r="C1796" s="40">
        <v>-74.996478999999994</v>
      </c>
      <c r="D1796" s="40">
        <v>40.857461999999998</v>
      </c>
    </row>
    <row r="1797" spans="1:4">
      <c r="A1797" s="40">
        <v>35001</v>
      </c>
      <c r="B1797" s="20" t="s">
        <v>3698</v>
      </c>
      <c r="C1797" s="40">
        <v>-106.67058</v>
      </c>
      <c r="D1797" s="40">
        <v>35.051219099999997</v>
      </c>
    </row>
    <row r="1798" spans="1:4">
      <c r="A1798" s="40">
        <v>35003</v>
      </c>
      <c r="B1798" s="20" t="s">
        <v>3699</v>
      </c>
      <c r="C1798" s="40">
        <v>-108.40548</v>
      </c>
      <c r="D1798" s="40">
        <v>33.915029500000003</v>
      </c>
    </row>
    <row r="1799" spans="1:4">
      <c r="A1799" s="40">
        <v>35005</v>
      </c>
      <c r="B1799" s="20" t="s">
        <v>3700</v>
      </c>
      <c r="C1799" s="40">
        <v>-104.46684</v>
      </c>
      <c r="D1799" s="40">
        <v>33.363234900000002</v>
      </c>
    </row>
    <row r="1800" spans="1:4">
      <c r="A1800" s="40">
        <v>35006</v>
      </c>
      <c r="B1800" s="20" t="s">
        <v>3701</v>
      </c>
      <c r="C1800" s="40">
        <v>-107.99930000000001</v>
      </c>
      <c r="D1800" s="40">
        <v>34.912409500000003</v>
      </c>
    </row>
    <row r="1801" spans="1:4">
      <c r="A1801" s="40">
        <v>35007</v>
      </c>
      <c r="B1801" s="20" t="s">
        <v>3637</v>
      </c>
      <c r="C1801" s="40">
        <v>-104.64687000000001</v>
      </c>
      <c r="D1801" s="40">
        <v>36.6061993</v>
      </c>
    </row>
    <row r="1802" spans="1:4">
      <c r="A1802" s="40">
        <v>35009</v>
      </c>
      <c r="B1802" s="20" t="s">
        <v>3702</v>
      </c>
      <c r="C1802" s="40">
        <v>-103.34690000000001</v>
      </c>
      <c r="D1802" s="40">
        <v>34.574147799999999</v>
      </c>
    </row>
    <row r="1803" spans="1:4">
      <c r="A1803" s="40">
        <v>35011</v>
      </c>
      <c r="B1803" s="20" t="s">
        <v>3703</v>
      </c>
      <c r="C1803" s="40">
        <v>-104.41208</v>
      </c>
      <c r="D1803" s="40">
        <v>34.342660000000002</v>
      </c>
    </row>
    <row r="1804" spans="1:4">
      <c r="A1804" s="40">
        <v>35013</v>
      </c>
      <c r="B1804" s="20" t="s">
        <v>3704</v>
      </c>
      <c r="C1804" s="40">
        <v>-106.83309</v>
      </c>
      <c r="D1804" s="40">
        <v>32.352652300000003</v>
      </c>
    </row>
    <row r="1805" spans="1:4">
      <c r="A1805" s="40">
        <v>35015</v>
      </c>
      <c r="B1805" s="20" t="s">
        <v>3705</v>
      </c>
      <c r="C1805" s="40">
        <v>-104.30417</v>
      </c>
      <c r="D1805" s="40">
        <v>32.4715506</v>
      </c>
    </row>
    <row r="1806" spans="1:4">
      <c r="A1806" s="40">
        <v>35017</v>
      </c>
      <c r="B1806" s="20" t="s">
        <v>2716</v>
      </c>
      <c r="C1806" s="40">
        <v>-108.38233</v>
      </c>
      <c r="D1806" s="40">
        <v>32.738856599999998</v>
      </c>
    </row>
    <row r="1807" spans="1:4">
      <c r="A1807" s="40">
        <v>35019</v>
      </c>
      <c r="B1807" s="20" t="s">
        <v>3706</v>
      </c>
      <c r="C1807" s="40">
        <v>-104.79040999999999</v>
      </c>
      <c r="D1807" s="40">
        <v>34.863154600000001</v>
      </c>
    </row>
    <row r="1808" spans="1:4">
      <c r="A1808" s="40">
        <v>35021</v>
      </c>
      <c r="B1808" s="20" t="s">
        <v>3707</v>
      </c>
      <c r="C1808" s="40">
        <v>-103.82032</v>
      </c>
      <c r="D1808" s="40">
        <v>35.857997599999997</v>
      </c>
    </row>
    <row r="1809" spans="1:4">
      <c r="A1809" s="40">
        <v>35023</v>
      </c>
      <c r="B1809" s="20" t="s">
        <v>3708</v>
      </c>
      <c r="C1809" s="40">
        <v>-108.71481</v>
      </c>
      <c r="D1809" s="40">
        <v>31.9139847</v>
      </c>
    </row>
    <row r="1810" spans="1:4">
      <c r="A1810" s="40">
        <v>35025</v>
      </c>
      <c r="B1810" s="20" t="s">
        <v>3709</v>
      </c>
      <c r="C1810" s="40">
        <v>-103.41245000000001</v>
      </c>
      <c r="D1810" s="40">
        <v>32.792157400000001</v>
      </c>
    </row>
    <row r="1811" spans="1:4">
      <c r="A1811" s="40">
        <v>35027</v>
      </c>
      <c r="B1811" s="20" t="s">
        <v>2724</v>
      </c>
      <c r="C1811" s="40">
        <v>-105.45855</v>
      </c>
      <c r="D1811" s="40">
        <v>33.745108299999998</v>
      </c>
    </row>
    <row r="1812" spans="1:4">
      <c r="A1812" s="40">
        <v>35028</v>
      </c>
      <c r="B1812" s="20" t="s">
        <v>640</v>
      </c>
      <c r="C1812" s="40">
        <v>-106.30651</v>
      </c>
      <c r="D1812" s="40">
        <v>35.869263400000001</v>
      </c>
    </row>
    <row r="1813" spans="1:4">
      <c r="A1813" s="40">
        <v>35029</v>
      </c>
      <c r="B1813" s="20" t="s">
        <v>3710</v>
      </c>
      <c r="C1813" s="40">
        <v>-107.7499</v>
      </c>
      <c r="D1813" s="40">
        <v>32.182333</v>
      </c>
    </row>
    <row r="1814" spans="1:4">
      <c r="A1814" s="40">
        <v>35031</v>
      </c>
      <c r="B1814" s="20" t="s">
        <v>3711</v>
      </c>
      <c r="C1814" s="40">
        <v>-108.26168</v>
      </c>
      <c r="D1814" s="40">
        <v>35.580404199999997</v>
      </c>
    </row>
    <row r="1815" spans="1:4">
      <c r="A1815" s="40">
        <v>35033</v>
      </c>
      <c r="B1815" s="20" t="s">
        <v>3712</v>
      </c>
      <c r="C1815" s="40">
        <v>-104.94456</v>
      </c>
      <c r="D1815" s="40">
        <v>36.009728500000001</v>
      </c>
    </row>
    <row r="1816" spans="1:4">
      <c r="A1816" s="40">
        <v>35035</v>
      </c>
      <c r="B1816" s="20" t="s">
        <v>2844</v>
      </c>
      <c r="C1816" s="40">
        <v>-105.74173999999999</v>
      </c>
      <c r="D1816" s="40">
        <v>32.613231599999999</v>
      </c>
    </row>
    <row r="1817" spans="1:4">
      <c r="A1817" s="40">
        <v>35037</v>
      </c>
      <c r="B1817" s="20" t="s">
        <v>3713</v>
      </c>
      <c r="C1817" s="40">
        <v>-103.54939</v>
      </c>
      <c r="D1817" s="40">
        <v>35.104597800000001</v>
      </c>
    </row>
    <row r="1818" spans="1:4">
      <c r="A1818" s="40">
        <v>35039</v>
      </c>
      <c r="B1818" s="20" t="s">
        <v>3714</v>
      </c>
      <c r="C1818" s="40">
        <v>-106.69296</v>
      </c>
      <c r="D1818" s="40">
        <v>36.509847000000001</v>
      </c>
    </row>
    <row r="1819" spans="1:4">
      <c r="A1819" s="40">
        <v>35041</v>
      </c>
      <c r="B1819" s="20" t="s">
        <v>3620</v>
      </c>
      <c r="C1819" s="40">
        <v>-103.4802</v>
      </c>
      <c r="D1819" s="40">
        <v>34.0212723</v>
      </c>
    </row>
    <row r="1820" spans="1:4">
      <c r="A1820" s="40">
        <v>35043</v>
      </c>
      <c r="B1820" s="20" t="s">
        <v>3715</v>
      </c>
      <c r="C1820" s="40">
        <v>-106.86583</v>
      </c>
      <c r="D1820" s="40">
        <v>35.689095399999999</v>
      </c>
    </row>
    <row r="1821" spans="1:4">
      <c r="A1821" s="40">
        <v>35045</v>
      </c>
      <c r="B1821" s="20" t="s">
        <v>2854</v>
      </c>
      <c r="C1821" s="40">
        <v>-108.3206</v>
      </c>
      <c r="D1821" s="40">
        <v>36.508246100000001</v>
      </c>
    </row>
    <row r="1822" spans="1:4">
      <c r="A1822" s="40">
        <v>35047</v>
      </c>
      <c r="B1822" s="20" t="s">
        <v>2855</v>
      </c>
      <c r="C1822" s="40">
        <v>-104.81563</v>
      </c>
      <c r="D1822" s="40">
        <v>35.480046399999999</v>
      </c>
    </row>
    <row r="1823" spans="1:4">
      <c r="A1823" s="40">
        <v>35049</v>
      </c>
      <c r="B1823" s="20" t="s">
        <v>3716</v>
      </c>
      <c r="C1823" s="40">
        <v>-105.976</v>
      </c>
      <c r="D1823" s="40">
        <v>35.506709399999998</v>
      </c>
    </row>
    <row r="1824" spans="1:4">
      <c r="A1824" s="40">
        <v>35051</v>
      </c>
      <c r="B1824" s="20" t="s">
        <v>2792</v>
      </c>
      <c r="C1824" s="40">
        <v>-107.19255</v>
      </c>
      <c r="D1824" s="40">
        <v>33.130253199999999</v>
      </c>
    </row>
    <row r="1825" spans="1:4">
      <c r="A1825" s="40">
        <v>35053</v>
      </c>
      <c r="B1825" s="20" t="s">
        <v>3717</v>
      </c>
      <c r="C1825" s="40">
        <v>-106.93073</v>
      </c>
      <c r="D1825" s="40">
        <v>34.006829199999999</v>
      </c>
    </row>
    <row r="1826" spans="1:4">
      <c r="A1826" s="40">
        <v>35055</v>
      </c>
      <c r="B1826" s="20" t="s">
        <v>3718</v>
      </c>
      <c r="C1826" s="40">
        <v>-105.63097999999999</v>
      </c>
      <c r="D1826" s="40">
        <v>36.578342599999999</v>
      </c>
    </row>
    <row r="1827" spans="1:4">
      <c r="A1827" s="40">
        <v>35057</v>
      </c>
      <c r="B1827" s="20" t="s">
        <v>3719</v>
      </c>
      <c r="C1827" s="40">
        <v>-105.85054</v>
      </c>
      <c r="D1827" s="40">
        <v>34.640432099999998</v>
      </c>
    </row>
    <row r="1828" spans="1:4">
      <c r="A1828" s="40">
        <v>35059</v>
      </c>
      <c r="B1828" s="20" t="s">
        <v>2745</v>
      </c>
      <c r="C1828" s="40">
        <v>-103.47107</v>
      </c>
      <c r="D1828" s="40">
        <v>36.481661099999997</v>
      </c>
    </row>
    <row r="1829" spans="1:4">
      <c r="A1829" s="40">
        <v>35061</v>
      </c>
      <c r="B1829" s="20" t="s">
        <v>3720</v>
      </c>
      <c r="C1829" s="40">
        <v>-106.80901</v>
      </c>
      <c r="D1829" s="40">
        <v>34.715361700000003</v>
      </c>
    </row>
    <row r="1830" spans="1:4">
      <c r="A1830" s="40">
        <v>36001</v>
      </c>
      <c r="B1830" s="20" t="s">
        <v>3721</v>
      </c>
      <c r="C1830" s="40">
        <v>-73.973412999999994</v>
      </c>
      <c r="D1830" s="40">
        <v>42.599872400000002</v>
      </c>
    </row>
    <row r="1831" spans="1:4">
      <c r="A1831" s="40">
        <v>36003</v>
      </c>
      <c r="B1831" s="20" t="s">
        <v>3378</v>
      </c>
      <c r="C1831" s="40">
        <v>-78.027306999999993</v>
      </c>
      <c r="D1831" s="40">
        <v>42.257319500000001</v>
      </c>
    </row>
    <row r="1832" spans="1:4">
      <c r="A1832" s="40">
        <v>36005</v>
      </c>
      <c r="B1832" s="20" t="s">
        <v>3722</v>
      </c>
      <c r="C1832" s="40">
        <v>-73.861569000000003</v>
      </c>
      <c r="D1832" s="40">
        <v>40.850918200000002</v>
      </c>
    </row>
    <row r="1833" spans="1:4">
      <c r="A1833" s="40">
        <v>36007</v>
      </c>
      <c r="B1833" s="20" t="s">
        <v>3723</v>
      </c>
      <c r="C1833" s="40">
        <v>-75.819858999999994</v>
      </c>
      <c r="D1833" s="40">
        <v>42.160371599999998</v>
      </c>
    </row>
    <row r="1834" spans="1:4">
      <c r="A1834" s="40">
        <v>36009</v>
      </c>
      <c r="B1834" s="20" t="s">
        <v>3724</v>
      </c>
      <c r="C1834" s="40">
        <v>-78.679032000000007</v>
      </c>
      <c r="D1834" s="40">
        <v>42.248560599999998</v>
      </c>
    </row>
    <row r="1835" spans="1:4">
      <c r="A1835" s="40">
        <v>36011</v>
      </c>
      <c r="B1835" s="20" t="s">
        <v>3725</v>
      </c>
      <c r="C1835" s="40">
        <v>-76.554685000000006</v>
      </c>
      <c r="D1835" s="40">
        <v>42.918112399999998</v>
      </c>
    </row>
    <row r="1836" spans="1:4">
      <c r="A1836" s="40">
        <v>36013</v>
      </c>
      <c r="B1836" s="20" t="s">
        <v>3207</v>
      </c>
      <c r="C1836" s="40">
        <v>-79.366641000000001</v>
      </c>
      <c r="D1836" s="40">
        <v>42.228175899999997</v>
      </c>
    </row>
    <row r="1837" spans="1:4">
      <c r="A1837" s="40">
        <v>36015</v>
      </c>
      <c r="B1837" s="20" t="s">
        <v>3726</v>
      </c>
      <c r="C1837" s="40">
        <v>-76.759895</v>
      </c>
      <c r="D1837" s="40">
        <v>42.141221199999997</v>
      </c>
    </row>
    <row r="1838" spans="1:4">
      <c r="A1838" s="40">
        <v>36017</v>
      </c>
      <c r="B1838" s="20" t="s">
        <v>3727</v>
      </c>
      <c r="C1838" s="40">
        <v>-75.611442999999994</v>
      </c>
      <c r="D1838" s="40">
        <v>42.493526299999999</v>
      </c>
    </row>
    <row r="1839" spans="1:4">
      <c r="A1839" s="40">
        <v>36019</v>
      </c>
      <c r="B1839" s="20" t="s">
        <v>3072</v>
      </c>
      <c r="C1839" s="40">
        <v>-73.678281999999996</v>
      </c>
      <c r="D1839" s="40">
        <v>44.746067199999999</v>
      </c>
    </row>
    <row r="1840" spans="1:4">
      <c r="A1840" s="40">
        <v>36021</v>
      </c>
      <c r="B1840" s="20" t="s">
        <v>2705</v>
      </c>
      <c r="C1840" s="40">
        <v>-73.631862999999996</v>
      </c>
      <c r="D1840" s="40">
        <v>42.250163000000001</v>
      </c>
    </row>
    <row r="1841" spans="1:4">
      <c r="A1841" s="40">
        <v>36023</v>
      </c>
      <c r="B1841" s="20" t="s">
        <v>3728</v>
      </c>
      <c r="C1841" s="40">
        <v>-76.070492999999999</v>
      </c>
      <c r="D1841" s="40">
        <v>42.595145799999997</v>
      </c>
    </row>
    <row r="1842" spans="1:4">
      <c r="A1842" s="40">
        <v>36025</v>
      </c>
      <c r="B1842" s="20" t="s">
        <v>965</v>
      </c>
      <c r="C1842" s="40">
        <v>-74.966870999999998</v>
      </c>
      <c r="D1842" s="40">
        <v>42.197914500000003</v>
      </c>
    </row>
    <row r="1843" spans="1:4">
      <c r="A1843" s="40">
        <v>36027</v>
      </c>
      <c r="B1843" s="20" t="s">
        <v>3729</v>
      </c>
      <c r="C1843" s="40">
        <v>-73.743036000000004</v>
      </c>
      <c r="D1843" s="40">
        <v>41.765133800000001</v>
      </c>
    </row>
    <row r="1844" spans="1:4">
      <c r="A1844" s="40">
        <v>36029</v>
      </c>
      <c r="B1844" s="20" t="s">
        <v>3730</v>
      </c>
      <c r="C1844" s="40">
        <v>-78.732308000000003</v>
      </c>
      <c r="D1844" s="40">
        <v>42.764099999999999</v>
      </c>
    </row>
    <row r="1845" spans="1:4">
      <c r="A1845" s="40">
        <v>36031</v>
      </c>
      <c r="B1845" s="20" t="s">
        <v>3398</v>
      </c>
      <c r="C1845" s="40">
        <v>-73.772481999999997</v>
      </c>
      <c r="D1845" s="40">
        <v>44.117020400000001</v>
      </c>
    </row>
    <row r="1846" spans="1:4">
      <c r="A1846" s="40">
        <v>36033</v>
      </c>
      <c r="B1846" s="20" t="s">
        <v>2619</v>
      </c>
      <c r="C1846" s="40">
        <v>-74.303957999999994</v>
      </c>
      <c r="D1846" s="40">
        <v>44.592743800000001</v>
      </c>
    </row>
    <row r="1847" spans="1:4">
      <c r="A1847" s="40">
        <v>36035</v>
      </c>
      <c r="B1847" s="20" t="s">
        <v>2714</v>
      </c>
      <c r="C1847" s="40">
        <v>-74.421942999999999</v>
      </c>
      <c r="D1847" s="40">
        <v>43.113774300000003</v>
      </c>
    </row>
    <row r="1848" spans="1:4">
      <c r="A1848" s="40">
        <v>36037</v>
      </c>
      <c r="B1848" s="20" t="s">
        <v>3419</v>
      </c>
      <c r="C1848" s="40">
        <v>-78.194078000000005</v>
      </c>
      <c r="D1848" s="40">
        <v>43.000566999999997</v>
      </c>
    </row>
    <row r="1849" spans="1:4">
      <c r="A1849" s="40">
        <v>36039</v>
      </c>
      <c r="B1849" s="20" t="s">
        <v>2620</v>
      </c>
      <c r="C1849" s="40">
        <v>-74.122794999999996</v>
      </c>
      <c r="D1849" s="40">
        <v>42.2763803</v>
      </c>
    </row>
    <row r="1850" spans="1:4">
      <c r="A1850" s="40">
        <v>36041</v>
      </c>
      <c r="B1850" s="20" t="s">
        <v>478</v>
      </c>
      <c r="C1850" s="40">
        <v>-74.497459000000006</v>
      </c>
      <c r="D1850" s="40">
        <v>43.661341299999997</v>
      </c>
    </row>
    <row r="1851" spans="1:4">
      <c r="A1851" s="40">
        <v>36043</v>
      </c>
      <c r="B1851" s="20" t="s">
        <v>3731</v>
      </c>
      <c r="C1851" s="40">
        <v>-74.962553999999997</v>
      </c>
      <c r="D1851" s="40">
        <v>43.419362399999997</v>
      </c>
    </row>
    <row r="1852" spans="1:4">
      <c r="A1852" s="40">
        <v>36045</v>
      </c>
      <c r="B1852" s="20" t="s">
        <v>2624</v>
      </c>
      <c r="C1852" s="40">
        <v>-75.931250000000006</v>
      </c>
      <c r="D1852" s="40">
        <v>44.047969700000003</v>
      </c>
    </row>
    <row r="1853" spans="1:4">
      <c r="A1853" s="40">
        <v>36047</v>
      </c>
      <c r="B1853" s="20" t="s">
        <v>2765</v>
      </c>
      <c r="C1853" s="40">
        <v>-73.937083000000001</v>
      </c>
      <c r="D1853" s="40">
        <v>40.635622300000001</v>
      </c>
    </row>
    <row r="1854" spans="1:4">
      <c r="A1854" s="40">
        <v>36049</v>
      </c>
      <c r="B1854" s="20" t="s">
        <v>3054</v>
      </c>
      <c r="C1854" s="40">
        <v>-75.448867000000007</v>
      </c>
      <c r="D1854" s="40">
        <v>43.784650399999997</v>
      </c>
    </row>
    <row r="1855" spans="1:4">
      <c r="A1855" s="40">
        <v>36051</v>
      </c>
      <c r="B1855" s="20" t="s">
        <v>3092</v>
      </c>
      <c r="C1855" s="40">
        <v>-77.775177999999997</v>
      </c>
      <c r="D1855" s="40">
        <v>42.728557500000001</v>
      </c>
    </row>
    <row r="1856" spans="1:4">
      <c r="A1856" s="40">
        <v>36053</v>
      </c>
      <c r="B1856" s="20" t="s">
        <v>570</v>
      </c>
      <c r="C1856" s="40">
        <v>-75.669934999999995</v>
      </c>
      <c r="D1856" s="40">
        <v>42.912796800000002</v>
      </c>
    </row>
    <row r="1857" spans="1:4">
      <c r="A1857" s="40">
        <v>36055</v>
      </c>
      <c r="B1857" s="20" t="s">
        <v>2636</v>
      </c>
      <c r="C1857" s="40">
        <v>-77.695959000000002</v>
      </c>
      <c r="D1857" s="40">
        <v>43.146948999999999</v>
      </c>
    </row>
    <row r="1858" spans="1:4">
      <c r="A1858" s="40">
        <v>36057</v>
      </c>
      <c r="B1858" s="20" t="s">
        <v>2637</v>
      </c>
      <c r="C1858" s="40">
        <v>-74.439858999999998</v>
      </c>
      <c r="D1858" s="40">
        <v>42.902176599999997</v>
      </c>
    </row>
    <row r="1859" spans="1:4">
      <c r="A1859" s="40">
        <v>36059</v>
      </c>
      <c r="B1859" s="20" t="s">
        <v>2902</v>
      </c>
      <c r="C1859" s="40">
        <v>-73.586225999999996</v>
      </c>
      <c r="D1859" s="40">
        <v>40.737617800000002</v>
      </c>
    </row>
    <row r="1860" spans="1:4">
      <c r="A1860" s="40">
        <v>36061</v>
      </c>
      <c r="B1860" s="20" t="s">
        <v>1875</v>
      </c>
      <c r="C1860" s="40">
        <v>-73.971666999999997</v>
      </c>
      <c r="D1860" s="40">
        <v>40.7721053</v>
      </c>
    </row>
    <row r="1861" spans="1:4">
      <c r="A1861" s="40">
        <v>36063</v>
      </c>
      <c r="B1861" s="20" t="s">
        <v>3732</v>
      </c>
      <c r="C1861" s="40">
        <v>-78.745321000000004</v>
      </c>
      <c r="D1861" s="40">
        <v>43.200131800000001</v>
      </c>
    </row>
    <row r="1862" spans="1:4">
      <c r="A1862" s="40">
        <v>36065</v>
      </c>
      <c r="B1862" s="20" t="s">
        <v>3057</v>
      </c>
      <c r="C1862" s="40">
        <v>-75.435888000000006</v>
      </c>
      <c r="D1862" s="40">
        <v>43.2416743</v>
      </c>
    </row>
    <row r="1863" spans="1:4">
      <c r="A1863" s="40">
        <v>36067</v>
      </c>
      <c r="B1863" s="20" t="s">
        <v>3733</v>
      </c>
      <c r="C1863" s="40">
        <v>-76.194602000000003</v>
      </c>
      <c r="D1863" s="40">
        <v>43.006126899999998</v>
      </c>
    </row>
    <row r="1864" spans="1:4">
      <c r="A1864" s="40">
        <v>36069</v>
      </c>
      <c r="B1864" s="20" t="s">
        <v>452</v>
      </c>
      <c r="C1864" s="40">
        <v>-77.299862000000005</v>
      </c>
      <c r="D1864" s="40">
        <v>42.8530412</v>
      </c>
    </row>
    <row r="1865" spans="1:4">
      <c r="A1865" s="40">
        <v>36071</v>
      </c>
      <c r="B1865" s="20" t="s">
        <v>2778</v>
      </c>
      <c r="C1865" s="40">
        <v>-74.305588999999998</v>
      </c>
      <c r="D1865" s="40">
        <v>41.401981599999999</v>
      </c>
    </row>
    <row r="1866" spans="1:4">
      <c r="A1866" s="40">
        <v>36073</v>
      </c>
      <c r="B1866" s="20" t="s">
        <v>3346</v>
      </c>
      <c r="C1866" s="40">
        <v>-78.231419000000002</v>
      </c>
      <c r="D1866" s="40">
        <v>43.251585400000003</v>
      </c>
    </row>
    <row r="1867" spans="1:4">
      <c r="A1867" s="40">
        <v>36075</v>
      </c>
      <c r="B1867" s="20" t="s">
        <v>3734</v>
      </c>
      <c r="C1867" s="40">
        <v>-76.141773999999998</v>
      </c>
      <c r="D1867" s="40">
        <v>43.427182899999998</v>
      </c>
    </row>
    <row r="1868" spans="1:4">
      <c r="A1868" s="40">
        <v>36077</v>
      </c>
      <c r="B1868" s="20" t="s">
        <v>3456</v>
      </c>
      <c r="C1868" s="40">
        <v>-75.032438999999997</v>
      </c>
      <c r="D1868" s="40">
        <v>42.633747800000002</v>
      </c>
    </row>
    <row r="1869" spans="1:4">
      <c r="A1869" s="40">
        <v>36079</v>
      </c>
      <c r="B1869" s="20" t="s">
        <v>2909</v>
      </c>
      <c r="C1869" s="40">
        <v>-73.749408000000003</v>
      </c>
      <c r="D1869" s="40">
        <v>41.426503699999998</v>
      </c>
    </row>
    <row r="1870" spans="1:4">
      <c r="A1870" s="40">
        <v>36081</v>
      </c>
      <c r="B1870" s="20" t="s">
        <v>3735</v>
      </c>
      <c r="C1870" s="40">
        <v>-73.817345000000003</v>
      </c>
      <c r="D1870" s="40">
        <v>40.708298599999999</v>
      </c>
    </row>
    <row r="1871" spans="1:4">
      <c r="A1871" s="40">
        <v>36083</v>
      </c>
      <c r="B1871" s="20" t="s">
        <v>3736</v>
      </c>
      <c r="C1871" s="40">
        <v>-73.509527000000006</v>
      </c>
      <c r="D1871" s="40">
        <v>42.7110372</v>
      </c>
    </row>
    <row r="1872" spans="1:4">
      <c r="A1872" s="40">
        <v>36085</v>
      </c>
      <c r="B1872" s="20" t="s">
        <v>2998</v>
      </c>
      <c r="C1872" s="40">
        <v>-74.153909999999996</v>
      </c>
      <c r="D1872" s="40">
        <v>40.5818364</v>
      </c>
    </row>
    <row r="1873" spans="1:4">
      <c r="A1873" s="40">
        <v>36087</v>
      </c>
      <c r="B1873" s="20" t="s">
        <v>3737</v>
      </c>
      <c r="C1873" s="40">
        <v>-74.023899</v>
      </c>
      <c r="D1873" s="40">
        <v>41.152257400000003</v>
      </c>
    </row>
    <row r="1874" spans="1:4">
      <c r="A1874" s="40">
        <v>36089</v>
      </c>
      <c r="B1874" s="20" t="s">
        <v>3738</v>
      </c>
      <c r="C1874" s="40">
        <v>-75.069076999999993</v>
      </c>
      <c r="D1874" s="40">
        <v>44.496477900000002</v>
      </c>
    </row>
    <row r="1875" spans="1:4">
      <c r="A1875" s="40">
        <v>36091</v>
      </c>
      <c r="B1875" s="20" t="s">
        <v>3739</v>
      </c>
      <c r="C1875" s="40">
        <v>-73.863945000000001</v>
      </c>
      <c r="D1875" s="40">
        <v>43.107430600000001</v>
      </c>
    </row>
    <row r="1876" spans="1:4">
      <c r="A1876" s="40">
        <v>36093</v>
      </c>
      <c r="B1876" s="20" t="s">
        <v>3740</v>
      </c>
      <c r="C1876" s="40">
        <v>-74.058335999999997</v>
      </c>
      <c r="D1876" s="40">
        <v>42.818322500000001</v>
      </c>
    </row>
    <row r="1877" spans="1:4">
      <c r="A1877" s="40">
        <v>36095</v>
      </c>
      <c r="B1877" s="20" t="s">
        <v>3741</v>
      </c>
      <c r="C1877" s="40">
        <v>-74.442004999999995</v>
      </c>
      <c r="D1877" s="40">
        <v>42.5881483</v>
      </c>
    </row>
    <row r="1878" spans="1:4">
      <c r="A1878" s="40">
        <v>36097</v>
      </c>
      <c r="B1878" s="20" t="s">
        <v>3108</v>
      </c>
      <c r="C1878" s="40">
        <v>-76.874914000000004</v>
      </c>
      <c r="D1878" s="40">
        <v>42.393691099999998</v>
      </c>
    </row>
    <row r="1879" spans="1:4">
      <c r="A1879" s="40">
        <v>36099</v>
      </c>
      <c r="B1879" s="20" t="s">
        <v>3742</v>
      </c>
      <c r="C1879" s="40">
        <v>-76.823623999999995</v>
      </c>
      <c r="D1879" s="40">
        <v>42.780685900000002</v>
      </c>
    </row>
    <row r="1880" spans="1:4">
      <c r="A1880" s="40">
        <v>36101</v>
      </c>
      <c r="B1880" s="20" t="s">
        <v>3146</v>
      </c>
      <c r="C1880" s="40">
        <v>-77.383488</v>
      </c>
      <c r="D1880" s="40">
        <v>42.2678887</v>
      </c>
    </row>
    <row r="1881" spans="1:4">
      <c r="A1881" s="40">
        <v>36103</v>
      </c>
      <c r="B1881" s="20" t="s">
        <v>3403</v>
      </c>
      <c r="C1881" s="40">
        <v>-72.844232000000005</v>
      </c>
      <c r="D1881" s="40">
        <v>40.870241800000002</v>
      </c>
    </row>
    <row r="1882" spans="1:4">
      <c r="A1882" s="40">
        <v>36105</v>
      </c>
      <c r="B1882" s="20" t="s">
        <v>3147</v>
      </c>
      <c r="C1882" s="40">
        <v>-74.768150000000006</v>
      </c>
      <c r="D1882" s="40">
        <v>41.716244000000003</v>
      </c>
    </row>
    <row r="1883" spans="1:4">
      <c r="A1883" s="40">
        <v>36107</v>
      </c>
      <c r="B1883" s="20" t="s">
        <v>3743</v>
      </c>
      <c r="C1883" s="40">
        <v>-76.306190000000001</v>
      </c>
      <c r="D1883" s="40">
        <v>42.1703464</v>
      </c>
    </row>
    <row r="1884" spans="1:4">
      <c r="A1884" s="40">
        <v>36109</v>
      </c>
      <c r="B1884" s="20" t="s">
        <v>3744</v>
      </c>
      <c r="C1884" s="40">
        <v>-76.473817999999994</v>
      </c>
      <c r="D1884" s="40">
        <v>42.452222599999999</v>
      </c>
    </row>
    <row r="1885" spans="1:4">
      <c r="A1885" s="40">
        <v>36111</v>
      </c>
      <c r="B1885" s="20" t="s">
        <v>3745</v>
      </c>
      <c r="C1885" s="40">
        <v>-74.258787999999996</v>
      </c>
      <c r="D1885" s="40">
        <v>41.888126</v>
      </c>
    </row>
    <row r="1886" spans="1:4">
      <c r="A1886" s="40">
        <v>36113</v>
      </c>
      <c r="B1886" s="20" t="s">
        <v>3020</v>
      </c>
      <c r="C1886" s="40">
        <v>-73.846036999999995</v>
      </c>
      <c r="D1886" s="40">
        <v>43.560918899999997</v>
      </c>
    </row>
    <row r="1887" spans="1:4">
      <c r="A1887" s="40">
        <v>36115</v>
      </c>
      <c r="B1887" s="20" t="s">
        <v>1523</v>
      </c>
      <c r="C1887" s="40">
        <v>-73.430747999999994</v>
      </c>
      <c r="D1887" s="40">
        <v>43.313206399999999</v>
      </c>
    </row>
    <row r="1888" spans="1:4">
      <c r="A1888" s="40">
        <v>36117</v>
      </c>
      <c r="B1888" s="20" t="s">
        <v>3021</v>
      </c>
      <c r="C1888" s="40">
        <v>-77.029651000000001</v>
      </c>
      <c r="D1888" s="40">
        <v>43.156525799999997</v>
      </c>
    </row>
    <row r="1889" spans="1:4">
      <c r="A1889" s="40">
        <v>36119</v>
      </c>
      <c r="B1889" s="20" t="s">
        <v>3746</v>
      </c>
      <c r="C1889" s="40">
        <v>-73.755913000000007</v>
      </c>
      <c r="D1889" s="40">
        <v>41.161763399999998</v>
      </c>
    </row>
    <row r="1890" spans="1:4">
      <c r="A1890" s="40">
        <v>36121</v>
      </c>
      <c r="B1890" s="20" t="s">
        <v>2578</v>
      </c>
      <c r="C1890" s="40">
        <v>-78.223776999999998</v>
      </c>
      <c r="D1890" s="40">
        <v>42.702264100000001</v>
      </c>
    </row>
    <row r="1891" spans="1:4">
      <c r="A1891" s="40">
        <v>36123</v>
      </c>
      <c r="B1891" s="20" t="s">
        <v>3747</v>
      </c>
      <c r="C1891" s="40">
        <v>-77.105590000000007</v>
      </c>
      <c r="D1891" s="40">
        <v>42.633628199999997</v>
      </c>
    </row>
    <row r="1892" spans="1:4">
      <c r="A1892" s="40">
        <v>37001</v>
      </c>
      <c r="B1892" s="20" t="s">
        <v>3748</v>
      </c>
      <c r="C1892" s="40">
        <v>-79.399131999999994</v>
      </c>
      <c r="D1892" s="40">
        <v>36.043785800000002</v>
      </c>
    </row>
    <row r="1893" spans="1:4">
      <c r="A1893" s="40">
        <v>37003</v>
      </c>
      <c r="B1893" s="20" t="s">
        <v>3065</v>
      </c>
      <c r="C1893" s="40">
        <v>-81.176929000000001</v>
      </c>
      <c r="D1893" s="40">
        <v>35.920747499999997</v>
      </c>
    </row>
    <row r="1894" spans="1:4">
      <c r="A1894" s="40">
        <v>37005</v>
      </c>
      <c r="B1894" s="20" t="s">
        <v>3749</v>
      </c>
      <c r="C1894" s="40">
        <v>-81.127709999999993</v>
      </c>
      <c r="D1894" s="40">
        <v>36.491359899999999</v>
      </c>
    </row>
    <row r="1895" spans="1:4">
      <c r="A1895" s="40">
        <v>37007</v>
      </c>
      <c r="B1895" s="20" t="s">
        <v>3750</v>
      </c>
      <c r="C1895" s="40">
        <v>-80.102439000000004</v>
      </c>
      <c r="D1895" s="40">
        <v>34.973783500000003</v>
      </c>
    </row>
    <row r="1896" spans="1:4">
      <c r="A1896" s="40">
        <v>37009</v>
      </c>
      <c r="B1896" s="20" t="s">
        <v>3751</v>
      </c>
      <c r="C1896" s="40">
        <v>-81.500524999999996</v>
      </c>
      <c r="D1896" s="40">
        <v>36.434152300000001</v>
      </c>
    </row>
    <row r="1897" spans="1:4">
      <c r="A1897" s="40">
        <v>37011</v>
      </c>
      <c r="B1897" s="20" t="s">
        <v>3752</v>
      </c>
      <c r="C1897" s="40">
        <v>-81.922670999999994</v>
      </c>
      <c r="D1897" s="40">
        <v>36.076677099999998</v>
      </c>
    </row>
    <row r="1898" spans="1:4">
      <c r="A1898" s="40">
        <v>37013</v>
      </c>
      <c r="B1898" s="20" t="s">
        <v>3753</v>
      </c>
      <c r="C1898" s="40">
        <v>-76.858877000000007</v>
      </c>
      <c r="D1898" s="40">
        <v>35.492965699999999</v>
      </c>
    </row>
    <row r="1899" spans="1:4">
      <c r="A1899" s="40">
        <v>37015</v>
      </c>
      <c r="B1899" s="20" t="s">
        <v>3754</v>
      </c>
      <c r="C1899" s="40">
        <v>-76.976688999999993</v>
      </c>
      <c r="D1899" s="40">
        <v>36.065831500000002</v>
      </c>
    </row>
    <row r="1900" spans="1:4">
      <c r="A1900" s="40">
        <v>37017</v>
      </c>
      <c r="B1900" s="20" t="s">
        <v>3755</v>
      </c>
      <c r="C1900" s="40">
        <v>-78.562832</v>
      </c>
      <c r="D1900" s="40">
        <v>34.614180400000002</v>
      </c>
    </row>
    <row r="1901" spans="1:4">
      <c r="A1901" s="40">
        <v>37019</v>
      </c>
      <c r="B1901" s="20" t="s">
        <v>3756</v>
      </c>
      <c r="C1901" s="40">
        <v>-78.237915999999998</v>
      </c>
      <c r="D1901" s="40">
        <v>34.070378499999997</v>
      </c>
    </row>
    <row r="1902" spans="1:4">
      <c r="A1902" s="40">
        <v>37021</v>
      </c>
      <c r="B1902" s="20" t="s">
        <v>3757</v>
      </c>
      <c r="C1902" s="40">
        <v>-82.530354000000003</v>
      </c>
      <c r="D1902" s="40">
        <v>35.6112775</v>
      </c>
    </row>
    <row r="1903" spans="1:4">
      <c r="A1903" s="40">
        <v>37023</v>
      </c>
      <c r="B1903" s="20" t="s">
        <v>2933</v>
      </c>
      <c r="C1903" s="40">
        <v>-81.705059000000006</v>
      </c>
      <c r="D1903" s="40">
        <v>35.749147299999997</v>
      </c>
    </row>
    <row r="1904" spans="1:4">
      <c r="A1904" s="40">
        <v>37025</v>
      </c>
      <c r="B1904" s="20" t="s">
        <v>3758</v>
      </c>
      <c r="C1904" s="40">
        <v>-80.551329999999993</v>
      </c>
      <c r="D1904" s="40">
        <v>35.387569399999997</v>
      </c>
    </row>
    <row r="1905" spans="1:4">
      <c r="A1905" s="40">
        <v>37027</v>
      </c>
      <c r="B1905" s="20" t="s">
        <v>3277</v>
      </c>
      <c r="C1905" s="40">
        <v>-81.546966999999995</v>
      </c>
      <c r="D1905" s="40">
        <v>35.952885199999997</v>
      </c>
    </row>
    <row r="1906" spans="1:4">
      <c r="A1906" s="40">
        <v>37029</v>
      </c>
      <c r="B1906" s="20" t="s">
        <v>2935</v>
      </c>
      <c r="C1906" s="40">
        <v>-76.205834999999993</v>
      </c>
      <c r="D1906" s="40">
        <v>36.386752799999996</v>
      </c>
    </row>
    <row r="1907" spans="1:4">
      <c r="A1907" s="40">
        <v>37031</v>
      </c>
      <c r="B1907" s="20" t="s">
        <v>3759</v>
      </c>
      <c r="C1907" s="40">
        <v>-76.653362000000001</v>
      </c>
      <c r="D1907" s="40">
        <v>34.8275267</v>
      </c>
    </row>
    <row r="1908" spans="1:4">
      <c r="A1908" s="40">
        <v>37033</v>
      </c>
      <c r="B1908" s="20" t="s">
        <v>3760</v>
      </c>
      <c r="C1908" s="40">
        <v>-79.333560000000006</v>
      </c>
      <c r="D1908" s="40">
        <v>36.393275600000003</v>
      </c>
    </row>
    <row r="1909" spans="1:4">
      <c r="A1909" s="40">
        <v>37035</v>
      </c>
      <c r="B1909" s="20" t="s">
        <v>3761</v>
      </c>
      <c r="C1909" s="40">
        <v>-81.214810999999997</v>
      </c>
      <c r="D1909" s="40">
        <v>35.662601199999997</v>
      </c>
    </row>
    <row r="1910" spans="1:4">
      <c r="A1910" s="40">
        <v>37037</v>
      </c>
      <c r="B1910" s="20" t="s">
        <v>2939</v>
      </c>
      <c r="C1910" s="40">
        <v>-79.255458000000004</v>
      </c>
      <c r="D1910" s="40">
        <v>35.702662799999999</v>
      </c>
    </row>
    <row r="1911" spans="1:4">
      <c r="A1911" s="40">
        <v>37039</v>
      </c>
      <c r="B1911" s="20" t="s">
        <v>2599</v>
      </c>
      <c r="C1911" s="40">
        <v>-84.064245</v>
      </c>
      <c r="D1911" s="40">
        <v>35.133767599999999</v>
      </c>
    </row>
    <row r="1912" spans="1:4">
      <c r="A1912" s="40">
        <v>37041</v>
      </c>
      <c r="B1912" s="20" t="s">
        <v>3762</v>
      </c>
      <c r="C1912" s="40">
        <v>-76.608024</v>
      </c>
      <c r="D1912" s="40">
        <v>36.148540199999999</v>
      </c>
    </row>
    <row r="1913" spans="1:4">
      <c r="A1913" s="40">
        <v>37043</v>
      </c>
      <c r="B1913" s="20" t="s">
        <v>2603</v>
      </c>
      <c r="C1913" s="40">
        <v>-83.750181999999995</v>
      </c>
      <c r="D1913" s="40">
        <v>35.057717500000003</v>
      </c>
    </row>
    <row r="1914" spans="1:4">
      <c r="A1914" s="40">
        <v>37045</v>
      </c>
      <c r="B1914" s="20" t="s">
        <v>633</v>
      </c>
      <c r="C1914" s="40">
        <v>-81.555706000000001</v>
      </c>
      <c r="D1914" s="40">
        <v>35.334109400000003</v>
      </c>
    </row>
    <row r="1915" spans="1:4">
      <c r="A1915" s="40">
        <v>37047</v>
      </c>
      <c r="B1915" s="20" t="s">
        <v>395</v>
      </c>
      <c r="C1915" s="40">
        <v>-78.655145000000005</v>
      </c>
      <c r="D1915" s="40">
        <v>34.265732999999997</v>
      </c>
    </row>
    <row r="1916" spans="1:4">
      <c r="A1916" s="40">
        <v>37049</v>
      </c>
      <c r="B1916" s="20" t="s">
        <v>3763</v>
      </c>
      <c r="C1916" s="40">
        <v>-77.092556999999999</v>
      </c>
      <c r="D1916" s="40">
        <v>35.1234392</v>
      </c>
    </row>
    <row r="1917" spans="1:4">
      <c r="A1917" s="40">
        <v>37051</v>
      </c>
      <c r="B1917" s="20" t="s">
        <v>3074</v>
      </c>
      <c r="C1917" s="40">
        <v>-78.827184000000003</v>
      </c>
      <c r="D1917" s="40">
        <v>35.0488772</v>
      </c>
    </row>
    <row r="1918" spans="1:4">
      <c r="A1918" s="40">
        <v>37053</v>
      </c>
      <c r="B1918" s="20" t="s">
        <v>3764</v>
      </c>
      <c r="C1918" s="40">
        <v>-76.003902999999994</v>
      </c>
      <c r="D1918" s="40">
        <v>36.403115200000002</v>
      </c>
    </row>
    <row r="1919" spans="1:4">
      <c r="A1919" s="40">
        <v>37055</v>
      </c>
      <c r="B1919" s="20" t="s">
        <v>3765</v>
      </c>
      <c r="C1919" s="40">
        <v>-75.782455999999996</v>
      </c>
      <c r="D1919" s="40">
        <v>35.763208400000003</v>
      </c>
    </row>
    <row r="1920" spans="1:4">
      <c r="A1920" s="40">
        <v>37057</v>
      </c>
      <c r="B1920" s="20" t="s">
        <v>3766</v>
      </c>
      <c r="C1920" s="40">
        <v>-80.212532999999993</v>
      </c>
      <c r="D1920" s="40">
        <v>35.793118</v>
      </c>
    </row>
    <row r="1921" spans="1:4">
      <c r="A1921" s="40">
        <v>37059</v>
      </c>
      <c r="B1921" s="20" t="s">
        <v>3767</v>
      </c>
      <c r="C1921" s="40">
        <v>-80.544280999999998</v>
      </c>
      <c r="D1921" s="40">
        <v>35.929572999999998</v>
      </c>
    </row>
    <row r="1922" spans="1:4">
      <c r="A1922" s="40">
        <v>37061</v>
      </c>
      <c r="B1922" s="20" t="s">
        <v>3768</v>
      </c>
      <c r="C1922" s="40">
        <v>-77.932957000000002</v>
      </c>
      <c r="D1922" s="40">
        <v>34.936271699999999</v>
      </c>
    </row>
    <row r="1923" spans="1:4">
      <c r="A1923" s="40">
        <v>37063</v>
      </c>
      <c r="B1923" s="20" t="s">
        <v>3769</v>
      </c>
      <c r="C1923" s="40">
        <v>-78.876069000000001</v>
      </c>
      <c r="D1923" s="40">
        <v>36.036053199999998</v>
      </c>
    </row>
    <row r="1924" spans="1:4">
      <c r="A1924" s="40">
        <v>37065</v>
      </c>
      <c r="B1924" s="20" t="s">
        <v>3770</v>
      </c>
      <c r="C1924" s="40">
        <v>-77.596354000000005</v>
      </c>
      <c r="D1924" s="40">
        <v>35.913037799999998</v>
      </c>
    </row>
    <row r="1925" spans="1:4">
      <c r="A1925" s="40">
        <v>37067</v>
      </c>
      <c r="B1925" s="20" t="s">
        <v>2962</v>
      </c>
      <c r="C1925" s="40">
        <v>-80.256265999999997</v>
      </c>
      <c r="D1925" s="40">
        <v>36.130578399999997</v>
      </c>
    </row>
    <row r="1926" spans="1:4">
      <c r="A1926" s="40">
        <v>37069</v>
      </c>
      <c r="B1926" s="20" t="s">
        <v>2619</v>
      </c>
      <c r="C1926" s="40">
        <v>-78.285342</v>
      </c>
      <c r="D1926" s="40">
        <v>36.082516400000003</v>
      </c>
    </row>
    <row r="1927" spans="1:4">
      <c r="A1927" s="40">
        <v>37071</v>
      </c>
      <c r="B1927" s="20" t="s">
        <v>3771</v>
      </c>
      <c r="C1927" s="40">
        <v>-81.180148000000003</v>
      </c>
      <c r="D1927" s="40">
        <v>35.294321400000001</v>
      </c>
    </row>
    <row r="1928" spans="1:4">
      <c r="A1928" s="40">
        <v>37073</v>
      </c>
      <c r="B1928" s="20" t="s">
        <v>3772</v>
      </c>
      <c r="C1928" s="40">
        <v>-76.700462999999999</v>
      </c>
      <c r="D1928" s="40">
        <v>36.444755000000001</v>
      </c>
    </row>
    <row r="1929" spans="1:4">
      <c r="A1929" s="40">
        <v>37075</v>
      </c>
      <c r="B1929" s="20" t="s">
        <v>2686</v>
      </c>
      <c r="C1929" s="40">
        <v>-83.833113999999995</v>
      </c>
      <c r="D1929" s="40">
        <v>35.350242899999998</v>
      </c>
    </row>
    <row r="1930" spans="1:4">
      <c r="A1930" s="40">
        <v>37077</v>
      </c>
      <c r="B1930" s="20" t="s">
        <v>3773</v>
      </c>
      <c r="C1930" s="40">
        <v>-78.653009999999995</v>
      </c>
      <c r="D1930" s="40">
        <v>36.3036599</v>
      </c>
    </row>
    <row r="1931" spans="1:4">
      <c r="A1931" s="40">
        <v>37079</v>
      </c>
      <c r="B1931" s="20" t="s">
        <v>2620</v>
      </c>
      <c r="C1931" s="40">
        <v>-77.676507000000001</v>
      </c>
      <c r="D1931" s="40">
        <v>35.485633399999998</v>
      </c>
    </row>
    <row r="1932" spans="1:4">
      <c r="A1932" s="40">
        <v>37081</v>
      </c>
      <c r="B1932" s="20" t="s">
        <v>3774</v>
      </c>
      <c r="C1932" s="40">
        <v>-79.788526000000005</v>
      </c>
      <c r="D1932" s="40">
        <v>36.079644600000002</v>
      </c>
    </row>
    <row r="1933" spans="1:4">
      <c r="A1933" s="40">
        <v>37083</v>
      </c>
      <c r="B1933" s="20" t="s">
        <v>3775</v>
      </c>
      <c r="C1933" s="40">
        <v>-77.651584</v>
      </c>
      <c r="D1933" s="40">
        <v>36.2573735</v>
      </c>
    </row>
    <row r="1934" spans="1:4">
      <c r="A1934" s="40">
        <v>37085</v>
      </c>
      <c r="B1934" s="20" t="s">
        <v>3776</v>
      </c>
      <c r="C1934" s="40">
        <v>-78.869643999999994</v>
      </c>
      <c r="D1934" s="40">
        <v>35.368729000000002</v>
      </c>
    </row>
    <row r="1935" spans="1:4">
      <c r="A1935" s="40">
        <v>37087</v>
      </c>
      <c r="B1935" s="20" t="s">
        <v>3777</v>
      </c>
      <c r="C1935" s="40">
        <v>-82.982510000000005</v>
      </c>
      <c r="D1935" s="40">
        <v>35.555762000000001</v>
      </c>
    </row>
    <row r="1936" spans="1:4">
      <c r="A1936" s="40">
        <v>37089</v>
      </c>
      <c r="B1936" s="20" t="s">
        <v>3083</v>
      </c>
      <c r="C1936" s="40">
        <v>-82.480215000000001</v>
      </c>
      <c r="D1936" s="40">
        <v>35.3365577</v>
      </c>
    </row>
    <row r="1937" spans="1:4">
      <c r="A1937" s="40">
        <v>37091</v>
      </c>
      <c r="B1937" s="20" t="s">
        <v>3778</v>
      </c>
      <c r="C1937" s="40">
        <v>-76.981626000000006</v>
      </c>
      <c r="D1937" s="40">
        <v>36.3589202</v>
      </c>
    </row>
    <row r="1938" spans="1:4">
      <c r="A1938" s="40">
        <v>37093</v>
      </c>
      <c r="B1938" s="20" t="s">
        <v>3779</v>
      </c>
      <c r="C1938" s="40">
        <v>-79.236785999999995</v>
      </c>
      <c r="D1938" s="40">
        <v>35.017166699999997</v>
      </c>
    </row>
    <row r="1939" spans="1:4">
      <c r="A1939" s="40">
        <v>37095</v>
      </c>
      <c r="B1939" s="20" t="s">
        <v>3780</v>
      </c>
      <c r="C1939" s="40">
        <v>-76.246470000000002</v>
      </c>
      <c r="D1939" s="40">
        <v>35.519175300000001</v>
      </c>
    </row>
    <row r="1940" spans="1:4">
      <c r="A1940" s="40">
        <v>37097</v>
      </c>
      <c r="B1940" s="20" t="s">
        <v>3781</v>
      </c>
      <c r="C1940" s="40">
        <v>-80.873326000000006</v>
      </c>
      <c r="D1940" s="40">
        <v>35.806879700000003</v>
      </c>
    </row>
    <row r="1941" spans="1:4">
      <c r="A1941" s="40">
        <v>37099</v>
      </c>
      <c r="B1941" s="20" t="s">
        <v>2623</v>
      </c>
      <c r="C1941" s="40">
        <v>-83.141110999999995</v>
      </c>
      <c r="D1941" s="40">
        <v>35.287339099999997</v>
      </c>
    </row>
    <row r="1942" spans="1:4">
      <c r="A1942" s="40">
        <v>37101</v>
      </c>
      <c r="B1942" s="20" t="s">
        <v>3782</v>
      </c>
      <c r="C1942" s="40">
        <v>-78.365373000000005</v>
      </c>
      <c r="D1942" s="40">
        <v>35.517615999999997</v>
      </c>
    </row>
    <row r="1943" spans="1:4">
      <c r="A1943" s="40">
        <v>37103</v>
      </c>
      <c r="B1943" s="20" t="s">
        <v>2980</v>
      </c>
      <c r="C1943" s="40">
        <v>-77.355620999999999</v>
      </c>
      <c r="D1943" s="40">
        <v>35.021850399999998</v>
      </c>
    </row>
    <row r="1944" spans="1:4">
      <c r="A1944" s="40">
        <v>37105</v>
      </c>
      <c r="B1944" s="20" t="s">
        <v>2628</v>
      </c>
      <c r="C1944" s="40">
        <v>-79.171583999999996</v>
      </c>
      <c r="D1944" s="40">
        <v>35.475156300000002</v>
      </c>
    </row>
    <row r="1945" spans="1:4">
      <c r="A1945" s="40">
        <v>37107</v>
      </c>
      <c r="B1945" s="20" t="s">
        <v>3783</v>
      </c>
      <c r="C1945" s="40">
        <v>-77.641526999999996</v>
      </c>
      <c r="D1945" s="40">
        <v>35.238927400000001</v>
      </c>
    </row>
    <row r="1946" spans="1:4">
      <c r="A1946" s="40">
        <v>37109</v>
      </c>
      <c r="B1946" s="20" t="s">
        <v>2724</v>
      </c>
      <c r="C1946" s="40">
        <v>-81.223938000000004</v>
      </c>
      <c r="D1946" s="40">
        <v>35.485895599999999</v>
      </c>
    </row>
    <row r="1947" spans="1:4">
      <c r="A1947" s="40">
        <v>37111</v>
      </c>
      <c r="B1947" s="20" t="s">
        <v>3784</v>
      </c>
      <c r="C1947" s="40">
        <v>-82.048457999999997</v>
      </c>
      <c r="D1947" s="40">
        <v>35.681106100000001</v>
      </c>
    </row>
    <row r="1948" spans="1:4">
      <c r="A1948" s="40">
        <v>37113</v>
      </c>
      <c r="B1948" s="20" t="s">
        <v>2631</v>
      </c>
      <c r="C1948" s="40">
        <v>-83.422324000000003</v>
      </c>
      <c r="D1948" s="40">
        <v>35.1505753</v>
      </c>
    </row>
    <row r="1949" spans="1:4">
      <c r="A1949" s="40">
        <v>37115</v>
      </c>
      <c r="B1949" s="20" t="s">
        <v>570</v>
      </c>
      <c r="C1949" s="40">
        <v>-82.706125</v>
      </c>
      <c r="D1949" s="40">
        <v>35.857933299999999</v>
      </c>
    </row>
    <row r="1950" spans="1:4">
      <c r="A1950" s="40">
        <v>37117</v>
      </c>
      <c r="B1950" s="20" t="s">
        <v>2900</v>
      </c>
      <c r="C1950" s="40">
        <v>-77.106043</v>
      </c>
      <c r="D1950" s="40">
        <v>35.840876199999997</v>
      </c>
    </row>
    <row r="1951" spans="1:4">
      <c r="A1951" s="40">
        <v>37119</v>
      </c>
      <c r="B1951" s="20" t="s">
        <v>3785</v>
      </c>
      <c r="C1951" s="40">
        <v>-80.832679999999996</v>
      </c>
      <c r="D1951" s="40">
        <v>35.246754500000002</v>
      </c>
    </row>
    <row r="1952" spans="1:4">
      <c r="A1952" s="40">
        <v>37121</v>
      </c>
      <c r="B1952" s="20" t="s">
        <v>2988</v>
      </c>
      <c r="C1952" s="40">
        <v>-82.163914000000005</v>
      </c>
      <c r="D1952" s="40">
        <v>36.013241600000001</v>
      </c>
    </row>
    <row r="1953" spans="1:4">
      <c r="A1953" s="40">
        <v>37123</v>
      </c>
      <c r="B1953" s="20" t="s">
        <v>2637</v>
      </c>
      <c r="C1953" s="40">
        <v>-79.905766999999997</v>
      </c>
      <c r="D1953" s="40">
        <v>35.332337500000001</v>
      </c>
    </row>
    <row r="1954" spans="1:4">
      <c r="A1954" s="40">
        <v>37125</v>
      </c>
      <c r="B1954" s="20" t="s">
        <v>3786</v>
      </c>
      <c r="C1954" s="40">
        <v>-79.481520000000003</v>
      </c>
      <c r="D1954" s="40">
        <v>35.310805600000002</v>
      </c>
    </row>
    <row r="1955" spans="1:4">
      <c r="A1955" s="40">
        <v>37127</v>
      </c>
      <c r="B1955" s="20" t="s">
        <v>3787</v>
      </c>
      <c r="C1955" s="40">
        <v>-77.986183999999994</v>
      </c>
      <c r="D1955" s="40">
        <v>35.967718499999997</v>
      </c>
    </row>
    <row r="1956" spans="1:4">
      <c r="A1956" s="40">
        <v>37129</v>
      </c>
      <c r="B1956" s="20" t="s">
        <v>3788</v>
      </c>
      <c r="C1956" s="40">
        <v>-77.884743999999998</v>
      </c>
      <c r="D1956" s="40">
        <v>34.2322858</v>
      </c>
    </row>
    <row r="1957" spans="1:4">
      <c r="A1957" s="40">
        <v>37131</v>
      </c>
      <c r="B1957" s="20" t="s">
        <v>3789</v>
      </c>
      <c r="C1957" s="40">
        <v>-77.396574000000001</v>
      </c>
      <c r="D1957" s="40">
        <v>36.417807699999997</v>
      </c>
    </row>
    <row r="1958" spans="1:4">
      <c r="A1958" s="40">
        <v>37133</v>
      </c>
      <c r="B1958" s="20" t="s">
        <v>3790</v>
      </c>
      <c r="C1958" s="40">
        <v>-77.427368999999999</v>
      </c>
      <c r="D1958" s="40">
        <v>34.729751399999998</v>
      </c>
    </row>
    <row r="1959" spans="1:4">
      <c r="A1959" s="40">
        <v>37135</v>
      </c>
      <c r="B1959" s="20" t="s">
        <v>2778</v>
      </c>
      <c r="C1959" s="40">
        <v>-79.120714000000007</v>
      </c>
      <c r="D1959" s="40">
        <v>36.061277400000002</v>
      </c>
    </row>
    <row r="1960" spans="1:4">
      <c r="A1960" s="40">
        <v>37137</v>
      </c>
      <c r="B1960" s="20" t="s">
        <v>3791</v>
      </c>
      <c r="C1960" s="40">
        <v>-76.729276999999996</v>
      </c>
      <c r="D1960" s="40">
        <v>35.146917799999997</v>
      </c>
    </row>
    <row r="1961" spans="1:4">
      <c r="A1961" s="40">
        <v>37139</v>
      </c>
      <c r="B1961" s="20" t="s">
        <v>3792</v>
      </c>
      <c r="C1961" s="40">
        <v>-76.283600000000007</v>
      </c>
      <c r="D1961" s="40">
        <v>36.294724600000002</v>
      </c>
    </row>
    <row r="1962" spans="1:4">
      <c r="A1962" s="40">
        <v>37141</v>
      </c>
      <c r="B1962" s="20" t="s">
        <v>3793</v>
      </c>
      <c r="C1962" s="40">
        <v>-77.905981999999995</v>
      </c>
      <c r="D1962" s="40">
        <v>34.524475199999998</v>
      </c>
    </row>
    <row r="1963" spans="1:4">
      <c r="A1963" s="40">
        <v>37143</v>
      </c>
      <c r="B1963" s="20" t="s">
        <v>3794</v>
      </c>
      <c r="C1963" s="40">
        <v>-76.439504999999997</v>
      </c>
      <c r="D1963" s="40">
        <v>36.205084999999997</v>
      </c>
    </row>
    <row r="1964" spans="1:4">
      <c r="A1964" s="40">
        <v>37145</v>
      </c>
      <c r="B1964" s="20" t="s">
        <v>3795</v>
      </c>
      <c r="C1964" s="40">
        <v>-78.971576999999996</v>
      </c>
      <c r="D1964" s="40">
        <v>36.389997600000001</v>
      </c>
    </row>
    <row r="1965" spans="1:4">
      <c r="A1965" s="40">
        <v>37147</v>
      </c>
      <c r="B1965" s="20" t="s">
        <v>3796</v>
      </c>
      <c r="C1965" s="40">
        <v>-77.374891000000005</v>
      </c>
      <c r="D1965" s="40">
        <v>35.593255800000001</v>
      </c>
    </row>
    <row r="1966" spans="1:4">
      <c r="A1966" s="40">
        <v>37149</v>
      </c>
      <c r="B1966" s="20" t="s">
        <v>2733</v>
      </c>
      <c r="C1966" s="40">
        <v>-82.170080999999996</v>
      </c>
      <c r="D1966" s="40">
        <v>35.279592200000003</v>
      </c>
    </row>
    <row r="1967" spans="1:4">
      <c r="A1967" s="40">
        <v>37151</v>
      </c>
      <c r="B1967" s="20" t="s">
        <v>2642</v>
      </c>
      <c r="C1967" s="40">
        <v>-79.805881999999997</v>
      </c>
      <c r="D1967" s="40">
        <v>35.710233299999999</v>
      </c>
    </row>
    <row r="1968" spans="1:4">
      <c r="A1968" s="40">
        <v>37153</v>
      </c>
      <c r="B1968" s="20" t="s">
        <v>2998</v>
      </c>
      <c r="C1968" s="40">
        <v>-79.747116000000005</v>
      </c>
      <c r="D1968" s="40">
        <v>35.005906299999999</v>
      </c>
    </row>
    <row r="1969" spans="1:4">
      <c r="A1969" s="40">
        <v>37155</v>
      </c>
      <c r="B1969" s="20" t="s">
        <v>3797</v>
      </c>
      <c r="C1969" s="40">
        <v>-79.103526000000002</v>
      </c>
      <c r="D1969" s="40">
        <v>34.6402888</v>
      </c>
    </row>
    <row r="1970" spans="1:4">
      <c r="A1970" s="40">
        <v>37157</v>
      </c>
      <c r="B1970" s="20" t="s">
        <v>3685</v>
      </c>
      <c r="C1970" s="40">
        <v>-79.775279999999995</v>
      </c>
      <c r="D1970" s="40">
        <v>36.396214299999997</v>
      </c>
    </row>
    <row r="1971" spans="1:4">
      <c r="A1971" s="40">
        <v>37159</v>
      </c>
      <c r="B1971" s="20" t="s">
        <v>3316</v>
      </c>
      <c r="C1971" s="40">
        <v>-80.525014999999996</v>
      </c>
      <c r="D1971" s="40">
        <v>35.640306099999997</v>
      </c>
    </row>
    <row r="1972" spans="1:4">
      <c r="A1972" s="40">
        <v>37161</v>
      </c>
      <c r="B1972" s="20" t="s">
        <v>3798</v>
      </c>
      <c r="C1972" s="40">
        <v>-81.920415000000006</v>
      </c>
      <c r="D1972" s="40">
        <v>35.401861699999998</v>
      </c>
    </row>
    <row r="1973" spans="1:4">
      <c r="A1973" s="40">
        <v>37163</v>
      </c>
      <c r="B1973" s="20" t="s">
        <v>3799</v>
      </c>
      <c r="C1973" s="40">
        <v>-78.371630999999994</v>
      </c>
      <c r="D1973" s="40">
        <v>34.992035899999998</v>
      </c>
    </row>
    <row r="1974" spans="1:4">
      <c r="A1974" s="40">
        <v>37165</v>
      </c>
      <c r="B1974" s="20" t="s">
        <v>3591</v>
      </c>
      <c r="C1974" s="40">
        <v>-79.480322000000001</v>
      </c>
      <c r="D1974" s="40">
        <v>34.8411416</v>
      </c>
    </row>
    <row r="1975" spans="1:4">
      <c r="A1975" s="40">
        <v>37167</v>
      </c>
      <c r="B1975" s="20" t="s">
        <v>3800</v>
      </c>
      <c r="C1975" s="40">
        <v>-80.250889999999998</v>
      </c>
      <c r="D1975" s="40">
        <v>35.311738400000003</v>
      </c>
    </row>
    <row r="1976" spans="1:4">
      <c r="A1976" s="40">
        <v>37169</v>
      </c>
      <c r="B1976" s="20" t="s">
        <v>3801</v>
      </c>
      <c r="C1976" s="40">
        <v>-80.239123000000006</v>
      </c>
      <c r="D1976" s="40">
        <v>36.401866300000002</v>
      </c>
    </row>
    <row r="1977" spans="1:4">
      <c r="A1977" s="40">
        <v>37171</v>
      </c>
      <c r="B1977" s="20" t="s">
        <v>3802</v>
      </c>
      <c r="C1977" s="40">
        <v>-80.687258</v>
      </c>
      <c r="D1977" s="40">
        <v>36.414596199999998</v>
      </c>
    </row>
    <row r="1978" spans="1:4">
      <c r="A1978" s="40">
        <v>37173</v>
      </c>
      <c r="B1978" s="20" t="s">
        <v>3803</v>
      </c>
      <c r="C1978" s="40">
        <v>-83.492187999999999</v>
      </c>
      <c r="D1978" s="40">
        <v>35.4867718</v>
      </c>
    </row>
    <row r="1979" spans="1:4">
      <c r="A1979" s="40">
        <v>37175</v>
      </c>
      <c r="B1979" s="20" t="s">
        <v>3804</v>
      </c>
      <c r="C1979" s="40">
        <v>-82.798677999999995</v>
      </c>
      <c r="D1979" s="40">
        <v>35.202086600000001</v>
      </c>
    </row>
    <row r="1980" spans="1:4">
      <c r="A1980" s="40">
        <v>37177</v>
      </c>
      <c r="B1980" s="20" t="s">
        <v>3805</v>
      </c>
      <c r="C1980" s="40">
        <v>-76.207021999999995</v>
      </c>
      <c r="D1980" s="40">
        <v>35.818056400000003</v>
      </c>
    </row>
    <row r="1981" spans="1:4">
      <c r="A1981" s="40">
        <v>37179</v>
      </c>
      <c r="B1981" s="20" t="s">
        <v>2745</v>
      </c>
      <c r="C1981" s="40">
        <v>-80.530614999999997</v>
      </c>
      <c r="D1981" s="40">
        <v>34.988368399999999</v>
      </c>
    </row>
    <row r="1982" spans="1:4">
      <c r="A1982" s="40">
        <v>37181</v>
      </c>
      <c r="B1982" s="20" t="s">
        <v>3806</v>
      </c>
      <c r="C1982" s="40">
        <v>-78.408366999999998</v>
      </c>
      <c r="D1982" s="40">
        <v>36.364659099999997</v>
      </c>
    </row>
    <row r="1983" spans="1:4">
      <c r="A1983" s="40">
        <v>37183</v>
      </c>
      <c r="B1983" s="20" t="s">
        <v>3807</v>
      </c>
      <c r="C1983" s="40">
        <v>-78.650502000000003</v>
      </c>
      <c r="D1983" s="40">
        <v>35.789823699999999</v>
      </c>
    </row>
    <row r="1984" spans="1:4">
      <c r="A1984" s="40">
        <v>37185</v>
      </c>
      <c r="B1984" s="20" t="s">
        <v>3020</v>
      </c>
      <c r="C1984" s="40">
        <v>-78.106712000000002</v>
      </c>
      <c r="D1984" s="40">
        <v>36.396743100000002</v>
      </c>
    </row>
    <row r="1985" spans="1:4">
      <c r="A1985" s="40">
        <v>37187</v>
      </c>
      <c r="B1985" s="20" t="s">
        <v>1523</v>
      </c>
      <c r="C1985" s="40">
        <v>-76.576533999999995</v>
      </c>
      <c r="D1985" s="40">
        <v>35.822681299999999</v>
      </c>
    </row>
    <row r="1986" spans="1:4">
      <c r="A1986" s="40">
        <v>37189</v>
      </c>
      <c r="B1986" s="20" t="s">
        <v>3808</v>
      </c>
      <c r="C1986" s="40">
        <v>-81.696056999999996</v>
      </c>
      <c r="D1986" s="40">
        <v>36.230873299999999</v>
      </c>
    </row>
    <row r="1987" spans="1:4">
      <c r="A1987" s="40">
        <v>37191</v>
      </c>
      <c r="B1987" s="20" t="s">
        <v>3021</v>
      </c>
      <c r="C1987" s="40">
        <v>-78.004078000000007</v>
      </c>
      <c r="D1987" s="40">
        <v>35.363896400000002</v>
      </c>
    </row>
    <row r="1988" spans="1:4">
      <c r="A1988" s="40">
        <v>37193</v>
      </c>
      <c r="B1988" s="20" t="s">
        <v>3025</v>
      </c>
      <c r="C1988" s="40">
        <v>-81.163054000000002</v>
      </c>
      <c r="D1988" s="40">
        <v>36.206176999999997</v>
      </c>
    </row>
    <row r="1989" spans="1:4">
      <c r="A1989" s="40">
        <v>37195</v>
      </c>
      <c r="B1989" s="20" t="s">
        <v>3264</v>
      </c>
      <c r="C1989" s="40">
        <v>-77.918912000000006</v>
      </c>
      <c r="D1989" s="40">
        <v>35.705311700000003</v>
      </c>
    </row>
    <row r="1990" spans="1:4">
      <c r="A1990" s="40">
        <v>37197</v>
      </c>
      <c r="B1990" s="20" t="s">
        <v>3809</v>
      </c>
      <c r="C1990" s="40">
        <v>-80.665324999999996</v>
      </c>
      <c r="D1990" s="40">
        <v>36.160441599999999</v>
      </c>
    </row>
    <row r="1991" spans="1:4">
      <c r="A1991" s="40">
        <v>37199</v>
      </c>
      <c r="B1991" s="20" t="s">
        <v>3810</v>
      </c>
      <c r="C1991" s="40">
        <v>-82.308127999999996</v>
      </c>
      <c r="D1991" s="40">
        <v>35.8984235</v>
      </c>
    </row>
    <row r="1992" spans="1:4">
      <c r="A1992" s="40">
        <v>38001</v>
      </c>
      <c r="B1992" s="20" t="s">
        <v>2805</v>
      </c>
      <c r="C1992" s="40">
        <v>-102.52854000000001</v>
      </c>
      <c r="D1992" s="40">
        <v>46.096901600000002</v>
      </c>
    </row>
    <row r="1993" spans="1:4">
      <c r="A1993" s="40">
        <v>38003</v>
      </c>
      <c r="B1993" s="20" t="s">
        <v>3811</v>
      </c>
      <c r="C1993" s="40">
        <v>-98.071709999999996</v>
      </c>
      <c r="D1993" s="40">
        <v>46.9359313</v>
      </c>
    </row>
    <row r="1994" spans="1:4">
      <c r="A1994" s="40">
        <v>38005</v>
      </c>
      <c r="B1994" s="20" t="s">
        <v>3812</v>
      </c>
      <c r="C1994" s="40">
        <v>-99.365735000000001</v>
      </c>
      <c r="D1994" s="40">
        <v>48.069338100000003</v>
      </c>
    </row>
    <row r="1995" spans="1:4">
      <c r="A1995" s="40">
        <v>38007</v>
      </c>
      <c r="B1995" s="20" t="s">
        <v>3813</v>
      </c>
      <c r="C1995" s="40">
        <v>-103.3763</v>
      </c>
      <c r="D1995" s="40">
        <v>47.023668800000003</v>
      </c>
    </row>
    <row r="1996" spans="1:4">
      <c r="A1996" s="40">
        <v>38009</v>
      </c>
      <c r="B1996" s="20" t="s">
        <v>3814</v>
      </c>
      <c r="C1996" s="40">
        <v>-100.83331</v>
      </c>
      <c r="D1996" s="40">
        <v>48.792102</v>
      </c>
    </row>
    <row r="1997" spans="1:4">
      <c r="A1997" s="40">
        <v>38011</v>
      </c>
      <c r="B1997" s="20" t="s">
        <v>3815</v>
      </c>
      <c r="C1997" s="40">
        <v>-103.52051</v>
      </c>
      <c r="D1997" s="40">
        <v>46.112756900000001</v>
      </c>
    </row>
    <row r="1998" spans="1:4">
      <c r="A1998" s="40">
        <v>38013</v>
      </c>
      <c r="B1998" s="20" t="s">
        <v>2933</v>
      </c>
      <c r="C1998" s="40">
        <v>-102.51818</v>
      </c>
      <c r="D1998" s="40">
        <v>48.790967600000002</v>
      </c>
    </row>
    <row r="1999" spans="1:4">
      <c r="A1999" s="40">
        <v>38015</v>
      </c>
      <c r="B1999" s="20" t="s">
        <v>3816</v>
      </c>
      <c r="C1999" s="40">
        <v>-100.46879</v>
      </c>
      <c r="D1999" s="40">
        <v>46.977336899999997</v>
      </c>
    </row>
    <row r="2000" spans="1:4">
      <c r="A2000" s="40">
        <v>38017</v>
      </c>
      <c r="B2000" s="20" t="s">
        <v>3069</v>
      </c>
      <c r="C2000" s="40">
        <v>-97.248222999999996</v>
      </c>
      <c r="D2000" s="40">
        <v>46.932922400000002</v>
      </c>
    </row>
    <row r="2001" spans="1:4">
      <c r="A2001" s="40">
        <v>38019</v>
      </c>
      <c r="B2001" s="20" t="s">
        <v>3817</v>
      </c>
      <c r="C2001" s="40">
        <v>-98.464699999999993</v>
      </c>
      <c r="D2001" s="40">
        <v>48.772403500000003</v>
      </c>
    </row>
    <row r="2002" spans="1:4">
      <c r="A2002" s="40">
        <v>38021</v>
      </c>
      <c r="B2002" s="20" t="s">
        <v>3818</v>
      </c>
      <c r="C2002" s="40">
        <v>-98.504884000000004</v>
      </c>
      <c r="D2002" s="40">
        <v>46.110172400000003</v>
      </c>
    </row>
    <row r="2003" spans="1:4">
      <c r="A2003" s="40">
        <v>38023</v>
      </c>
      <c r="B2003" s="20" t="s">
        <v>3819</v>
      </c>
      <c r="C2003" s="40">
        <v>-103.48712</v>
      </c>
      <c r="D2003" s="40">
        <v>48.814862099999999</v>
      </c>
    </row>
    <row r="2004" spans="1:4">
      <c r="A2004" s="40">
        <v>38025</v>
      </c>
      <c r="B2004" s="20" t="s">
        <v>3820</v>
      </c>
      <c r="C2004" s="40">
        <v>-102.61829</v>
      </c>
      <c r="D2004" s="40">
        <v>47.356636199999997</v>
      </c>
    </row>
    <row r="2005" spans="1:4">
      <c r="A2005" s="40">
        <v>38027</v>
      </c>
      <c r="B2005" s="20" t="s">
        <v>3705</v>
      </c>
      <c r="C2005" s="40">
        <v>-98.901829000000006</v>
      </c>
      <c r="D2005" s="40">
        <v>47.717487200000001</v>
      </c>
    </row>
    <row r="2006" spans="1:4">
      <c r="A2006" s="40">
        <v>38029</v>
      </c>
      <c r="B2006" s="20" t="s">
        <v>3821</v>
      </c>
      <c r="C2006" s="40">
        <v>-100.23862</v>
      </c>
      <c r="D2006" s="40">
        <v>46.284954399999997</v>
      </c>
    </row>
    <row r="2007" spans="1:4">
      <c r="A2007" s="40">
        <v>38031</v>
      </c>
      <c r="B2007" s="20" t="s">
        <v>3822</v>
      </c>
      <c r="C2007" s="40">
        <v>-98.882799000000006</v>
      </c>
      <c r="D2007" s="40">
        <v>47.457108400000003</v>
      </c>
    </row>
    <row r="2008" spans="1:4">
      <c r="A2008" s="40">
        <v>38033</v>
      </c>
      <c r="B2008" s="20" t="s">
        <v>3607</v>
      </c>
      <c r="C2008" s="40">
        <v>-103.84658</v>
      </c>
      <c r="D2008" s="40">
        <v>46.940261800000002</v>
      </c>
    </row>
    <row r="2009" spans="1:4">
      <c r="A2009" s="40">
        <v>38035</v>
      </c>
      <c r="B2009" s="20" t="s">
        <v>3823</v>
      </c>
      <c r="C2009" s="40">
        <v>-97.457081000000002</v>
      </c>
      <c r="D2009" s="40">
        <v>47.9216658</v>
      </c>
    </row>
    <row r="2010" spans="1:4">
      <c r="A2010" s="40">
        <v>38037</v>
      </c>
      <c r="B2010" s="20" t="s">
        <v>2716</v>
      </c>
      <c r="C2010" s="40">
        <v>-101.63978</v>
      </c>
      <c r="D2010" s="40">
        <v>46.358137499999998</v>
      </c>
    </row>
    <row r="2011" spans="1:4">
      <c r="A2011" s="40">
        <v>38039</v>
      </c>
      <c r="B2011" s="20" t="s">
        <v>3824</v>
      </c>
      <c r="C2011" s="40">
        <v>-98.237031999999999</v>
      </c>
      <c r="D2011" s="40">
        <v>47.4570984</v>
      </c>
    </row>
    <row r="2012" spans="1:4">
      <c r="A2012" s="40">
        <v>38041</v>
      </c>
      <c r="B2012" s="20" t="s">
        <v>3825</v>
      </c>
      <c r="C2012" s="40">
        <v>-102.46071000000001</v>
      </c>
      <c r="D2012" s="40">
        <v>46.432767900000002</v>
      </c>
    </row>
    <row r="2013" spans="1:4">
      <c r="A2013" s="40">
        <v>38043</v>
      </c>
      <c r="B2013" s="20" t="s">
        <v>3826</v>
      </c>
      <c r="C2013" s="40">
        <v>-99.780137999999994</v>
      </c>
      <c r="D2013" s="40">
        <v>46.980139100000002</v>
      </c>
    </row>
    <row r="2014" spans="1:4">
      <c r="A2014" s="40">
        <v>38045</v>
      </c>
      <c r="B2014" s="20" t="s">
        <v>3827</v>
      </c>
      <c r="C2014" s="40">
        <v>-98.535521000000003</v>
      </c>
      <c r="D2014" s="40">
        <v>46.456865100000002</v>
      </c>
    </row>
    <row r="2015" spans="1:4">
      <c r="A2015" s="40">
        <v>38047</v>
      </c>
      <c r="B2015" s="20" t="s">
        <v>2726</v>
      </c>
      <c r="C2015" s="40">
        <v>-99.477126999999996</v>
      </c>
      <c r="D2015" s="40">
        <v>46.457336900000001</v>
      </c>
    </row>
    <row r="2016" spans="1:4">
      <c r="A2016" s="40">
        <v>38049</v>
      </c>
      <c r="B2016" s="20" t="s">
        <v>3094</v>
      </c>
      <c r="C2016" s="40">
        <v>-100.63628</v>
      </c>
      <c r="D2016" s="40">
        <v>48.234398200000001</v>
      </c>
    </row>
    <row r="2017" spans="1:4">
      <c r="A2017" s="40">
        <v>38051</v>
      </c>
      <c r="B2017" s="20" t="s">
        <v>2986</v>
      </c>
      <c r="C2017" s="40">
        <v>-99.441460000000006</v>
      </c>
      <c r="D2017" s="40">
        <v>46.1118053</v>
      </c>
    </row>
    <row r="2018" spans="1:4">
      <c r="A2018" s="40">
        <v>38053</v>
      </c>
      <c r="B2018" s="20" t="s">
        <v>3828</v>
      </c>
      <c r="C2018" s="40">
        <v>-103.39543</v>
      </c>
      <c r="D2018" s="40">
        <v>47.740276700000003</v>
      </c>
    </row>
    <row r="2019" spans="1:4">
      <c r="A2019" s="40">
        <v>38055</v>
      </c>
      <c r="B2019" s="20" t="s">
        <v>3095</v>
      </c>
      <c r="C2019" s="40">
        <v>-101.32196999999999</v>
      </c>
      <c r="D2019" s="40">
        <v>47.606973400000001</v>
      </c>
    </row>
    <row r="2020" spans="1:4">
      <c r="A2020" s="40">
        <v>38057</v>
      </c>
      <c r="B2020" s="20" t="s">
        <v>3100</v>
      </c>
      <c r="C2020" s="40">
        <v>-101.83172999999999</v>
      </c>
      <c r="D2020" s="40">
        <v>47.309060000000002</v>
      </c>
    </row>
    <row r="2021" spans="1:4">
      <c r="A2021" s="40">
        <v>38059</v>
      </c>
      <c r="B2021" s="20" t="s">
        <v>3235</v>
      </c>
      <c r="C2021" s="40">
        <v>-101.28084</v>
      </c>
      <c r="D2021" s="40">
        <v>46.716203499999999</v>
      </c>
    </row>
    <row r="2022" spans="1:4">
      <c r="A2022" s="40">
        <v>38061</v>
      </c>
      <c r="B2022" s="20" t="s">
        <v>3829</v>
      </c>
      <c r="C2022" s="40">
        <v>-102.3557</v>
      </c>
      <c r="D2022" s="40">
        <v>48.201295700000003</v>
      </c>
    </row>
    <row r="2023" spans="1:4">
      <c r="A2023" s="40">
        <v>38063</v>
      </c>
      <c r="B2023" s="20" t="s">
        <v>3308</v>
      </c>
      <c r="C2023" s="40">
        <v>-98.192126000000002</v>
      </c>
      <c r="D2023" s="40">
        <v>47.921717100000002</v>
      </c>
    </row>
    <row r="2024" spans="1:4">
      <c r="A2024" s="40">
        <v>38065</v>
      </c>
      <c r="B2024" s="20" t="s">
        <v>3830</v>
      </c>
      <c r="C2024" s="40">
        <v>-101.34035</v>
      </c>
      <c r="D2024" s="40">
        <v>47.115507999999998</v>
      </c>
    </row>
    <row r="2025" spans="1:4">
      <c r="A2025" s="40">
        <v>38067</v>
      </c>
      <c r="B2025" s="20" t="s">
        <v>3831</v>
      </c>
      <c r="C2025" s="40">
        <v>-97.551564999999997</v>
      </c>
      <c r="D2025" s="40">
        <v>48.767269800000001</v>
      </c>
    </row>
    <row r="2026" spans="1:4">
      <c r="A2026" s="40">
        <v>38069</v>
      </c>
      <c r="B2026" s="20" t="s">
        <v>2995</v>
      </c>
      <c r="C2026" s="40">
        <v>-99.97175</v>
      </c>
      <c r="D2026" s="40">
        <v>48.249580600000002</v>
      </c>
    </row>
    <row r="2027" spans="1:4">
      <c r="A2027" s="40">
        <v>38071</v>
      </c>
      <c r="B2027" s="20" t="s">
        <v>3507</v>
      </c>
      <c r="C2027" s="40">
        <v>-98.720157</v>
      </c>
      <c r="D2027" s="40">
        <v>48.269064100000001</v>
      </c>
    </row>
    <row r="2028" spans="1:4">
      <c r="A2028" s="40">
        <v>38073</v>
      </c>
      <c r="B2028" s="20" t="s">
        <v>3832</v>
      </c>
      <c r="C2028" s="40">
        <v>-97.657425000000003</v>
      </c>
      <c r="D2028" s="40">
        <v>46.456217799999997</v>
      </c>
    </row>
    <row r="2029" spans="1:4">
      <c r="A2029" s="40">
        <v>38075</v>
      </c>
      <c r="B2029" s="20" t="s">
        <v>3510</v>
      </c>
      <c r="C2029" s="40">
        <v>-101.65770999999999</v>
      </c>
      <c r="D2029" s="40">
        <v>48.719104799999997</v>
      </c>
    </row>
    <row r="2030" spans="1:4">
      <c r="A2030" s="40">
        <v>38077</v>
      </c>
      <c r="B2030" s="20" t="s">
        <v>3105</v>
      </c>
      <c r="C2030" s="40">
        <v>-96.948278000000002</v>
      </c>
      <c r="D2030" s="40">
        <v>46.264617999999999</v>
      </c>
    </row>
    <row r="2031" spans="1:4">
      <c r="A2031" s="40">
        <v>38079</v>
      </c>
      <c r="B2031" s="20" t="s">
        <v>3833</v>
      </c>
      <c r="C2031" s="40">
        <v>-99.840964</v>
      </c>
      <c r="D2031" s="40">
        <v>48.772475700000001</v>
      </c>
    </row>
    <row r="2032" spans="1:4">
      <c r="A2032" s="40">
        <v>38081</v>
      </c>
      <c r="B2032" s="20" t="s">
        <v>3834</v>
      </c>
      <c r="C2032" s="40">
        <v>-97.630596999999995</v>
      </c>
      <c r="D2032" s="40">
        <v>46.1078458</v>
      </c>
    </row>
    <row r="2033" spans="1:4">
      <c r="A2033" s="40">
        <v>38083</v>
      </c>
      <c r="B2033" s="20" t="s">
        <v>3254</v>
      </c>
      <c r="C2033" s="40">
        <v>-100.34556000000001</v>
      </c>
      <c r="D2033" s="40">
        <v>47.575426399999998</v>
      </c>
    </row>
    <row r="2034" spans="1:4">
      <c r="A2034" s="40">
        <v>38085</v>
      </c>
      <c r="B2034" s="20" t="s">
        <v>3194</v>
      </c>
      <c r="C2034" s="40">
        <v>-101.04033</v>
      </c>
      <c r="D2034" s="40">
        <v>46.112628100000002</v>
      </c>
    </row>
    <row r="2035" spans="1:4">
      <c r="A2035" s="40">
        <v>38087</v>
      </c>
      <c r="B2035" s="20" t="s">
        <v>3835</v>
      </c>
      <c r="C2035" s="40">
        <v>-103.46029</v>
      </c>
      <c r="D2035" s="40">
        <v>46.447319399999998</v>
      </c>
    </row>
    <row r="2036" spans="1:4">
      <c r="A2036" s="40">
        <v>38089</v>
      </c>
      <c r="B2036" s="20" t="s">
        <v>3109</v>
      </c>
      <c r="C2036" s="40">
        <v>-102.65504</v>
      </c>
      <c r="D2036" s="40">
        <v>46.810788500000001</v>
      </c>
    </row>
    <row r="2037" spans="1:4">
      <c r="A2037" s="40">
        <v>38091</v>
      </c>
      <c r="B2037" s="20" t="s">
        <v>3516</v>
      </c>
      <c r="C2037" s="40">
        <v>-97.724795</v>
      </c>
      <c r="D2037" s="40">
        <v>47.456182099999999</v>
      </c>
    </row>
    <row r="2038" spans="1:4">
      <c r="A2038" s="40">
        <v>38093</v>
      </c>
      <c r="B2038" s="20" t="s">
        <v>3836</v>
      </c>
      <c r="C2038" s="40">
        <v>-98.958949000000004</v>
      </c>
      <c r="D2038" s="40">
        <v>46.979272199999997</v>
      </c>
    </row>
    <row r="2039" spans="1:4">
      <c r="A2039" s="40">
        <v>38095</v>
      </c>
      <c r="B2039" s="20" t="s">
        <v>3837</v>
      </c>
      <c r="C2039" s="40">
        <v>-99.245644999999996</v>
      </c>
      <c r="D2039" s="40">
        <v>48.685660200000001</v>
      </c>
    </row>
    <row r="2040" spans="1:4">
      <c r="A2040" s="40">
        <v>38097</v>
      </c>
      <c r="B2040" s="20" t="s">
        <v>3838</v>
      </c>
      <c r="C2040" s="40">
        <v>-97.161698999999999</v>
      </c>
      <c r="D2040" s="40">
        <v>47.4540042</v>
      </c>
    </row>
    <row r="2041" spans="1:4">
      <c r="A2041" s="40">
        <v>38099</v>
      </c>
      <c r="B2041" s="20" t="s">
        <v>3839</v>
      </c>
      <c r="C2041" s="40">
        <v>-97.721344999999999</v>
      </c>
      <c r="D2041" s="40">
        <v>48.369303000000002</v>
      </c>
    </row>
    <row r="2042" spans="1:4">
      <c r="A2042" s="40">
        <v>38101</v>
      </c>
      <c r="B2042" s="20" t="s">
        <v>3840</v>
      </c>
      <c r="C2042" s="40">
        <v>-101.54187</v>
      </c>
      <c r="D2042" s="40">
        <v>48.221798800000002</v>
      </c>
    </row>
    <row r="2043" spans="1:4">
      <c r="A2043" s="40">
        <v>38103</v>
      </c>
      <c r="B2043" s="20" t="s">
        <v>3155</v>
      </c>
      <c r="C2043" s="40">
        <v>-99.660928999999996</v>
      </c>
      <c r="D2043" s="40">
        <v>47.5875001</v>
      </c>
    </row>
    <row r="2044" spans="1:4">
      <c r="A2044" s="40">
        <v>38105</v>
      </c>
      <c r="B2044" s="20" t="s">
        <v>3841</v>
      </c>
      <c r="C2044" s="40">
        <v>-103.48013</v>
      </c>
      <c r="D2044" s="40">
        <v>48.343731499999997</v>
      </c>
    </row>
    <row r="2045" spans="1:4">
      <c r="A2045" s="40">
        <v>39001</v>
      </c>
      <c r="B2045" s="20" t="s">
        <v>2805</v>
      </c>
      <c r="C2045" s="40">
        <v>-83.472398999999996</v>
      </c>
      <c r="D2045" s="40">
        <v>38.845440199999999</v>
      </c>
    </row>
    <row r="2046" spans="1:4">
      <c r="A2046" s="40">
        <v>39003</v>
      </c>
      <c r="B2046" s="20" t="s">
        <v>3119</v>
      </c>
      <c r="C2046" s="40">
        <v>-84.105841999999996</v>
      </c>
      <c r="D2046" s="40">
        <v>40.771517199999998</v>
      </c>
    </row>
    <row r="2047" spans="1:4">
      <c r="A2047" s="40">
        <v>39005</v>
      </c>
      <c r="B2047" s="20" t="s">
        <v>3842</v>
      </c>
      <c r="C2047" s="40">
        <v>-82.270618999999996</v>
      </c>
      <c r="D2047" s="40">
        <v>40.845928999999998</v>
      </c>
    </row>
    <row r="2048" spans="1:4">
      <c r="A2048" s="40">
        <v>39007</v>
      </c>
      <c r="B2048" s="20" t="s">
        <v>3843</v>
      </c>
      <c r="C2048" s="40">
        <v>-80.748633999999996</v>
      </c>
      <c r="D2048" s="40">
        <v>41.707529999999998</v>
      </c>
    </row>
    <row r="2049" spans="1:4">
      <c r="A2049" s="40">
        <v>39009</v>
      </c>
      <c r="B2049" s="20" t="s">
        <v>3844</v>
      </c>
      <c r="C2049" s="40">
        <v>-82.045180999999999</v>
      </c>
      <c r="D2049" s="40">
        <v>39.3340326</v>
      </c>
    </row>
    <row r="2050" spans="1:4">
      <c r="A2050" s="40">
        <v>39011</v>
      </c>
      <c r="B2050" s="20" t="s">
        <v>3845</v>
      </c>
      <c r="C2050" s="40">
        <v>-84.221681000000004</v>
      </c>
      <c r="D2050" s="40">
        <v>40.560856999999999</v>
      </c>
    </row>
    <row r="2051" spans="1:4">
      <c r="A2051" s="40">
        <v>39013</v>
      </c>
      <c r="B2051" s="20" t="s">
        <v>3846</v>
      </c>
      <c r="C2051" s="40">
        <v>-80.988619999999997</v>
      </c>
      <c r="D2051" s="40">
        <v>40.015762000000002</v>
      </c>
    </row>
    <row r="2052" spans="1:4">
      <c r="A2052" s="40">
        <v>39015</v>
      </c>
      <c r="B2052" s="20" t="s">
        <v>3067</v>
      </c>
      <c r="C2052" s="40">
        <v>-83.867416000000006</v>
      </c>
      <c r="D2052" s="40">
        <v>38.934103200000003</v>
      </c>
    </row>
    <row r="2053" spans="1:4">
      <c r="A2053" s="40">
        <v>39017</v>
      </c>
      <c r="B2053" s="20" t="s">
        <v>2596</v>
      </c>
      <c r="C2053" s="40">
        <v>-84.576076999999998</v>
      </c>
      <c r="D2053" s="40">
        <v>39.438979199999999</v>
      </c>
    </row>
    <row r="2054" spans="1:4">
      <c r="A2054" s="40">
        <v>39019</v>
      </c>
      <c r="B2054" s="20" t="s">
        <v>2702</v>
      </c>
      <c r="C2054" s="40">
        <v>-81.089732999999995</v>
      </c>
      <c r="D2054" s="40">
        <v>40.579571999999999</v>
      </c>
    </row>
    <row r="2055" spans="1:4">
      <c r="A2055" s="40">
        <v>39021</v>
      </c>
      <c r="B2055" s="20" t="s">
        <v>3070</v>
      </c>
      <c r="C2055" s="40">
        <v>-83.769668999999993</v>
      </c>
      <c r="D2055" s="40">
        <v>40.137667</v>
      </c>
    </row>
    <row r="2056" spans="1:4">
      <c r="A2056" s="40">
        <v>39023</v>
      </c>
      <c r="B2056" s="20" t="s">
        <v>2704</v>
      </c>
      <c r="C2056" s="40">
        <v>-83.783541</v>
      </c>
      <c r="D2056" s="40">
        <v>39.9166004</v>
      </c>
    </row>
    <row r="2057" spans="1:4">
      <c r="A2057" s="40">
        <v>39025</v>
      </c>
      <c r="B2057" s="20" t="s">
        <v>3847</v>
      </c>
      <c r="C2057" s="40">
        <v>-84.151933999999997</v>
      </c>
      <c r="D2057" s="40">
        <v>39.0474204</v>
      </c>
    </row>
    <row r="2058" spans="1:4">
      <c r="A2058" s="40">
        <v>39027</v>
      </c>
      <c r="B2058" s="20" t="s">
        <v>3072</v>
      </c>
      <c r="C2058" s="40">
        <v>-83.808255000000003</v>
      </c>
      <c r="D2058" s="40">
        <v>39.414896599999999</v>
      </c>
    </row>
    <row r="2059" spans="1:4">
      <c r="A2059" s="40">
        <v>39029</v>
      </c>
      <c r="B2059" s="20" t="s">
        <v>3848</v>
      </c>
      <c r="C2059" s="40">
        <v>-80.777090999999999</v>
      </c>
      <c r="D2059" s="40">
        <v>40.768533099999999</v>
      </c>
    </row>
    <row r="2060" spans="1:4">
      <c r="A2060" s="40">
        <v>39031</v>
      </c>
      <c r="B2060" s="20" t="s">
        <v>3849</v>
      </c>
      <c r="C2060" s="40">
        <v>-81.919802000000004</v>
      </c>
      <c r="D2060" s="40">
        <v>40.302152700000001</v>
      </c>
    </row>
    <row r="2061" spans="1:4">
      <c r="A2061" s="40">
        <v>39033</v>
      </c>
      <c r="B2061" s="20" t="s">
        <v>2708</v>
      </c>
      <c r="C2061" s="40">
        <v>-82.919974999999994</v>
      </c>
      <c r="D2061" s="40">
        <v>40.850616799999997</v>
      </c>
    </row>
    <row r="2062" spans="1:4">
      <c r="A2062" s="40">
        <v>39035</v>
      </c>
      <c r="B2062" s="20" t="s">
        <v>3850</v>
      </c>
      <c r="C2062" s="40">
        <v>-81.658754000000002</v>
      </c>
      <c r="D2062" s="40">
        <v>41.424260199999999</v>
      </c>
    </row>
    <row r="2063" spans="1:4">
      <c r="A2063" s="40">
        <v>39037</v>
      </c>
      <c r="B2063" s="20" t="s">
        <v>3851</v>
      </c>
      <c r="C2063" s="40">
        <v>-84.619457999999995</v>
      </c>
      <c r="D2063" s="40">
        <v>40.133818599999998</v>
      </c>
    </row>
    <row r="2064" spans="1:4">
      <c r="A2064" s="40">
        <v>39039</v>
      </c>
      <c r="B2064" s="20" t="s">
        <v>3852</v>
      </c>
      <c r="C2064" s="40">
        <v>-84.490719999999996</v>
      </c>
      <c r="D2064" s="40">
        <v>41.323985399999998</v>
      </c>
    </row>
    <row r="2065" spans="1:4">
      <c r="A2065" s="40">
        <v>39041</v>
      </c>
      <c r="B2065" s="20" t="s">
        <v>965</v>
      </c>
      <c r="C2065" s="40">
        <v>-83.004503</v>
      </c>
      <c r="D2065" s="40">
        <v>40.278413499999999</v>
      </c>
    </row>
    <row r="2066" spans="1:4">
      <c r="A2066" s="40">
        <v>39043</v>
      </c>
      <c r="B2066" s="20" t="s">
        <v>3730</v>
      </c>
      <c r="C2066" s="40">
        <v>-82.637996999999999</v>
      </c>
      <c r="D2066" s="40">
        <v>41.374214600000002</v>
      </c>
    </row>
    <row r="2067" spans="1:4">
      <c r="A2067" s="40">
        <v>39045</v>
      </c>
      <c r="B2067" s="20" t="s">
        <v>2860</v>
      </c>
      <c r="C2067" s="40">
        <v>-82.630643000000006</v>
      </c>
      <c r="D2067" s="40">
        <v>39.7516471</v>
      </c>
    </row>
    <row r="2068" spans="1:4">
      <c r="A2068" s="40">
        <v>39047</v>
      </c>
      <c r="B2068" s="20" t="s">
        <v>2618</v>
      </c>
      <c r="C2068" s="40">
        <v>-83.456085000000002</v>
      </c>
      <c r="D2068" s="40">
        <v>39.560238300000002</v>
      </c>
    </row>
    <row r="2069" spans="1:4">
      <c r="A2069" s="40">
        <v>39049</v>
      </c>
      <c r="B2069" s="20" t="s">
        <v>2619</v>
      </c>
      <c r="C2069" s="40">
        <v>-83.009123000000002</v>
      </c>
      <c r="D2069" s="40">
        <v>39.969272500000002</v>
      </c>
    </row>
    <row r="2070" spans="1:4">
      <c r="A2070" s="40">
        <v>39051</v>
      </c>
      <c r="B2070" s="20" t="s">
        <v>2714</v>
      </c>
      <c r="C2070" s="40">
        <v>-84.129440000000002</v>
      </c>
      <c r="D2070" s="40">
        <v>41.6018331</v>
      </c>
    </row>
    <row r="2071" spans="1:4">
      <c r="A2071" s="40">
        <v>39053</v>
      </c>
      <c r="B2071" s="20" t="s">
        <v>3853</v>
      </c>
      <c r="C2071" s="40">
        <v>-82.316925999999995</v>
      </c>
      <c r="D2071" s="40">
        <v>38.824760900000001</v>
      </c>
    </row>
    <row r="2072" spans="1:4">
      <c r="A2072" s="40">
        <v>39055</v>
      </c>
      <c r="B2072" s="20" t="s">
        <v>3854</v>
      </c>
      <c r="C2072" s="40">
        <v>-81.178720999999996</v>
      </c>
      <c r="D2072" s="40">
        <v>41.499724800000003</v>
      </c>
    </row>
    <row r="2073" spans="1:4">
      <c r="A2073" s="40">
        <v>39057</v>
      </c>
      <c r="B2073" s="20" t="s">
        <v>2620</v>
      </c>
      <c r="C2073" s="40">
        <v>-83.889690999999999</v>
      </c>
      <c r="D2073" s="40">
        <v>39.691327899999997</v>
      </c>
    </row>
    <row r="2074" spans="1:4">
      <c r="A2074" s="40">
        <v>39059</v>
      </c>
      <c r="B2074" s="20" t="s">
        <v>3855</v>
      </c>
      <c r="C2074" s="40">
        <v>-81.494000999999997</v>
      </c>
      <c r="D2074" s="40">
        <v>40.051919599999998</v>
      </c>
    </row>
    <row r="2075" spans="1:4">
      <c r="A2075" s="40">
        <v>39061</v>
      </c>
      <c r="B2075" s="20" t="s">
        <v>478</v>
      </c>
      <c r="C2075" s="40">
        <v>-84.543098000000001</v>
      </c>
      <c r="D2075" s="40">
        <v>39.195577499999999</v>
      </c>
    </row>
    <row r="2076" spans="1:4">
      <c r="A2076" s="40">
        <v>39063</v>
      </c>
      <c r="B2076" s="20" t="s">
        <v>2971</v>
      </c>
      <c r="C2076" s="40">
        <v>-83.666308000000001</v>
      </c>
      <c r="D2076" s="40">
        <v>41.0017815</v>
      </c>
    </row>
    <row r="2077" spans="1:4">
      <c r="A2077" s="40">
        <v>39065</v>
      </c>
      <c r="B2077" s="20" t="s">
        <v>3082</v>
      </c>
      <c r="C2077" s="40">
        <v>-83.659398999999993</v>
      </c>
      <c r="D2077" s="40">
        <v>40.661294300000002</v>
      </c>
    </row>
    <row r="2078" spans="1:4">
      <c r="A2078" s="40">
        <v>39067</v>
      </c>
      <c r="B2078" s="20" t="s">
        <v>3128</v>
      </c>
      <c r="C2078" s="40">
        <v>-81.091498999999999</v>
      </c>
      <c r="D2078" s="40">
        <v>40.2935619</v>
      </c>
    </row>
    <row r="2079" spans="1:4">
      <c r="A2079" s="40">
        <v>39069</v>
      </c>
      <c r="B2079" s="20" t="s">
        <v>2622</v>
      </c>
      <c r="C2079" s="40">
        <v>-84.068306000000007</v>
      </c>
      <c r="D2079" s="40">
        <v>41.333964199999997</v>
      </c>
    </row>
    <row r="2080" spans="1:4">
      <c r="A2080" s="40">
        <v>39071</v>
      </c>
      <c r="B2080" s="20" t="s">
        <v>3856</v>
      </c>
      <c r="C2080" s="40">
        <v>-83.600786999999997</v>
      </c>
      <c r="D2080" s="40">
        <v>39.184683300000003</v>
      </c>
    </row>
    <row r="2081" spans="1:4">
      <c r="A2081" s="40">
        <v>39073</v>
      </c>
      <c r="B2081" s="20" t="s">
        <v>3857</v>
      </c>
      <c r="C2081" s="40">
        <v>-82.479078999999999</v>
      </c>
      <c r="D2081" s="40">
        <v>39.497129200000003</v>
      </c>
    </row>
    <row r="2082" spans="1:4">
      <c r="A2082" s="40">
        <v>39075</v>
      </c>
      <c r="B2082" s="20" t="s">
        <v>2894</v>
      </c>
      <c r="C2082" s="40">
        <v>-81.930671000000004</v>
      </c>
      <c r="D2082" s="40">
        <v>40.561481899999997</v>
      </c>
    </row>
    <row r="2083" spans="1:4">
      <c r="A2083" s="40">
        <v>39077</v>
      </c>
      <c r="B2083" s="20" t="s">
        <v>3426</v>
      </c>
      <c r="C2083" s="40">
        <v>-82.598422999999997</v>
      </c>
      <c r="D2083" s="40">
        <v>41.146517199999998</v>
      </c>
    </row>
    <row r="2084" spans="1:4">
      <c r="A2084" s="40">
        <v>39079</v>
      </c>
      <c r="B2084" s="20" t="s">
        <v>2623</v>
      </c>
      <c r="C2084" s="40">
        <v>-82.618324999999999</v>
      </c>
      <c r="D2084" s="40">
        <v>39.019715400000003</v>
      </c>
    </row>
    <row r="2085" spans="1:4">
      <c r="A2085" s="40">
        <v>39081</v>
      </c>
      <c r="B2085" s="20" t="s">
        <v>2624</v>
      </c>
      <c r="C2085" s="40">
        <v>-80.761131000000006</v>
      </c>
      <c r="D2085" s="40">
        <v>40.3847004</v>
      </c>
    </row>
    <row r="2086" spans="1:4">
      <c r="A2086" s="40">
        <v>39083</v>
      </c>
      <c r="B2086" s="20" t="s">
        <v>3090</v>
      </c>
      <c r="C2086" s="40">
        <v>-82.422873999999993</v>
      </c>
      <c r="D2086" s="40">
        <v>40.399023499999998</v>
      </c>
    </row>
    <row r="2087" spans="1:4">
      <c r="A2087" s="40">
        <v>39085</v>
      </c>
      <c r="B2087" s="20" t="s">
        <v>2766</v>
      </c>
      <c r="C2087" s="40">
        <v>-81.237128999999996</v>
      </c>
      <c r="D2087" s="40">
        <v>41.696892699999999</v>
      </c>
    </row>
    <row r="2088" spans="1:4">
      <c r="A2088" s="40">
        <v>39087</v>
      </c>
      <c r="B2088" s="20" t="s">
        <v>2627</v>
      </c>
      <c r="C2088" s="40">
        <v>-82.536752000000007</v>
      </c>
      <c r="D2088" s="40">
        <v>38.598495</v>
      </c>
    </row>
    <row r="2089" spans="1:4">
      <c r="A2089" s="40">
        <v>39089</v>
      </c>
      <c r="B2089" s="20" t="s">
        <v>3858</v>
      </c>
      <c r="C2089" s="40">
        <v>-82.482905000000002</v>
      </c>
      <c r="D2089" s="40">
        <v>40.091701100000002</v>
      </c>
    </row>
    <row r="2090" spans="1:4">
      <c r="A2090" s="40">
        <v>39091</v>
      </c>
      <c r="B2090" s="20" t="s">
        <v>2726</v>
      </c>
      <c r="C2090" s="40">
        <v>-83.765270000000001</v>
      </c>
      <c r="D2090" s="40">
        <v>40.388397099999999</v>
      </c>
    </row>
    <row r="2091" spans="1:4">
      <c r="A2091" s="40">
        <v>39093</v>
      </c>
      <c r="B2091" s="20" t="s">
        <v>3859</v>
      </c>
      <c r="C2091" s="40">
        <v>-82.151114000000007</v>
      </c>
      <c r="D2091" s="40">
        <v>41.2955793</v>
      </c>
    </row>
    <row r="2092" spans="1:4">
      <c r="A2092" s="40">
        <v>39095</v>
      </c>
      <c r="B2092" s="20" t="s">
        <v>3179</v>
      </c>
      <c r="C2092" s="40">
        <v>-83.655452999999994</v>
      </c>
      <c r="D2092" s="40">
        <v>41.620647900000002</v>
      </c>
    </row>
    <row r="2093" spans="1:4">
      <c r="A2093" s="40">
        <v>39097</v>
      </c>
      <c r="B2093" s="20" t="s">
        <v>570</v>
      </c>
      <c r="C2093" s="40">
        <v>-83.400126999999998</v>
      </c>
      <c r="D2093" s="40">
        <v>39.894296900000001</v>
      </c>
    </row>
    <row r="2094" spans="1:4">
      <c r="A2094" s="40">
        <v>39099</v>
      </c>
      <c r="B2094" s="20" t="s">
        <v>3860</v>
      </c>
      <c r="C2094" s="40">
        <v>-80.776370999999997</v>
      </c>
      <c r="D2094" s="40">
        <v>41.014676100000003</v>
      </c>
    </row>
    <row r="2095" spans="1:4">
      <c r="A2095" s="40">
        <v>39101</v>
      </c>
      <c r="B2095" s="20" t="s">
        <v>2633</v>
      </c>
      <c r="C2095" s="40">
        <v>-83.159858999999997</v>
      </c>
      <c r="D2095" s="40">
        <v>40.587446999999997</v>
      </c>
    </row>
    <row r="2096" spans="1:4">
      <c r="A2096" s="40">
        <v>39103</v>
      </c>
      <c r="B2096" s="20" t="s">
        <v>3861</v>
      </c>
      <c r="C2096" s="40">
        <v>-81.899861999999999</v>
      </c>
      <c r="D2096" s="40">
        <v>41.117705899999997</v>
      </c>
    </row>
    <row r="2097" spans="1:4">
      <c r="A2097" s="40">
        <v>39105</v>
      </c>
      <c r="B2097" s="20" t="s">
        <v>3862</v>
      </c>
      <c r="C2097" s="40">
        <v>-82.022953999999999</v>
      </c>
      <c r="D2097" s="40">
        <v>39.082333400000003</v>
      </c>
    </row>
    <row r="2098" spans="1:4">
      <c r="A2098" s="40">
        <v>39107</v>
      </c>
      <c r="B2098" s="20" t="s">
        <v>3100</v>
      </c>
      <c r="C2098" s="40">
        <v>-84.629298000000006</v>
      </c>
      <c r="D2098" s="40">
        <v>40.5403077</v>
      </c>
    </row>
    <row r="2099" spans="1:4">
      <c r="A2099" s="40">
        <v>39109</v>
      </c>
      <c r="B2099" s="20" t="s">
        <v>363</v>
      </c>
      <c r="C2099" s="40">
        <v>-84.228689000000003</v>
      </c>
      <c r="D2099" s="40">
        <v>40.0541439</v>
      </c>
    </row>
    <row r="2100" spans="1:4">
      <c r="A2100" s="40">
        <v>39111</v>
      </c>
      <c r="B2100" s="20" t="s">
        <v>2636</v>
      </c>
      <c r="C2100" s="40">
        <v>-81.082674999999995</v>
      </c>
      <c r="D2100" s="40">
        <v>39.727533700000002</v>
      </c>
    </row>
    <row r="2101" spans="1:4">
      <c r="A2101" s="40">
        <v>39113</v>
      </c>
      <c r="B2101" s="20" t="s">
        <v>2637</v>
      </c>
      <c r="C2101" s="40">
        <v>-84.290378000000004</v>
      </c>
      <c r="D2101" s="40">
        <v>39.754421000000001</v>
      </c>
    </row>
    <row r="2102" spans="1:4">
      <c r="A2102" s="40">
        <v>39115</v>
      </c>
      <c r="B2102" s="20" t="s">
        <v>2638</v>
      </c>
      <c r="C2102" s="40">
        <v>-81.852846999999997</v>
      </c>
      <c r="D2102" s="40">
        <v>39.620713100000003</v>
      </c>
    </row>
    <row r="2103" spans="1:4">
      <c r="A2103" s="40">
        <v>39117</v>
      </c>
      <c r="B2103" s="20" t="s">
        <v>3863</v>
      </c>
      <c r="C2103" s="40">
        <v>-82.794589000000002</v>
      </c>
      <c r="D2103" s="40">
        <v>40.524059399999999</v>
      </c>
    </row>
    <row r="2104" spans="1:4">
      <c r="A2104" s="40">
        <v>39119</v>
      </c>
      <c r="B2104" s="20" t="s">
        <v>3864</v>
      </c>
      <c r="C2104" s="40">
        <v>-81.944523000000004</v>
      </c>
      <c r="D2104" s="40">
        <v>39.965813900000001</v>
      </c>
    </row>
    <row r="2105" spans="1:4">
      <c r="A2105" s="40">
        <v>39121</v>
      </c>
      <c r="B2105" s="20" t="s">
        <v>3136</v>
      </c>
      <c r="C2105" s="40">
        <v>-81.456125999999998</v>
      </c>
      <c r="D2105" s="40">
        <v>39.766075200000003</v>
      </c>
    </row>
    <row r="2106" spans="1:4">
      <c r="A2106" s="40">
        <v>39123</v>
      </c>
      <c r="B2106" s="20" t="s">
        <v>3242</v>
      </c>
      <c r="C2106" s="40">
        <v>-83.109239000000002</v>
      </c>
      <c r="D2106" s="40">
        <v>41.5370554</v>
      </c>
    </row>
    <row r="2107" spans="1:4">
      <c r="A2107" s="40">
        <v>39125</v>
      </c>
      <c r="B2107" s="20" t="s">
        <v>2993</v>
      </c>
      <c r="C2107" s="40">
        <v>-84.580188000000007</v>
      </c>
      <c r="D2107" s="40">
        <v>41.116742500000001</v>
      </c>
    </row>
    <row r="2108" spans="1:4">
      <c r="A2108" s="40">
        <v>39127</v>
      </c>
      <c r="B2108" s="20" t="s">
        <v>2639</v>
      </c>
      <c r="C2108" s="40">
        <v>-82.236182999999997</v>
      </c>
      <c r="D2108" s="40">
        <v>39.737239600000002</v>
      </c>
    </row>
    <row r="2109" spans="1:4">
      <c r="A2109" s="40">
        <v>39129</v>
      </c>
      <c r="B2109" s="20" t="s">
        <v>3865</v>
      </c>
      <c r="C2109" s="40">
        <v>-83.024501999999998</v>
      </c>
      <c r="D2109" s="40">
        <v>39.641859599999997</v>
      </c>
    </row>
    <row r="2110" spans="1:4">
      <c r="A2110" s="40">
        <v>39131</v>
      </c>
      <c r="B2110" s="20" t="s">
        <v>2641</v>
      </c>
      <c r="C2110" s="40">
        <v>-83.066789999999997</v>
      </c>
      <c r="D2110" s="40">
        <v>39.077055199999997</v>
      </c>
    </row>
    <row r="2111" spans="1:4">
      <c r="A2111" s="40">
        <v>39133</v>
      </c>
      <c r="B2111" s="20" t="s">
        <v>3866</v>
      </c>
      <c r="C2111" s="40">
        <v>-81.197367999999997</v>
      </c>
      <c r="D2111" s="40">
        <v>41.167908500000003</v>
      </c>
    </row>
    <row r="2112" spans="1:4">
      <c r="A2112" s="40">
        <v>39135</v>
      </c>
      <c r="B2112" s="20" t="s">
        <v>3867</v>
      </c>
      <c r="C2112" s="40">
        <v>-84.648043999999999</v>
      </c>
      <c r="D2112" s="40">
        <v>39.742205400000003</v>
      </c>
    </row>
    <row r="2113" spans="1:4">
      <c r="A2113" s="40">
        <v>39137</v>
      </c>
      <c r="B2113" s="20" t="s">
        <v>2909</v>
      </c>
      <c r="C2113" s="40">
        <v>-84.131685000000004</v>
      </c>
      <c r="D2113" s="40">
        <v>41.022167699999997</v>
      </c>
    </row>
    <row r="2114" spans="1:4">
      <c r="A2114" s="40">
        <v>39139</v>
      </c>
      <c r="B2114" s="20" t="s">
        <v>3105</v>
      </c>
      <c r="C2114" s="40">
        <v>-82.536766</v>
      </c>
      <c r="D2114" s="40">
        <v>40.774824799999998</v>
      </c>
    </row>
    <row r="2115" spans="1:4">
      <c r="A2115" s="40">
        <v>39141</v>
      </c>
      <c r="B2115" s="20" t="s">
        <v>3868</v>
      </c>
      <c r="C2115" s="40">
        <v>-83.056959000000006</v>
      </c>
      <c r="D2115" s="40">
        <v>39.337530100000002</v>
      </c>
    </row>
    <row r="2116" spans="1:4">
      <c r="A2116" s="40">
        <v>39143</v>
      </c>
      <c r="B2116" s="20" t="s">
        <v>3869</v>
      </c>
      <c r="C2116" s="40">
        <v>-83.144199</v>
      </c>
      <c r="D2116" s="40">
        <v>41.357303700000003</v>
      </c>
    </row>
    <row r="2117" spans="1:4">
      <c r="A2117" s="40">
        <v>39145</v>
      </c>
      <c r="B2117" s="20" t="s">
        <v>3870</v>
      </c>
      <c r="C2117" s="40">
        <v>-82.993268999999998</v>
      </c>
      <c r="D2117" s="40">
        <v>38.804040800000003</v>
      </c>
    </row>
    <row r="2118" spans="1:4">
      <c r="A2118" s="40">
        <v>39147</v>
      </c>
      <c r="B2118" s="20" t="s">
        <v>3742</v>
      </c>
      <c r="C2118" s="40">
        <v>-83.127595999999997</v>
      </c>
      <c r="D2118" s="40">
        <v>41.123782499999997</v>
      </c>
    </row>
    <row r="2119" spans="1:4">
      <c r="A2119" s="40">
        <v>39149</v>
      </c>
      <c r="B2119" s="20" t="s">
        <v>2645</v>
      </c>
      <c r="C2119" s="40">
        <v>-84.204401000000004</v>
      </c>
      <c r="D2119" s="40">
        <v>40.332121800000003</v>
      </c>
    </row>
    <row r="2120" spans="1:4">
      <c r="A2120" s="40">
        <v>39151</v>
      </c>
      <c r="B2120" s="20" t="s">
        <v>3109</v>
      </c>
      <c r="C2120" s="40">
        <v>-81.365718000000001</v>
      </c>
      <c r="D2120" s="40">
        <v>40.813838199999999</v>
      </c>
    </row>
    <row r="2121" spans="1:4">
      <c r="A2121" s="40">
        <v>39153</v>
      </c>
      <c r="B2121" s="20" t="s">
        <v>2857</v>
      </c>
      <c r="C2121" s="40">
        <v>-81.532190999999997</v>
      </c>
      <c r="D2121" s="40">
        <v>41.125875700000002</v>
      </c>
    </row>
    <row r="2122" spans="1:4">
      <c r="A2122" s="40">
        <v>39155</v>
      </c>
      <c r="B2122" s="20" t="s">
        <v>3871</v>
      </c>
      <c r="C2122" s="40">
        <v>-80.761106999999996</v>
      </c>
      <c r="D2122" s="40">
        <v>41.317344400000003</v>
      </c>
    </row>
    <row r="2123" spans="1:4">
      <c r="A2123" s="40">
        <v>39157</v>
      </c>
      <c r="B2123" s="20" t="s">
        <v>3872</v>
      </c>
      <c r="C2123" s="40">
        <v>-81.474504999999994</v>
      </c>
      <c r="D2123" s="40">
        <v>40.441314300000002</v>
      </c>
    </row>
    <row r="2124" spans="1:4">
      <c r="A2124" s="40">
        <v>39159</v>
      </c>
      <c r="B2124" s="20" t="s">
        <v>2745</v>
      </c>
      <c r="C2124" s="40">
        <v>-83.371302</v>
      </c>
      <c r="D2124" s="40">
        <v>40.299266600000003</v>
      </c>
    </row>
    <row r="2125" spans="1:4">
      <c r="A2125" s="40">
        <v>39161</v>
      </c>
      <c r="B2125" s="20" t="s">
        <v>3873</v>
      </c>
      <c r="C2125" s="40">
        <v>-84.586076000000006</v>
      </c>
      <c r="D2125" s="40">
        <v>40.855541600000002</v>
      </c>
    </row>
    <row r="2126" spans="1:4">
      <c r="A2126" s="40">
        <v>39163</v>
      </c>
      <c r="B2126" s="20" t="s">
        <v>3874</v>
      </c>
      <c r="C2126" s="40">
        <v>-82.485454000000004</v>
      </c>
      <c r="D2126" s="40">
        <v>39.251064900000003</v>
      </c>
    </row>
    <row r="2127" spans="1:4">
      <c r="A2127" s="40">
        <v>39165</v>
      </c>
      <c r="B2127" s="20" t="s">
        <v>3020</v>
      </c>
      <c r="C2127" s="40">
        <v>-84.167286000000004</v>
      </c>
      <c r="D2127" s="40">
        <v>39.427350599999997</v>
      </c>
    </row>
    <row r="2128" spans="1:4">
      <c r="A2128" s="40">
        <v>39167</v>
      </c>
      <c r="B2128" s="20" t="s">
        <v>1523</v>
      </c>
      <c r="C2128" s="40">
        <v>-81.495475999999996</v>
      </c>
      <c r="D2128" s="40">
        <v>39.455578899999999</v>
      </c>
    </row>
    <row r="2129" spans="1:4">
      <c r="A2129" s="40">
        <v>39169</v>
      </c>
      <c r="B2129" s="20" t="s">
        <v>3021</v>
      </c>
      <c r="C2129" s="40">
        <v>-81.887808000000007</v>
      </c>
      <c r="D2129" s="40">
        <v>40.829267100000003</v>
      </c>
    </row>
    <row r="2130" spans="1:4">
      <c r="A2130" s="40">
        <v>39171</v>
      </c>
      <c r="B2130" s="20" t="s">
        <v>3841</v>
      </c>
      <c r="C2130" s="40">
        <v>-84.588161999999997</v>
      </c>
      <c r="D2130" s="40">
        <v>41.560279700000002</v>
      </c>
    </row>
    <row r="2131" spans="1:4">
      <c r="A2131" s="40">
        <v>39173</v>
      </c>
      <c r="B2131" s="20" t="s">
        <v>3875</v>
      </c>
      <c r="C2131" s="40">
        <v>-83.623114000000001</v>
      </c>
      <c r="D2131" s="40">
        <v>41.3616016</v>
      </c>
    </row>
    <row r="2132" spans="1:4">
      <c r="A2132" s="40">
        <v>39175</v>
      </c>
      <c r="B2132" s="20" t="s">
        <v>3876</v>
      </c>
      <c r="C2132" s="40">
        <v>-83.304265999999998</v>
      </c>
      <c r="D2132" s="40">
        <v>40.842367000000003</v>
      </c>
    </row>
    <row r="2133" spans="1:4">
      <c r="A2133" s="40">
        <v>40001</v>
      </c>
      <c r="B2133" s="20" t="s">
        <v>3157</v>
      </c>
      <c r="C2133" s="40">
        <v>-94.658631999999997</v>
      </c>
      <c r="D2133" s="40">
        <v>35.8840626</v>
      </c>
    </row>
    <row r="2134" spans="1:4">
      <c r="A2134" s="40">
        <v>40003</v>
      </c>
      <c r="B2134" s="20" t="s">
        <v>3877</v>
      </c>
      <c r="C2134" s="40">
        <v>-98.321763000000004</v>
      </c>
      <c r="D2134" s="40">
        <v>36.7309184</v>
      </c>
    </row>
    <row r="2135" spans="1:4">
      <c r="A2135" s="40">
        <v>40005</v>
      </c>
      <c r="B2135" s="20" t="s">
        <v>3878</v>
      </c>
      <c r="C2135" s="40">
        <v>-96.037948999999998</v>
      </c>
      <c r="D2135" s="40">
        <v>34.373672599999999</v>
      </c>
    </row>
    <row r="2136" spans="1:4">
      <c r="A2136" s="40">
        <v>40007</v>
      </c>
      <c r="B2136" s="20" t="s">
        <v>3879</v>
      </c>
      <c r="C2136" s="40">
        <v>-100.47655</v>
      </c>
      <c r="D2136" s="40">
        <v>36.749668900000003</v>
      </c>
    </row>
    <row r="2137" spans="1:4">
      <c r="A2137" s="40">
        <v>40009</v>
      </c>
      <c r="B2137" s="20" t="s">
        <v>3880</v>
      </c>
      <c r="C2137" s="40">
        <v>-99.680425999999997</v>
      </c>
      <c r="D2137" s="40">
        <v>35.267926500000002</v>
      </c>
    </row>
    <row r="2138" spans="1:4">
      <c r="A2138" s="40">
        <v>40011</v>
      </c>
      <c r="B2138" s="20" t="s">
        <v>3038</v>
      </c>
      <c r="C2138" s="40">
        <v>-98.432652000000004</v>
      </c>
      <c r="D2138" s="40">
        <v>35.875361699999999</v>
      </c>
    </row>
    <row r="2139" spans="1:4">
      <c r="A2139" s="40">
        <v>40013</v>
      </c>
      <c r="B2139" s="20" t="s">
        <v>2931</v>
      </c>
      <c r="C2139" s="40">
        <v>-96.262463999999994</v>
      </c>
      <c r="D2139" s="40">
        <v>33.962786000000001</v>
      </c>
    </row>
    <row r="2140" spans="1:4">
      <c r="A2140" s="40">
        <v>40015</v>
      </c>
      <c r="B2140" s="20" t="s">
        <v>3329</v>
      </c>
      <c r="C2140" s="40">
        <v>-98.375023999999996</v>
      </c>
      <c r="D2140" s="40">
        <v>35.1743764</v>
      </c>
    </row>
    <row r="2141" spans="1:4">
      <c r="A2141" s="40">
        <v>40017</v>
      </c>
      <c r="B2141" s="20" t="s">
        <v>3881</v>
      </c>
      <c r="C2141" s="40">
        <v>-97.982411999999997</v>
      </c>
      <c r="D2141" s="40">
        <v>35.542338200000003</v>
      </c>
    </row>
    <row r="2142" spans="1:4">
      <c r="A2142" s="40">
        <v>40019</v>
      </c>
      <c r="B2142" s="20" t="s">
        <v>3281</v>
      </c>
      <c r="C2142" s="40">
        <v>-97.285892000000004</v>
      </c>
      <c r="D2142" s="40">
        <v>34.2509017</v>
      </c>
    </row>
    <row r="2143" spans="1:4">
      <c r="A2143" s="40">
        <v>40021</v>
      </c>
      <c r="B2143" s="20" t="s">
        <v>2599</v>
      </c>
      <c r="C2143" s="40">
        <v>-94.999487000000002</v>
      </c>
      <c r="D2143" s="40">
        <v>35.906642699999999</v>
      </c>
    </row>
    <row r="2144" spans="1:4">
      <c r="A2144" s="40">
        <v>40023</v>
      </c>
      <c r="B2144" s="20" t="s">
        <v>2601</v>
      </c>
      <c r="C2144" s="40">
        <v>-95.553753999999998</v>
      </c>
      <c r="D2144" s="40">
        <v>34.025570700000003</v>
      </c>
    </row>
    <row r="2145" spans="1:4">
      <c r="A2145" s="40">
        <v>40025</v>
      </c>
      <c r="B2145" s="20" t="s">
        <v>3882</v>
      </c>
      <c r="C2145" s="40">
        <v>-102.51781</v>
      </c>
      <c r="D2145" s="40">
        <v>36.748266299999997</v>
      </c>
    </row>
    <row r="2146" spans="1:4">
      <c r="A2146" s="40">
        <v>40027</v>
      </c>
      <c r="B2146" s="20" t="s">
        <v>633</v>
      </c>
      <c r="C2146" s="40">
        <v>-97.326706999999999</v>
      </c>
      <c r="D2146" s="40">
        <v>35.203468700000002</v>
      </c>
    </row>
    <row r="2147" spans="1:4">
      <c r="A2147" s="40">
        <v>40029</v>
      </c>
      <c r="B2147" s="20" t="s">
        <v>3883</v>
      </c>
      <c r="C2147" s="40">
        <v>-96.297987000000006</v>
      </c>
      <c r="D2147" s="40">
        <v>34.588401300000001</v>
      </c>
    </row>
    <row r="2148" spans="1:4">
      <c r="A2148" s="40">
        <v>40031</v>
      </c>
      <c r="B2148" s="20" t="s">
        <v>3210</v>
      </c>
      <c r="C2148" s="40">
        <v>-98.471643</v>
      </c>
      <c r="D2148" s="40">
        <v>34.662009900000001</v>
      </c>
    </row>
    <row r="2149" spans="1:4">
      <c r="A2149" s="40">
        <v>40033</v>
      </c>
      <c r="B2149" s="20" t="s">
        <v>3884</v>
      </c>
      <c r="C2149" s="40">
        <v>-98.372257000000005</v>
      </c>
      <c r="D2149" s="40">
        <v>34.290059200000002</v>
      </c>
    </row>
    <row r="2150" spans="1:4">
      <c r="A2150" s="40">
        <v>40035</v>
      </c>
      <c r="B2150" s="20" t="s">
        <v>3885</v>
      </c>
      <c r="C2150" s="40">
        <v>-95.208661000000006</v>
      </c>
      <c r="D2150" s="40">
        <v>36.761780399999999</v>
      </c>
    </row>
    <row r="2151" spans="1:4">
      <c r="A2151" s="40">
        <v>40037</v>
      </c>
      <c r="B2151" s="20" t="s">
        <v>3886</v>
      </c>
      <c r="C2151" s="40">
        <v>-96.370894000000007</v>
      </c>
      <c r="D2151" s="40">
        <v>35.902331199999999</v>
      </c>
    </row>
    <row r="2152" spans="1:4">
      <c r="A2152" s="40">
        <v>40039</v>
      </c>
      <c r="B2152" s="20" t="s">
        <v>2819</v>
      </c>
      <c r="C2152" s="40">
        <v>-99.001412000000002</v>
      </c>
      <c r="D2152" s="40">
        <v>35.638562</v>
      </c>
    </row>
    <row r="2153" spans="1:4">
      <c r="A2153" s="40">
        <v>40041</v>
      </c>
      <c r="B2153" s="20" t="s">
        <v>965</v>
      </c>
      <c r="C2153" s="40">
        <v>-94.802570000000003</v>
      </c>
      <c r="D2153" s="40">
        <v>36.408982100000003</v>
      </c>
    </row>
    <row r="2154" spans="1:4">
      <c r="A2154" s="40">
        <v>40043</v>
      </c>
      <c r="B2154" s="20" t="s">
        <v>3887</v>
      </c>
      <c r="C2154" s="40">
        <v>-99.006471000000005</v>
      </c>
      <c r="D2154" s="40">
        <v>35.987688800000001</v>
      </c>
    </row>
    <row r="2155" spans="1:4">
      <c r="A2155" s="40">
        <v>40045</v>
      </c>
      <c r="B2155" s="20" t="s">
        <v>3214</v>
      </c>
      <c r="C2155" s="40">
        <v>-99.754510999999994</v>
      </c>
      <c r="D2155" s="40">
        <v>36.218350899999997</v>
      </c>
    </row>
    <row r="2156" spans="1:4">
      <c r="A2156" s="40">
        <v>40047</v>
      </c>
      <c r="B2156" s="20" t="s">
        <v>2828</v>
      </c>
      <c r="C2156" s="40">
        <v>-97.782633000000004</v>
      </c>
      <c r="D2156" s="40">
        <v>36.379160900000002</v>
      </c>
    </row>
    <row r="2157" spans="1:4">
      <c r="A2157" s="40">
        <v>40049</v>
      </c>
      <c r="B2157" s="20" t="s">
        <v>3888</v>
      </c>
      <c r="C2157" s="40">
        <v>-97.309370000000001</v>
      </c>
      <c r="D2157" s="40">
        <v>34.704402100000003</v>
      </c>
    </row>
    <row r="2158" spans="1:4">
      <c r="A2158" s="40">
        <v>40051</v>
      </c>
      <c r="B2158" s="20" t="s">
        <v>2967</v>
      </c>
      <c r="C2158" s="40">
        <v>-97.883606999999998</v>
      </c>
      <c r="D2158" s="40">
        <v>35.016332400000003</v>
      </c>
    </row>
    <row r="2159" spans="1:4">
      <c r="A2159" s="40">
        <v>40053</v>
      </c>
      <c r="B2159" s="20" t="s">
        <v>2716</v>
      </c>
      <c r="C2159" s="40">
        <v>-97.784934000000007</v>
      </c>
      <c r="D2159" s="40">
        <v>36.796513599999997</v>
      </c>
    </row>
    <row r="2160" spans="1:4">
      <c r="A2160" s="40">
        <v>40055</v>
      </c>
      <c r="B2160" s="20" t="s">
        <v>3889</v>
      </c>
      <c r="C2160" s="40">
        <v>-99.560596000000004</v>
      </c>
      <c r="D2160" s="40">
        <v>34.934298699999999</v>
      </c>
    </row>
    <row r="2161" spans="1:4">
      <c r="A2161" s="40">
        <v>40057</v>
      </c>
      <c r="B2161" s="20" t="s">
        <v>3890</v>
      </c>
      <c r="C2161" s="40">
        <v>-99.846301999999994</v>
      </c>
      <c r="D2161" s="40">
        <v>34.744092899999998</v>
      </c>
    </row>
    <row r="2162" spans="1:4">
      <c r="A2162" s="40">
        <v>40059</v>
      </c>
      <c r="B2162" s="20" t="s">
        <v>3222</v>
      </c>
      <c r="C2162" s="40">
        <v>-99.666966000000002</v>
      </c>
      <c r="D2162" s="40">
        <v>36.788712500000003</v>
      </c>
    </row>
    <row r="2163" spans="1:4">
      <c r="A2163" s="40">
        <v>40061</v>
      </c>
      <c r="B2163" s="20" t="s">
        <v>3224</v>
      </c>
      <c r="C2163" s="40">
        <v>-95.116063999999994</v>
      </c>
      <c r="D2163" s="40">
        <v>35.225016500000002</v>
      </c>
    </row>
    <row r="2164" spans="1:4">
      <c r="A2164" s="40">
        <v>40063</v>
      </c>
      <c r="B2164" s="20" t="s">
        <v>3891</v>
      </c>
      <c r="C2164" s="40">
        <v>-96.250620999999995</v>
      </c>
      <c r="D2164" s="40">
        <v>35.048544800000002</v>
      </c>
    </row>
    <row r="2165" spans="1:4">
      <c r="A2165" s="40">
        <v>40065</v>
      </c>
      <c r="B2165" s="20" t="s">
        <v>2623</v>
      </c>
      <c r="C2165" s="40">
        <v>-99.415452999999999</v>
      </c>
      <c r="D2165" s="40">
        <v>34.588000399999999</v>
      </c>
    </row>
    <row r="2166" spans="1:4">
      <c r="A2166" s="40">
        <v>40067</v>
      </c>
      <c r="B2166" s="20" t="s">
        <v>2624</v>
      </c>
      <c r="C2166" s="40">
        <v>-97.836087000000006</v>
      </c>
      <c r="D2166" s="40">
        <v>34.110524099999999</v>
      </c>
    </row>
    <row r="2167" spans="1:4">
      <c r="A2167" s="40">
        <v>40069</v>
      </c>
      <c r="B2167" s="20" t="s">
        <v>3782</v>
      </c>
      <c r="C2167" s="40">
        <v>-96.660804999999996</v>
      </c>
      <c r="D2167" s="40">
        <v>34.316519999999997</v>
      </c>
    </row>
    <row r="2168" spans="1:4">
      <c r="A2168" s="40">
        <v>40071</v>
      </c>
      <c r="B2168" s="20" t="s">
        <v>3892</v>
      </c>
      <c r="C2168" s="40">
        <v>-97.143872000000002</v>
      </c>
      <c r="D2168" s="40">
        <v>36.8179509</v>
      </c>
    </row>
    <row r="2169" spans="1:4">
      <c r="A2169" s="40">
        <v>40073</v>
      </c>
      <c r="B2169" s="20" t="s">
        <v>3893</v>
      </c>
      <c r="C2169" s="40">
        <v>-97.94153</v>
      </c>
      <c r="D2169" s="40">
        <v>35.945357199999997</v>
      </c>
    </row>
    <row r="2170" spans="1:4">
      <c r="A2170" s="40">
        <v>40075</v>
      </c>
      <c r="B2170" s="20" t="s">
        <v>2834</v>
      </c>
      <c r="C2170" s="40">
        <v>-98.980548999999996</v>
      </c>
      <c r="D2170" s="40">
        <v>34.916251600000002</v>
      </c>
    </row>
    <row r="2171" spans="1:4">
      <c r="A2171" s="40">
        <v>40077</v>
      </c>
      <c r="B2171" s="20" t="s">
        <v>3894</v>
      </c>
      <c r="C2171" s="40">
        <v>-95.250990000000002</v>
      </c>
      <c r="D2171" s="40">
        <v>34.876399499999998</v>
      </c>
    </row>
    <row r="2172" spans="1:4">
      <c r="A2172" s="40">
        <v>40079</v>
      </c>
      <c r="B2172" s="20" t="s">
        <v>3895</v>
      </c>
      <c r="C2172" s="40">
        <v>-94.703383000000002</v>
      </c>
      <c r="D2172" s="40">
        <v>34.900114799999997</v>
      </c>
    </row>
    <row r="2173" spans="1:4">
      <c r="A2173" s="40">
        <v>40081</v>
      </c>
      <c r="B2173" s="20" t="s">
        <v>2724</v>
      </c>
      <c r="C2173" s="40">
        <v>-96.881240000000005</v>
      </c>
      <c r="D2173" s="40">
        <v>35.702728399999998</v>
      </c>
    </row>
    <row r="2174" spans="1:4">
      <c r="A2174" s="40">
        <v>40083</v>
      </c>
      <c r="B2174" s="20" t="s">
        <v>2726</v>
      </c>
      <c r="C2174" s="40">
        <v>-97.443081000000006</v>
      </c>
      <c r="D2174" s="40">
        <v>35.919139000000001</v>
      </c>
    </row>
    <row r="2175" spans="1:4">
      <c r="A2175" s="40">
        <v>40085</v>
      </c>
      <c r="B2175" s="20" t="s">
        <v>3896</v>
      </c>
      <c r="C2175" s="40">
        <v>-97.244228000000007</v>
      </c>
      <c r="D2175" s="40">
        <v>33.950052700000001</v>
      </c>
    </row>
    <row r="2176" spans="1:4">
      <c r="A2176" s="40">
        <v>40087</v>
      </c>
      <c r="B2176" s="20" t="s">
        <v>3897</v>
      </c>
      <c r="C2176" s="40">
        <v>-97.442981000000003</v>
      </c>
      <c r="D2176" s="40">
        <v>35.008885399999997</v>
      </c>
    </row>
    <row r="2177" spans="1:4">
      <c r="A2177" s="40">
        <v>40089</v>
      </c>
      <c r="B2177" s="20" t="s">
        <v>3898</v>
      </c>
      <c r="C2177" s="40">
        <v>-94.771455000000003</v>
      </c>
      <c r="D2177" s="40">
        <v>34.116223900000001</v>
      </c>
    </row>
    <row r="2178" spans="1:4">
      <c r="A2178" s="40">
        <v>40091</v>
      </c>
      <c r="B2178" s="20" t="s">
        <v>2986</v>
      </c>
      <c r="C2178" s="40">
        <v>-95.666957999999994</v>
      </c>
      <c r="D2178" s="40">
        <v>35.373516000000002</v>
      </c>
    </row>
    <row r="2179" spans="1:4">
      <c r="A2179" s="40">
        <v>40093</v>
      </c>
      <c r="B2179" s="20" t="s">
        <v>3899</v>
      </c>
      <c r="C2179" s="40">
        <v>-98.534569000000005</v>
      </c>
      <c r="D2179" s="40">
        <v>36.311746599999999</v>
      </c>
    </row>
    <row r="2180" spans="1:4">
      <c r="A2180" s="40">
        <v>40095</v>
      </c>
      <c r="B2180" s="20" t="s">
        <v>2634</v>
      </c>
      <c r="C2180" s="40">
        <v>-96.769172999999995</v>
      </c>
      <c r="D2180" s="40">
        <v>34.024588399999999</v>
      </c>
    </row>
    <row r="2181" spans="1:4">
      <c r="A2181" s="40">
        <v>40097</v>
      </c>
      <c r="B2181" s="20" t="s">
        <v>3900</v>
      </c>
      <c r="C2181" s="40">
        <v>-95.231324999999998</v>
      </c>
      <c r="D2181" s="40">
        <v>36.301761200000001</v>
      </c>
    </row>
    <row r="2182" spans="1:4">
      <c r="A2182" s="40">
        <v>40099</v>
      </c>
      <c r="B2182" s="20" t="s">
        <v>2989</v>
      </c>
      <c r="C2182" s="40">
        <v>-97.067988</v>
      </c>
      <c r="D2182" s="40">
        <v>34.482364699999998</v>
      </c>
    </row>
    <row r="2183" spans="1:4">
      <c r="A2183" s="40">
        <v>40101</v>
      </c>
      <c r="B2183" s="20" t="s">
        <v>3901</v>
      </c>
      <c r="C2183" s="40">
        <v>-95.379491999999999</v>
      </c>
      <c r="D2183" s="40">
        <v>35.6161295</v>
      </c>
    </row>
    <row r="2184" spans="1:4">
      <c r="A2184" s="40">
        <v>40103</v>
      </c>
      <c r="B2184" s="20" t="s">
        <v>3136</v>
      </c>
      <c r="C2184" s="40">
        <v>-97.230501000000004</v>
      </c>
      <c r="D2184" s="40">
        <v>36.388485299999999</v>
      </c>
    </row>
    <row r="2185" spans="1:4">
      <c r="A2185" s="40">
        <v>40105</v>
      </c>
      <c r="B2185" s="20" t="s">
        <v>3902</v>
      </c>
      <c r="C2185" s="40">
        <v>-95.617360000000005</v>
      </c>
      <c r="D2185" s="40">
        <v>36.798441199999999</v>
      </c>
    </row>
    <row r="2186" spans="1:4">
      <c r="A2186" s="40">
        <v>40107</v>
      </c>
      <c r="B2186" s="20" t="s">
        <v>3903</v>
      </c>
      <c r="C2186" s="40">
        <v>-96.322839000000002</v>
      </c>
      <c r="D2186" s="40">
        <v>35.465441200000001</v>
      </c>
    </row>
    <row r="2187" spans="1:4">
      <c r="A2187" s="40">
        <v>40109</v>
      </c>
      <c r="B2187" s="20" t="s">
        <v>2039</v>
      </c>
      <c r="C2187" s="40">
        <v>-97.407504000000003</v>
      </c>
      <c r="D2187" s="40">
        <v>35.551413199999999</v>
      </c>
    </row>
    <row r="2188" spans="1:4">
      <c r="A2188" s="40">
        <v>40111</v>
      </c>
      <c r="B2188" s="20" t="s">
        <v>3904</v>
      </c>
      <c r="C2188" s="40">
        <v>-95.964341000000005</v>
      </c>
      <c r="D2188" s="40">
        <v>35.646626699999999</v>
      </c>
    </row>
    <row r="2189" spans="1:4">
      <c r="A2189" s="40">
        <v>40113</v>
      </c>
      <c r="B2189" s="20" t="s">
        <v>3240</v>
      </c>
      <c r="C2189" s="40">
        <v>-96.398381000000001</v>
      </c>
      <c r="D2189" s="40">
        <v>36.629101300000002</v>
      </c>
    </row>
    <row r="2190" spans="1:4">
      <c r="A2190" s="40">
        <v>40115</v>
      </c>
      <c r="B2190" s="20" t="s">
        <v>3242</v>
      </c>
      <c r="C2190" s="40">
        <v>-94.810588999999993</v>
      </c>
      <c r="D2190" s="40">
        <v>36.835878000000001</v>
      </c>
    </row>
    <row r="2191" spans="1:4">
      <c r="A2191" s="40">
        <v>40117</v>
      </c>
      <c r="B2191" s="20" t="s">
        <v>3243</v>
      </c>
      <c r="C2191" s="40">
        <v>-96.699550000000002</v>
      </c>
      <c r="D2191" s="40">
        <v>36.316801400000003</v>
      </c>
    </row>
    <row r="2192" spans="1:4">
      <c r="A2192" s="40">
        <v>40119</v>
      </c>
      <c r="B2192" s="20" t="s">
        <v>3905</v>
      </c>
      <c r="C2192" s="40">
        <v>-96.975423000000006</v>
      </c>
      <c r="D2192" s="40">
        <v>36.077163599999999</v>
      </c>
    </row>
    <row r="2193" spans="1:4">
      <c r="A2193" s="40">
        <v>40121</v>
      </c>
      <c r="B2193" s="20" t="s">
        <v>3906</v>
      </c>
      <c r="C2193" s="40">
        <v>-95.748952000000003</v>
      </c>
      <c r="D2193" s="40">
        <v>34.923864999999999</v>
      </c>
    </row>
    <row r="2194" spans="1:4">
      <c r="A2194" s="40">
        <v>40123</v>
      </c>
      <c r="B2194" s="20" t="s">
        <v>3547</v>
      </c>
      <c r="C2194" s="40">
        <v>-96.684510000000003</v>
      </c>
      <c r="D2194" s="40">
        <v>34.727958899999997</v>
      </c>
    </row>
    <row r="2195" spans="1:4">
      <c r="A2195" s="40">
        <v>40125</v>
      </c>
      <c r="B2195" s="20" t="s">
        <v>3244</v>
      </c>
      <c r="C2195" s="40">
        <v>-96.948280999999994</v>
      </c>
      <c r="D2195" s="40">
        <v>35.206845299999998</v>
      </c>
    </row>
    <row r="2196" spans="1:4">
      <c r="A2196" s="40">
        <v>40127</v>
      </c>
      <c r="B2196" s="20" t="s">
        <v>3907</v>
      </c>
      <c r="C2196" s="40">
        <v>-95.375952999999996</v>
      </c>
      <c r="D2196" s="40">
        <v>34.416358199999998</v>
      </c>
    </row>
    <row r="2197" spans="1:4">
      <c r="A2197" s="40">
        <v>40129</v>
      </c>
      <c r="B2197" s="20" t="s">
        <v>3908</v>
      </c>
      <c r="C2197" s="40">
        <v>-99.695387999999994</v>
      </c>
      <c r="D2197" s="40">
        <v>35.688527100000002</v>
      </c>
    </row>
    <row r="2198" spans="1:4">
      <c r="A2198" s="40">
        <v>40131</v>
      </c>
      <c r="B2198" s="20" t="s">
        <v>3909</v>
      </c>
      <c r="C2198" s="40">
        <v>-95.604765</v>
      </c>
      <c r="D2198" s="40">
        <v>36.371966499999999</v>
      </c>
    </row>
    <row r="2199" spans="1:4">
      <c r="A2199" s="40">
        <v>40133</v>
      </c>
      <c r="B2199" s="20" t="s">
        <v>2914</v>
      </c>
      <c r="C2199" s="40">
        <v>-96.615461999999994</v>
      </c>
      <c r="D2199" s="40">
        <v>35.167207400000002</v>
      </c>
    </row>
    <row r="2200" spans="1:4">
      <c r="A2200" s="40">
        <v>40135</v>
      </c>
      <c r="B2200" s="20" t="s">
        <v>3910</v>
      </c>
      <c r="C2200" s="40">
        <v>-94.755077999999997</v>
      </c>
      <c r="D2200" s="40">
        <v>35.495498900000001</v>
      </c>
    </row>
    <row r="2201" spans="1:4">
      <c r="A2201" s="40">
        <v>40137</v>
      </c>
      <c r="B2201" s="20" t="s">
        <v>3003</v>
      </c>
      <c r="C2201" s="40">
        <v>-97.851489000000001</v>
      </c>
      <c r="D2201" s="40">
        <v>34.485422900000003</v>
      </c>
    </row>
    <row r="2202" spans="1:4">
      <c r="A2202" s="40">
        <v>40139</v>
      </c>
      <c r="B2202" s="20" t="s">
        <v>2230</v>
      </c>
      <c r="C2202" s="40">
        <v>-101.49011</v>
      </c>
      <c r="D2202" s="40">
        <v>36.747890699999999</v>
      </c>
    </row>
    <row r="2203" spans="1:4">
      <c r="A2203" s="40">
        <v>40141</v>
      </c>
      <c r="B2203" s="20" t="s">
        <v>3911</v>
      </c>
      <c r="C2203" s="40">
        <v>-98.924606999999995</v>
      </c>
      <c r="D2203" s="40">
        <v>34.373127400000001</v>
      </c>
    </row>
    <row r="2204" spans="1:4">
      <c r="A2204" s="40">
        <v>40143</v>
      </c>
      <c r="B2204" s="20" t="s">
        <v>3912</v>
      </c>
      <c r="C2204" s="40">
        <v>-95.941432000000006</v>
      </c>
      <c r="D2204" s="40">
        <v>36.121219500000002</v>
      </c>
    </row>
    <row r="2205" spans="1:4">
      <c r="A2205" s="40">
        <v>40145</v>
      </c>
      <c r="B2205" s="20" t="s">
        <v>3913</v>
      </c>
      <c r="C2205" s="40">
        <v>-95.521152000000001</v>
      </c>
      <c r="D2205" s="40">
        <v>35.961386099999999</v>
      </c>
    </row>
    <row r="2206" spans="1:4">
      <c r="A2206" s="40">
        <v>40147</v>
      </c>
      <c r="B2206" s="20" t="s">
        <v>1523</v>
      </c>
      <c r="C2206" s="40">
        <v>-95.904492000000005</v>
      </c>
      <c r="D2206" s="40">
        <v>36.715278499999997</v>
      </c>
    </row>
    <row r="2207" spans="1:4">
      <c r="A2207" s="40">
        <v>40149</v>
      </c>
      <c r="B2207" s="20" t="s">
        <v>3914</v>
      </c>
      <c r="C2207" s="40">
        <v>-98.991665999999995</v>
      </c>
      <c r="D2207" s="40">
        <v>35.290317600000002</v>
      </c>
    </row>
    <row r="2208" spans="1:4">
      <c r="A2208" s="40">
        <v>40151</v>
      </c>
      <c r="B2208" s="20" t="s">
        <v>3915</v>
      </c>
      <c r="C2208" s="40">
        <v>-98.863517999999999</v>
      </c>
      <c r="D2208" s="40">
        <v>36.766741099999997</v>
      </c>
    </row>
    <row r="2209" spans="1:4">
      <c r="A2209" s="40">
        <v>40153</v>
      </c>
      <c r="B2209" s="20" t="s">
        <v>3916</v>
      </c>
      <c r="C2209" s="40">
        <v>-99.264270999999994</v>
      </c>
      <c r="D2209" s="40">
        <v>36.422513799999997</v>
      </c>
    </row>
    <row r="2210" spans="1:4">
      <c r="A2210" s="40">
        <v>41001</v>
      </c>
      <c r="B2210" s="20" t="s">
        <v>2873</v>
      </c>
      <c r="C2210" s="40">
        <v>-117.67555</v>
      </c>
      <c r="D2210" s="40">
        <v>44.709198200000003</v>
      </c>
    </row>
    <row r="2211" spans="1:4">
      <c r="A2211" s="40">
        <v>41003</v>
      </c>
      <c r="B2211" s="20" t="s">
        <v>2699</v>
      </c>
      <c r="C2211" s="40">
        <v>-123.42874</v>
      </c>
      <c r="D2211" s="40">
        <v>44.491611599999999</v>
      </c>
    </row>
    <row r="2212" spans="1:4">
      <c r="A2212" s="40">
        <v>41005</v>
      </c>
      <c r="B2212" s="20" t="s">
        <v>3917</v>
      </c>
      <c r="C2212" s="40">
        <v>-122.22055</v>
      </c>
      <c r="D2212" s="40">
        <v>45.188203899999998</v>
      </c>
    </row>
    <row r="2213" spans="1:4">
      <c r="A2213" s="40">
        <v>41007</v>
      </c>
      <c r="B2213" s="20" t="s">
        <v>3918</v>
      </c>
      <c r="C2213" s="40">
        <v>-123.65603</v>
      </c>
      <c r="D2213" s="40">
        <v>45.995003099999998</v>
      </c>
    </row>
    <row r="2214" spans="1:4">
      <c r="A2214" s="40">
        <v>41009</v>
      </c>
      <c r="B2214" s="20" t="s">
        <v>2705</v>
      </c>
      <c r="C2214" s="40">
        <v>-123.08887</v>
      </c>
      <c r="D2214" s="40">
        <v>45.9437669</v>
      </c>
    </row>
    <row r="2215" spans="1:4">
      <c r="A2215" s="40">
        <v>41011</v>
      </c>
      <c r="B2215" s="20" t="s">
        <v>3682</v>
      </c>
      <c r="C2215" s="40">
        <v>-124.05959</v>
      </c>
      <c r="D2215" s="40">
        <v>43.173965799999998</v>
      </c>
    </row>
    <row r="2216" spans="1:4">
      <c r="A2216" s="40">
        <v>41013</v>
      </c>
      <c r="B2216" s="20" t="s">
        <v>3919</v>
      </c>
      <c r="C2216" s="40">
        <v>-120.35671000000001</v>
      </c>
      <c r="D2216" s="40">
        <v>44.142294900000003</v>
      </c>
    </row>
    <row r="2217" spans="1:4">
      <c r="A2217" s="40">
        <v>41015</v>
      </c>
      <c r="B2217" s="20" t="s">
        <v>3702</v>
      </c>
      <c r="C2217" s="40">
        <v>-124.15609000000001</v>
      </c>
      <c r="D2217" s="40">
        <v>42.4577618</v>
      </c>
    </row>
    <row r="2218" spans="1:4">
      <c r="A2218" s="40">
        <v>41017</v>
      </c>
      <c r="B2218" s="20" t="s">
        <v>3920</v>
      </c>
      <c r="C2218" s="40">
        <v>-121.22788</v>
      </c>
      <c r="D2218" s="40">
        <v>43.914692199999998</v>
      </c>
    </row>
    <row r="2219" spans="1:4">
      <c r="A2219" s="40">
        <v>41019</v>
      </c>
      <c r="B2219" s="20" t="s">
        <v>2823</v>
      </c>
      <c r="C2219" s="40">
        <v>-123.16584</v>
      </c>
      <c r="D2219" s="40">
        <v>43.279698699999997</v>
      </c>
    </row>
    <row r="2220" spans="1:4">
      <c r="A2220" s="40">
        <v>41021</v>
      </c>
      <c r="B2220" s="20" t="s">
        <v>3921</v>
      </c>
      <c r="C2220" s="40">
        <v>-120.21046</v>
      </c>
      <c r="D2220" s="40">
        <v>45.377805600000002</v>
      </c>
    </row>
    <row r="2221" spans="1:4">
      <c r="A2221" s="40">
        <v>41023</v>
      </c>
      <c r="B2221" s="20" t="s">
        <v>2716</v>
      </c>
      <c r="C2221" s="40">
        <v>-119.00749</v>
      </c>
      <c r="D2221" s="40">
        <v>44.490745500000003</v>
      </c>
    </row>
    <row r="2222" spans="1:4">
      <c r="A2222" s="40">
        <v>41025</v>
      </c>
      <c r="B2222" s="20" t="s">
        <v>3922</v>
      </c>
      <c r="C2222" s="40">
        <v>-118.96796000000001</v>
      </c>
      <c r="D2222" s="40">
        <v>43.063618400000003</v>
      </c>
    </row>
    <row r="2223" spans="1:4">
      <c r="A2223" s="40">
        <v>41027</v>
      </c>
      <c r="B2223" s="20" t="s">
        <v>3923</v>
      </c>
      <c r="C2223" s="40">
        <v>-121.65129</v>
      </c>
      <c r="D2223" s="40">
        <v>45.51932</v>
      </c>
    </row>
    <row r="2224" spans="1:4">
      <c r="A2224" s="40">
        <v>41029</v>
      </c>
      <c r="B2224" s="20" t="s">
        <v>2623</v>
      </c>
      <c r="C2224" s="40">
        <v>-122.72838</v>
      </c>
      <c r="D2224" s="40">
        <v>42.432165400000002</v>
      </c>
    </row>
    <row r="2225" spans="1:4">
      <c r="A2225" s="40">
        <v>41031</v>
      </c>
      <c r="B2225" s="20" t="s">
        <v>2624</v>
      </c>
      <c r="C2225" s="40">
        <v>-121.17643</v>
      </c>
      <c r="D2225" s="40">
        <v>44.6293589</v>
      </c>
    </row>
    <row r="2226" spans="1:4">
      <c r="A2226" s="40">
        <v>41033</v>
      </c>
      <c r="B2226" s="20" t="s">
        <v>3924</v>
      </c>
      <c r="C2226" s="40">
        <v>-123.55526</v>
      </c>
      <c r="D2226" s="40">
        <v>42.365511599999998</v>
      </c>
    </row>
    <row r="2227" spans="1:4">
      <c r="A2227" s="40">
        <v>41035</v>
      </c>
      <c r="B2227" s="20" t="s">
        <v>3925</v>
      </c>
      <c r="C2227" s="40">
        <v>-121.65000999999999</v>
      </c>
      <c r="D2227" s="40">
        <v>42.686050299999998</v>
      </c>
    </row>
    <row r="2228" spans="1:4">
      <c r="A2228" s="40">
        <v>41037</v>
      </c>
      <c r="B2228" s="20" t="s">
        <v>2766</v>
      </c>
      <c r="C2228" s="40">
        <v>-120.38739</v>
      </c>
      <c r="D2228" s="40">
        <v>42.793508199999998</v>
      </c>
    </row>
    <row r="2229" spans="1:4">
      <c r="A2229" s="40">
        <v>41039</v>
      </c>
      <c r="B2229" s="20" t="s">
        <v>3230</v>
      </c>
      <c r="C2229" s="40">
        <v>-122.84733</v>
      </c>
      <c r="D2229" s="40">
        <v>43.938894400000002</v>
      </c>
    </row>
    <row r="2230" spans="1:4">
      <c r="A2230" s="40">
        <v>41041</v>
      </c>
      <c r="B2230" s="20" t="s">
        <v>2724</v>
      </c>
      <c r="C2230" s="40">
        <v>-123.86827</v>
      </c>
      <c r="D2230" s="40">
        <v>44.641470499999997</v>
      </c>
    </row>
    <row r="2231" spans="1:4">
      <c r="A2231" s="40">
        <v>41043</v>
      </c>
      <c r="B2231" s="20" t="s">
        <v>3177</v>
      </c>
      <c r="C2231" s="40">
        <v>-122.53418000000001</v>
      </c>
      <c r="D2231" s="40">
        <v>44.488807700000002</v>
      </c>
    </row>
    <row r="2232" spans="1:4">
      <c r="A2232" s="40">
        <v>41045</v>
      </c>
      <c r="B2232" s="20" t="s">
        <v>3926</v>
      </c>
      <c r="C2232" s="40">
        <v>-117.62311</v>
      </c>
      <c r="D2232" s="40">
        <v>43.193556999999998</v>
      </c>
    </row>
    <row r="2233" spans="1:4">
      <c r="A2233" s="40">
        <v>41047</v>
      </c>
      <c r="B2233" s="20" t="s">
        <v>2633</v>
      </c>
      <c r="C2233" s="40">
        <v>-122.58490999999999</v>
      </c>
      <c r="D2233" s="40">
        <v>44.903223500000003</v>
      </c>
    </row>
    <row r="2234" spans="1:4">
      <c r="A2234" s="40">
        <v>41049</v>
      </c>
      <c r="B2234" s="20" t="s">
        <v>3863</v>
      </c>
      <c r="C2234" s="40">
        <v>-119.58376</v>
      </c>
      <c r="D2234" s="40">
        <v>45.4189796</v>
      </c>
    </row>
    <row r="2235" spans="1:4">
      <c r="A2235" s="40">
        <v>41051</v>
      </c>
      <c r="B2235" s="20" t="s">
        <v>3927</v>
      </c>
      <c r="C2235" s="40">
        <v>-122.41574</v>
      </c>
      <c r="D2235" s="40">
        <v>45.546936799999997</v>
      </c>
    </row>
    <row r="2236" spans="1:4">
      <c r="A2236" s="40">
        <v>41053</v>
      </c>
      <c r="B2236" s="20" t="s">
        <v>2733</v>
      </c>
      <c r="C2236" s="40">
        <v>-123.41325000000001</v>
      </c>
      <c r="D2236" s="40">
        <v>44.903385100000001</v>
      </c>
    </row>
    <row r="2237" spans="1:4">
      <c r="A2237" s="40">
        <v>41055</v>
      </c>
      <c r="B2237" s="20" t="s">
        <v>3255</v>
      </c>
      <c r="C2237" s="40">
        <v>-120.68926999999999</v>
      </c>
      <c r="D2237" s="40">
        <v>45.4052255</v>
      </c>
    </row>
    <row r="2238" spans="1:4">
      <c r="A2238" s="40">
        <v>41057</v>
      </c>
      <c r="B2238" s="20" t="s">
        <v>3928</v>
      </c>
      <c r="C2238" s="40">
        <v>-123.71276</v>
      </c>
      <c r="D2238" s="40">
        <v>45.463438500000002</v>
      </c>
    </row>
    <row r="2239" spans="1:4">
      <c r="A2239" s="40">
        <v>41059</v>
      </c>
      <c r="B2239" s="20" t="s">
        <v>3929</v>
      </c>
      <c r="C2239" s="40">
        <v>-118.73668000000001</v>
      </c>
      <c r="D2239" s="40">
        <v>45.5914827</v>
      </c>
    </row>
    <row r="2240" spans="1:4">
      <c r="A2240" s="40">
        <v>41061</v>
      </c>
      <c r="B2240" s="20" t="s">
        <v>2745</v>
      </c>
      <c r="C2240" s="40">
        <v>-118.00936</v>
      </c>
      <c r="D2240" s="40">
        <v>45.3103908</v>
      </c>
    </row>
    <row r="2241" spans="1:4">
      <c r="A2241" s="40">
        <v>41063</v>
      </c>
      <c r="B2241" s="20" t="s">
        <v>3930</v>
      </c>
      <c r="C2241" s="40">
        <v>-117.18102</v>
      </c>
      <c r="D2241" s="40">
        <v>45.579797599999999</v>
      </c>
    </row>
    <row r="2242" spans="1:4">
      <c r="A2242" s="40">
        <v>41065</v>
      </c>
      <c r="B2242" s="20" t="s">
        <v>3931</v>
      </c>
      <c r="C2242" s="40">
        <v>-121.16784</v>
      </c>
      <c r="D2242" s="40">
        <v>45.160037699999997</v>
      </c>
    </row>
    <row r="2243" spans="1:4">
      <c r="A2243" s="40">
        <v>41067</v>
      </c>
      <c r="B2243" s="20" t="s">
        <v>1523</v>
      </c>
      <c r="C2243" s="40">
        <v>-123.09857</v>
      </c>
      <c r="D2243" s="40">
        <v>45.559891200000003</v>
      </c>
    </row>
    <row r="2244" spans="1:4">
      <c r="A2244" s="40">
        <v>41069</v>
      </c>
      <c r="B2244" s="20" t="s">
        <v>3023</v>
      </c>
      <c r="C2244" s="40">
        <v>-120.02739</v>
      </c>
      <c r="D2244" s="40">
        <v>44.725848399999997</v>
      </c>
    </row>
    <row r="2245" spans="1:4">
      <c r="A2245" s="40">
        <v>41071</v>
      </c>
      <c r="B2245" s="20" t="s">
        <v>3932</v>
      </c>
      <c r="C2245" s="40">
        <v>-123.30788</v>
      </c>
      <c r="D2245" s="40">
        <v>45.2326902</v>
      </c>
    </row>
    <row r="2246" spans="1:4">
      <c r="A2246" s="40">
        <v>42001</v>
      </c>
      <c r="B2246" s="20" t="s">
        <v>2805</v>
      </c>
      <c r="C2246" s="40">
        <v>-77.218075999999996</v>
      </c>
      <c r="D2246" s="40">
        <v>39.871466400000003</v>
      </c>
    </row>
    <row r="2247" spans="1:4">
      <c r="A2247" s="40">
        <v>42003</v>
      </c>
      <c r="B2247" s="20" t="s">
        <v>3933</v>
      </c>
      <c r="C2247" s="40">
        <v>-79.981758999999997</v>
      </c>
      <c r="D2247" s="40">
        <v>40.468804400000003</v>
      </c>
    </row>
    <row r="2248" spans="1:4">
      <c r="A2248" s="40">
        <v>42005</v>
      </c>
      <c r="B2248" s="20" t="s">
        <v>3934</v>
      </c>
      <c r="C2248" s="40">
        <v>-79.465055000000007</v>
      </c>
      <c r="D2248" s="40">
        <v>40.812983699999997</v>
      </c>
    </row>
    <row r="2249" spans="1:4">
      <c r="A2249" s="40">
        <v>42007</v>
      </c>
      <c r="B2249" s="20" t="s">
        <v>3879</v>
      </c>
      <c r="C2249" s="40">
        <v>-80.349287000000004</v>
      </c>
      <c r="D2249" s="40">
        <v>40.682414999999999</v>
      </c>
    </row>
    <row r="2250" spans="1:4">
      <c r="A2250" s="40">
        <v>42009</v>
      </c>
      <c r="B2250" s="20" t="s">
        <v>3935</v>
      </c>
      <c r="C2250" s="40">
        <v>-78.490511999999995</v>
      </c>
      <c r="D2250" s="40">
        <v>40.006705599999997</v>
      </c>
    </row>
    <row r="2251" spans="1:4">
      <c r="A2251" s="40">
        <v>42011</v>
      </c>
      <c r="B2251" s="20" t="s">
        <v>3936</v>
      </c>
      <c r="C2251" s="40">
        <v>-75.926043000000007</v>
      </c>
      <c r="D2251" s="40">
        <v>40.416444200000001</v>
      </c>
    </row>
    <row r="2252" spans="1:4">
      <c r="A2252" s="40">
        <v>42013</v>
      </c>
      <c r="B2252" s="20" t="s">
        <v>3937</v>
      </c>
      <c r="C2252" s="40">
        <v>-78.348827</v>
      </c>
      <c r="D2252" s="40">
        <v>40.480755500000001</v>
      </c>
    </row>
    <row r="2253" spans="1:4">
      <c r="A2253" s="40">
        <v>42015</v>
      </c>
      <c r="B2253" s="20" t="s">
        <v>2875</v>
      </c>
      <c r="C2253" s="40">
        <v>-76.515651000000005</v>
      </c>
      <c r="D2253" s="40">
        <v>41.788675599999998</v>
      </c>
    </row>
    <row r="2254" spans="1:4">
      <c r="A2254" s="40">
        <v>42017</v>
      </c>
      <c r="B2254" s="20" t="s">
        <v>3938</v>
      </c>
      <c r="C2254" s="40">
        <v>-75.106847000000002</v>
      </c>
      <c r="D2254" s="40">
        <v>40.336943599999998</v>
      </c>
    </row>
    <row r="2255" spans="1:4">
      <c r="A2255" s="40">
        <v>42019</v>
      </c>
      <c r="B2255" s="20" t="s">
        <v>2596</v>
      </c>
      <c r="C2255" s="40">
        <v>-79.913422999999995</v>
      </c>
      <c r="D2255" s="40">
        <v>40.911762799999998</v>
      </c>
    </row>
    <row r="2256" spans="1:4">
      <c r="A2256" s="40">
        <v>42021</v>
      </c>
      <c r="B2256" s="20" t="s">
        <v>3939</v>
      </c>
      <c r="C2256" s="40">
        <v>-78.713886000000002</v>
      </c>
      <c r="D2256" s="40">
        <v>40.495187899999998</v>
      </c>
    </row>
    <row r="2257" spans="1:4">
      <c r="A2257" s="40">
        <v>42023</v>
      </c>
      <c r="B2257" s="20" t="s">
        <v>3331</v>
      </c>
      <c r="C2257" s="40">
        <v>-78.203845000000001</v>
      </c>
      <c r="D2257" s="40">
        <v>41.436748899999998</v>
      </c>
    </row>
    <row r="2258" spans="1:4">
      <c r="A2258" s="40">
        <v>42025</v>
      </c>
      <c r="B2258" s="20" t="s">
        <v>3598</v>
      </c>
      <c r="C2258" s="40">
        <v>-75.708511000000001</v>
      </c>
      <c r="D2258" s="40">
        <v>40.918464800000002</v>
      </c>
    </row>
    <row r="2259" spans="1:4">
      <c r="A2259" s="40">
        <v>42027</v>
      </c>
      <c r="B2259" s="20" t="s">
        <v>3940</v>
      </c>
      <c r="C2259" s="40">
        <v>-77.819868</v>
      </c>
      <c r="D2259" s="40">
        <v>40.919337800000001</v>
      </c>
    </row>
    <row r="2260" spans="1:4">
      <c r="A2260" s="40">
        <v>42029</v>
      </c>
      <c r="B2260" s="20" t="s">
        <v>3941</v>
      </c>
      <c r="C2260" s="40">
        <v>-75.748439000000005</v>
      </c>
      <c r="D2260" s="40">
        <v>39.973298</v>
      </c>
    </row>
    <row r="2261" spans="1:4">
      <c r="A2261" s="40">
        <v>42031</v>
      </c>
      <c r="B2261" s="20" t="s">
        <v>3942</v>
      </c>
      <c r="C2261" s="40">
        <v>-79.420940000000002</v>
      </c>
      <c r="D2261" s="40">
        <v>41.192613600000001</v>
      </c>
    </row>
    <row r="2262" spans="1:4">
      <c r="A2262" s="40">
        <v>42033</v>
      </c>
      <c r="B2262" s="20" t="s">
        <v>3943</v>
      </c>
      <c r="C2262" s="40">
        <v>-78.474046999999999</v>
      </c>
      <c r="D2262" s="40">
        <v>41.000136500000004</v>
      </c>
    </row>
    <row r="2263" spans="1:4">
      <c r="A2263" s="40">
        <v>42035</v>
      </c>
      <c r="B2263" s="20" t="s">
        <v>3072</v>
      </c>
      <c r="C2263" s="40">
        <v>-77.637988000000007</v>
      </c>
      <c r="D2263" s="40">
        <v>41.234020899999997</v>
      </c>
    </row>
    <row r="2264" spans="1:4">
      <c r="A2264" s="40">
        <v>42037</v>
      </c>
      <c r="B2264" s="20" t="s">
        <v>2705</v>
      </c>
      <c r="C2264" s="40">
        <v>-76.405150000000006</v>
      </c>
      <c r="D2264" s="40">
        <v>41.049036399999999</v>
      </c>
    </row>
    <row r="2265" spans="1:4">
      <c r="A2265" s="40">
        <v>42039</v>
      </c>
      <c r="B2265" s="20" t="s">
        <v>2708</v>
      </c>
      <c r="C2265" s="40">
        <v>-80.106769</v>
      </c>
      <c r="D2265" s="40">
        <v>41.6844289</v>
      </c>
    </row>
    <row r="2266" spans="1:4">
      <c r="A2266" s="40">
        <v>42041</v>
      </c>
      <c r="B2266" s="20" t="s">
        <v>3074</v>
      </c>
      <c r="C2266" s="40">
        <v>-77.265230000000003</v>
      </c>
      <c r="D2266" s="40">
        <v>40.163509099999999</v>
      </c>
    </row>
    <row r="2267" spans="1:4">
      <c r="A2267" s="40">
        <v>42043</v>
      </c>
      <c r="B2267" s="20" t="s">
        <v>3944</v>
      </c>
      <c r="C2267" s="40">
        <v>-76.779253999999995</v>
      </c>
      <c r="D2267" s="40">
        <v>40.415552300000002</v>
      </c>
    </row>
    <row r="2268" spans="1:4">
      <c r="A2268" s="40">
        <v>42045</v>
      </c>
      <c r="B2268" s="20" t="s">
        <v>965</v>
      </c>
      <c r="C2268" s="40">
        <v>-75.399154999999993</v>
      </c>
      <c r="D2268" s="40">
        <v>39.916650099999998</v>
      </c>
    </row>
    <row r="2269" spans="1:4">
      <c r="A2269" s="40">
        <v>42047</v>
      </c>
      <c r="B2269" s="20" t="s">
        <v>3213</v>
      </c>
      <c r="C2269" s="40">
        <v>-78.649168000000003</v>
      </c>
      <c r="D2269" s="40">
        <v>41.4254873</v>
      </c>
    </row>
    <row r="2270" spans="1:4">
      <c r="A2270" s="40">
        <v>42049</v>
      </c>
      <c r="B2270" s="20" t="s">
        <v>3730</v>
      </c>
      <c r="C2270" s="40">
        <v>-80.032573999999997</v>
      </c>
      <c r="D2270" s="40">
        <v>41.992175199999998</v>
      </c>
    </row>
    <row r="2271" spans="1:4">
      <c r="A2271" s="40">
        <v>42051</v>
      </c>
      <c r="B2271" s="20" t="s">
        <v>2618</v>
      </c>
      <c r="C2271" s="40">
        <v>-79.647469999999998</v>
      </c>
      <c r="D2271" s="40">
        <v>39.919849399999997</v>
      </c>
    </row>
    <row r="2272" spans="1:4">
      <c r="A2272" s="40">
        <v>42053</v>
      </c>
      <c r="B2272" s="20" t="s">
        <v>3945</v>
      </c>
      <c r="C2272" s="40">
        <v>-79.235918999999996</v>
      </c>
      <c r="D2272" s="40">
        <v>41.512302599999998</v>
      </c>
    </row>
    <row r="2273" spans="1:4">
      <c r="A2273" s="40">
        <v>42055</v>
      </c>
      <c r="B2273" s="20" t="s">
        <v>2619</v>
      </c>
      <c r="C2273" s="40">
        <v>-77.721580000000003</v>
      </c>
      <c r="D2273" s="40">
        <v>39.927457099999998</v>
      </c>
    </row>
    <row r="2274" spans="1:4">
      <c r="A2274" s="40">
        <v>42057</v>
      </c>
      <c r="B2274" s="20" t="s">
        <v>2714</v>
      </c>
      <c r="C2274" s="40">
        <v>-78.112763000000001</v>
      </c>
      <c r="D2274" s="40">
        <v>39.925454299999998</v>
      </c>
    </row>
    <row r="2275" spans="1:4">
      <c r="A2275" s="40">
        <v>42059</v>
      </c>
      <c r="B2275" s="20" t="s">
        <v>2620</v>
      </c>
      <c r="C2275" s="40">
        <v>-80.222981000000004</v>
      </c>
      <c r="D2275" s="40">
        <v>39.853890499999999</v>
      </c>
    </row>
    <row r="2276" spans="1:4">
      <c r="A2276" s="40">
        <v>42061</v>
      </c>
      <c r="B2276" s="20" t="s">
        <v>3946</v>
      </c>
      <c r="C2276" s="40">
        <v>-77.981407000000004</v>
      </c>
      <c r="D2276" s="40">
        <v>40.4168862</v>
      </c>
    </row>
    <row r="2277" spans="1:4">
      <c r="A2277" s="40">
        <v>42063</v>
      </c>
      <c r="B2277" s="20" t="s">
        <v>1216</v>
      </c>
      <c r="C2277" s="40">
        <v>-79.087632999999997</v>
      </c>
      <c r="D2277" s="40">
        <v>40.652078099999997</v>
      </c>
    </row>
    <row r="2278" spans="1:4">
      <c r="A2278" s="40">
        <v>42065</v>
      </c>
      <c r="B2278" s="20" t="s">
        <v>2624</v>
      </c>
      <c r="C2278" s="40">
        <v>-78.999672000000004</v>
      </c>
      <c r="D2278" s="40">
        <v>41.128296599999999</v>
      </c>
    </row>
    <row r="2279" spans="1:4">
      <c r="A2279" s="40">
        <v>42067</v>
      </c>
      <c r="B2279" s="20" t="s">
        <v>3947</v>
      </c>
      <c r="C2279" s="40">
        <v>-77.402773999999994</v>
      </c>
      <c r="D2279" s="40">
        <v>40.530810500000001</v>
      </c>
    </row>
    <row r="2280" spans="1:4">
      <c r="A2280" s="40">
        <v>42069</v>
      </c>
      <c r="B2280" s="20" t="s">
        <v>3948</v>
      </c>
      <c r="C2280" s="40">
        <v>-75.609194000000002</v>
      </c>
      <c r="D2280" s="40">
        <v>41.436662200000001</v>
      </c>
    </row>
    <row r="2281" spans="1:4">
      <c r="A2281" s="40">
        <v>42071</v>
      </c>
      <c r="B2281" s="20" t="s">
        <v>3655</v>
      </c>
      <c r="C2281" s="40">
        <v>-76.247866999999999</v>
      </c>
      <c r="D2281" s="40">
        <v>40.042614899999997</v>
      </c>
    </row>
    <row r="2282" spans="1:4">
      <c r="A2282" s="40">
        <v>42073</v>
      </c>
      <c r="B2282" s="20" t="s">
        <v>2627</v>
      </c>
      <c r="C2282" s="40">
        <v>-80.334340999999995</v>
      </c>
      <c r="D2282" s="40">
        <v>40.9913387</v>
      </c>
    </row>
    <row r="2283" spans="1:4">
      <c r="A2283" s="40">
        <v>42075</v>
      </c>
      <c r="B2283" s="20" t="s">
        <v>3949</v>
      </c>
      <c r="C2283" s="40">
        <v>-76.457590999999994</v>
      </c>
      <c r="D2283" s="40">
        <v>40.367169400000002</v>
      </c>
    </row>
    <row r="2284" spans="1:4">
      <c r="A2284" s="40">
        <v>42077</v>
      </c>
      <c r="B2284" s="20" t="s">
        <v>3950</v>
      </c>
      <c r="C2284" s="40">
        <v>-75.592144000000005</v>
      </c>
      <c r="D2284" s="40">
        <v>40.612806300000003</v>
      </c>
    </row>
    <row r="2285" spans="1:4">
      <c r="A2285" s="40">
        <v>42079</v>
      </c>
      <c r="B2285" s="20" t="s">
        <v>3951</v>
      </c>
      <c r="C2285" s="40">
        <v>-75.988935999999995</v>
      </c>
      <c r="D2285" s="40">
        <v>41.176869699999997</v>
      </c>
    </row>
    <row r="2286" spans="1:4">
      <c r="A2286" s="40">
        <v>42081</v>
      </c>
      <c r="B2286" s="20" t="s">
        <v>3952</v>
      </c>
      <c r="C2286" s="40">
        <v>-77.065202999999997</v>
      </c>
      <c r="D2286" s="40">
        <v>41.343944200000003</v>
      </c>
    </row>
    <row r="2287" spans="1:4">
      <c r="A2287" s="40">
        <v>42083</v>
      </c>
      <c r="B2287" s="20" t="s">
        <v>3953</v>
      </c>
      <c r="C2287" s="40">
        <v>-78.568879999999993</v>
      </c>
      <c r="D2287" s="40">
        <v>41.8078681</v>
      </c>
    </row>
    <row r="2288" spans="1:4">
      <c r="A2288" s="40">
        <v>42085</v>
      </c>
      <c r="B2288" s="20" t="s">
        <v>3100</v>
      </c>
      <c r="C2288" s="40">
        <v>-80.257735999999994</v>
      </c>
      <c r="D2288" s="40">
        <v>41.302286700000003</v>
      </c>
    </row>
    <row r="2289" spans="1:4">
      <c r="A2289" s="40">
        <v>42087</v>
      </c>
      <c r="B2289" s="20" t="s">
        <v>3954</v>
      </c>
      <c r="C2289" s="40">
        <v>-77.617029000000002</v>
      </c>
      <c r="D2289" s="40">
        <v>40.610513099999999</v>
      </c>
    </row>
    <row r="2290" spans="1:4">
      <c r="A2290" s="40">
        <v>42089</v>
      </c>
      <c r="B2290" s="20" t="s">
        <v>2636</v>
      </c>
      <c r="C2290" s="40">
        <v>-75.339302000000004</v>
      </c>
      <c r="D2290" s="40">
        <v>41.058123600000002</v>
      </c>
    </row>
    <row r="2291" spans="1:4">
      <c r="A2291" s="40">
        <v>42091</v>
      </c>
      <c r="B2291" s="20" t="s">
        <v>2637</v>
      </c>
      <c r="C2291" s="40">
        <v>-75.367227</v>
      </c>
      <c r="D2291" s="40">
        <v>40.210852500000001</v>
      </c>
    </row>
    <row r="2292" spans="1:4">
      <c r="A2292" s="40">
        <v>42093</v>
      </c>
      <c r="B2292" s="20" t="s">
        <v>3955</v>
      </c>
      <c r="C2292" s="40">
        <v>-76.659047000000001</v>
      </c>
      <c r="D2292" s="40">
        <v>41.027523899999998</v>
      </c>
    </row>
    <row r="2293" spans="1:4">
      <c r="A2293" s="40">
        <v>42095</v>
      </c>
      <c r="B2293" s="20" t="s">
        <v>3789</v>
      </c>
      <c r="C2293" s="40">
        <v>-75.307354000000004</v>
      </c>
      <c r="D2293" s="40">
        <v>40.754460600000002</v>
      </c>
    </row>
    <row r="2294" spans="1:4">
      <c r="A2294" s="40">
        <v>42097</v>
      </c>
      <c r="B2294" s="20" t="s">
        <v>3956</v>
      </c>
      <c r="C2294" s="40">
        <v>-76.708933999999999</v>
      </c>
      <c r="D2294" s="40">
        <v>40.851424799999997</v>
      </c>
    </row>
    <row r="2295" spans="1:4">
      <c r="A2295" s="40">
        <v>42099</v>
      </c>
      <c r="B2295" s="20" t="s">
        <v>2639</v>
      </c>
      <c r="C2295" s="40">
        <v>-77.261872999999994</v>
      </c>
      <c r="D2295" s="40">
        <v>40.398657200000002</v>
      </c>
    </row>
    <row r="2296" spans="1:4">
      <c r="A2296" s="40">
        <v>42101</v>
      </c>
      <c r="B2296" s="20" t="s">
        <v>420</v>
      </c>
      <c r="C2296" s="40">
        <v>-75.133242999999993</v>
      </c>
      <c r="D2296" s="40">
        <v>40.008064400000002</v>
      </c>
    </row>
    <row r="2297" spans="1:4">
      <c r="A2297" s="40">
        <v>42103</v>
      </c>
      <c r="B2297" s="20" t="s">
        <v>2641</v>
      </c>
      <c r="C2297" s="40">
        <v>-75.033372</v>
      </c>
      <c r="D2297" s="40">
        <v>41.331891599999999</v>
      </c>
    </row>
    <row r="2298" spans="1:4">
      <c r="A2298" s="40">
        <v>42105</v>
      </c>
      <c r="B2298" s="20" t="s">
        <v>3957</v>
      </c>
      <c r="C2298" s="40">
        <v>-77.895666000000006</v>
      </c>
      <c r="D2298" s="40">
        <v>41.744805200000002</v>
      </c>
    </row>
    <row r="2299" spans="1:4">
      <c r="A2299" s="40">
        <v>42107</v>
      </c>
      <c r="B2299" s="20" t="s">
        <v>3958</v>
      </c>
      <c r="C2299" s="40">
        <v>-76.216427999999993</v>
      </c>
      <c r="D2299" s="40">
        <v>40.705868799999998</v>
      </c>
    </row>
    <row r="2300" spans="1:4">
      <c r="A2300" s="40">
        <v>42109</v>
      </c>
      <c r="B2300" s="20" t="s">
        <v>3959</v>
      </c>
      <c r="C2300" s="40">
        <v>-77.069843000000006</v>
      </c>
      <c r="D2300" s="40">
        <v>40.769933600000002</v>
      </c>
    </row>
    <row r="2301" spans="1:4">
      <c r="A2301" s="40">
        <v>42111</v>
      </c>
      <c r="B2301" s="20" t="s">
        <v>3375</v>
      </c>
      <c r="C2301" s="40">
        <v>-79.028383000000005</v>
      </c>
      <c r="D2301" s="40">
        <v>39.972384300000002</v>
      </c>
    </row>
    <row r="2302" spans="1:4">
      <c r="A2302" s="40">
        <v>42113</v>
      </c>
      <c r="B2302" s="20" t="s">
        <v>3147</v>
      </c>
      <c r="C2302" s="40">
        <v>-76.512379999999993</v>
      </c>
      <c r="D2302" s="40">
        <v>41.445982800000003</v>
      </c>
    </row>
    <row r="2303" spans="1:4">
      <c r="A2303" s="40">
        <v>42115</v>
      </c>
      <c r="B2303" s="20" t="s">
        <v>3960</v>
      </c>
      <c r="C2303" s="40">
        <v>-75.800905</v>
      </c>
      <c r="D2303" s="40">
        <v>41.8212768</v>
      </c>
    </row>
    <row r="2304" spans="1:4">
      <c r="A2304" s="40">
        <v>42117</v>
      </c>
      <c r="B2304" s="20" t="s">
        <v>3743</v>
      </c>
      <c r="C2304" s="40">
        <v>-77.254386999999994</v>
      </c>
      <c r="D2304" s="40">
        <v>41.772835299999997</v>
      </c>
    </row>
    <row r="2305" spans="1:4">
      <c r="A2305" s="40">
        <v>42119</v>
      </c>
      <c r="B2305" s="20" t="s">
        <v>2745</v>
      </c>
      <c r="C2305" s="40">
        <v>-77.062129999999996</v>
      </c>
      <c r="D2305" s="40">
        <v>40.963337600000003</v>
      </c>
    </row>
    <row r="2306" spans="1:4">
      <c r="A2306" s="40">
        <v>42121</v>
      </c>
      <c r="B2306" s="20" t="s">
        <v>3961</v>
      </c>
      <c r="C2306" s="40">
        <v>-79.757919999999999</v>
      </c>
      <c r="D2306" s="40">
        <v>41.401019599999998</v>
      </c>
    </row>
    <row r="2307" spans="1:4">
      <c r="A2307" s="40">
        <v>42123</v>
      </c>
      <c r="B2307" s="20" t="s">
        <v>3020</v>
      </c>
      <c r="C2307" s="40">
        <v>-79.274045000000001</v>
      </c>
      <c r="D2307" s="40">
        <v>41.813770599999998</v>
      </c>
    </row>
    <row r="2308" spans="1:4">
      <c r="A2308" s="40">
        <v>42125</v>
      </c>
      <c r="B2308" s="20" t="s">
        <v>1523</v>
      </c>
      <c r="C2308" s="40">
        <v>-80.248553999999999</v>
      </c>
      <c r="D2308" s="40">
        <v>40.189359000000003</v>
      </c>
    </row>
    <row r="2309" spans="1:4">
      <c r="A2309" s="40">
        <v>42127</v>
      </c>
      <c r="B2309" s="20" t="s">
        <v>3021</v>
      </c>
      <c r="C2309" s="40">
        <v>-75.303189000000003</v>
      </c>
      <c r="D2309" s="40">
        <v>41.648516499999999</v>
      </c>
    </row>
    <row r="2310" spans="1:4">
      <c r="A2310" s="40">
        <v>42129</v>
      </c>
      <c r="B2310" s="20" t="s">
        <v>3962</v>
      </c>
      <c r="C2310" s="40">
        <v>-79.467329000000007</v>
      </c>
      <c r="D2310" s="40">
        <v>40.310908400000002</v>
      </c>
    </row>
    <row r="2311" spans="1:4">
      <c r="A2311" s="40">
        <v>42131</v>
      </c>
      <c r="B2311" s="20" t="s">
        <v>2578</v>
      </c>
      <c r="C2311" s="40">
        <v>-76.016940000000005</v>
      </c>
      <c r="D2311" s="40">
        <v>41.518333499999997</v>
      </c>
    </row>
    <row r="2312" spans="1:4">
      <c r="A2312" s="40">
        <v>42133</v>
      </c>
      <c r="B2312" s="20" t="s">
        <v>3377</v>
      </c>
      <c r="C2312" s="40">
        <v>-76.726342000000002</v>
      </c>
      <c r="D2312" s="40">
        <v>39.920012800000002</v>
      </c>
    </row>
    <row r="2313" spans="1:4">
      <c r="A2313" s="40">
        <v>44001</v>
      </c>
      <c r="B2313" s="20" t="s">
        <v>3396</v>
      </c>
      <c r="C2313" s="40">
        <v>-71.283851999999996</v>
      </c>
      <c r="D2313" s="40">
        <v>41.711694700000002</v>
      </c>
    </row>
    <row r="2314" spans="1:4">
      <c r="A2314" s="40">
        <v>44003</v>
      </c>
      <c r="B2314" s="20" t="s">
        <v>2868</v>
      </c>
      <c r="C2314" s="40">
        <v>-71.593056000000004</v>
      </c>
      <c r="D2314" s="40">
        <v>41.672008099999999</v>
      </c>
    </row>
    <row r="2315" spans="1:4">
      <c r="A2315" s="40">
        <v>44005</v>
      </c>
      <c r="B2315" s="20" t="s">
        <v>3963</v>
      </c>
      <c r="C2315" s="40">
        <v>-71.239068000000003</v>
      </c>
      <c r="D2315" s="40">
        <v>41.556674200000003</v>
      </c>
    </row>
    <row r="2316" spans="1:4">
      <c r="A2316" s="40">
        <v>44007</v>
      </c>
      <c r="B2316" s="20" t="s">
        <v>3964</v>
      </c>
      <c r="C2316" s="40">
        <v>-71.580039999999997</v>
      </c>
      <c r="D2316" s="40">
        <v>41.872122900000001</v>
      </c>
    </row>
    <row r="2317" spans="1:4">
      <c r="A2317" s="40">
        <v>44009</v>
      </c>
      <c r="B2317" s="20" t="s">
        <v>1523</v>
      </c>
      <c r="C2317" s="40">
        <v>-71.623281000000006</v>
      </c>
      <c r="D2317" s="40">
        <v>41.469435099999998</v>
      </c>
    </row>
    <row r="2318" spans="1:4">
      <c r="A2318" s="40">
        <v>45001</v>
      </c>
      <c r="B2318" s="20" t="s">
        <v>3965</v>
      </c>
      <c r="C2318" s="40">
        <v>-82.458726999999996</v>
      </c>
      <c r="D2318" s="40">
        <v>34.222694699999998</v>
      </c>
    </row>
    <row r="2319" spans="1:4">
      <c r="A2319" s="40">
        <v>45003</v>
      </c>
      <c r="B2319" s="20" t="s">
        <v>3966</v>
      </c>
      <c r="C2319" s="40">
        <v>-81.634929999999997</v>
      </c>
      <c r="D2319" s="40">
        <v>33.544094999999999</v>
      </c>
    </row>
    <row r="2320" spans="1:4">
      <c r="A2320" s="40">
        <v>45005</v>
      </c>
      <c r="B2320" s="20" t="s">
        <v>3967</v>
      </c>
      <c r="C2320" s="40">
        <v>-81.357588000000007</v>
      </c>
      <c r="D2320" s="40">
        <v>32.988333599999997</v>
      </c>
    </row>
    <row r="2321" spans="1:4">
      <c r="A2321" s="40">
        <v>45007</v>
      </c>
      <c r="B2321" s="20" t="s">
        <v>3201</v>
      </c>
      <c r="C2321" s="40">
        <v>-82.637930999999995</v>
      </c>
      <c r="D2321" s="40">
        <v>34.518966800000001</v>
      </c>
    </row>
    <row r="2322" spans="1:4">
      <c r="A2322" s="40">
        <v>45009</v>
      </c>
      <c r="B2322" s="20" t="s">
        <v>3968</v>
      </c>
      <c r="C2322" s="40">
        <v>-81.054328999999996</v>
      </c>
      <c r="D2322" s="40">
        <v>33.215082199999998</v>
      </c>
    </row>
    <row r="2323" spans="1:4">
      <c r="A2323" s="40">
        <v>45011</v>
      </c>
      <c r="B2323" s="20" t="s">
        <v>3969</v>
      </c>
      <c r="C2323" s="40">
        <v>-81.435438000000005</v>
      </c>
      <c r="D2323" s="40">
        <v>33.266108500000001</v>
      </c>
    </row>
    <row r="2324" spans="1:4">
      <c r="A2324" s="40">
        <v>45013</v>
      </c>
      <c r="B2324" s="20" t="s">
        <v>3753</v>
      </c>
      <c r="C2324" s="40">
        <v>-80.730044000000007</v>
      </c>
      <c r="D2324" s="40">
        <v>32.385368399999997</v>
      </c>
    </row>
    <row r="2325" spans="1:4">
      <c r="A2325" s="40">
        <v>45015</v>
      </c>
      <c r="B2325" s="20" t="s">
        <v>3970</v>
      </c>
      <c r="C2325" s="40">
        <v>-79.950873999999999</v>
      </c>
      <c r="D2325" s="40">
        <v>33.197640399999997</v>
      </c>
    </row>
    <row r="2326" spans="1:4">
      <c r="A2326" s="40">
        <v>45017</v>
      </c>
      <c r="B2326" s="20" t="s">
        <v>2597</v>
      </c>
      <c r="C2326" s="40">
        <v>-80.781019999999998</v>
      </c>
      <c r="D2326" s="40">
        <v>33.674828699999999</v>
      </c>
    </row>
    <row r="2327" spans="1:4">
      <c r="A2327" s="40">
        <v>45019</v>
      </c>
      <c r="B2327" s="20" t="s">
        <v>3971</v>
      </c>
      <c r="C2327" s="40">
        <v>-79.952267000000006</v>
      </c>
      <c r="D2327" s="40">
        <v>32.834170399999998</v>
      </c>
    </row>
    <row r="2328" spans="1:4">
      <c r="A2328" s="40">
        <v>45021</v>
      </c>
      <c r="B2328" s="20" t="s">
        <v>2599</v>
      </c>
      <c r="C2328" s="40">
        <v>-81.620120999999997</v>
      </c>
      <c r="D2328" s="40">
        <v>35.048373699999999</v>
      </c>
    </row>
    <row r="2329" spans="1:4">
      <c r="A2329" s="40">
        <v>45023</v>
      </c>
      <c r="B2329" s="20" t="s">
        <v>3941</v>
      </c>
      <c r="C2329" s="40">
        <v>-81.159232000000003</v>
      </c>
      <c r="D2329" s="40">
        <v>34.691738399999998</v>
      </c>
    </row>
    <row r="2330" spans="1:4">
      <c r="A2330" s="40">
        <v>45025</v>
      </c>
      <c r="B2330" s="20" t="s">
        <v>3972</v>
      </c>
      <c r="C2330" s="40">
        <v>-80.158674000000005</v>
      </c>
      <c r="D2330" s="40">
        <v>34.639797999999999</v>
      </c>
    </row>
    <row r="2331" spans="1:4">
      <c r="A2331" s="40">
        <v>45027</v>
      </c>
      <c r="B2331" s="20" t="s">
        <v>3973</v>
      </c>
      <c r="C2331" s="40">
        <v>-80.216621000000004</v>
      </c>
      <c r="D2331" s="40">
        <v>33.6654275</v>
      </c>
    </row>
    <row r="2332" spans="1:4">
      <c r="A2332" s="40">
        <v>45029</v>
      </c>
      <c r="B2332" s="20" t="s">
        <v>3974</v>
      </c>
      <c r="C2332" s="40">
        <v>-80.666911999999996</v>
      </c>
      <c r="D2332" s="40">
        <v>32.863530300000001</v>
      </c>
    </row>
    <row r="2333" spans="1:4">
      <c r="A2333" s="40">
        <v>45031</v>
      </c>
      <c r="B2333" s="20" t="s">
        <v>3975</v>
      </c>
      <c r="C2333" s="40">
        <v>-79.957661000000002</v>
      </c>
      <c r="D2333" s="40">
        <v>34.3323441</v>
      </c>
    </row>
    <row r="2334" spans="1:4">
      <c r="A2334" s="40">
        <v>45033</v>
      </c>
      <c r="B2334" s="20" t="s">
        <v>3976</v>
      </c>
      <c r="C2334" s="40">
        <v>-79.378584000000004</v>
      </c>
      <c r="D2334" s="40">
        <v>34.391389199999999</v>
      </c>
    </row>
    <row r="2335" spans="1:4">
      <c r="A2335" s="40">
        <v>45035</v>
      </c>
      <c r="B2335" s="20" t="s">
        <v>3385</v>
      </c>
      <c r="C2335" s="40">
        <v>-80.405023</v>
      </c>
      <c r="D2335" s="40">
        <v>33.079480500000003</v>
      </c>
    </row>
    <row r="2336" spans="1:4">
      <c r="A2336" s="40">
        <v>45037</v>
      </c>
      <c r="B2336" s="20" t="s">
        <v>3977</v>
      </c>
      <c r="C2336" s="40">
        <v>-81.966166000000001</v>
      </c>
      <c r="D2336" s="40">
        <v>33.7722482</v>
      </c>
    </row>
    <row r="2337" spans="1:4">
      <c r="A2337" s="40">
        <v>45039</v>
      </c>
      <c r="B2337" s="20" t="s">
        <v>2860</v>
      </c>
      <c r="C2337" s="40">
        <v>-81.121256000000002</v>
      </c>
      <c r="D2337" s="40">
        <v>34.395334499999997</v>
      </c>
    </row>
    <row r="2338" spans="1:4">
      <c r="A2338" s="40">
        <v>45041</v>
      </c>
      <c r="B2338" s="20" t="s">
        <v>3978</v>
      </c>
      <c r="C2338" s="40">
        <v>-79.702246000000002</v>
      </c>
      <c r="D2338" s="40">
        <v>34.024472400000001</v>
      </c>
    </row>
    <row r="2339" spans="1:4">
      <c r="A2339" s="40">
        <v>45043</v>
      </c>
      <c r="B2339" s="20" t="s">
        <v>3979</v>
      </c>
      <c r="C2339" s="40">
        <v>-79.332423000000006</v>
      </c>
      <c r="D2339" s="40">
        <v>33.433374800000003</v>
      </c>
    </row>
    <row r="2340" spans="1:4">
      <c r="A2340" s="40">
        <v>45045</v>
      </c>
      <c r="B2340" s="20" t="s">
        <v>3980</v>
      </c>
      <c r="C2340" s="40">
        <v>-82.370639999999995</v>
      </c>
      <c r="D2340" s="40">
        <v>34.893878200000003</v>
      </c>
    </row>
    <row r="2341" spans="1:4">
      <c r="A2341" s="40">
        <v>45047</v>
      </c>
      <c r="B2341" s="20" t="s">
        <v>3221</v>
      </c>
      <c r="C2341" s="40">
        <v>-82.126469</v>
      </c>
      <c r="D2341" s="40">
        <v>34.154145499999998</v>
      </c>
    </row>
    <row r="2342" spans="1:4">
      <c r="A2342" s="40">
        <v>45049</v>
      </c>
      <c r="B2342" s="20" t="s">
        <v>3981</v>
      </c>
      <c r="C2342" s="40">
        <v>-81.141107000000005</v>
      </c>
      <c r="D2342" s="40">
        <v>32.776416900000001</v>
      </c>
    </row>
    <row r="2343" spans="1:4">
      <c r="A2343" s="40">
        <v>45051</v>
      </c>
      <c r="B2343" s="20" t="s">
        <v>3982</v>
      </c>
      <c r="C2343" s="40">
        <v>-78.996578999999997</v>
      </c>
      <c r="D2343" s="40">
        <v>33.921393600000002</v>
      </c>
    </row>
    <row r="2344" spans="1:4">
      <c r="A2344" s="40">
        <v>45053</v>
      </c>
      <c r="B2344" s="20" t="s">
        <v>2977</v>
      </c>
      <c r="C2344" s="40">
        <v>-81.031775999999994</v>
      </c>
      <c r="D2344" s="40">
        <v>32.436332</v>
      </c>
    </row>
    <row r="2345" spans="1:4">
      <c r="A2345" s="40">
        <v>45055</v>
      </c>
      <c r="B2345" s="20" t="s">
        <v>3983</v>
      </c>
      <c r="C2345" s="40">
        <v>-80.590350999999998</v>
      </c>
      <c r="D2345" s="40">
        <v>34.338592300000002</v>
      </c>
    </row>
    <row r="2346" spans="1:4">
      <c r="A2346" s="40">
        <v>45057</v>
      </c>
      <c r="B2346" s="20" t="s">
        <v>3655</v>
      </c>
      <c r="C2346" s="40">
        <v>-80.705415000000002</v>
      </c>
      <c r="D2346" s="40">
        <v>34.686425200000002</v>
      </c>
    </row>
    <row r="2347" spans="1:4">
      <c r="A2347" s="40">
        <v>45059</v>
      </c>
      <c r="B2347" s="20" t="s">
        <v>2982</v>
      </c>
      <c r="C2347" s="40">
        <v>-82.005351000000005</v>
      </c>
      <c r="D2347" s="40">
        <v>34.4837226</v>
      </c>
    </row>
    <row r="2348" spans="1:4">
      <c r="A2348" s="40">
        <v>45061</v>
      </c>
      <c r="B2348" s="20" t="s">
        <v>2628</v>
      </c>
      <c r="C2348" s="40">
        <v>-80.254653000000005</v>
      </c>
      <c r="D2348" s="40">
        <v>34.163605699999998</v>
      </c>
    </row>
    <row r="2349" spans="1:4">
      <c r="A2349" s="40">
        <v>45063</v>
      </c>
      <c r="B2349" s="20" t="s">
        <v>3984</v>
      </c>
      <c r="C2349" s="40">
        <v>-81.272299000000004</v>
      </c>
      <c r="D2349" s="40">
        <v>33.902172800000002</v>
      </c>
    </row>
    <row r="2350" spans="1:4">
      <c r="A2350" s="40">
        <v>45065</v>
      </c>
      <c r="B2350" s="20" t="s">
        <v>3985</v>
      </c>
      <c r="C2350" s="40">
        <v>-82.309613999999996</v>
      </c>
      <c r="D2350" s="40">
        <v>33.899418400000002</v>
      </c>
    </row>
    <row r="2351" spans="1:4">
      <c r="A2351" s="40">
        <v>45067</v>
      </c>
      <c r="B2351" s="20" t="s">
        <v>2633</v>
      </c>
      <c r="C2351" s="40">
        <v>-79.362530000000007</v>
      </c>
      <c r="D2351" s="40">
        <v>34.080383599999998</v>
      </c>
    </row>
    <row r="2352" spans="1:4">
      <c r="A2352" s="40">
        <v>45069</v>
      </c>
      <c r="B2352" s="20" t="s">
        <v>3986</v>
      </c>
      <c r="C2352" s="40">
        <v>-79.678451999999993</v>
      </c>
      <c r="D2352" s="40">
        <v>34.601809299999999</v>
      </c>
    </row>
    <row r="2353" spans="1:4">
      <c r="A2353" s="40">
        <v>45071</v>
      </c>
      <c r="B2353" s="20" t="s">
        <v>3987</v>
      </c>
      <c r="C2353" s="40">
        <v>-81.599907000000002</v>
      </c>
      <c r="D2353" s="40">
        <v>34.289747499999997</v>
      </c>
    </row>
    <row r="2354" spans="1:4">
      <c r="A2354" s="40">
        <v>45073</v>
      </c>
      <c r="B2354" s="20" t="s">
        <v>2991</v>
      </c>
      <c r="C2354" s="40">
        <v>-83.065764000000001</v>
      </c>
      <c r="D2354" s="40">
        <v>34.753297699999997</v>
      </c>
    </row>
    <row r="2355" spans="1:4">
      <c r="A2355" s="40">
        <v>45075</v>
      </c>
      <c r="B2355" s="20" t="s">
        <v>3988</v>
      </c>
      <c r="C2355" s="40">
        <v>-80.800864000000004</v>
      </c>
      <c r="D2355" s="40">
        <v>33.439213000000002</v>
      </c>
    </row>
    <row r="2356" spans="1:4">
      <c r="A2356" s="40">
        <v>45077</v>
      </c>
      <c r="B2356" s="20" t="s">
        <v>2640</v>
      </c>
      <c r="C2356" s="40">
        <v>-82.725219999999993</v>
      </c>
      <c r="D2356" s="40">
        <v>34.887959600000002</v>
      </c>
    </row>
    <row r="2357" spans="1:4">
      <c r="A2357" s="40">
        <v>45079</v>
      </c>
      <c r="B2357" s="20" t="s">
        <v>3105</v>
      </c>
      <c r="C2357" s="40">
        <v>-80.903844000000007</v>
      </c>
      <c r="D2357" s="40">
        <v>34.022267499999998</v>
      </c>
    </row>
    <row r="2358" spans="1:4">
      <c r="A2358" s="40">
        <v>45081</v>
      </c>
      <c r="B2358" s="20" t="s">
        <v>3989</v>
      </c>
      <c r="C2358" s="40">
        <v>-81.727320000000006</v>
      </c>
      <c r="D2358" s="40">
        <v>34.006312100000002</v>
      </c>
    </row>
    <row r="2359" spans="1:4">
      <c r="A2359" s="40">
        <v>45083</v>
      </c>
      <c r="B2359" s="20" t="s">
        <v>3990</v>
      </c>
      <c r="C2359" s="40">
        <v>-81.991107</v>
      </c>
      <c r="D2359" s="40">
        <v>34.931487300000001</v>
      </c>
    </row>
    <row r="2360" spans="1:4">
      <c r="A2360" s="40">
        <v>45085</v>
      </c>
      <c r="B2360" s="20" t="s">
        <v>2646</v>
      </c>
      <c r="C2360" s="40">
        <v>-80.382278999999997</v>
      </c>
      <c r="D2360" s="40">
        <v>33.916007999999998</v>
      </c>
    </row>
    <row r="2361" spans="1:4">
      <c r="A2361" s="40">
        <v>45087</v>
      </c>
      <c r="B2361" s="20" t="s">
        <v>2745</v>
      </c>
      <c r="C2361" s="40">
        <v>-81.619266999999994</v>
      </c>
      <c r="D2361" s="40">
        <v>34.689783900000002</v>
      </c>
    </row>
    <row r="2362" spans="1:4">
      <c r="A2362" s="40">
        <v>45089</v>
      </c>
      <c r="B2362" s="20" t="s">
        <v>3991</v>
      </c>
      <c r="C2362" s="40">
        <v>-79.727856000000003</v>
      </c>
      <c r="D2362" s="40">
        <v>33.620208300000002</v>
      </c>
    </row>
    <row r="2363" spans="1:4">
      <c r="A2363" s="40">
        <v>45091</v>
      </c>
      <c r="B2363" s="20" t="s">
        <v>3377</v>
      </c>
      <c r="C2363" s="40">
        <v>-81.184078999999997</v>
      </c>
      <c r="D2363" s="40">
        <v>34.974645799999998</v>
      </c>
    </row>
    <row r="2364" spans="1:4">
      <c r="A2364" s="40">
        <v>46003</v>
      </c>
      <c r="B2364" s="20" t="s">
        <v>3992</v>
      </c>
      <c r="C2364" s="40">
        <v>-98.561751000000001</v>
      </c>
      <c r="D2364" s="40">
        <v>43.718087500000003</v>
      </c>
    </row>
    <row r="2365" spans="1:4">
      <c r="A2365" s="40">
        <v>46005</v>
      </c>
      <c r="B2365" s="20" t="s">
        <v>3993</v>
      </c>
      <c r="C2365" s="40">
        <v>-98.278836999999996</v>
      </c>
      <c r="D2365" s="40">
        <v>44.414670399999999</v>
      </c>
    </row>
    <row r="2366" spans="1:4">
      <c r="A2366" s="40">
        <v>46007</v>
      </c>
      <c r="B2366" s="20" t="s">
        <v>3994</v>
      </c>
      <c r="C2366" s="40">
        <v>-101.66413</v>
      </c>
      <c r="D2366" s="40">
        <v>43.195067100000003</v>
      </c>
    </row>
    <row r="2367" spans="1:4">
      <c r="A2367" s="40">
        <v>46009</v>
      </c>
      <c r="B2367" s="20" t="s">
        <v>3995</v>
      </c>
      <c r="C2367" s="40">
        <v>-97.884938000000005</v>
      </c>
      <c r="D2367" s="40">
        <v>42.988279900000002</v>
      </c>
    </row>
    <row r="2368" spans="1:4">
      <c r="A2368" s="40">
        <v>46011</v>
      </c>
      <c r="B2368" s="20" t="s">
        <v>3996</v>
      </c>
      <c r="C2368" s="40">
        <v>-96.790648000000004</v>
      </c>
      <c r="D2368" s="40">
        <v>44.369816800000002</v>
      </c>
    </row>
    <row r="2369" spans="1:4">
      <c r="A2369" s="40">
        <v>46013</v>
      </c>
      <c r="B2369" s="20" t="s">
        <v>3067</v>
      </c>
      <c r="C2369" s="40">
        <v>-98.351634000000004</v>
      </c>
      <c r="D2369" s="40">
        <v>45.589934800000002</v>
      </c>
    </row>
    <row r="2370" spans="1:4">
      <c r="A2370" s="40">
        <v>46015</v>
      </c>
      <c r="B2370" s="20" t="s">
        <v>3997</v>
      </c>
      <c r="C2370" s="40">
        <v>-99.081254000000001</v>
      </c>
      <c r="D2370" s="40">
        <v>43.718167200000003</v>
      </c>
    </row>
    <row r="2371" spans="1:4">
      <c r="A2371" s="40">
        <v>46017</v>
      </c>
      <c r="B2371" s="20" t="s">
        <v>3634</v>
      </c>
      <c r="C2371" s="40">
        <v>-99.204856000000007</v>
      </c>
      <c r="D2371" s="40">
        <v>44.076405600000001</v>
      </c>
    </row>
    <row r="2372" spans="1:4">
      <c r="A2372" s="40">
        <v>46019</v>
      </c>
      <c r="B2372" s="20" t="s">
        <v>2753</v>
      </c>
      <c r="C2372" s="40">
        <v>-103.50749</v>
      </c>
      <c r="D2372" s="40">
        <v>44.905693999999997</v>
      </c>
    </row>
    <row r="2373" spans="1:4">
      <c r="A2373" s="40">
        <v>46021</v>
      </c>
      <c r="B2373" s="20" t="s">
        <v>3279</v>
      </c>
      <c r="C2373" s="40">
        <v>-100.05174</v>
      </c>
      <c r="D2373" s="40">
        <v>45.771263599999997</v>
      </c>
    </row>
    <row r="2374" spans="1:4">
      <c r="A2374" s="40">
        <v>46023</v>
      </c>
      <c r="B2374" s="20" t="s">
        <v>3998</v>
      </c>
      <c r="C2374" s="40">
        <v>-98.587850000000003</v>
      </c>
      <c r="D2374" s="40">
        <v>43.207927300000001</v>
      </c>
    </row>
    <row r="2375" spans="1:4">
      <c r="A2375" s="40">
        <v>46025</v>
      </c>
      <c r="B2375" s="20" t="s">
        <v>2704</v>
      </c>
      <c r="C2375" s="40">
        <v>-97.729490999999996</v>
      </c>
      <c r="D2375" s="40">
        <v>44.858465099999997</v>
      </c>
    </row>
    <row r="2376" spans="1:4">
      <c r="A2376" s="40">
        <v>46027</v>
      </c>
      <c r="B2376" s="20" t="s">
        <v>2603</v>
      </c>
      <c r="C2376" s="40">
        <v>-96.975603000000007</v>
      </c>
      <c r="D2376" s="40">
        <v>42.914619799999997</v>
      </c>
    </row>
    <row r="2377" spans="1:4">
      <c r="A2377" s="40">
        <v>46029</v>
      </c>
      <c r="B2377" s="20" t="s">
        <v>3999</v>
      </c>
      <c r="C2377" s="40">
        <v>-97.188603999999998</v>
      </c>
      <c r="D2377" s="40">
        <v>44.977905100000001</v>
      </c>
    </row>
    <row r="2378" spans="1:4">
      <c r="A2378" s="40">
        <v>46031</v>
      </c>
      <c r="B2378" s="20" t="s">
        <v>4000</v>
      </c>
      <c r="C2378" s="40">
        <v>-101.19678</v>
      </c>
      <c r="D2378" s="40">
        <v>45.708513199999999</v>
      </c>
    </row>
    <row r="2379" spans="1:4">
      <c r="A2379" s="40">
        <v>46033</v>
      </c>
      <c r="B2379" s="20" t="s">
        <v>2819</v>
      </c>
      <c r="C2379" s="40">
        <v>-103.45149000000001</v>
      </c>
      <c r="D2379" s="40">
        <v>43.677368399999999</v>
      </c>
    </row>
    <row r="2380" spans="1:4">
      <c r="A2380" s="40">
        <v>46035</v>
      </c>
      <c r="B2380" s="20" t="s">
        <v>4001</v>
      </c>
      <c r="C2380" s="40">
        <v>-98.145437000000001</v>
      </c>
      <c r="D2380" s="40">
        <v>43.674758400000002</v>
      </c>
    </row>
    <row r="2381" spans="1:4">
      <c r="A2381" s="40">
        <v>46037</v>
      </c>
      <c r="B2381" s="20" t="s">
        <v>4002</v>
      </c>
      <c r="C2381" s="40">
        <v>-97.607376000000002</v>
      </c>
      <c r="D2381" s="40">
        <v>45.367282799999998</v>
      </c>
    </row>
    <row r="2382" spans="1:4">
      <c r="A2382" s="40">
        <v>46039</v>
      </c>
      <c r="B2382" s="20" t="s">
        <v>3640</v>
      </c>
      <c r="C2382" s="40">
        <v>-96.668029000000004</v>
      </c>
      <c r="D2382" s="40">
        <v>44.7601595</v>
      </c>
    </row>
    <row r="2383" spans="1:4">
      <c r="A2383" s="40">
        <v>46041</v>
      </c>
      <c r="B2383" s="20" t="s">
        <v>3887</v>
      </c>
      <c r="C2383" s="40">
        <v>-100.8717</v>
      </c>
      <c r="D2383" s="40">
        <v>45.1565838</v>
      </c>
    </row>
    <row r="2384" spans="1:4">
      <c r="A2384" s="40">
        <v>46043</v>
      </c>
      <c r="B2384" s="20" t="s">
        <v>2823</v>
      </c>
      <c r="C2384" s="40">
        <v>-98.366068999999996</v>
      </c>
      <c r="D2384" s="40">
        <v>43.387055199999999</v>
      </c>
    </row>
    <row r="2385" spans="1:4">
      <c r="A2385" s="40">
        <v>46045</v>
      </c>
      <c r="B2385" s="20" t="s">
        <v>4003</v>
      </c>
      <c r="C2385" s="40">
        <v>-99.215408999999994</v>
      </c>
      <c r="D2385" s="40">
        <v>45.418478999999998</v>
      </c>
    </row>
    <row r="2386" spans="1:4">
      <c r="A2386" s="40">
        <v>46047</v>
      </c>
      <c r="B2386" s="20" t="s">
        <v>4004</v>
      </c>
      <c r="C2386" s="40">
        <v>-103.52745</v>
      </c>
      <c r="D2386" s="40">
        <v>43.239174800000001</v>
      </c>
    </row>
    <row r="2387" spans="1:4">
      <c r="A2387" s="40">
        <v>46049</v>
      </c>
      <c r="B2387" s="20" t="s">
        <v>4005</v>
      </c>
      <c r="C2387" s="40">
        <v>-99.145356000000007</v>
      </c>
      <c r="D2387" s="40">
        <v>45.0708263</v>
      </c>
    </row>
    <row r="2388" spans="1:4">
      <c r="A2388" s="40">
        <v>46051</v>
      </c>
      <c r="B2388" s="20" t="s">
        <v>2716</v>
      </c>
      <c r="C2388" s="40">
        <v>-96.767891000000006</v>
      </c>
      <c r="D2388" s="40">
        <v>45.172189799999998</v>
      </c>
    </row>
    <row r="2389" spans="1:4">
      <c r="A2389" s="40">
        <v>46053</v>
      </c>
      <c r="B2389" s="20" t="s">
        <v>4006</v>
      </c>
      <c r="C2389" s="40">
        <v>-99.185907</v>
      </c>
      <c r="D2389" s="40">
        <v>43.192479400000003</v>
      </c>
    </row>
    <row r="2390" spans="1:4">
      <c r="A2390" s="40">
        <v>46055</v>
      </c>
      <c r="B2390" s="20" t="s">
        <v>4007</v>
      </c>
      <c r="C2390" s="40">
        <v>-101.53975</v>
      </c>
      <c r="D2390" s="40">
        <v>44.294636599999997</v>
      </c>
    </row>
    <row r="2391" spans="1:4">
      <c r="A2391" s="40">
        <v>46057</v>
      </c>
      <c r="B2391" s="20" t="s">
        <v>4008</v>
      </c>
      <c r="C2391" s="40">
        <v>-97.188295999999994</v>
      </c>
      <c r="D2391" s="40">
        <v>44.673859499999999</v>
      </c>
    </row>
    <row r="2392" spans="1:4">
      <c r="A2392" s="40">
        <v>46059</v>
      </c>
      <c r="B2392" s="20" t="s">
        <v>4009</v>
      </c>
      <c r="C2392" s="40">
        <v>-99.005384000000006</v>
      </c>
      <c r="D2392" s="40">
        <v>44.547988400000001</v>
      </c>
    </row>
    <row r="2393" spans="1:4">
      <c r="A2393" s="40">
        <v>46061</v>
      </c>
      <c r="B2393" s="20" t="s">
        <v>4010</v>
      </c>
      <c r="C2393" s="40">
        <v>-97.787042999999997</v>
      </c>
      <c r="D2393" s="40">
        <v>43.674583599999998</v>
      </c>
    </row>
    <row r="2394" spans="1:4">
      <c r="A2394" s="40">
        <v>46063</v>
      </c>
      <c r="B2394" s="20" t="s">
        <v>3707</v>
      </c>
      <c r="C2394" s="40">
        <v>-103.49438000000001</v>
      </c>
      <c r="D2394" s="40">
        <v>45.580271600000003</v>
      </c>
    </row>
    <row r="2395" spans="1:4">
      <c r="A2395" s="40">
        <v>46065</v>
      </c>
      <c r="B2395" s="20" t="s">
        <v>3891</v>
      </c>
      <c r="C2395" s="40">
        <v>-99.995997000000003</v>
      </c>
      <c r="D2395" s="40">
        <v>44.389065799999997</v>
      </c>
    </row>
    <row r="2396" spans="1:4">
      <c r="A2396" s="40">
        <v>46067</v>
      </c>
      <c r="B2396" s="20" t="s">
        <v>4011</v>
      </c>
      <c r="C2396" s="40">
        <v>-97.754563000000005</v>
      </c>
      <c r="D2396" s="40">
        <v>43.3346631</v>
      </c>
    </row>
    <row r="2397" spans="1:4">
      <c r="A2397" s="40">
        <v>46069</v>
      </c>
      <c r="B2397" s="20" t="s">
        <v>3780</v>
      </c>
      <c r="C2397" s="40">
        <v>-99.486919999999998</v>
      </c>
      <c r="D2397" s="40">
        <v>44.547098300000002</v>
      </c>
    </row>
    <row r="2398" spans="1:4">
      <c r="A2398" s="40">
        <v>46071</v>
      </c>
      <c r="B2398" s="20" t="s">
        <v>2623</v>
      </c>
      <c r="C2398" s="40">
        <v>-101.62828</v>
      </c>
      <c r="D2398" s="40">
        <v>43.694198</v>
      </c>
    </row>
    <row r="2399" spans="1:4">
      <c r="A2399" s="40">
        <v>46073</v>
      </c>
      <c r="B2399" s="20" t="s">
        <v>4012</v>
      </c>
      <c r="C2399" s="40">
        <v>-98.629660000000001</v>
      </c>
      <c r="D2399" s="40">
        <v>44.066378</v>
      </c>
    </row>
    <row r="2400" spans="1:4">
      <c r="A2400" s="40">
        <v>46075</v>
      </c>
      <c r="B2400" s="20" t="s">
        <v>2980</v>
      </c>
      <c r="C2400" s="40">
        <v>-100.68975</v>
      </c>
      <c r="D2400" s="40">
        <v>43.960774200000003</v>
      </c>
    </row>
    <row r="2401" spans="1:4">
      <c r="A2401" s="40">
        <v>46077</v>
      </c>
      <c r="B2401" s="20" t="s">
        <v>4013</v>
      </c>
      <c r="C2401" s="40">
        <v>-97.491394999999997</v>
      </c>
      <c r="D2401" s="40">
        <v>44.369561699999998</v>
      </c>
    </row>
    <row r="2402" spans="1:4">
      <c r="A2402" s="40">
        <v>46079</v>
      </c>
      <c r="B2402" s="20" t="s">
        <v>2766</v>
      </c>
      <c r="C2402" s="40">
        <v>-97.129264000000006</v>
      </c>
      <c r="D2402" s="40">
        <v>44.021931100000003</v>
      </c>
    </row>
    <row r="2403" spans="1:4">
      <c r="A2403" s="40">
        <v>46081</v>
      </c>
      <c r="B2403" s="20" t="s">
        <v>2627</v>
      </c>
      <c r="C2403" s="40">
        <v>-103.79215000000001</v>
      </c>
      <c r="D2403" s="40">
        <v>44.358666499999998</v>
      </c>
    </row>
    <row r="2404" spans="1:4">
      <c r="A2404" s="40">
        <v>46083</v>
      </c>
      <c r="B2404" s="20" t="s">
        <v>2724</v>
      </c>
      <c r="C2404" s="40">
        <v>-96.721708000000007</v>
      </c>
      <c r="D2404" s="40">
        <v>43.278840899999999</v>
      </c>
    </row>
    <row r="2405" spans="1:4">
      <c r="A2405" s="40">
        <v>46085</v>
      </c>
      <c r="B2405" s="20" t="s">
        <v>4014</v>
      </c>
      <c r="C2405" s="40">
        <v>-99.847357000000002</v>
      </c>
      <c r="D2405" s="40">
        <v>43.8959762</v>
      </c>
    </row>
    <row r="2406" spans="1:4">
      <c r="A2406" s="40">
        <v>46087</v>
      </c>
      <c r="B2406" s="20" t="s">
        <v>4015</v>
      </c>
      <c r="C2406" s="40">
        <v>-97.368545999999995</v>
      </c>
      <c r="D2406" s="40">
        <v>43.6742621</v>
      </c>
    </row>
    <row r="2407" spans="1:4">
      <c r="A2407" s="40">
        <v>46089</v>
      </c>
      <c r="B2407" s="20" t="s">
        <v>3232</v>
      </c>
      <c r="C2407" s="40">
        <v>-99.221197000000004</v>
      </c>
      <c r="D2407" s="40">
        <v>45.766259699999999</v>
      </c>
    </row>
    <row r="2408" spans="1:4">
      <c r="A2408" s="40">
        <v>46091</v>
      </c>
      <c r="B2408" s="20" t="s">
        <v>2634</v>
      </c>
      <c r="C2408" s="40">
        <v>-97.598653999999996</v>
      </c>
      <c r="D2408" s="40">
        <v>45.7586333</v>
      </c>
    </row>
    <row r="2409" spans="1:4">
      <c r="A2409" s="40">
        <v>46093</v>
      </c>
      <c r="B2409" s="20" t="s">
        <v>3233</v>
      </c>
      <c r="C2409" s="40">
        <v>-102.71665</v>
      </c>
      <c r="D2409" s="40">
        <v>44.5666753</v>
      </c>
    </row>
    <row r="2410" spans="1:4">
      <c r="A2410" s="40">
        <v>46095</v>
      </c>
      <c r="B2410" s="20" t="s">
        <v>4016</v>
      </c>
      <c r="C2410" s="40">
        <v>-100.75985</v>
      </c>
      <c r="D2410" s="40">
        <v>43.581358999999999</v>
      </c>
    </row>
    <row r="2411" spans="1:4">
      <c r="A2411" s="40">
        <v>46097</v>
      </c>
      <c r="B2411" s="20" t="s">
        <v>4017</v>
      </c>
      <c r="C2411" s="40">
        <v>-97.609921999999997</v>
      </c>
      <c r="D2411" s="40">
        <v>44.021978799999999</v>
      </c>
    </row>
    <row r="2412" spans="1:4">
      <c r="A2412" s="40">
        <v>46099</v>
      </c>
      <c r="B2412" s="20" t="s">
        <v>4018</v>
      </c>
      <c r="C2412" s="40">
        <v>-96.791454999999999</v>
      </c>
      <c r="D2412" s="40">
        <v>43.674133699999999</v>
      </c>
    </row>
    <row r="2413" spans="1:4">
      <c r="A2413" s="40">
        <v>46101</v>
      </c>
      <c r="B2413" s="20" t="s">
        <v>4019</v>
      </c>
      <c r="C2413" s="40">
        <v>-96.670911000000004</v>
      </c>
      <c r="D2413" s="40">
        <v>44.0222452</v>
      </c>
    </row>
    <row r="2414" spans="1:4">
      <c r="A2414" s="40">
        <v>46103</v>
      </c>
      <c r="B2414" s="20" t="s">
        <v>3504</v>
      </c>
      <c r="C2414" s="40">
        <v>-102.82397</v>
      </c>
      <c r="D2414" s="40">
        <v>44.003974499999998</v>
      </c>
    </row>
    <row r="2415" spans="1:4">
      <c r="A2415" s="40">
        <v>46105</v>
      </c>
      <c r="B2415" s="20" t="s">
        <v>3662</v>
      </c>
      <c r="C2415" s="40">
        <v>-102.4744</v>
      </c>
      <c r="D2415" s="40">
        <v>45.490243599999999</v>
      </c>
    </row>
    <row r="2416" spans="1:4">
      <c r="A2416" s="40">
        <v>46107</v>
      </c>
      <c r="B2416" s="20" t="s">
        <v>3957</v>
      </c>
      <c r="C2416" s="40">
        <v>-99.957132000000001</v>
      </c>
      <c r="D2416" s="40">
        <v>45.064493900000002</v>
      </c>
    </row>
    <row r="2417" spans="1:4">
      <c r="A2417" s="40">
        <v>46109</v>
      </c>
      <c r="B2417" s="20" t="s">
        <v>4020</v>
      </c>
      <c r="C2417" s="40">
        <v>-96.946143000000006</v>
      </c>
      <c r="D2417" s="40">
        <v>45.629773499999999</v>
      </c>
    </row>
    <row r="2418" spans="1:4">
      <c r="A2418" s="40">
        <v>46111</v>
      </c>
      <c r="B2418" s="20" t="s">
        <v>4021</v>
      </c>
      <c r="C2418" s="40">
        <v>-98.091057000000006</v>
      </c>
      <c r="D2418" s="40">
        <v>44.023458099999999</v>
      </c>
    </row>
    <row r="2419" spans="1:4">
      <c r="A2419" s="40">
        <v>46113</v>
      </c>
      <c r="B2419" s="20" t="s">
        <v>3592</v>
      </c>
      <c r="C2419" s="40">
        <v>-102.55164000000001</v>
      </c>
      <c r="D2419" s="40">
        <v>43.335700799999998</v>
      </c>
    </row>
    <row r="2420" spans="1:4">
      <c r="A2420" s="40">
        <v>46115</v>
      </c>
      <c r="B2420" s="20" t="s">
        <v>4022</v>
      </c>
      <c r="C2420" s="40">
        <v>-98.346237000000002</v>
      </c>
      <c r="D2420" s="40">
        <v>44.938248399999999</v>
      </c>
    </row>
    <row r="2421" spans="1:4">
      <c r="A2421" s="40">
        <v>46117</v>
      </c>
      <c r="B2421" s="20" t="s">
        <v>4023</v>
      </c>
      <c r="C2421" s="40">
        <v>-100.73609</v>
      </c>
      <c r="D2421" s="40">
        <v>44.412452000000002</v>
      </c>
    </row>
    <row r="2422" spans="1:4">
      <c r="A2422" s="40">
        <v>46119</v>
      </c>
      <c r="B2422" s="20" t="s">
        <v>4024</v>
      </c>
      <c r="C2422" s="40">
        <v>-100.13186</v>
      </c>
      <c r="D2422" s="40">
        <v>44.715428500000002</v>
      </c>
    </row>
    <row r="2423" spans="1:4">
      <c r="A2423" s="40">
        <v>46121</v>
      </c>
      <c r="B2423" s="20" t="s">
        <v>3318</v>
      </c>
      <c r="C2423" s="40">
        <v>-100.7186</v>
      </c>
      <c r="D2423" s="40">
        <v>43.193365200000002</v>
      </c>
    </row>
    <row r="2424" spans="1:4">
      <c r="A2424" s="40">
        <v>46123</v>
      </c>
      <c r="B2424" s="20" t="s">
        <v>4025</v>
      </c>
      <c r="C2424" s="40">
        <v>-99.884085999999996</v>
      </c>
      <c r="D2424" s="40">
        <v>43.3459255</v>
      </c>
    </row>
    <row r="2425" spans="1:4">
      <c r="A2425" s="40">
        <v>46125</v>
      </c>
      <c r="B2425" s="20" t="s">
        <v>3016</v>
      </c>
      <c r="C2425" s="40">
        <v>-97.148657999999998</v>
      </c>
      <c r="D2425" s="40">
        <v>43.310908099999999</v>
      </c>
    </row>
    <row r="2426" spans="1:4">
      <c r="A2426" s="40">
        <v>46127</v>
      </c>
      <c r="B2426" s="20" t="s">
        <v>2745</v>
      </c>
      <c r="C2426" s="40">
        <v>-96.655713000000006</v>
      </c>
      <c r="D2426" s="40">
        <v>42.831828199999997</v>
      </c>
    </row>
    <row r="2427" spans="1:4">
      <c r="A2427" s="40">
        <v>46129</v>
      </c>
      <c r="B2427" s="20" t="s">
        <v>4026</v>
      </c>
      <c r="C2427" s="40">
        <v>-100.03134</v>
      </c>
      <c r="D2427" s="40">
        <v>45.429986399999997</v>
      </c>
    </row>
    <row r="2428" spans="1:4">
      <c r="A2428" s="40">
        <v>46135</v>
      </c>
      <c r="B2428" s="20" t="s">
        <v>4027</v>
      </c>
      <c r="C2428" s="40">
        <v>-97.394940000000005</v>
      </c>
      <c r="D2428" s="40">
        <v>43.008954899999999</v>
      </c>
    </row>
    <row r="2429" spans="1:4">
      <c r="A2429" s="40">
        <v>46137</v>
      </c>
      <c r="B2429" s="20" t="s">
        <v>4028</v>
      </c>
      <c r="C2429" s="40">
        <v>-101.66598</v>
      </c>
      <c r="D2429" s="40">
        <v>44.980582400000003</v>
      </c>
    </row>
    <row r="2430" spans="1:4">
      <c r="A2430" s="40">
        <v>47001</v>
      </c>
      <c r="B2430" s="20" t="s">
        <v>3201</v>
      </c>
      <c r="C2430" s="40">
        <v>-84.199043000000003</v>
      </c>
      <c r="D2430" s="40">
        <v>36.118628999999999</v>
      </c>
    </row>
    <row r="2431" spans="1:4">
      <c r="A2431" s="40">
        <v>47003</v>
      </c>
      <c r="B2431" s="20" t="s">
        <v>3935</v>
      </c>
      <c r="C2431" s="40">
        <v>-86.459615999999997</v>
      </c>
      <c r="D2431" s="40">
        <v>35.513886300000003</v>
      </c>
    </row>
    <row r="2432" spans="1:4">
      <c r="A2432" s="40">
        <v>47005</v>
      </c>
      <c r="B2432" s="20" t="s">
        <v>2699</v>
      </c>
      <c r="C2432" s="40">
        <v>-88.068698999999995</v>
      </c>
      <c r="D2432" s="40">
        <v>36.0696102</v>
      </c>
    </row>
    <row r="2433" spans="1:4">
      <c r="A2433" s="40">
        <v>47007</v>
      </c>
      <c r="B2433" s="20" t="s">
        <v>4029</v>
      </c>
      <c r="C2433" s="40">
        <v>-85.205335000000005</v>
      </c>
      <c r="D2433" s="40">
        <v>35.596630599999997</v>
      </c>
    </row>
    <row r="2434" spans="1:4">
      <c r="A2434" s="40">
        <v>47009</v>
      </c>
      <c r="B2434" s="20" t="s">
        <v>2594</v>
      </c>
      <c r="C2434" s="40">
        <v>-83.924847</v>
      </c>
      <c r="D2434" s="40">
        <v>35.687354999999997</v>
      </c>
    </row>
    <row r="2435" spans="1:4">
      <c r="A2435" s="40">
        <v>47011</v>
      </c>
      <c r="B2435" s="20" t="s">
        <v>2701</v>
      </c>
      <c r="C2435" s="40">
        <v>-84.859622000000002</v>
      </c>
      <c r="D2435" s="40">
        <v>35.153690300000001</v>
      </c>
    </row>
    <row r="2436" spans="1:4">
      <c r="A2436" s="40">
        <v>47013</v>
      </c>
      <c r="B2436" s="20" t="s">
        <v>3279</v>
      </c>
      <c r="C2436" s="40">
        <v>-84.149377000000001</v>
      </c>
      <c r="D2436" s="40">
        <v>36.403344099999998</v>
      </c>
    </row>
    <row r="2437" spans="1:4">
      <c r="A2437" s="40">
        <v>47015</v>
      </c>
      <c r="B2437" s="20" t="s">
        <v>4030</v>
      </c>
      <c r="C2437" s="40">
        <v>-86.061796000000001</v>
      </c>
      <c r="D2437" s="40">
        <v>35.808429400000001</v>
      </c>
    </row>
    <row r="2438" spans="1:4">
      <c r="A2438" s="40">
        <v>47017</v>
      </c>
      <c r="B2438" s="20" t="s">
        <v>2702</v>
      </c>
      <c r="C2438" s="40">
        <v>-88.450604999999996</v>
      </c>
      <c r="D2438" s="40">
        <v>35.973074599999997</v>
      </c>
    </row>
    <row r="2439" spans="1:4">
      <c r="A2439" s="40">
        <v>47019</v>
      </c>
      <c r="B2439" s="20" t="s">
        <v>3281</v>
      </c>
      <c r="C2439" s="40">
        <v>-82.127696999999998</v>
      </c>
      <c r="D2439" s="40">
        <v>36.292288800000001</v>
      </c>
    </row>
    <row r="2440" spans="1:4">
      <c r="A2440" s="40">
        <v>47021</v>
      </c>
      <c r="B2440" s="20" t="s">
        <v>4031</v>
      </c>
      <c r="C2440" s="40">
        <v>-87.086483000000001</v>
      </c>
      <c r="D2440" s="40">
        <v>36.261404400000004</v>
      </c>
    </row>
    <row r="2441" spans="1:4">
      <c r="A2441" s="40">
        <v>47023</v>
      </c>
      <c r="B2441" s="20" t="s">
        <v>3941</v>
      </c>
      <c r="C2441" s="40">
        <v>-88.614258000000007</v>
      </c>
      <c r="D2441" s="40">
        <v>35.422069100000002</v>
      </c>
    </row>
    <row r="2442" spans="1:4">
      <c r="A2442" s="40">
        <v>47025</v>
      </c>
      <c r="B2442" s="20" t="s">
        <v>3333</v>
      </c>
      <c r="C2442" s="40">
        <v>-83.660724000000002</v>
      </c>
      <c r="D2442" s="40">
        <v>36.485756700000003</v>
      </c>
    </row>
    <row r="2443" spans="1:4">
      <c r="A2443" s="40">
        <v>47027</v>
      </c>
      <c r="B2443" s="20" t="s">
        <v>2603</v>
      </c>
      <c r="C2443" s="40">
        <v>-85.542972000000006</v>
      </c>
      <c r="D2443" s="40">
        <v>36.5511129</v>
      </c>
    </row>
    <row r="2444" spans="1:4">
      <c r="A2444" s="40">
        <v>47029</v>
      </c>
      <c r="B2444" s="20" t="s">
        <v>4032</v>
      </c>
      <c r="C2444" s="40">
        <v>-83.121215000000007</v>
      </c>
      <c r="D2444" s="40">
        <v>35.925551400000003</v>
      </c>
    </row>
    <row r="2445" spans="1:4">
      <c r="A2445" s="40">
        <v>47031</v>
      </c>
      <c r="B2445" s="20" t="s">
        <v>2605</v>
      </c>
      <c r="C2445" s="40">
        <v>-86.075597000000002</v>
      </c>
      <c r="D2445" s="40">
        <v>35.490214899999998</v>
      </c>
    </row>
    <row r="2446" spans="1:4">
      <c r="A2446" s="40">
        <v>47033</v>
      </c>
      <c r="B2446" s="20" t="s">
        <v>4033</v>
      </c>
      <c r="C2446" s="40">
        <v>-89.139386000000002</v>
      </c>
      <c r="D2446" s="40">
        <v>35.813762699999998</v>
      </c>
    </row>
    <row r="2447" spans="1:4">
      <c r="A2447" s="40">
        <v>47035</v>
      </c>
      <c r="B2447" s="20" t="s">
        <v>3074</v>
      </c>
      <c r="C2447" s="40">
        <v>-84.998615000000001</v>
      </c>
      <c r="D2447" s="40">
        <v>35.9507002</v>
      </c>
    </row>
    <row r="2448" spans="1:4">
      <c r="A2448" s="40">
        <v>47037</v>
      </c>
      <c r="B2448" s="20" t="s">
        <v>3766</v>
      </c>
      <c r="C2448" s="40">
        <v>-86.785028999999994</v>
      </c>
      <c r="D2448" s="40">
        <v>36.169324600000003</v>
      </c>
    </row>
    <row r="2449" spans="1:4">
      <c r="A2449" s="40">
        <v>47039</v>
      </c>
      <c r="B2449" s="20" t="s">
        <v>2951</v>
      </c>
      <c r="C2449" s="40">
        <v>-88.108300999999997</v>
      </c>
      <c r="D2449" s="40">
        <v>35.603506000000003</v>
      </c>
    </row>
    <row r="2450" spans="1:4">
      <c r="A2450" s="40">
        <v>47041</v>
      </c>
      <c r="B2450" s="20" t="s">
        <v>2614</v>
      </c>
      <c r="C2450" s="40">
        <v>-85.832886999999999</v>
      </c>
      <c r="D2450" s="40">
        <v>35.980211500000003</v>
      </c>
    </row>
    <row r="2451" spans="1:4">
      <c r="A2451" s="40">
        <v>47043</v>
      </c>
      <c r="B2451" s="20" t="s">
        <v>4034</v>
      </c>
      <c r="C2451" s="40">
        <v>-87.356583999999998</v>
      </c>
      <c r="D2451" s="40">
        <v>36.1493216</v>
      </c>
    </row>
    <row r="2452" spans="1:4">
      <c r="A2452" s="40">
        <v>47045</v>
      </c>
      <c r="B2452" s="20" t="s">
        <v>4035</v>
      </c>
      <c r="C2452" s="40">
        <v>-89.413936000000007</v>
      </c>
      <c r="D2452" s="40">
        <v>36.059182999999997</v>
      </c>
    </row>
    <row r="2453" spans="1:4">
      <c r="A2453" s="40">
        <v>47047</v>
      </c>
      <c r="B2453" s="20" t="s">
        <v>2618</v>
      </c>
      <c r="C2453" s="40">
        <v>-89.414929999999998</v>
      </c>
      <c r="D2453" s="40">
        <v>35.197099899999998</v>
      </c>
    </row>
    <row r="2454" spans="1:4">
      <c r="A2454" s="40">
        <v>47049</v>
      </c>
      <c r="B2454" s="20" t="s">
        <v>4036</v>
      </c>
      <c r="C2454" s="40">
        <v>-84.932615999999996</v>
      </c>
      <c r="D2454" s="40">
        <v>36.380518199999997</v>
      </c>
    </row>
    <row r="2455" spans="1:4">
      <c r="A2455" s="40">
        <v>47051</v>
      </c>
      <c r="B2455" s="20" t="s">
        <v>2619</v>
      </c>
      <c r="C2455" s="40">
        <v>-86.092335000000006</v>
      </c>
      <c r="D2455" s="40">
        <v>35.1550479</v>
      </c>
    </row>
    <row r="2456" spans="1:4">
      <c r="A2456" s="40">
        <v>47053</v>
      </c>
      <c r="B2456" s="20" t="s">
        <v>3127</v>
      </c>
      <c r="C2456" s="40">
        <v>-88.932641000000004</v>
      </c>
      <c r="D2456" s="40">
        <v>35.996662700000002</v>
      </c>
    </row>
    <row r="2457" spans="1:4">
      <c r="A2457" s="40">
        <v>47055</v>
      </c>
      <c r="B2457" s="20" t="s">
        <v>4037</v>
      </c>
      <c r="C2457" s="40">
        <v>-87.035418000000007</v>
      </c>
      <c r="D2457" s="40">
        <v>35.201942699999996</v>
      </c>
    </row>
    <row r="2458" spans="1:4">
      <c r="A2458" s="40">
        <v>47057</v>
      </c>
      <c r="B2458" s="20" t="s">
        <v>4038</v>
      </c>
      <c r="C2458" s="40">
        <v>-83.510840999999999</v>
      </c>
      <c r="D2458" s="40">
        <v>36.275488199999998</v>
      </c>
    </row>
    <row r="2459" spans="1:4">
      <c r="A2459" s="40">
        <v>47059</v>
      </c>
      <c r="B2459" s="20" t="s">
        <v>2620</v>
      </c>
      <c r="C2459" s="40">
        <v>-82.845646000000002</v>
      </c>
      <c r="D2459" s="40">
        <v>36.175872300000002</v>
      </c>
    </row>
    <row r="2460" spans="1:4">
      <c r="A2460" s="40">
        <v>47061</v>
      </c>
      <c r="B2460" s="20" t="s">
        <v>3081</v>
      </c>
      <c r="C2460" s="40">
        <v>-85.722369999999998</v>
      </c>
      <c r="D2460" s="40">
        <v>35.388429899999998</v>
      </c>
    </row>
    <row r="2461" spans="1:4">
      <c r="A2461" s="40">
        <v>47063</v>
      </c>
      <c r="B2461" s="20" t="s">
        <v>4039</v>
      </c>
      <c r="C2461" s="40">
        <v>-83.266324999999995</v>
      </c>
      <c r="D2461" s="40">
        <v>36.217143499999999</v>
      </c>
    </row>
    <row r="2462" spans="1:4">
      <c r="A2462" s="40">
        <v>47065</v>
      </c>
      <c r="B2462" s="20" t="s">
        <v>478</v>
      </c>
      <c r="C2462" s="40">
        <v>-85.164447999999993</v>
      </c>
      <c r="D2462" s="40">
        <v>35.181334900000003</v>
      </c>
    </row>
    <row r="2463" spans="1:4">
      <c r="A2463" s="40">
        <v>47067</v>
      </c>
      <c r="B2463" s="20" t="s">
        <v>2971</v>
      </c>
      <c r="C2463" s="40">
        <v>-83.221711999999997</v>
      </c>
      <c r="D2463" s="40">
        <v>36.523550299999997</v>
      </c>
    </row>
    <row r="2464" spans="1:4">
      <c r="A2464" s="40">
        <v>47069</v>
      </c>
      <c r="B2464" s="20" t="s">
        <v>4040</v>
      </c>
      <c r="C2464" s="40">
        <v>-88.993088</v>
      </c>
      <c r="D2464" s="40">
        <v>35.206761100000001</v>
      </c>
    </row>
    <row r="2465" spans="1:4">
      <c r="A2465" s="40">
        <v>47071</v>
      </c>
      <c r="B2465" s="20" t="s">
        <v>3082</v>
      </c>
      <c r="C2465" s="40">
        <v>-88.184596999999997</v>
      </c>
      <c r="D2465" s="40">
        <v>35.198560100000002</v>
      </c>
    </row>
    <row r="2466" spans="1:4">
      <c r="A2466" s="40">
        <v>47073</v>
      </c>
      <c r="B2466" s="20" t="s">
        <v>4041</v>
      </c>
      <c r="C2466" s="40">
        <v>-82.945549999999997</v>
      </c>
      <c r="D2466" s="40">
        <v>36.441047400000002</v>
      </c>
    </row>
    <row r="2467" spans="1:4">
      <c r="A2467" s="40">
        <v>47075</v>
      </c>
      <c r="B2467" s="20" t="s">
        <v>3777</v>
      </c>
      <c r="C2467" s="40">
        <v>-89.284187000000003</v>
      </c>
      <c r="D2467" s="40">
        <v>35.583134100000002</v>
      </c>
    </row>
    <row r="2468" spans="1:4">
      <c r="A2468" s="40">
        <v>47077</v>
      </c>
      <c r="B2468" s="20" t="s">
        <v>3083</v>
      </c>
      <c r="C2468" s="40">
        <v>-88.387713000000005</v>
      </c>
      <c r="D2468" s="40">
        <v>35.653816599999999</v>
      </c>
    </row>
    <row r="2469" spans="1:4">
      <c r="A2469" s="40">
        <v>47079</v>
      </c>
      <c r="B2469" s="20" t="s">
        <v>2622</v>
      </c>
      <c r="C2469" s="40">
        <v>-88.301165999999995</v>
      </c>
      <c r="D2469" s="40">
        <v>36.331780600000002</v>
      </c>
    </row>
    <row r="2470" spans="1:4">
      <c r="A2470" s="40">
        <v>47081</v>
      </c>
      <c r="B2470" s="20" t="s">
        <v>3293</v>
      </c>
      <c r="C2470" s="40">
        <v>-87.473169999999996</v>
      </c>
      <c r="D2470" s="40">
        <v>35.803744899999998</v>
      </c>
    </row>
    <row r="2471" spans="1:4">
      <c r="A2471" s="40">
        <v>47083</v>
      </c>
      <c r="B2471" s="20" t="s">
        <v>176</v>
      </c>
      <c r="C2471" s="40">
        <v>-87.717680999999999</v>
      </c>
      <c r="D2471" s="40">
        <v>36.286166299999998</v>
      </c>
    </row>
    <row r="2472" spans="1:4">
      <c r="A2472" s="40">
        <v>47085</v>
      </c>
      <c r="B2472" s="20" t="s">
        <v>3536</v>
      </c>
      <c r="C2472" s="40">
        <v>-87.775712999999996</v>
      </c>
      <c r="D2472" s="40">
        <v>36.041109599999999</v>
      </c>
    </row>
    <row r="2473" spans="1:4">
      <c r="A2473" s="40">
        <v>47087</v>
      </c>
      <c r="B2473" s="20" t="s">
        <v>2623</v>
      </c>
      <c r="C2473" s="40">
        <v>-85.673558</v>
      </c>
      <c r="D2473" s="40">
        <v>36.359537799999998</v>
      </c>
    </row>
    <row r="2474" spans="1:4">
      <c r="A2474" s="40">
        <v>47089</v>
      </c>
      <c r="B2474" s="20" t="s">
        <v>2624</v>
      </c>
      <c r="C2474" s="40">
        <v>-83.446524999999994</v>
      </c>
      <c r="D2474" s="40">
        <v>36.0513409</v>
      </c>
    </row>
    <row r="2475" spans="1:4">
      <c r="A2475" s="40">
        <v>47091</v>
      </c>
      <c r="B2475" s="20" t="s">
        <v>2722</v>
      </c>
      <c r="C2475" s="40">
        <v>-81.851805999999996</v>
      </c>
      <c r="D2475" s="40">
        <v>36.454841100000003</v>
      </c>
    </row>
    <row r="2476" spans="1:4">
      <c r="A2476" s="40">
        <v>47093</v>
      </c>
      <c r="B2476" s="20" t="s">
        <v>3090</v>
      </c>
      <c r="C2476" s="40">
        <v>-83.937590999999998</v>
      </c>
      <c r="D2476" s="40">
        <v>35.9933288</v>
      </c>
    </row>
    <row r="2477" spans="1:4">
      <c r="A2477" s="40">
        <v>47095</v>
      </c>
      <c r="B2477" s="20" t="s">
        <v>2766</v>
      </c>
      <c r="C2477" s="40">
        <v>-89.493403000000001</v>
      </c>
      <c r="D2477" s="40">
        <v>36.3352991</v>
      </c>
    </row>
    <row r="2478" spans="1:4">
      <c r="A2478" s="40">
        <v>47097</v>
      </c>
      <c r="B2478" s="20" t="s">
        <v>2626</v>
      </c>
      <c r="C2478" s="40">
        <v>-89.631350999999995</v>
      </c>
      <c r="D2478" s="40">
        <v>35.761188500000003</v>
      </c>
    </row>
    <row r="2479" spans="1:4">
      <c r="A2479" s="40">
        <v>47099</v>
      </c>
      <c r="B2479" s="20" t="s">
        <v>2627</v>
      </c>
      <c r="C2479" s="40">
        <v>-87.395235999999997</v>
      </c>
      <c r="D2479" s="40">
        <v>35.217291500000002</v>
      </c>
    </row>
    <row r="2480" spans="1:4">
      <c r="A2480" s="40">
        <v>47101</v>
      </c>
      <c r="B2480" s="20" t="s">
        <v>3054</v>
      </c>
      <c r="C2480" s="40">
        <v>-87.493652999999995</v>
      </c>
      <c r="D2480" s="40">
        <v>35.527270000000001</v>
      </c>
    </row>
    <row r="2481" spans="1:4">
      <c r="A2481" s="40">
        <v>47103</v>
      </c>
      <c r="B2481" s="20" t="s">
        <v>2724</v>
      </c>
      <c r="C2481" s="40">
        <v>-86.588409999999996</v>
      </c>
      <c r="D2481" s="40">
        <v>35.140530200000001</v>
      </c>
    </row>
    <row r="2482" spans="1:4">
      <c r="A2482" s="40">
        <v>47105</v>
      </c>
      <c r="B2482" s="20" t="s">
        <v>4042</v>
      </c>
      <c r="C2482" s="40">
        <v>-84.311252999999994</v>
      </c>
      <c r="D2482" s="40">
        <v>35.735146700000001</v>
      </c>
    </row>
    <row r="2483" spans="1:4">
      <c r="A2483" s="40">
        <v>47107</v>
      </c>
      <c r="B2483" s="20" t="s">
        <v>4043</v>
      </c>
      <c r="C2483" s="40">
        <v>-84.617818</v>
      </c>
      <c r="D2483" s="40">
        <v>35.424361500000003</v>
      </c>
    </row>
    <row r="2484" spans="1:4">
      <c r="A2484" s="40">
        <v>47109</v>
      </c>
      <c r="B2484" s="20" t="s">
        <v>4044</v>
      </c>
      <c r="C2484" s="40">
        <v>-88.563328999999996</v>
      </c>
      <c r="D2484" s="40">
        <v>35.175835599999999</v>
      </c>
    </row>
    <row r="2485" spans="1:4">
      <c r="A2485" s="40">
        <v>47111</v>
      </c>
      <c r="B2485" s="20" t="s">
        <v>2631</v>
      </c>
      <c r="C2485" s="40">
        <v>-86.007757999999995</v>
      </c>
      <c r="D2485" s="40">
        <v>36.5321183</v>
      </c>
    </row>
    <row r="2486" spans="1:4">
      <c r="A2486" s="40">
        <v>47113</v>
      </c>
      <c r="B2486" s="20" t="s">
        <v>570</v>
      </c>
      <c r="C2486" s="40">
        <v>-88.838673999999997</v>
      </c>
      <c r="D2486" s="40">
        <v>35.608063899999998</v>
      </c>
    </row>
    <row r="2487" spans="1:4">
      <c r="A2487" s="40">
        <v>47115</v>
      </c>
      <c r="B2487" s="20" t="s">
        <v>2633</v>
      </c>
      <c r="C2487" s="40">
        <v>-85.621925000000005</v>
      </c>
      <c r="D2487" s="40">
        <v>35.129426299999999</v>
      </c>
    </row>
    <row r="2488" spans="1:4">
      <c r="A2488" s="40">
        <v>47117</v>
      </c>
      <c r="B2488" s="20" t="s">
        <v>2634</v>
      </c>
      <c r="C2488" s="40">
        <v>-86.765910000000005</v>
      </c>
      <c r="D2488" s="40">
        <v>35.468433900000001</v>
      </c>
    </row>
    <row r="2489" spans="1:4">
      <c r="A2489" s="40">
        <v>47119</v>
      </c>
      <c r="B2489" s="20" t="s">
        <v>4045</v>
      </c>
      <c r="C2489" s="40">
        <v>-87.077115000000006</v>
      </c>
      <c r="D2489" s="40">
        <v>35.617756900000003</v>
      </c>
    </row>
    <row r="2490" spans="1:4">
      <c r="A2490" s="40">
        <v>47121</v>
      </c>
      <c r="B2490" s="20" t="s">
        <v>3862</v>
      </c>
      <c r="C2490" s="40">
        <v>-84.812942000000007</v>
      </c>
      <c r="D2490" s="40">
        <v>35.512948399999999</v>
      </c>
    </row>
    <row r="2491" spans="1:4">
      <c r="A2491" s="40">
        <v>47123</v>
      </c>
      <c r="B2491" s="20" t="s">
        <v>2636</v>
      </c>
      <c r="C2491" s="40">
        <v>-84.252714999999995</v>
      </c>
      <c r="D2491" s="40">
        <v>35.442933400000001</v>
      </c>
    </row>
    <row r="2492" spans="1:4">
      <c r="A2492" s="40">
        <v>47125</v>
      </c>
      <c r="B2492" s="20" t="s">
        <v>2637</v>
      </c>
      <c r="C2492" s="40">
        <v>-87.382473000000005</v>
      </c>
      <c r="D2492" s="40">
        <v>36.496509500000002</v>
      </c>
    </row>
    <row r="2493" spans="1:4">
      <c r="A2493" s="40">
        <v>47127</v>
      </c>
      <c r="B2493" s="20" t="s">
        <v>3786</v>
      </c>
      <c r="C2493" s="40">
        <v>-86.359148000000005</v>
      </c>
      <c r="D2493" s="40">
        <v>35.285482999999999</v>
      </c>
    </row>
    <row r="2494" spans="1:4">
      <c r="A2494" s="40">
        <v>47129</v>
      </c>
      <c r="B2494" s="20" t="s">
        <v>2638</v>
      </c>
      <c r="C2494" s="40">
        <v>-84.649013999999994</v>
      </c>
      <c r="D2494" s="40">
        <v>36.135015600000003</v>
      </c>
    </row>
    <row r="2495" spans="1:4">
      <c r="A2495" s="40">
        <v>47131</v>
      </c>
      <c r="B2495" s="20" t="s">
        <v>4046</v>
      </c>
      <c r="C2495" s="40">
        <v>-89.148714999999996</v>
      </c>
      <c r="D2495" s="40">
        <v>36.358248699999997</v>
      </c>
    </row>
    <row r="2496" spans="1:4">
      <c r="A2496" s="40">
        <v>47133</v>
      </c>
      <c r="B2496" s="20" t="s">
        <v>4047</v>
      </c>
      <c r="C2496" s="40">
        <v>-85.288186999999994</v>
      </c>
      <c r="D2496" s="40">
        <v>36.344282499999998</v>
      </c>
    </row>
    <row r="2497" spans="1:4">
      <c r="A2497" s="40">
        <v>47135</v>
      </c>
      <c r="B2497" s="20" t="s">
        <v>2639</v>
      </c>
      <c r="C2497" s="40">
        <v>-87.858941000000002</v>
      </c>
      <c r="D2497" s="40">
        <v>35.643139499999997</v>
      </c>
    </row>
    <row r="2498" spans="1:4">
      <c r="A2498" s="40">
        <v>47137</v>
      </c>
      <c r="B2498" s="20" t="s">
        <v>4048</v>
      </c>
      <c r="C2498" s="40">
        <v>-85.074764999999999</v>
      </c>
      <c r="D2498" s="40">
        <v>36.5581885</v>
      </c>
    </row>
    <row r="2499" spans="1:4">
      <c r="A2499" s="40">
        <v>47139</v>
      </c>
      <c r="B2499" s="20" t="s">
        <v>2733</v>
      </c>
      <c r="C2499" s="40">
        <v>-84.522987999999998</v>
      </c>
      <c r="D2499" s="40">
        <v>35.119935599999998</v>
      </c>
    </row>
    <row r="2500" spans="1:4">
      <c r="A2500" s="40">
        <v>47141</v>
      </c>
      <c r="B2500" s="20" t="s">
        <v>2909</v>
      </c>
      <c r="C2500" s="40">
        <v>-85.496335000000002</v>
      </c>
      <c r="D2500" s="40">
        <v>36.140803200000001</v>
      </c>
    </row>
    <row r="2501" spans="1:4">
      <c r="A2501" s="40">
        <v>47143</v>
      </c>
      <c r="B2501" s="20" t="s">
        <v>4049</v>
      </c>
      <c r="C2501" s="40">
        <v>-84.924183999999997</v>
      </c>
      <c r="D2501" s="40">
        <v>35.609118500000001</v>
      </c>
    </row>
    <row r="2502" spans="1:4">
      <c r="A2502" s="40">
        <v>47145</v>
      </c>
      <c r="B2502" s="20" t="s">
        <v>4050</v>
      </c>
      <c r="C2502" s="40">
        <v>-84.523354999999995</v>
      </c>
      <c r="D2502" s="40">
        <v>35.847629599999998</v>
      </c>
    </row>
    <row r="2503" spans="1:4">
      <c r="A2503" s="40">
        <v>47147</v>
      </c>
      <c r="B2503" s="20" t="s">
        <v>3314</v>
      </c>
      <c r="C2503" s="40">
        <v>-86.870478000000006</v>
      </c>
      <c r="D2503" s="40">
        <v>36.525363800000001</v>
      </c>
    </row>
    <row r="2504" spans="1:4">
      <c r="A2504" s="40">
        <v>47149</v>
      </c>
      <c r="B2504" s="20" t="s">
        <v>3798</v>
      </c>
      <c r="C2504" s="40">
        <v>-86.416927000000001</v>
      </c>
      <c r="D2504" s="40">
        <v>35.842603599999997</v>
      </c>
    </row>
    <row r="2505" spans="1:4">
      <c r="A2505" s="40">
        <v>47151</v>
      </c>
      <c r="B2505" s="20" t="s">
        <v>2739</v>
      </c>
      <c r="C2505" s="40">
        <v>-84.503692999999998</v>
      </c>
      <c r="D2505" s="40">
        <v>36.4288533</v>
      </c>
    </row>
    <row r="2506" spans="1:4">
      <c r="A2506" s="40">
        <v>47153</v>
      </c>
      <c r="B2506" s="20" t="s">
        <v>4051</v>
      </c>
      <c r="C2506" s="40">
        <v>-85.410244000000006</v>
      </c>
      <c r="D2506" s="40">
        <v>35.371037299999998</v>
      </c>
    </row>
    <row r="2507" spans="1:4">
      <c r="A2507" s="40">
        <v>47155</v>
      </c>
      <c r="B2507" s="20" t="s">
        <v>2742</v>
      </c>
      <c r="C2507" s="40">
        <v>-83.523769999999999</v>
      </c>
      <c r="D2507" s="40">
        <v>35.784757499999998</v>
      </c>
    </row>
    <row r="2508" spans="1:4">
      <c r="A2508" s="40">
        <v>47157</v>
      </c>
      <c r="B2508" s="20" t="s">
        <v>2645</v>
      </c>
      <c r="C2508" s="40">
        <v>-89.896202000000002</v>
      </c>
      <c r="D2508" s="40">
        <v>35.184127199999999</v>
      </c>
    </row>
    <row r="2509" spans="1:4">
      <c r="A2509" s="40">
        <v>47159</v>
      </c>
      <c r="B2509" s="20" t="s">
        <v>3256</v>
      </c>
      <c r="C2509" s="40">
        <v>-85.956543999999994</v>
      </c>
      <c r="D2509" s="40">
        <v>36.250236100000002</v>
      </c>
    </row>
    <row r="2510" spans="1:4">
      <c r="A2510" s="40">
        <v>47161</v>
      </c>
      <c r="B2510" s="20" t="s">
        <v>3004</v>
      </c>
      <c r="C2510" s="40">
        <v>-87.837557000000004</v>
      </c>
      <c r="D2510" s="40">
        <v>36.501500700000001</v>
      </c>
    </row>
    <row r="2511" spans="1:4">
      <c r="A2511" s="40">
        <v>47163</v>
      </c>
      <c r="B2511" s="20" t="s">
        <v>3147</v>
      </c>
      <c r="C2511" s="40">
        <v>-82.304196000000005</v>
      </c>
      <c r="D2511" s="40">
        <v>36.512915499999998</v>
      </c>
    </row>
    <row r="2512" spans="1:4">
      <c r="A2512" s="40">
        <v>47165</v>
      </c>
      <c r="B2512" s="20" t="s">
        <v>3259</v>
      </c>
      <c r="C2512" s="40">
        <v>-86.460740999999999</v>
      </c>
      <c r="D2512" s="40">
        <v>36.469388700000003</v>
      </c>
    </row>
    <row r="2513" spans="1:4">
      <c r="A2513" s="40">
        <v>47167</v>
      </c>
      <c r="B2513" s="20" t="s">
        <v>3150</v>
      </c>
      <c r="C2513" s="40">
        <v>-89.759253000000001</v>
      </c>
      <c r="D2513" s="40">
        <v>35.496929100000003</v>
      </c>
    </row>
    <row r="2514" spans="1:4">
      <c r="A2514" s="40">
        <v>47169</v>
      </c>
      <c r="B2514" s="20" t="s">
        <v>4052</v>
      </c>
      <c r="C2514" s="40">
        <v>-86.156302999999994</v>
      </c>
      <c r="D2514" s="40">
        <v>36.392362400000003</v>
      </c>
    </row>
    <row r="2515" spans="1:4">
      <c r="A2515" s="40">
        <v>47171</v>
      </c>
      <c r="B2515" s="20" t="s">
        <v>4053</v>
      </c>
      <c r="C2515" s="40">
        <v>-82.432284999999993</v>
      </c>
      <c r="D2515" s="40">
        <v>36.110774200000002</v>
      </c>
    </row>
    <row r="2516" spans="1:4">
      <c r="A2516" s="40">
        <v>47173</v>
      </c>
      <c r="B2516" s="20" t="s">
        <v>2745</v>
      </c>
      <c r="C2516" s="40">
        <v>-83.837252000000007</v>
      </c>
      <c r="D2516" s="40">
        <v>36.2881462</v>
      </c>
    </row>
    <row r="2517" spans="1:4">
      <c r="A2517" s="40">
        <v>47175</v>
      </c>
      <c r="B2517" s="20" t="s">
        <v>2746</v>
      </c>
      <c r="C2517" s="40">
        <v>-85.453596000000005</v>
      </c>
      <c r="D2517" s="40">
        <v>35.696166099999999</v>
      </c>
    </row>
    <row r="2518" spans="1:4">
      <c r="A2518" s="40">
        <v>47177</v>
      </c>
      <c r="B2518" s="20" t="s">
        <v>3020</v>
      </c>
      <c r="C2518" s="40">
        <v>-85.779140999999996</v>
      </c>
      <c r="D2518" s="40">
        <v>35.679003799999997</v>
      </c>
    </row>
    <row r="2519" spans="1:4">
      <c r="A2519" s="40">
        <v>47179</v>
      </c>
      <c r="B2519" s="20" t="s">
        <v>1523</v>
      </c>
      <c r="C2519" s="40">
        <v>-82.497111000000004</v>
      </c>
      <c r="D2519" s="40">
        <v>36.293413999999999</v>
      </c>
    </row>
    <row r="2520" spans="1:4">
      <c r="A2520" s="40">
        <v>47181</v>
      </c>
      <c r="B2520" s="20" t="s">
        <v>3021</v>
      </c>
      <c r="C2520" s="40">
        <v>-87.787550999999993</v>
      </c>
      <c r="D2520" s="40">
        <v>35.240272599999997</v>
      </c>
    </row>
    <row r="2521" spans="1:4">
      <c r="A2521" s="40">
        <v>47183</v>
      </c>
      <c r="B2521" s="20" t="s">
        <v>4054</v>
      </c>
      <c r="C2521" s="40">
        <v>-88.718179000000006</v>
      </c>
      <c r="D2521" s="40">
        <v>36.298228399999999</v>
      </c>
    </row>
    <row r="2522" spans="1:4">
      <c r="A2522" s="40">
        <v>47185</v>
      </c>
      <c r="B2522" s="20" t="s">
        <v>2747</v>
      </c>
      <c r="C2522" s="40">
        <v>-85.454769999999996</v>
      </c>
      <c r="D2522" s="40">
        <v>35.926622600000002</v>
      </c>
    </row>
    <row r="2523" spans="1:4">
      <c r="A2523" s="40">
        <v>47187</v>
      </c>
      <c r="B2523" s="20" t="s">
        <v>3116</v>
      </c>
      <c r="C2523" s="40">
        <v>-86.898308999999998</v>
      </c>
      <c r="D2523" s="40">
        <v>35.8940561</v>
      </c>
    </row>
    <row r="2524" spans="1:4">
      <c r="A2524" s="40">
        <v>47189</v>
      </c>
      <c r="B2524" s="20" t="s">
        <v>3264</v>
      </c>
      <c r="C2524" s="40">
        <v>-86.297787</v>
      </c>
      <c r="D2524" s="40">
        <v>36.154281900000001</v>
      </c>
    </row>
    <row r="2525" spans="1:4">
      <c r="A2525" s="40">
        <v>48001</v>
      </c>
      <c r="B2525" s="20" t="s">
        <v>3201</v>
      </c>
      <c r="C2525" s="40">
        <v>-95.652558999999997</v>
      </c>
      <c r="D2525" s="40">
        <v>31.8134157</v>
      </c>
    </row>
    <row r="2526" spans="1:4">
      <c r="A2526" s="40">
        <v>48003</v>
      </c>
      <c r="B2526" s="20" t="s">
        <v>4055</v>
      </c>
      <c r="C2526" s="40">
        <v>-102.63763</v>
      </c>
      <c r="D2526" s="40">
        <v>32.304705300000002</v>
      </c>
    </row>
    <row r="2527" spans="1:4">
      <c r="A2527" s="40">
        <v>48005</v>
      </c>
      <c r="B2527" s="20" t="s">
        <v>4056</v>
      </c>
      <c r="C2527" s="40">
        <v>-94.611008999999996</v>
      </c>
      <c r="D2527" s="40">
        <v>31.254578299999999</v>
      </c>
    </row>
    <row r="2528" spans="1:4">
      <c r="A2528" s="40">
        <v>48007</v>
      </c>
      <c r="B2528" s="20" t="s">
        <v>4057</v>
      </c>
      <c r="C2528" s="40">
        <v>-96.996999000000002</v>
      </c>
      <c r="D2528" s="40">
        <v>28.118984000000001</v>
      </c>
    </row>
    <row r="2529" spans="1:4">
      <c r="A2529" s="40">
        <v>48009</v>
      </c>
      <c r="B2529" s="20" t="s">
        <v>4058</v>
      </c>
      <c r="C2529" s="40">
        <v>-98.687545999999998</v>
      </c>
      <c r="D2529" s="40">
        <v>33.6156997</v>
      </c>
    </row>
    <row r="2530" spans="1:4">
      <c r="A2530" s="40">
        <v>48011</v>
      </c>
      <c r="B2530" s="20" t="s">
        <v>3934</v>
      </c>
      <c r="C2530" s="40">
        <v>-101.35749</v>
      </c>
      <c r="D2530" s="40">
        <v>34.965074299999998</v>
      </c>
    </row>
    <row r="2531" spans="1:4">
      <c r="A2531" s="40">
        <v>48013</v>
      </c>
      <c r="B2531" s="20" t="s">
        <v>4059</v>
      </c>
      <c r="C2531" s="40">
        <v>-98.527163000000002</v>
      </c>
      <c r="D2531" s="40">
        <v>28.893311199999999</v>
      </c>
    </row>
    <row r="2532" spans="1:4">
      <c r="A2532" s="40">
        <v>48015</v>
      </c>
      <c r="B2532" s="20" t="s">
        <v>4060</v>
      </c>
      <c r="C2532" s="40">
        <v>-96.278006000000005</v>
      </c>
      <c r="D2532" s="40">
        <v>29.887077999999999</v>
      </c>
    </row>
    <row r="2533" spans="1:4">
      <c r="A2533" s="40">
        <v>48017</v>
      </c>
      <c r="B2533" s="20" t="s">
        <v>4061</v>
      </c>
      <c r="C2533" s="40">
        <v>-102.82983</v>
      </c>
      <c r="D2533" s="40">
        <v>34.068603199999998</v>
      </c>
    </row>
    <row r="2534" spans="1:4">
      <c r="A2534" s="40">
        <v>48019</v>
      </c>
      <c r="B2534" s="20" t="s">
        <v>4062</v>
      </c>
      <c r="C2534" s="40">
        <v>-99.246404999999996</v>
      </c>
      <c r="D2534" s="40">
        <v>29.746996899999999</v>
      </c>
    </row>
    <row r="2535" spans="1:4">
      <c r="A2535" s="40">
        <v>48021</v>
      </c>
      <c r="B2535" s="20" t="s">
        <v>4063</v>
      </c>
      <c r="C2535" s="40">
        <v>-97.312016</v>
      </c>
      <c r="D2535" s="40">
        <v>30.1036745</v>
      </c>
    </row>
    <row r="2536" spans="1:4">
      <c r="A2536" s="40">
        <v>48023</v>
      </c>
      <c r="B2536" s="20" t="s">
        <v>4064</v>
      </c>
      <c r="C2536" s="40">
        <v>-99.213528999999994</v>
      </c>
      <c r="D2536" s="40">
        <v>33.616407899999999</v>
      </c>
    </row>
    <row r="2537" spans="1:4">
      <c r="A2537" s="40">
        <v>48025</v>
      </c>
      <c r="B2537" s="20" t="s">
        <v>4065</v>
      </c>
      <c r="C2537" s="40">
        <v>-97.741026000000005</v>
      </c>
      <c r="D2537" s="40">
        <v>28.4173671</v>
      </c>
    </row>
    <row r="2538" spans="1:4">
      <c r="A2538" s="40">
        <v>48027</v>
      </c>
      <c r="B2538" s="20" t="s">
        <v>3270</v>
      </c>
      <c r="C2538" s="40">
        <v>-97.478230999999994</v>
      </c>
      <c r="D2538" s="40">
        <v>31.037626700000001</v>
      </c>
    </row>
    <row r="2539" spans="1:4">
      <c r="A2539" s="40">
        <v>48029</v>
      </c>
      <c r="B2539" s="20" t="s">
        <v>4066</v>
      </c>
      <c r="C2539" s="40">
        <v>-98.520160000000004</v>
      </c>
      <c r="D2539" s="40">
        <v>29.449116700000001</v>
      </c>
    </row>
    <row r="2540" spans="1:4">
      <c r="A2540" s="40">
        <v>48031</v>
      </c>
      <c r="B2540" s="20" t="s">
        <v>4067</v>
      </c>
      <c r="C2540" s="40">
        <v>-98.399985000000001</v>
      </c>
      <c r="D2540" s="40">
        <v>30.266407099999999</v>
      </c>
    </row>
    <row r="2541" spans="1:4">
      <c r="A2541" s="40">
        <v>48033</v>
      </c>
      <c r="B2541" s="20" t="s">
        <v>4068</v>
      </c>
      <c r="C2541" s="40">
        <v>-101.43165</v>
      </c>
      <c r="D2541" s="40">
        <v>32.743639799999997</v>
      </c>
    </row>
    <row r="2542" spans="1:4">
      <c r="A2542" s="40">
        <v>48035</v>
      </c>
      <c r="B2542" s="20" t="s">
        <v>4069</v>
      </c>
      <c r="C2542" s="40">
        <v>-97.634356999999994</v>
      </c>
      <c r="D2542" s="40">
        <v>31.900359000000002</v>
      </c>
    </row>
    <row r="2543" spans="1:4">
      <c r="A2543" s="40">
        <v>48037</v>
      </c>
      <c r="B2543" s="20" t="s">
        <v>4070</v>
      </c>
      <c r="C2543" s="40">
        <v>-94.423782000000003</v>
      </c>
      <c r="D2543" s="40">
        <v>33.446937599999998</v>
      </c>
    </row>
    <row r="2544" spans="1:4">
      <c r="A2544" s="40">
        <v>48039</v>
      </c>
      <c r="B2544" s="20" t="s">
        <v>4071</v>
      </c>
      <c r="C2544" s="40">
        <v>-95.451586000000006</v>
      </c>
      <c r="D2544" s="40">
        <v>29.189497899999999</v>
      </c>
    </row>
    <row r="2545" spans="1:4">
      <c r="A2545" s="40">
        <v>48041</v>
      </c>
      <c r="B2545" s="20" t="s">
        <v>4072</v>
      </c>
      <c r="C2545" s="40">
        <v>-96.302082999999996</v>
      </c>
      <c r="D2545" s="40">
        <v>30.660742200000001</v>
      </c>
    </row>
    <row r="2546" spans="1:4">
      <c r="A2546" s="40">
        <v>48043</v>
      </c>
      <c r="B2546" s="20" t="s">
        <v>4073</v>
      </c>
      <c r="C2546" s="40">
        <v>-103.25227</v>
      </c>
      <c r="D2546" s="40">
        <v>29.811745599999998</v>
      </c>
    </row>
    <row r="2547" spans="1:4">
      <c r="A2547" s="40">
        <v>48045</v>
      </c>
      <c r="B2547" s="20" t="s">
        <v>4074</v>
      </c>
      <c r="C2547" s="40">
        <v>-101.20849</v>
      </c>
      <c r="D2547" s="40">
        <v>34.530269599999997</v>
      </c>
    </row>
    <row r="2548" spans="1:4">
      <c r="A2548" s="40">
        <v>48047</v>
      </c>
      <c r="B2548" s="20" t="s">
        <v>2930</v>
      </c>
      <c r="C2548" s="40">
        <v>-98.218665000000001</v>
      </c>
      <c r="D2548" s="40">
        <v>27.031547100000001</v>
      </c>
    </row>
    <row r="2549" spans="1:4">
      <c r="A2549" s="40">
        <v>48049</v>
      </c>
      <c r="B2549" s="20" t="s">
        <v>3067</v>
      </c>
      <c r="C2549" s="40">
        <v>-98.998811000000003</v>
      </c>
      <c r="D2549" s="40">
        <v>31.774177000000002</v>
      </c>
    </row>
    <row r="2550" spans="1:4">
      <c r="A2550" s="40">
        <v>48051</v>
      </c>
      <c r="B2550" s="20" t="s">
        <v>4075</v>
      </c>
      <c r="C2550" s="40">
        <v>-96.621058000000005</v>
      </c>
      <c r="D2550" s="40">
        <v>30.492195800000001</v>
      </c>
    </row>
    <row r="2551" spans="1:4">
      <c r="A2551" s="40">
        <v>48053</v>
      </c>
      <c r="B2551" s="20" t="s">
        <v>4076</v>
      </c>
      <c r="C2551" s="40">
        <v>-98.182440999999997</v>
      </c>
      <c r="D2551" s="40">
        <v>30.788523399999999</v>
      </c>
    </row>
    <row r="2552" spans="1:4">
      <c r="A2552" s="40">
        <v>48055</v>
      </c>
      <c r="B2552" s="20" t="s">
        <v>3277</v>
      </c>
      <c r="C2552" s="40">
        <v>-97.619767999999993</v>
      </c>
      <c r="D2552" s="40">
        <v>29.837145199999998</v>
      </c>
    </row>
    <row r="2553" spans="1:4">
      <c r="A2553" s="40">
        <v>48057</v>
      </c>
      <c r="B2553" s="20" t="s">
        <v>2597</v>
      </c>
      <c r="C2553" s="40">
        <v>-96.604741000000004</v>
      </c>
      <c r="D2553" s="40">
        <v>28.503495999999998</v>
      </c>
    </row>
    <row r="2554" spans="1:4">
      <c r="A2554" s="40">
        <v>48059</v>
      </c>
      <c r="B2554" s="20" t="s">
        <v>4077</v>
      </c>
      <c r="C2554" s="40">
        <v>-99.373262999999994</v>
      </c>
      <c r="D2554" s="40">
        <v>32.297606199999997</v>
      </c>
    </row>
    <row r="2555" spans="1:4">
      <c r="A2555" s="40">
        <v>48061</v>
      </c>
      <c r="B2555" s="20" t="s">
        <v>3331</v>
      </c>
      <c r="C2555" s="40">
        <v>-97.513979000000006</v>
      </c>
      <c r="D2555" s="40">
        <v>26.1342718</v>
      </c>
    </row>
    <row r="2556" spans="1:4">
      <c r="A2556" s="40">
        <v>48063</v>
      </c>
      <c r="B2556" s="20" t="s">
        <v>4078</v>
      </c>
      <c r="C2556" s="40">
        <v>-94.978685999999996</v>
      </c>
      <c r="D2556" s="40">
        <v>32.973743499999998</v>
      </c>
    </row>
    <row r="2557" spans="1:4">
      <c r="A2557" s="40">
        <v>48065</v>
      </c>
      <c r="B2557" s="20" t="s">
        <v>4079</v>
      </c>
      <c r="C2557" s="40">
        <v>-101.35427</v>
      </c>
      <c r="D2557" s="40">
        <v>35.403659300000001</v>
      </c>
    </row>
    <row r="2558" spans="1:4">
      <c r="A2558" s="40">
        <v>48067</v>
      </c>
      <c r="B2558" s="20" t="s">
        <v>3069</v>
      </c>
      <c r="C2558" s="40">
        <v>-94.343175000000002</v>
      </c>
      <c r="D2558" s="40">
        <v>33.077720999999997</v>
      </c>
    </row>
    <row r="2559" spans="1:4">
      <c r="A2559" s="40">
        <v>48069</v>
      </c>
      <c r="B2559" s="20" t="s">
        <v>4080</v>
      </c>
      <c r="C2559" s="40">
        <v>-102.26170999999999</v>
      </c>
      <c r="D2559" s="40">
        <v>34.530040499999998</v>
      </c>
    </row>
    <row r="2560" spans="1:4">
      <c r="A2560" s="40">
        <v>48071</v>
      </c>
      <c r="B2560" s="20" t="s">
        <v>2598</v>
      </c>
      <c r="C2560" s="40">
        <v>-94.608506000000006</v>
      </c>
      <c r="D2560" s="40">
        <v>29.738468600000001</v>
      </c>
    </row>
    <row r="2561" spans="1:4">
      <c r="A2561" s="40">
        <v>48073</v>
      </c>
      <c r="B2561" s="20" t="s">
        <v>2599</v>
      </c>
      <c r="C2561" s="40">
        <v>-95.165656999999996</v>
      </c>
      <c r="D2561" s="40">
        <v>31.837528599999999</v>
      </c>
    </row>
    <row r="2562" spans="1:4">
      <c r="A2562" s="40">
        <v>48075</v>
      </c>
      <c r="B2562" s="20" t="s">
        <v>4081</v>
      </c>
      <c r="C2562" s="40">
        <v>-100.20777</v>
      </c>
      <c r="D2562" s="40">
        <v>34.529298900000001</v>
      </c>
    </row>
    <row r="2563" spans="1:4">
      <c r="A2563" s="40">
        <v>48077</v>
      </c>
      <c r="B2563" s="20" t="s">
        <v>2603</v>
      </c>
      <c r="C2563" s="40">
        <v>-98.208374000000006</v>
      </c>
      <c r="D2563" s="40">
        <v>33.785589799999997</v>
      </c>
    </row>
    <row r="2564" spans="1:4">
      <c r="A2564" s="40">
        <v>48079</v>
      </c>
      <c r="B2564" s="20" t="s">
        <v>4082</v>
      </c>
      <c r="C2564" s="40">
        <v>-102.82852</v>
      </c>
      <c r="D2564" s="40">
        <v>33.6042609</v>
      </c>
    </row>
    <row r="2565" spans="1:4">
      <c r="A2565" s="40">
        <v>48081</v>
      </c>
      <c r="B2565" s="20" t="s">
        <v>4083</v>
      </c>
      <c r="C2565" s="40">
        <v>-100.5296</v>
      </c>
      <c r="D2565" s="40">
        <v>31.889335299999999</v>
      </c>
    </row>
    <row r="2566" spans="1:4">
      <c r="A2566" s="40">
        <v>48083</v>
      </c>
      <c r="B2566" s="20" t="s">
        <v>4084</v>
      </c>
      <c r="C2566" s="40">
        <v>-99.452877000000001</v>
      </c>
      <c r="D2566" s="40">
        <v>31.773196800000001</v>
      </c>
    </row>
    <row r="2567" spans="1:4">
      <c r="A2567" s="40">
        <v>48085</v>
      </c>
      <c r="B2567" s="20" t="s">
        <v>4085</v>
      </c>
      <c r="C2567" s="40">
        <v>-96.572667999999993</v>
      </c>
      <c r="D2567" s="40">
        <v>33.1882272</v>
      </c>
    </row>
    <row r="2568" spans="1:4">
      <c r="A2568" s="40">
        <v>48087</v>
      </c>
      <c r="B2568" s="20" t="s">
        <v>4086</v>
      </c>
      <c r="C2568" s="40">
        <v>-100.27001</v>
      </c>
      <c r="D2568" s="40">
        <v>34.964894399999999</v>
      </c>
    </row>
    <row r="2569" spans="1:4">
      <c r="A2569" s="40">
        <v>48089</v>
      </c>
      <c r="B2569" s="20" t="s">
        <v>900</v>
      </c>
      <c r="C2569" s="40">
        <v>-96.526138000000003</v>
      </c>
      <c r="D2569" s="40">
        <v>29.620805900000001</v>
      </c>
    </row>
    <row r="2570" spans="1:4">
      <c r="A2570" s="40">
        <v>48091</v>
      </c>
      <c r="B2570" s="20" t="s">
        <v>4087</v>
      </c>
      <c r="C2570" s="40">
        <v>-98.278516999999994</v>
      </c>
      <c r="D2570" s="40">
        <v>29.808401400000001</v>
      </c>
    </row>
    <row r="2571" spans="1:4">
      <c r="A2571" s="40">
        <v>48093</v>
      </c>
      <c r="B2571" s="20" t="s">
        <v>3210</v>
      </c>
      <c r="C2571" s="40">
        <v>-98.558750000000003</v>
      </c>
      <c r="D2571" s="40">
        <v>31.948548599999999</v>
      </c>
    </row>
    <row r="2572" spans="1:4">
      <c r="A2572" s="40">
        <v>48095</v>
      </c>
      <c r="B2572" s="20" t="s">
        <v>4088</v>
      </c>
      <c r="C2572" s="40">
        <v>-99.864284999999995</v>
      </c>
      <c r="D2572" s="40">
        <v>31.3268664</v>
      </c>
    </row>
    <row r="2573" spans="1:4">
      <c r="A2573" s="40">
        <v>48097</v>
      </c>
      <c r="B2573" s="20" t="s">
        <v>4089</v>
      </c>
      <c r="C2573" s="40">
        <v>-97.212767999999997</v>
      </c>
      <c r="D2573" s="40">
        <v>33.639406700000002</v>
      </c>
    </row>
    <row r="2574" spans="1:4">
      <c r="A2574" s="40">
        <v>48099</v>
      </c>
      <c r="B2574" s="20" t="s">
        <v>4090</v>
      </c>
      <c r="C2574" s="40">
        <v>-97.799362000000002</v>
      </c>
      <c r="D2574" s="40">
        <v>31.390784</v>
      </c>
    </row>
    <row r="2575" spans="1:4">
      <c r="A2575" s="40">
        <v>48101</v>
      </c>
      <c r="B2575" s="20" t="s">
        <v>4091</v>
      </c>
      <c r="C2575" s="40">
        <v>-100.27871</v>
      </c>
      <c r="D2575" s="40">
        <v>34.077673500000003</v>
      </c>
    </row>
    <row r="2576" spans="1:4">
      <c r="A2576" s="40">
        <v>48103</v>
      </c>
      <c r="B2576" s="20" t="s">
        <v>4092</v>
      </c>
      <c r="C2576" s="40">
        <v>-102.51517</v>
      </c>
      <c r="D2576" s="40">
        <v>31.428713699999999</v>
      </c>
    </row>
    <row r="2577" spans="1:4">
      <c r="A2577" s="40">
        <v>48105</v>
      </c>
      <c r="B2577" s="20" t="s">
        <v>4033</v>
      </c>
      <c r="C2577" s="40">
        <v>-101.41211</v>
      </c>
      <c r="D2577" s="40">
        <v>30.722938800000001</v>
      </c>
    </row>
    <row r="2578" spans="1:4">
      <c r="A2578" s="40">
        <v>48107</v>
      </c>
      <c r="B2578" s="20" t="s">
        <v>4093</v>
      </c>
      <c r="C2578" s="40">
        <v>-101.30004</v>
      </c>
      <c r="D2578" s="40">
        <v>33.614315499999996</v>
      </c>
    </row>
    <row r="2579" spans="1:4">
      <c r="A2579" s="40">
        <v>48109</v>
      </c>
      <c r="B2579" s="20" t="s">
        <v>4094</v>
      </c>
      <c r="C2579" s="40">
        <v>-104.51791</v>
      </c>
      <c r="D2579" s="40">
        <v>31.4465784</v>
      </c>
    </row>
    <row r="2580" spans="1:4">
      <c r="A2580" s="40">
        <v>48111</v>
      </c>
      <c r="B2580" s="20" t="s">
        <v>4095</v>
      </c>
      <c r="C2580" s="40">
        <v>-102.60211</v>
      </c>
      <c r="D2580" s="40">
        <v>36.2778919</v>
      </c>
    </row>
    <row r="2581" spans="1:4">
      <c r="A2581" s="40">
        <v>48113</v>
      </c>
      <c r="B2581" s="20" t="s">
        <v>2613</v>
      </c>
      <c r="C2581" s="40">
        <v>-96.777889000000002</v>
      </c>
      <c r="D2581" s="40">
        <v>32.766650400000003</v>
      </c>
    </row>
    <row r="2582" spans="1:4">
      <c r="A2582" s="40">
        <v>48115</v>
      </c>
      <c r="B2582" s="20" t="s">
        <v>2950</v>
      </c>
      <c r="C2582" s="40">
        <v>-101.94772</v>
      </c>
      <c r="D2582" s="40">
        <v>32.742555699999997</v>
      </c>
    </row>
    <row r="2583" spans="1:4">
      <c r="A2583" s="40">
        <v>48117</v>
      </c>
      <c r="B2583" s="20" t="s">
        <v>4096</v>
      </c>
      <c r="C2583" s="40">
        <v>-102.60527</v>
      </c>
      <c r="D2583" s="40">
        <v>34.965150199999997</v>
      </c>
    </row>
    <row r="2584" spans="1:4">
      <c r="A2584" s="40">
        <v>48119</v>
      </c>
      <c r="B2584" s="20" t="s">
        <v>2820</v>
      </c>
      <c r="C2584" s="40">
        <v>-95.671139999999994</v>
      </c>
      <c r="D2584" s="40">
        <v>33.386643599999999</v>
      </c>
    </row>
    <row r="2585" spans="1:4">
      <c r="A2585" s="40">
        <v>48121</v>
      </c>
      <c r="B2585" s="20" t="s">
        <v>423</v>
      </c>
      <c r="C2585" s="40">
        <v>-97.116859000000005</v>
      </c>
      <c r="D2585" s="40">
        <v>33.2052817</v>
      </c>
    </row>
    <row r="2586" spans="1:4">
      <c r="A2586" s="40">
        <v>48123</v>
      </c>
      <c r="B2586" s="20" t="s">
        <v>4097</v>
      </c>
      <c r="C2586" s="40">
        <v>-97.356939999999994</v>
      </c>
      <c r="D2586" s="40">
        <v>29.081473800000001</v>
      </c>
    </row>
    <row r="2587" spans="1:4">
      <c r="A2587" s="40">
        <v>48125</v>
      </c>
      <c r="B2587" s="20" t="s">
        <v>4098</v>
      </c>
      <c r="C2587" s="40">
        <v>-100.77889</v>
      </c>
      <c r="D2587" s="40">
        <v>33.616168199999997</v>
      </c>
    </row>
    <row r="2588" spans="1:4">
      <c r="A2588" s="40">
        <v>48127</v>
      </c>
      <c r="B2588" s="20" t="s">
        <v>4099</v>
      </c>
      <c r="C2588" s="40">
        <v>-99.756467999999998</v>
      </c>
      <c r="D2588" s="40">
        <v>28.422761699999999</v>
      </c>
    </row>
    <row r="2589" spans="1:4">
      <c r="A2589" s="40">
        <v>48129</v>
      </c>
      <c r="B2589" s="20" t="s">
        <v>4100</v>
      </c>
      <c r="C2589" s="40">
        <v>-100.81401</v>
      </c>
      <c r="D2589" s="40">
        <v>34.965175000000002</v>
      </c>
    </row>
    <row r="2590" spans="1:4">
      <c r="A2590" s="40">
        <v>48131</v>
      </c>
      <c r="B2590" s="20" t="s">
        <v>2883</v>
      </c>
      <c r="C2590" s="40">
        <v>-98.508733000000007</v>
      </c>
      <c r="D2590" s="40">
        <v>27.681428499999999</v>
      </c>
    </row>
    <row r="2591" spans="1:4">
      <c r="A2591" s="40">
        <v>48133</v>
      </c>
      <c r="B2591" s="20" t="s">
        <v>4101</v>
      </c>
      <c r="C2591" s="40">
        <v>-98.832436000000001</v>
      </c>
      <c r="D2591" s="40">
        <v>32.327440000000003</v>
      </c>
    </row>
    <row r="2592" spans="1:4">
      <c r="A2592" s="40">
        <v>48135</v>
      </c>
      <c r="B2592" s="20" t="s">
        <v>4102</v>
      </c>
      <c r="C2592" s="40">
        <v>-102.54294</v>
      </c>
      <c r="D2592" s="40">
        <v>31.8689888</v>
      </c>
    </row>
    <row r="2593" spans="1:4">
      <c r="A2593" s="40">
        <v>48137</v>
      </c>
      <c r="B2593" s="20" t="s">
        <v>3078</v>
      </c>
      <c r="C2593" s="40">
        <v>-100.30509000000001</v>
      </c>
      <c r="D2593" s="40">
        <v>29.982730100000001</v>
      </c>
    </row>
    <row r="2594" spans="1:4">
      <c r="A2594" s="40">
        <v>48139</v>
      </c>
      <c r="B2594" s="20" t="s">
        <v>3214</v>
      </c>
      <c r="C2594" s="40">
        <v>-96.794708</v>
      </c>
      <c r="D2594" s="40">
        <v>32.348800099999998</v>
      </c>
    </row>
    <row r="2595" spans="1:4">
      <c r="A2595" s="40">
        <v>48141</v>
      </c>
      <c r="B2595" s="20" t="s">
        <v>2826</v>
      </c>
      <c r="C2595" s="40">
        <v>-106.23524</v>
      </c>
      <c r="D2595" s="40">
        <v>31.768842100000001</v>
      </c>
    </row>
    <row r="2596" spans="1:4">
      <c r="A2596" s="40">
        <v>48143</v>
      </c>
      <c r="B2596" s="20" t="s">
        <v>4103</v>
      </c>
      <c r="C2596" s="40">
        <v>-98.217708999999999</v>
      </c>
      <c r="D2596" s="40">
        <v>32.236142800000003</v>
      </c>
    </row>
    <row r="2597" spans="1:4">
      <c r="A2597" s="40">
        <v>48145</v>
      </c>
      <c r="B2597" s="20" t="s">
        <v>4104</v>
      </c>
      <c r="C2597" s="40">
        <v>-96.936345000000003</v>
      </c>
      <c r="D2597" s="40">
        <v>31.2535436</v>
      </c>
    </row>
    <row r="2598" spans="1:4">
      <c r="A2598" s="40">
        <v>48147</v>
      </c>
      <c r="B2598" s="20" t="s">
        <v>2960</v>
      </c>
      <c r="C2598" s="40">
        <v>-96.106695000000002</v>
      </c>
      <c r="D2598" s="40">
        <v>33.593875799999999</v>
      </c>
    </row>
    <row r="2599" spans="1:4">
      <c r="A2599" s="40">
        <v>48149</v>
      </c>
      <c r="B2599" s="20" t="s">
        <v>2618</v>
      </c>
      <c r="C2599" s="40">
        <v>-96.919870000000003</v>
      </c>
      <c r="D2599" s="40">
        <v>29.876635499999999</v>
      </c>
    </row>
    <row r="2600" spans="1:4">
      <c r="A2600" s="40">
        <v>48151</v>
      </c>
      <c r="B2600" s="20" t="s">
        <v>4105</v>
      </c>
      <c r="C2600" s="40">
        <v>-100.40192999999999</v>
      </c>
      <c r="D2600" s="40">
        <v>32.742813200000001</v>
      </c>
    </row>
    <row r="2601" spans="1:4">
      <c r="A2601" s="40">
        <v>48153</v>
      </c>
      <c r="B2601" s="20" t="s">
        <v>2961</v>
      </c>
      <c r="C2601" s="40">
        <v>-101.30315</v>
      </c>
      <c r="D2601" s="40">
        <v>34.072274700000001</v>
      </c>
    </row>
    <row r="2602" spans="1:4">
      <c r="A2602" s="40">
        <v>48155</v>
      </c>
      <c r="B2602" s="20" t="s">
        <v>4106</v>
      </c>
      <c r="C2602" s="40">
        <v>-99.777942999999993</v>
      </c>
      <c r="D2602" s="40">
        <v>33.974783100000003</v>
      </c>
    </row>
    <row r="2603" spans="1:4">
      <c r="A2603" s="40">
        <v>48157</v>
      </c>
      <c r="B2603" s="20" t="s">
        <v>4107</v>
      </c>
      <c r="C2603" s="40">
        <v>-95.770938000000001</v>
      </c>
      <c r="D2603" s="40">
        <v>29.527473499999999</v>
      </c>
    </row>
    <row r="2604" spans="1:4">
      <c r="A2604" s="40">
        <v>48159</v>
      </c>
      <c r="B2604" s="20" t="s">
        <v>2619</v>
      </c>
      <c r="C2604" s="40">
        <v>-95.219037999999998</v>
      </c>
      <c r="D2604" s="40">
        <v>33.175327299999999</v>
      </c>
    </row>
    <row r="2605" spans="1:4">
      <c r="A2605" s="40">
        <v>48161</v>
      </c>
      <c r="B2605" s="20" t="s">
        <v>4108</v>
      </c>
      <c r="C2605" s="40">
        <v>-96.148978999999997</v>
      </c>
      <c r="D2605" s="40">
        <v>31.704434299999999</v>
      </c>
    </row>
    <row r="2606" spans="1:4">
      <c r="A2606" s="40">
        <v>48163</v>
      </c>
      <c r="B2606" s="20" t="s">
        <v>4109</v>
      </c>
      <c r="C2606" s="40">
        <v>-99.108041999999998</v>
      </c>
      <c r="D2606" s="40">
        <v>28.867512099999999</v>
      </c>
    </row>
    <row r="2607" spans="1:4">
      <c r="A2607" s="40">
        <v>48165</v>
      </c>
      <c r="B2607" s="20" t="s">
        <v>4110</v>
      </c>
      <c r="C2607" s="40">
        <v>-102.63536999999999</v>
      </c>
      <c r="D2607" s="40">
        <v>32.740577500000001</v>
      </c>
    </row>
    <row r="2608" spans="1:4">
      <c r="A2608" s="40">
        <v>48167</v>
      </c>
      <c r="B2608" s="20" t="s">
        <v>4111</v>
      </c>
      <c r="C2608" s="40">
        <v>-94.959851999999998</v>
      </c>
      <c r="D2608" s="40">
        <v>29.389502499999999</v>
      </c>
    </row>
    <row r="2609" spans="1:4">
      <c r="A2609" s="40">
        <v>48169</v>
      </c>
      <c r="B2609" s="20" t="s">
        <v>4112</v>
      </c>
      <c r="C2609" s="40">
        <v>-101.29841</v>
      </c>
      <c r="D2609" s="40">
        <v>33.179693499999999</v>
      </c>
    </row>
    <row r="2610" spans="1:4">
      <c r="A2610" s="40">
        <v>48171</v>
      </c>
      <c r="B2610" s="20" t="s">
        <v>4113</v>
      </c>
      <c r="C2610" s="40">
        <v>-98.946769000000003</v>
      </c>
      <c r="D2610" s="40">
        <v>30.318241</v>
      </c>
    </row>
    <row r="2611" spans="1:4">
      <c r="A2611" s="40">
        <v>48173</v>
      </c>
      <c r="B2611" s="20" t="s">
        <v>4114</v>
      </c>
      <c r="C2611" s="40">
        <v>-101.52078</v>
      </c>
      <c r="D2611" s="40">
        <v>31.869429100000001</v>
      </c>
    </row>
    <row r="2612" spans="1:4">
      <c r="A2612" s="40">
        <v>48175</v>
      </c>
      <c r="B2612" s="20" t="s">
        <v>4115</v>
      </c>
      <c r="C2612" s="40">
        <v>-97.426288</v>
      </c>
      <c r="D2612" s="40">
        <v>28.657248500000001</v>
      </c>
    </row>
    <row r="2613" spans="1:4">
      <c r="A2613" s="40">
        <v>48177</v>
      </c>
      <c r="B2613" s="20" t="s">
        <v>4116</v>
      </c>
      <c r="C2613" s="40">
        <v>-97.492486999999997</v>
      </c>
      <c r="D2613" s="40">
        <v>29.4565208</v>
      </c>
    </row>
    <row r="2614" spans="1:4">
      <c r="A2614" s="40">
        <v>48179</v>
      </c>
      <c r="B2614" s="20" t="s">
        <v>3219</v>
      </c>
      <c r="C2614" s="40">
        <v>-100.81292000000001</v>
      </c>
      <c r="D2614" s="40">
        <v>35.400818800000003</v>
      </c>
    </row>
    <row r="2615" spans="1:4">
      <c r="A2615" s="40">
        <v>48181</v>
      </c>
      <c r="B2615" s="20" t="s">
        <v>3289</v>
      </c>
      <c r="C2615" s="40">
        <v>-96.677749000000006</v>
      </c>
      <c r="D2615" s="40">
        <v>33.627029299999997</v>
      </c>
    </row>
    <row r="2616" spans="1:4">
      <c r="A2616" s="40">
        <v>48183</v>
      </c>
      <c r="B2616" s="20" t="s">
        <v>4117</v>
      </c>
      <c r="C2616" s="40">
        <v>-94.816755999999998</v>
      </c>
      <c r="D2616" s="40">
        <v>32.480103399999997</v>
      </c>
    </row>
    <row r="2617" spans="1:4">
      <c r="A2617" s="40">
        <v>48185</v>
      </c>
      <c r="B2617" s="20" t="s">
        <v>4118</v>
      </c>
      <c r="C2617" s="40">
        <v>-95.985580999999996</v>
      </c>
      <c r="D2617" s="40">
        <v>30.5437066</v>
      </c>
    </row>
    <row r="2618" spans="1:4">
      <c r="A2618" s="40">
        <v>48187</v>
      </c>
      <c r="B2618" s="20" t="s">
        <v>3706</v>
      </c>
      <c r="C2618" s="40">
        <v>-97.948464999999999</v>
      </c>
      <c r="D2618" s="40">
        <v>29.583214099999999</v>
      </c>
    </row>
    <row r="2619" spans="1:4">
      <c r="A2619" s="40">
        <v>48189</v>
      </c>
      <c r="B2619" s="20" t="s">
        <v>2621</v>
      </c>
      <c r="C2619" s="40">
        <v>-101.82680999999999</v>
      </c>
      <c r="D2619" s="40">
        <v>34.070449000000004</v>
      </c>
    </row>
    <row r="2620" spans="1:4">
      <c r="A2620" s="40">
        <v>48191</v>
      </c>
      <c r="B2620" s="20" t="s">
        <v>2970</v>
      </c>
      <c r="C2620" s="40">
        <v>-100.68136</v>
      </c>
      <c r="D2620" s="40">
        <v>34.530733699999999</v>
      </c>
    </row>
    <row r="2621" spans="1:4">
      <c r="A2621" s="40">
        <v>48193</v>
      </c>
      <c r="B2621" s="20" t="s">
        <v>478</v>
      </c>
      <c r="C2621" s="40">
        <v>-98.110838999999999</v>
      </c>
      <c r="D2621" s="40">
        <v>31.704705700000002</v>
      </c>
    </row>
    <row r="2622" spans="1:4">
      <c r="A2622" s="40">
        <v>48195</v>
      </c>
      <c r="B2622" s="20" t="s">
        <v>4119</v>
      </c>
      <c r="C2622" s="40">
        <v>-101.35458</v>
      </c>
      <c r="D2622" s="40">
        <v>36.2774328</v>
      </c>
    </row>
    <row r="2623" spans="1:4">
      <c r="A2623" s="40">
        <v>48197</v>
      </c>
      <c r="B2623" s="20" t="s">
        <v>4040</v>
      </c>
      <c r="C2623" s="40">
        <v>-99.745729999999995</v>
      </c>
      <c r="D2623" s="40">
        <v>34.290290300000002</v>
      </c>
    </row>
    <row r="2624" spans="1:4">
      <c r="A2624" s="40">
        <v>48199</v>
      </c>
      <c r="B2624" s="20" t="s">
        <v>3082</v>
      </c>
      <c r="C2624" s="40">
        <v>-94.390270000000001</v>
      </c>
      <c r="D2624" s="40">
        <v>30.3322447</v>
      </c>
    </row>
    <row r="2625" spans="1:4">
      <c r="A2625" s="40">
        <v>48201</v>
      </c>
      <c r="B2625" s="20" t="s">
        <v>2973</v>
      </c>
      <c r="C2625" s="40">
        <v>-95.393027000000004</v>
      </c>
      <c r="D2625" s="40">
        <v>29.857488700000001</v>
      </c>
    </row>
    <row r="2626" spans="1:4">
      <c r="A2626" s="40">
        <v>48203</v>
      </c>
      <c r="B2626" s="20" t="s">
        <v>3128</v>
      </c>
      <c r="C2626" s="40">
        <v>-94.371050999999994</v>
      </c>
      <c r="D2626" s="40">
        <v>32.548407300000001</v>
      </c>
    </row>
    <row r="2627" spans="1:4">
      <c r="A2627" s="40">
        <v>48205</v>
      </c>
      <c r="B2627" s="20" t="s">
        <v>4120</v>
      </c>
      <c r="C2627" s="40">
        <v>-102.60294</v>
      </c>
      <c r="D2627" s="40">
        <v>35.840083499999999</v>
      </c>
    </row>
    <row r="2628" spans="1:4">
      <c r="A2628" s="40">
        <v>48207</v>
      </c>
      <c r="B2628" s="20" t="s">
        <v>3224</v>
      </c>
      <c r="C2628" s="40">
        <v>-99.730373999999998</v>
      </c>
      <c r="D2628" s="40">
        <v>33.178235800000003</v>
      </c>
    </row>
    <row r="2629" spans="1:4">
      <c r="A2629" s="40">
        <v>48209</v>
      </c>
      <c r="B2629" s="20" t="s">
        <v>4121</v>
      </c>
      <c r="C2629" s="40">
        <v>-98.031058000000002</v>
      </c>
      <c r="D2629" s="40">
        <v>30.058105300000001</v>
      </c>
    </row>
    <row r="2630" spans="1:4">
      <c r="A2630" s="40">
        <v>48211</v>
      </c>
      <c r="B2630" s="20" t="s">
        <v>4122</v>
      </c>
      <c r="C2630" s="40">
        <v>-100.27036</v>
      </c>
      <c r="D2630" s="40">
        <v>35.837648600000001</v>
      </c>
    </row>
    <row r="2631" spans="1:4">
      <c r="A2631" s="40">
        <v>48213</v>
      </c>
      <c r="B2631" s="20" t="s">
        <v>3083</v>
      </c>
      <c r="C2631" s="40">
        <v>-95.853778000000005</v>
      </c>
      <c r="D2631" s="40">
        <v>32.212241499999998</v>
      </c>
    </row>
    <row r="2632" spans="1:4">
      <c r="A2632" s="40">
        <v>48215</v>
      </c>
      <c r="B2632" s="20" t="s">
        <v>3708</v>
      </c>
      <c r="C2632" s="40">
        <v>-98.181443000000002</v>
      </c>
      <c r="D2632" s="40">
        <v>26.396672299999999</v>
      </c>
    </row>
    <row r="2633" spans="1:4">
      <c r="A2633" s="40">
        <v>48217</v>
      </c>
      <c r="B2633" s="20" t="s">
        <v>3609</v>
      </c>
      <c r="C2633" s="40">
        <v>-97.132166999999995</v>
      </c>
      <c r="D2633" s="40">
        <v>31.990598800000001</v>
      </c>
    </row>
    <row r="2634" spans="1:4">
      <c r="A2634" s="40">
        <v>48219</v>
      </c>
      <c r="B2634" s="20" t="s">
        <v>4123</v>
      </c>
      <c r="C2634" s="40">
        <v>-102.34317</v>
      </c>
      <c r="D2634" s="40">
        <v>33.607712599999999</v>
      </c>
    </row>
    <row r="2635" spans="1:4">
      <c r="A2635" s="40">
        <v>48221</v>
      </c>
      <c r="B2635" s="20" t="s">
        <v>4124</v>
      </c>
      <c r="C2635" s="40">
        <v>-97.832194000000001</v>
      </c>
      <c r="D2635" s="40">
        <v>32.430027099999997</v>
      </c>
    </row>
    <row r="2636" spans="1:4">
      <c r="A2636" s="40">
        <v>48223</v>
      </c>
      <c r="B2636" s="20" t="s">
        <v>3294</v>
      </c>
      <c r="C2636" s="40">
        <v>-95.564323000000002</v>
      </c>
      <c r="D2636" s="40">
        <v>33.149456600000001</v>
      </c>
    </row>
    <row r="2637" spans="1:4">
      <c r="A2637" s="40">
        <v>48225</v>
      </c>
      <c r="B2637" s="20" t="s">
        <v>176</v>
      </c>
      <c r="C2637" s="40">
        <v>-95.422003000000004</v>
      </c>
      <c r="D2637" s="40">
        <v>31.317641999999999</v>
      </c>
    </row>
    <row r="2638" spans="1:4">
      <c r="A2638" s="40">
        <v>48227</v>
      </c>
      <c r="B2638" s="20" t="s">
        <v>2719</v>
      </c>
      <c r="C2638" s="40">
        <v>-101.43564000000001</v>
      </c>
      <c r="D2638" s="40">
        <v>32.306213200000002</v>
      </c>
    </row>
    <row r="2639" spans="1:4">
      <c r="A2639" s="40">
        <v>48229</v>
      </c>
      <c r="B2639" s="20" t="s">
        <v>4125</v>
      </c>
      <c r="C2639" s="40">
        <v>-105.38715000000001</v>
      </c>
      <c r="D2639" s="40">
        <v>31.456402199999999</v>
      </c>
    </row>
    <row r="2640" spans="1:4">
      <c r="A2640" s="40">
        <v>48231</v>
      </c>
      <c r="B2640" s="20" t="s">
        <v>4126</v>
      </c>
      <c r="C2640" s="40">
        <v>-96.085601999999994</v>
      </c>
      <c r="D2640" s="40">
        <v>33.1235669</v>
      </c>
    </row>
    <row r="2641" spans="1:4">
      <c r="A2641" s="40">
        <v>48233</v>
      </c>
      <c r="B2641" s="20" t="s">
        <v>4011</v>
      </c>
      <c r="C2641" s="40">
        <v>-101.35466</v>
      </c>
      <c r="D2641" s="40">
        <v>35.840065699999997</v>
      </c>
    </row>
    <row r="2642" spans="1:4">
      <c r="A2642" s="40">
        <v>48235</v>
      </c>
      <c r="B2642" s="20" t="s">
        <v>4127</v>
      </c>
      <c r="C2642" s="40">
        <v>-100.98244</v>
      </c>
      <c r="D2642" s="40">
        <v>31.303755599999999</v>
      </c>
    </row>
    <row r="2643" spans="1:4">
      <c r="A2643" s="40">
        <v>48237</v>
      </c>
      <c r="B2643" s="20" t="s">
        <v>4128</v>
      </c>
      <c r="C2643" s="40">
        <v>-98.172835000000006</v>
      </c>
      <c r="D2643" s="40">
        <v>33.233772500000001</v>
      </c>
    </row>
    <row r="2644" spans="1:4">
      <c r="A2644" s="40">
        <v>48239</v>
      </c>
      <c r="B2644" s="20" t="s">
        <v>2623</v>
      </c>
      <c r="C2644" s="40">
        <v>-96.577556000000001</v>
      </c>
      <c r="D2644" s="40">
        <v>28.953690699999999</v>
      </c>
    </row>
    <row r="2645" spans="1:4">
      <c r="A2645" s="40">
        <v>48241</v>
      </c>
      <c r="B2645" s="20" t="s">
        <v>2977</v>
      </c>
      <c r="C2645" s="40">
        <v>-94.026071999999999</v>
      </c>
      <c r="D2645" s="40">
        <v>30.744829500000002</v>
      </c>
    </row>
    <row r="2646" spans="1:4">
      <c r="A2646" s="40">
        <v>48243</v>
      </c>
      <c r="B2646" s="20" t="s">
        <v>2978</v>
      </c>
      <c r="C2646" s="40">
        <v>-104.14017</v>
      </c>
      <c r="D2646" s="40">
        <v>30.7148909</v>
      </c>
    </row>
    <row r="2647" spans="1:4">
      <c r="A2647" s="40">
        <v>48245</v>
      </c>
      <c r="B2647" s="20" t="s">
        <v>2624</v>
      </c>
      <c r="C2647" s="40">
        <v>-94.163071000000002</v>
      </c>
      <c r="D2647" s="40">
        <v>29.8833758</v>
      </c>
    </row>
    <row r="2648" spans="1:4">
      <c r="A2648" s="40">
        <v>48247</v>
      </c>
      <c r="B2648" s="20" t="s">
        <v>4129</v>
      </c>
      <c r="C2648" s="40">
        <v>-98.697299999999998</v>
      </c>
      <c r="D2648" s="40">
        <v>27.043546500000001</v>
      </c>
    </row>
    <row r="2649" spans="1:4">
      <c r="A2649" s="40">
        <v>48249</v>
      </c>
      <c r="B2649" s="20" t="s">
        <v>4130</v>
      </c>
      <c r="C2649" s="40">
        <v>-98.089978000000002</v>
      </c>
      <c r="D2649" s="40">
        <v>27.731233499999998</v>
      </c>
    </row>
    <row r="2650" spans="1:4">
      <c r="A2650" s="40">
        <v>48251</v>
      </c>
      <c r="B2650" s="20" t="s">
        <v>2722</v>
      </c>
      <c r="C2650" s="40">
        <v>-97.366187999999994</v>
      </c>
      <c r="D2650" s="40">
        <v>32.378814200000001</v>
      </c>
    </row>
    <row r="2651" spans="1:4">
      <c r="A2651" s="40">
        <v>48253</v>
      </c>
      <c r="B2651" s="20" t="s">
        <v>2980</v>
      </c>
      <c r="C2651" s="40">
        <v>-99.878713000000005</v>
      </c>
      <c r="D2651" s="40">
        <v>32.740092699999998</v>
      </c>
    </row>
    <row r="2652" spans="1:4">
      <c r="A2652" s="40">
        <v>48255</v>
      </c>
      <c r="B2652" s="20" t="s">
        <v>4131</v>
      </c>
      <c r="C2652" s="40">
        <v>-97.859448</v>
      </c>
      <c r="D2652" s="40">
        <v>28.905642100000001</v>
      </c>
    </row>
    <row r="2653" spans="1:4">
      <c r="A2653" s="40">
        <v>48257</v>
      </c>
      <c r="B2653" s="20" t="s">
        <v>4132</v>
      </c>
      <c r="C2653" s="40">
        <v>-96.287796999999998</v>
      </c>
      <c r="D2653" s="40">
        <v>32.599053900000001</v>
      </c>
    </row>
    <row r="2654" spans="1:4">
      <c r="A2654" s="40">
        <v>48259</v>
      </c>
      <c r="B2654" s="20" t="s">
        <v>3089</v>
      </c>
      <c r="C2654" s="40">
        <v>-98.711416</v>
      </c>
      <c r="D2654" s="40">
        <v>29.944731900000001</v>
      </c>
    </row>
    <row r="2655" spans="1:4">
      <c r="A2655" s="40">
        <v>48261</v>
      </c>
      <c r="B2655" s="20" t="s">
        <v>4133</v>
      </c>
      <c r="C2655" s="40">
        <v>-97.698108000000005</v>
      </c>
      <c r="D2655" s="40">
        <v>26.929750200000001</v>
      </c>
    </row>
    <row r="2656" spans="1:4">
      <c r="A2656" s="40">
        <v>48263</v>
      </c>
      <c r="B2656" s="20" t="s">
        <v>2868</v>
      </c>
      <c r="C2656" s="40">
        <v>-100.77809000000001</v>
      </c>
      <c r="D2656" s="40">
        <v>33.1810489</v>
      </c>
    </row>
    <row r="2657" spans="1:4">
      <c r="A2657" s="40">
        <v>48265</v>
      </c>
      <c r="B2657" s="20" t="s">
        <v>4134</v>
      </c>
      <c r="C2657" s="40">
        <v>-99.349284999999995</v>
      </c>
      <c r="D2657" s="40">
        <v>30.0611636</v>
      </c>
    </row>
    <row r="2658" spans="1:4">
      <c r="A2658" s="40">
        <v>48267</v>
      </c>
      <c r="B2658" s="20" t="s">
        <v>4135</v>
      </c>
      <c r="C2658" s="40">
        <v>-99.748564999999999</v>
      </c>
      <c r="D2658" s="40">
        <v>30.4867892</v>
      </c>
    </row>
    <row r="2659" spans="1:4">
      <c r="A2659" s="40">
        <v>48269</v>
      </c>
      <c r="B2659" s="20" t="s">
        <v>4136</v>
      </c>
      <c r="C2659" s="40">
        <v>-100.25581</v>
      </c>
      <c r="D2659" s="40">
        <v>33.616438500000001</v>
      </c>
    </row>
    <row r="2660" spans="1:4">
      <c r="A2660" s="40">
        <v>48271</v>
      </c>
      <c r="B2660" s="20" t="s">
        <v>4137</v>
      </c>
      <c r="C2660" s="40">
        <v>-100.41791000000001</v>
      </c>
      <c r="D2660" s="40">
        <v>29.350140499999998</v>
      </c>
    </row>
    <row r="2661" spans="1:4">
      <c r="A2661" s="40">
        <v>48273</v>
      </c>
      <c r="B2661" s="20" t="s">
        <v>4138</v>
      </c>
      <c r="C2661" s="40">
        <v>-97.724299999999999</v>
      </c>
      <c r="D2661" s="40">
        <v>27.431324400000001</v>
      </c>
    </row>
    <row r="2662" spans="1:4">
      <c r="A2662" s="40">
        <v>48275</v>
      </c>
      <c r="B2662" s="20" t="s">
        <v>3090</v>
      </c>
      <c r="C2662" s="40">
        <v>-99.741393000000002</v>
      </c>
      <c r="D2662" s="40">
        <v>33.606116</v>
      </c>
    </row>
    <row r="2663" spans="1:4">
      <c r="A2663" s="40">
        <v>48277</v>
      </c>
      <c r="B2663" s="20" t="s">
        <v>2625</v>
      </c>
      <c r="C2663" s="40">
        <v>-95.571082000000004</v>
      </c>
      <c r="D2663" s="40">
        <v>33.667215200000001</v>
      </c>
    </row>
    <row r="2664" spans="1:4">
      <c r="A2664" s="40">
        <v>48279</v>
      </c>
      <c r="B2664" s="20" t="s">
        <v>4139</v>
      </c>
      <c r="C2664" s="40">
        <v>-102.35163</v>
      </c>
      <c r="D2664" s="40">
        <v>34.068596200000002</v>
      </c>
    </row>
    <row r="2665" spans="1:4">
      <c r="A2665" s="40">
        <v>48281</v>
      </c>
      <c r="B2665" s="20" t="s">
        <v>4140</v>
      </c>
      <c r="C2665" s="40">
        <v>-98.241675999999998</v>
      </c>
      <c r="D2665" s="40">
        <v>31.196248099999998</v>
      </c>
    </row>
    <row r="2666" spans="1:4">
      <c r="A2666" s="40">
        <v>48283</v>
      </c>
      <c r="B2666" s="20" t="s">
        <v>4141</v>
      </c>
      <c r="C2666" s="40">
        <v>-99.099243000000001</v>
      </c>
      <c r="D2666" s="40">
        <v>28.344454299999999</v>
      </c>
    </row>
    <row r="2667" spans="1:4">
      <c r="A2667" s="40">
        <v>48285</v>
      </c>
      <c r="B2667" s="20" t="s">
        <v>4142</v>
      </c>
      <c r="C2667" s="40">
        <v>-96.930333000000005</v>
      </c>
      <c r="D2667" s="40">
        <v>29.383950500000001</v>
      </c>
    </row>
    <row r="2668" spans="1:4">
      <c r="A2668" s="40">
        <v>48287</v>
      </c>
      <c r="B2668" s="20" t="s">
        <v>2628</v>
      </c>
      <c r="C2668" s="40">
        <v>-96.966054</v>
      </c>
      <c r="D2668" s="40">
        <v>30.310776700000002</v>
      </c>
    </row>
    <row r="2669" spans="1:4">
      <c r="A2669" s="40">
        <v>48289</v>
      </c>
      <c r="B2669" s="20" t="s">
        <v>2896</v>
      </c>
      <c r="C2669" s="40">
        <v>-95.995703000000006</v>
      </c>
      <c r="D2669" s="40">
        <v>31.296284100000001</v>
      </c>
    </row>
    <row r="2670" spans="1:4">
      <c r="A2670" s="40">
        <v>48291</v>
      </c>
      <c r="B2670" s="20" t="s">
        <v>2898</v>
      </c>
      <c r="C2670" s="40">
        <v>-94.812252999999998</v>
      </c>
      <c r="D2670" s="40">
        <v>30.151611500000001</v>
      </c>
    </row>
    <row r="2671" spans="1:4">
      <c r="A2671" s="40">
        <v>48293</v>
      </c>
      <c r="B2671" s="20" t="s">
        <v>2629</v>
      </c>
      <c r="C2671" s="40">
        <v>-96.580954000000006</v>
      </c>
      <c r="D2671" s="40">
        <v>31.545476699999998</v>
      </c>
    </row>
    <row r="2672" spans="1:4">
      <c r="A2672" s="40">
        <v>48295</v>
      </c>
      <c r="B2672" s="20" t="s">
        <v>4143</v>
      </c>
      <c r="C2672" s="40">
        <v>-100.27330000000001</v>
      </c>
      <c r="D2672" s="40">
        <v>36.277783800000002</v>
      </c>
    </row>
    <row r="2673" spans="1:4">
      <c r="A2673" s="40">
        <v>48297</v>
      </c>
      <c r="B2673" s="20" t="s">
        <v>4144</v>
      </c>
      <c r="C2673" s="40">
        <v>-98.124983999999998</v>
      </c>
      <c r="D2673" s="40">
        <v>28.3513777</v>
      </c>
    </row>
    <row r="2674" spans="1:4">
      <c r="A2674" s="40">
        <v>48299</v>
      </c>
      <c r="B2674" s="20" t="s">
        <v>4145</v>
      </c>
      <c r="C2674" s="40">
        <v>-98.684293999999994</v>
      </c>
      <c r="D2674" s="40">
        <v>30.705816200000001</v>
      </c>
    </row>
    <row r="2675" spans="1:4">
      <c r="A2675" s="40">
        <v>48301</v>
      </c>
      <c r="B2675" s="20" t="s">
        <v>4146</v>
      </c>
      <c r="C2675" s="40">
        <v>-103.57984</v>
      </c>
      <c r="D2675" s="40">
        <v>31.8491553</v>
      </c>
    </row>
    <row r="2676" spans="1:4">
      <c r="A2676" s="40">
        <v>48303</v>
      </c>
      <c r="B2676" s="20" t="s">
        <v>4147</v>
      </c>
      <c r="C2676" s="40">
        <v>-101.82048</v>
      </c>
      <c r="D2676" s="40">
        <v>33.610086000000003</v>
      </c>
    </row>
    <row r="2677" spans="1:4">
      <c r="A2677" s="40">
        <v>48305</v>
      </c>
      <c r="B2677" s="20" t="s">
        <v>4148</v>
      </c>
      <c r="C2677" s="40">
        <v>-101.81628000000001</v>
      </c>
      <c r="D2677" s="40">
        <v>33.176577100000003</v>
      </c>
    </row>
    <row r="2678" spans="1:4">
      <c r="A2678" s="40">
        <v>48307</v>
      </c>
      <c r="B2678" s="20" t="s">
        <v>4149</v>
      </c>
      <c r="C2678" s="40">
        <v>-99.347438999999994</v>
      </c>
      <c r="D2678" s="40">
        <v>31.198889600000001</v>
      </c>
    </row>
    <row r="2679" spans="1:4">
      <c r="A2679" s="40">
        <v>48309</v>
      </c>
      <c r="B2679" s="20" t="s">
        <v>4150</v>
      </c>
      <c r="C2679" s="40">
        <v>-97.201999000000001</v>
      </c>
      <c r="D2679" s="40">
        <v>31.552497599999999</v>
      </c>
    </row>
    <row r="2680" spans="1:4">
      <c r="A2680" s="40">
        <v>48311</v>
      </c>
      <c r="B2680" s="20" t="s">
        <v>4151</v>
      </c>
      <c r="C2680" s="40">
        <v>-98.567848999999995</v>
      </c>
      <c r="D2680" s="40">
        <v>28.352611</v>
      </c>
    </row>
    <row r="2681" spans="1:4">
      <c r="A2681" s="40">
        <v>48313</v>
      </c>
      <c r="B2681" s="20" t="s">
        <v>570</v>
      </c>
      <c r="C2681" s="40">
        <v>-95.927390000000003</v>
      </c>
      <c r="D2681" s="40">
        <v>30.9654031</v>
      </c>
    </row>
    <row r="2682" spans="1:4">
      <c r="A2682" s="40">
        <v>48315</v>
      </c>
      <c r="B2682" s="20" t="s">
        <v>2633</v>
      </c>
      <c r="C2682" s="40">
        <v>-94.357433999999998</v>
      </c>
      <c r="D2682" s="40">
        <v>32.798139999999997</v>
      </c>
    </row>
    <row r="2683" spans="1:4">
      <c r="A2683" s="40">
        <v>48317</v>
      </c>
      <c r="B2683" s="20" t="s">
        <v>2900</v>
      </c>
      <c r="C2683" s="40">
        <v>-101.95135000000001</v>
      </c>
      <c r="D2683" s="40">
        <v>32.306000500000003</v>
      </c>
    </row>
    <row r="2684" spans="1:4">
      <c r="A2684" s="40">
        <v>48319</v>
      </c>
      <c r="B2684" s="20" t="s">
        <v>3097</v>
      </c>
      <c r="C2684" s="40">
        <v>-99.226297000000002</v>
      </c>
      <c r="D2684" s="40">
        <v>30.717799500000002</v>
      </c>
    </row>
    <row r="2685" spans="1:4">
      <c r="A2685" s="40">
        <v>48321</v>
      </c>
      <c r="B2685" s="20" t="s">
        <v>4152</v>
      </c>
      <c r="C2685" s="40">
        <v>-96.011408000000003</v>
      </c>
      <c r="D2685" s="40">
        <v>28.821087899999998</v>
      </c>
    </row>
    <row r="2686" spans="1:4">
      <c r="A2686" s="40">
        <v>48323</v>
      </c>
      <c r="B2686" s="20" t="s">
        <v>4153</v>
      </c>
      <c r="C2686" s="40">
        <v>-100.31471000000001</v>
      </c>
      <c r="D2686" s="40">
        <v>28.7426256</v>
      </c>
    </row>
    <row r="2687" spans="1:4">
      <c r="A2687" s="40">
        <v>48325</v>
      </c>
      <c r="B2687" s="20" t="s">
        <v>3861</v>
      </c>
      <c r="C2687" s="40">
        <v>-99.110335000000006</v>
      </c>
      <c r="D2687" s="40">
        <v>29.355461300000002</v>
      </c>
    </row>
    <row r="2688" spans="1:4">
      <c r="A2688" s="40">
        <v>48327</v>
      </c>
      <c r="B2688" s="20" t="s">
        <v>3099</v>
      </c>
      <c r="C2688" s="40">
        <v>-99.820479000000006</v>
      </c>
      <c r="D2688" s="40">
        <v>30.889906700000001</v>
      </c>
    </row>
    <row r="2689" spans="1:4">
      <c r="A2689" s="40">
        <v>48329</v>
      </c>
      <c r="B2689" s="20" t="s">
        <v>3445</v>
      </c>
      <c r="C2689" s="40">
        <v>-102.03157</v>
      </c>
      <c r="D2689" s="40">
        <v>31.869041299999999</v>
      </c>
    </row>
    <row r="2690" spans="1:4">
      <c r="A2690" s="40">
        <v>48331</v>
      </c>
      <c r="B2690" s="20" t="s">
        <v>4154</v>
      </c>
      <c r="C2690" s="40">
        <v>-96.977282000000002</v>
      </c>
      <c r="D2690" s="40">
        <v>30.786155300000001</v>
      </c>
    </row>
    <row r="2691" spans="1:4">
      <c r="A2691" s="40">
        <v>48333</v>
      </c>
      <c r="B2691" s="20" t="s">
        <v>3182</v>
      </c>
      <c r="C2691" s="40">
        <v>-98.595622000000006</v>
      </c>
      <c r="D2691" s="40">
        <v>31.4951623</v>
      </c>
    </row>
    <row r="2692" spans="1:4">
      <c r="A2692" s="40">
        <v>48335</v>
      </c>
      <c r="B2692" s="20" t="s">
        <v>2988</v>
      </c>
      <c r="C2692" s="40">
        <v>-100.92121</v>
      </c>
      <c r="D2692" s="40">
        <v>32.306234699999997</v>
      </c>
    </row>
    <row r="2693" spans="1:4">
      <c r="A2693" s="40">
        <v>48337</v>
      </c>
      <c r="B2693" s="20" t="s">
        <v>4155</v>
      </c>
      <c r="C2693" s="40">
        <v>-97.724399000000005</v>
      </c>
      <c r="D2693" s="40">
        <v>33.675399599999999</v>
      </c>
    </row>
    <row r="2694" spans="1:4">
      <c r="A2694" s="40">
        <v>48339</v>
      </c>
      <c r="B2694" s="20" t="s">
        <v>2637</v>
      </c>
      <c r="C2694" s="40">
        <v>-95.503315999999998</v>
      </c>
      <c r="D2694" s="40">
        <v>30.300198900000002</v>
      </c>
    </row>
    <row r="2695" spans="1:4">
      <c r="A2695" s="40">
        <v>48341</v>
      </c>
      <c r="B2695" s="20" t="s">
        <v>3786</v>
      </c>
      <c r="C2695" s="40">
        <v>-101.89303</v>
      </c>
      <c r="D2695" s="40">
        <v>35.837692400000002</v>
      </c>
    </row>
    <row r="2696" spans="1:4">
      <c r="A2696" s="40">
        <v>48343</v>
      </c>
      <c r="B2696" s="20" t="s">
        <v>3234</v>
      </c>
      <c r="C2696" s="40">
        <v>-94.732825000000005</v>
      </c>
      <c r="D2696" s="40">
        <v>33.112849599999997</v>
      </c>
    </row>
    <row r="2697" spans="1:4">
      <c r="A2697" s="40">
        <v>48345</v>
      </c>
      <c r="B2697" s="20" t="s">
        <v>4156</v>
      </c>
      <c r="C2697" s="40">
        <v>-100.77972</v>
      </c>
      <c r="D2697" s="40">
        <v>34.0740877</v>
      </c>
    </row>
    <row r="2698" spans="1:4">
      <c r="A2698" s="40">
        <v>48347</v>
      </c>
      <c r="B2698" s="20" t="s">
        <v>4157</v>
      </c>
      <c r="C2698" s="40">
        <v>-94.615932000000001</v>
      </c>
      <c r="D2698" s="40">
        <v>31.616235799999998</v>
      </c>
    </row>
    <row r="2699" spans="1:4">
      <c r="A2699" s="40">
        <v>48349</v>
      </c>
      <c r="B2699" s="20" t="s">
        <v>4158</v>
      </c>
      <c r="C2699" s="40">
        <v>-96.472808000000001</v>
      </c>
      <c r="D2699" s="40">
        <v>32.046969300000001</v>
      </c>
    </row>
    <row r="2700" spans="1:4">
      <c r="A2700" s="40">
        <v>48351</v>
      </c>
      <c r="B2700" s="20" t="s">
        <v>2729</v>
      </c>
      <c r="C2700" s="40">
        <v>-93.745332000000005</v>
      </c>
      <c r="D2700" s="40">
        <v>30.785645299999999</v>
      </c>
    </row>
    <row r="2701" spans="1:4">
      <c r="A2701" s="40">
        <v>48353</v>
      </c>
      <c r="B2701" s="20" t="s">
        <v>4159</v>
      </c>
      <c r="C2701" s="40">
        <v>-100.40604</v>
      </c>
      <c r="D2701" s="40">
        <v>32.303904000000003</v>
      </c>
    </row>
    <row r="2702" spans="1:4">
      <c r="A2702" s="40">
        <v>48355</v>
      </c>
      <c r="B2702" s="20" t="s">
        <v>4160</v>
      </c>
      <c r="C2702" s="40">
        <v>-97.610918999999996</v>
      </c>
      <c r="D2702" s="40">
        <v>27.725437800000002</v>
      </c>
    </row>
    <row r="2703" spans="1:4">
      <c r="A2703" s="40">
        <v>48357</v>
      </c>
      <c r="B2703" s="20" t="s">
        <v>4161</v>
      </c>
      <c r="C2703" s="40">
        <v>-100.81583999999999</v>
      </c>
      <c r="D2703" s="40">
        <v>36.2783053</v>
      </c>
    </row>
    <row r="2704" spans="1:4">
      <c r="A2704" s="40">
        <v>48359</v>
      </c>
      <c r="B2704" s="20" t="s">
        <v>3310</v>
      </c>
      <c r="C2704" s="40">
        <v>-102.60274</v>
      </c>
      <c r="D2704" s="40">
        <v>35.404257100000002</v>
      </c>
    </row>
    <row r="2705" spans="1:4">
      <c r="A2705" s="40">
        <v>48361</v>
      </c>
      <c r="B2705" s="20" t="s">
        <v>2778</v>
      </c>
      <c r="C2705" s="40">
        <v>-93.894373999999999</v>
      </c>
      <c r="D2705" s="40">
        <v>30.120999600000001</v>
      </c>
    </row>
    <row r="2706" spans="1:4">
      <c r="A2706" s="40">
        <v>48363</v>
      </c>
      <c r="B2706" s="20" t="s">
        <v>4162</v>
      </c>
      <c r="C2706" s="40">
        <v>-98.313190000000006</v>
      </c>
      <c r="D2706" s="40">
        <v>32.753109899999998</v>
      </c>
    </row>
    <row r="2707" spans="1:4">
      <c r="A2707" s="40">
        <v>48365</v>
      </c>
      <c r="B2707" s="20" t="s">
        <v>3545</v>
      </c>
      <c r="C2707" s="40">
        <v>-94.305583999999996</v>
      </c>
      <c r="D2707" s="40">
        <v>32.162399200000003</v>
      </c>
    </row>
    <row r="2708" spans="1:4">
      <c r="A2708" s="40">
        <v>48367</v>
      </c>
      <c r="B2708" s="20" t="s">
        <v>4163</v>
      </c>
      <c r="C2708" s="40">
        <v>-97.804969</v>
      </c>
      <c r="D2708" s="40">
        <v>32.777609099999999</v>
      </c>
    </row>
    <row r="2709" spans="1:4">
      <c r="A2709" s="40">
        <v>48369</v>
      </c>
      <c r="B2709" s="20" t="s">
        <v>4164</v>
      </c>
      <c r="C2709" s="40">
        <v>-102.78445000000001</v>
      </c>
      <c r="D2709" s="40">
        <v>34.529939200000001</v>
      </c>
    </row>
    <row r="2710" spans="1:4">
      <c r="A2710" s="40">
        <v>48371</v>
      </c>
      <c r="B2710" s="20" t="s">
        <v>4165</v>
      </c>
      <c r="C2710" s="40">
        <v>-102.72342</v>
      </c>
      <c r="D2710" s="40">
        <v>30.780768399999999</v>
      </c>
    </row>
    <row r="2711" spans="1:4">
      <c r="A2711" s="40">
        <v>48373</v>
      </c>
      <c r="B2711" s="20" t="s">
        <v>2733</v>
      </c>
      <c r="C2711" s="40">
        <v>-94.829864999999998</v>
      </c>
      <c r="D2711" s="40">
        <v>30.7927085</v>
      </c>
    </row>
    <row r="2712" spans="1:4">
      <c r="A2712" s="40">
        <v>48375</v>
      </c>
      <c r="B2712" s="20" t="s">
        <v>3957</v>
      </c>
      <c r="C2712" s="40">
        <v>-101.89396000000001</v>
      </c>
      <c r="D2712" s="40">
        <v>35.401337699999999</v>
      </c>
    </row>
    <row r="2713" spans="1:4">
      <c r="A2713" s="40">
        <v>48377</v>
      </c>
      <c r="B2713" s="20" t="s">
        <v>4166</v>
      </c>
      <c r="C2713" s="40">
        <v>-104.24081</v>
      </c>
      <c r="D2713" s="40">
        <v>29.999621699999999</v>
      </c>
    </row>
    <row r="2714" spans="1:4">
      <c r="A2714" s="40">
        <v>48379</v>
      </c>
      <c r="B2714" s="20" t="s">
        <v>4167</v>
      </c>
      <c r="C2714" s="40">
        <v>-95.793559000000002</v>
      </c>
      <c r="D2714" s="40">
        <v>32.870327099999997</v>
      </c>
    </row>
    <row r="2715" spans="1:4">
      <c r="A2715" s="40">
        <v>48381</v>
      </c>
      <c r="B2715" s="20" t="s">
        <v>4168</v>
      </c>
      <c r="C2715" s="40">
        <v>-101.89713</v>
      </c>
      <c r="D2715" s="40">
        <v>34.965859999999999</v>
      </c>
    </row>
    <row r="2716" spans="1:4">
      <c r="A2716" s="40">
        <v>48383</v>
      </c>
      <c r="B2716" s="20" t="s">
        <v>4169</v>
      </c>
      <c r="C2716" s="40">
        <v>-101.52327</v>
      </c>
      <c r="D2716" s="40">
        <v>31.366070400000002</v>
      </c>
    </row>
    <row r="2717" spans="1:4">
      <c r="A2717" s="40">
        <v>48385</v>
      </c>
      <c r="B2717" s="20" t="s">
        <v>4170</v>
      </c>
      <c r="C2717" s="40">
        <v>-99.822222999999994</v>
      </c>
      <c r="D2717" s="40">
        <v>29.832489299999999</v>
      </c>
    </row>
    <row r="2718" spans="1:4">
      <c r="A2718" s="40">
        <v>48387</v>
      </c>
      <c r="B2718" s="20" t="s">
        <v>3350</v>
      </c>
      <c r="C2718" s="40">
        <v>-95.049664000000007</v>
      </c>
      <c r="D2718" s="40">
        <v>33.620991799999999</v>
      </c>
    </row>
    <row r="2719" spans="1:4">
      <c r="A2719" s="40">
        <v>48389</v>
      </c>
      <c r="B2719" s="20" t="s">
        <v>4171</v>
      </c>
      <c r="C2719" s="40">
        <v>-103.69307999999999</v>
      </c>
      <c r="D2719" s="40">
        <v>31.3228331</v>
      </c>
    </row>
    <row r="2720" spans="1:4">
      <c r="A2720" s="40">
        <v>48391</v>
      </c>
      <c r="B2720" s="20" t="s">
        <v>4172</v>
      </c>
      <c r="C2720" s="40">
        <v>-97.160010999999997</v>
      </c>
      <c r="D2720" s="40">
        <v>28.325547499999999</v>
      </c>
    </row>
    <row r="2721" spans="1:4">
      <c r="A2721" s="40">
        <v>48393</v>
      </c>
      <c r="B2721" s="20" t="s">
        <v>4020</v>
      </c>
      <c r="C2721" s="40">
        <v>-100.81318</v>
      </c>
      <c r="D2721" s="40">
        <v>35.838096899999996</v>
      </c>
    </row>
    <row r="2722" spans="1:4">
      <c r="A2722" s="40">
        <v>48395</v>
      </c>
      <c r="B2722" s="20" t="s">
        <v>3314</v>
      </c>
      <c r="C2722" s="40">
        <v>-96.513228999999995</v>
      </c>
      <c r="D2722" s="40">
        <v>31.026651399999999</v>
      </c>
    </row>
    <row r="2723" spans="1:4">
      <c r="A2723" s="40">
        <v>48397</v>
      </c>
      <c r="B2723" s="20" t="s">
        <v>4173</v>
      </c>
      <c r="C2723" s="40">
        <v>-96.407695000000004</v>
      </c>
      <c r="D2723" s="40">
        <v>32.897858800000002</v>
      </c>
    </row>
    <row r="2724" spans="1:4">
      <c r="A2724" s="40">
        <v>48399</v>
      </c>
      <c r="B2724" s="20" t="s">
        <v>4174</v>
      </c>
      <c r="C2724" s="40">
        <v>-99.976161000000005</v>
      </c>
      <c r="D2724" s="40">
        <v>31.8314342</v>
      </c>
    </row>
    <row r="2725" spans="1:4">
      <c r="A2725" s="40">
        <v>48401</v>
      </c>
      <c r="B2725" s="20" t="s">
        <v>4175</v>
      </c>
      <c r="C2725" s="40">
        <v>-94.761832999999996</v>
      </c>
      <c r="D2725" s="40">
        <v>32.108198399999999</v>
      </c>
    </row>
    <row r="2726" spans="1:4">
      <c r="A2726" s="40">
        <v>48403</v>
      </c>
      <c r="B2726" s="20" t="s">
        <v>3351</v>
      </c>
      <c r="C2726" s="40">
        <v>-93.852886999999996</v>
      </c>
      <c r="D2726" s="40">
        <v>31.342695500000001</v>
      </c>
    </row>
    <row r="2727" spans="1:4">
      <c r="A2727" s="40">
        <v>48405</v>
      </c>
      <c r="B2727" s="20" t="s">
        <v>4176</v>
      </c>
      <c r="C2727" s="40">
        <v>-94.167900000000003</v>
      </c>
      <c r="D2727" s="40">
        <v>31.394770699999999</v>
      </c>
    </row>
    <row r="2728" spans="1:4">
      <c r="A2728" s="40">
        <v>48407</v>
      </c>
      <c r="B2728" s="20" t="s">
        <v>4177</v>
      </c>
      <c r="C2728" s="40">
        <v>-95.167198999999997</v>
      </c>
      <c r="D2728" s="40">
        <v>30.5793669</v>
      </c>
    </row>
    <row r="2729" spans="1:4">
      <c r="A2729" s="40">
        <v>48409</v>
      </c>
      <c r="B2729" s="20" t="s">
        <v>4178</v>
      </c>
      <c r="C2729" s="40">
        <v>-97.518883000000002</v>
      </c>
      <c r="D2729" s="40">
        <v>28.009788100000002</v>
      </c>
    </row>
    <row r="2730" spans="1:4">
      <c r="A2730" s="40">
        <v>48411</v>
      </c>
      <c r="B2730" s="20" t="s">
        <v>4179</v>
      </c>
      <c r="C2730" s="40">
        <v>-98.817319999999995</v>
      </c>
      <c r="D2730" s="40">
        <v>31.1550212</v>
      </c>
    </row>
    <row r="2731" spans="1:4">
      <c r="A2731" s="40">
        <v>48413</v>
      </c>
      <c r="B2731" s="20" t="s">
        <v>4180</v>
      </c>
      <c r="C2731" s="40">
        <v>-100.53849</v>
      </c>
      <c r="D2731" s="40">
        <v>30.897348999999998</v>
      </c>
    </row>
    <row r="2732" spans="1:4">
      <c r="A2732" s="40">
        <v>48415</v>
      </c>
      <c r="B2732" s="20" t="s">
        <v>4181</v>
      </c>
      <c r="C2732" s="40">
        <v>-100.91627</v>
      </c>
      <c r="D2732" s="40">
        <v>32.7461457</v>
      </c>
    </row>
    <row r="2733" spans="1:4">
      <c r="A2733" s="40">
        <v>48417</v>
      </c>
      <c r="B2733" s="20" t="s">
        <v>4182</v>
      </c>
      <c r="C2733" s="40">
        <v>-99.354012999999995</v>
      </c>
      <c r="D2733" s="40">
        <v>32.735877600000002</v>
      </c>
    </row>
    <row r="2734" spans="1:4">
      <c r="A2734" s="40">
        <v>48419</v>
      </c>
      <c r="B2734" s="20" t="s">
        <v>2645</v>
      </c>
      <c r="C2734" s="40">
        <v>-94.145573999999996</v>
      </c>
      <c r="D2734" s="40">
        <v>31.7922379</v>
      </c>
    </row>
    <row r="2735" spans="1:4">
      <c r="A2735" s="40">
        <v>48421</v>
      </c>
      <c r="B2735" s="20" t="s">
        <v>3255</v>
      </c>
      <c r="C2735" s="40">
        <v>-101.89337</v>
      </c>
      <c r="D2735" s="40">
        <v>36.277654599999998</v>
      </c>
    </row>
    <row r="2736" spans="1:4">
      <c r="A2736" s="40">
        <v>48423</v>
      </c>
      <c r="B2736" s="20" t="s">
        <v>3256</v>
      </c>
      <c r="C2736" s="40">
        <v>-95.269082999999995</v>
      </c>
      <c r="D2736" s="40">
        <v>32.3752116</v>
      </c>
    </row>
    <row r="2737" spans="1:4">
      <c r="A2737" s="40">
        <v>48425</v>
      </c>
      <c r="B2737" s="20" t="s">
        <v>4183</v>
      </c>
      <c r="C2737" s="40">
        <v>-97.774587999999994</v>
      </c>
      <c r="D2737" s="40">
        <v>32.222353599999998</v>
      </c>
    </row>
    <row r="2738" spans="1:4">
      <c r="A2738" s="40">
        <v>48427</v>
      </c>
      <c r="B2738" s="20" t="s">
        <v>4184</v>
      </c>
      <c r="C2738" s="40">
        <v>-98.738263000000003</v>
      </c>
      <c r="D2738" s="40">
        <v>26.562236599999999</v>
      </c>
    </row>
    <row r="2739" spans="1:4">
      <c r="A2739" s="40">
        <v>48429</v>
      </c>
      <c r="B2739" s="20" t="s">
        <v>3003</v>
      </c>
      <c r="C2739" s="40">
        <v>-98.836315999999997</v>
      </c>
      <c r="D2739" s="40">
        <v>32.735531600000002</v>
      </c>
    </row>
    <row r="2740" spans="1:4">
      <c r="A2740" s="40">
        <v>48431</v>
      </c>
      <c r="B2740" s="20" t="s">
        <v>4185</v>
      </c>
      <c r="C2740" s="40">
        <v>-101.05007000000001</v>
      </c>
      <c r="D2740" s="40">
        <v>31.827819099999999</v>
      </c>
    </row>
    <row r="2741" spans="1:4">
      <c r="A2741" s="40">
        <v>48433</v>
      </c>
      <c r="B2741" s="20" t="s">
        <v>4186</v>
      </c>
      <c r="C2741" s="40">
        <v>-100.25384</v>
      </c>
      <c r="D2741" s="40">
        <v>33.179067400000001</v>
      </c>
    </row>
    <row r="2742" spans="1:4">
      <c r="A2742" s="40">
        <v>48435</v>
      </c>
      <c r="B2742" s="20" t="s">
        <v>4187</v>
      </c>
      <c r="C2742" s="40">
        <v>-100.53821000000001</v>
      </c>
      <c r="D2742" s="40">
        <v>30.4985468</v>
      </c>
    </row>
    <row r="2743" spans="1:4">
      <c r="A2743" s="40">
        <v>48437</v>
      </c>
      <c r="B2743" s="20" t="s">
        <v>4188</v>
      </c>
      <c r="C2743" s="40">
        <v>-101.73492</v>
      </c>
      <c r="D2743" s="40">
        <v>34.530288900000002</v>
      </c>
    </row>
    <row r="2744" spans="1:4">
      <c r="A2744" s="40">
        <v>48439</v>
      </c>
      <c r="B2744" s="20" t="s">
        <v>4189</v>
      </c>
      <c r="C2744" s="40">
        <v>-97.290993</v>
      </c>
      <c r="D2744" s="40">
        <v>32.771453800000003</v>
      </c>
    </row>
    <row r="2745" spans="1:4">
      <c r="A2745" s="40">
        <v>48441</v>
      </c>
      <c r="B2745" s="20" t="s">
        <v>2916</v>
      </c>
      <c r="C2745" s="40">
        <v>-99.889967999999996</v>
      </c>
      <c r="D2745" s="40">
        <v>32.301757000000002</v>
      </c>
    </row>
    <row r="2746" spans="1:4">
      <c r="A2746" s="40">
        <v>48443</v>
      </c>
      <c r="B2746" s="20" t="s">
        <v>3009</v>
      </c>
      <c r="C2746" s="40">
        <v>-102.07644000000001</v>
      </c>
      <c r="D2746" s="40">
        <v>30.224908200000002</v>
      </c>
    </row>
    <row r="2747" spans="1:4">
      <c r="A2747" s="40">
        <v>48445</v>
      </c>
      <c r="B2747" s="20" t="s">
        <v>4190</v>
      </c>
      <c r="C2747" s="40">
        <v>-102.33544999999999</v>
      </c>
      <c r="D2747" s="40">
        <v>33.174027899999999</v>
      </c>
    </row>
    <row r="2748" spans="1:4">
      <c r="A2748" s="40">
        <v>48447</v>
      </c>
      <c r="B2748" s="20" t="s">
        <v>4191</v>
      </c>
      <c r="C2748" s="40">
        <v>-99.212267999999995</v>
      </c>
      <c r="D2748" s="40">
        <v>33.177514199999997</v>
      </c>
    </row>
    <row r="2749" spans="1:4">
      <c r="A2749" s="40">
        <v>48449</v>
      </c>
      <c r="B2749" s="20" t="s">
        <v>4192</v>
      </c>
      <c r="C2749" s="40">
        <v>-94.966569000000007</v>
      </c>
      <c r="D2749" s="40">
        <v>33.216739199999999</v>
      </c>
    </row>
    <row r="2750" spans="1:4">
      <c r="A2750" s="40">
        <v>48451</v>
      </c>
      <c r="B2750" s="20" t="s">
        <v>4193</v>
      </c>
      <c r="C2750" s="40">
        <v>-100.46245</v>
      </c>
      <c r="D2750" s="40">
        <v>31.404554699999998</v>
      </c>
    </row>
    <row r="2751" spans="1:4">
      <c r="A2751" s="40">
        <v>48453</v>
      </c>
      <c r="B2751" s="20" t="s">
        <v>4194</v>
      </c>
      <c r="C2751" s="40">
        <v>-97.781692000000007</v>
      </c>
      <c r="D2751" s="40">
        <v>30.3347148</v>
      </c>
    </row>
    <row r="2752" spans="1:4">
      <c r="A2752" s="40">
        <v>48455</v>
      </c>
      <c r="B2752" s="20" t="s">
        <v>2799</v>
      </c>
      <c r="C2752" s="40">
        <v>-95.135476999999995</v>
      </c>
      <c r="D2752" s="40">
        <v>31.088284000000002</v>
      </c>
    </row>
    <row r="2753" spans="1:4">
      <c r="A2753" s="40">
        <v>48457</v>
      </c>
      <c r="B2753" s="20" t="s">
        <v>4195</v>
      </c>
      <c r="C2753" s="40">
        <v>-94.376492999999996</v>
      </c>
      <c r="D2753" s="40">
        <v>30.7711848</v>
      </c>
    </row>
    <row r="2754" spans="1:4">
      <c r="A2754" s="40">
        <v>48459</v>
      </c>
      <c r="B2754" s="20" t="s">
        <v>4196</v>
      </c>
      <c r="C2754" s="40">
        <v>-94.941147999999998</v>
      </c>
      <c r="D2754" s="40">
        <v>32.736704699999997</v>
      </c>
    </row>
    <row r="2755" spans="1:4">
      <c r="A2755" s="40">
        <v>48461</v>
      </c>
      <c r="B2755" s="20" t="s">
        <v>4197</v>
      </c>
      <c r="C2755" s="40">
        <v>-102.04289</v>
      </c>
      <c r="D2755" s="40">
        <v>31.368644499999998</v>
      </c>
    </row>
    <row r="2756" spans="1:4">
      <c r="A2756" s="40">
        <v>48463</v>
      </c>
      <c r="B2756" s="20" t="s">
        <v>4198</v>
      </c>
      <c r="C2756" s="40">
        <v>-99.762292000000002</v>
      </c>
      <c r="D2756" s="40">
        <v>29.357396399999999</v>
      </c>
    </row>
    <row r="2757" spans="1:4">
      <c r="A2757" s="40">
        <v>48465</v>
      </c>
      <c r="B2757" s="20" t="s">
        <v>4199</v>
      </c>
      <c r="C2757" s="40">
        <v>-101.15215999999999</v>
      </c>
      <c r="D2757" s="40">
        <v>29.8924941</v>
      </c>
    </row>
    <row r="2758" spans="1:4">
      <c r="A2758" s="40">
        <v>48467</v>
      </c>
      <c r="B2758" s="20" t="s">
        <v>4200</v>
      </c>
      <c r="C2758" s="40">
        <v>-95.836742000000001</v>
      </c>
      <c r="D2758" s="40">
        <v>32.563798900000002</v>
      </c>
    </row>
    <row r="2759" spans="1:4">
      <c r="A2759" s="40">
        <v>48469</v>
      </c>
      <c r="B2759" s="20" t="s">
        <v>4201</v>
      </c>
      <c r="C2759" s="40">
        <v>-96.971360000000004</v>
      </c>
      <c r="D2759" s="40">
        <v>28.7960712</v>
      </c>
    </row>
    <row r="2760" spans="1:4">
      <c r="A2760" s="40">
        <v>48471</v>
      </c>
      <c r="B2760" s="20" t="s">
        <v>2650</v>
      </c>
      <c r="C2760" s="40">
        <v>-95.572479000000001</v>
      </c>
      <c r="D2760" s="40">
        <v>30.738835399999999</v>
      </c>
    </row>
    <row r="2761" spans="1:4">
      <c r="A2761" s="40">
        <v>48473</v>
      </c>
      <c r="B2761" s="20" t="s">
        <v>4202</v>
      </c>
      <c r="C2761" s="40">
        <v>-95.987549000000001</v>
      </c>
      <c r="D2761" s="40">
        <v>30.010594699999999</v>
      </c>
    </row>
    <row r="2762" spans="1:4">
      <c r="A2762" s="40">
        <v>48475</v>
      </c>
      <c r="B2762" s="20" t="s">
        <v>3840</v>
      </c>
      <c r="C2762" s="40">
        <v>-103.10248</v>
      </c>
      <c r="D2762" s="40">
        <v>31.5092079</v>
      </c>
    </row>
    <row r="2763" spans="1:4">
      <c r="A2763" s="40">
        <v>48477</v>
      </c>
      <c r="B2763" s="20" t="s">
        <v>1523</v>
      </c>
      <c r="C2763" s="40">
        <v>-96.403416000000007</v>
      </c>
      <c r="D2763" s="40">
        <v>30.214418800000001</v>
      </c>
    </row>
    <row r="2764" spans="1:4">
      <c r="A2764" s="40">
        <v>48479</v>
      </c>
      <c r="B2764" s="20" t="s">
        <v>4203</v>
      </c>
      <c r="C2764" s="40">
        <v>-99.331738000000001</v>
      </c>
      <c r="D2764" s="40">
        <v>27.761032199999999</v>
      </c>
    </row>
    <row r="2765" spans="1:4">
      <c r="A2765" s="40">
        <v>48481</v>
      </c>
      <c r="B2765" s="20" t="s">
        <v>4204</v>
      </c>
      <c r="C2765" s="40">
        <v>-96.222430000000003</v>
      </c>
      <c r="D2765" s="40">
        <v>29.277884499999999</v>
      </c>
    </row>
    <row r="2766" spans="1:4">
      <c r="A2766" s="40">
        <v>48483</v>
      </c>
      <c r="B2766" s="20" t="s">
        <v>3023</v>
      </c>
      <c r="C2766" s="40">
        <v>-100.26994999999999</v>
      </c>
      <c r="D2766" s="40">
        <v>35.401143400000002</v>
      </c>
    </row>
    <row r="2767" spans="1:4">
      <c r="A2767" s="40">
        <v>48485</v>
      </c>
      <c r="B2767" s="20" t="s">
        <v>3263</v>
      </c>
      <c r="C2767" s="40">
        <v>-98.703584000000006</v>
      </c>
      <c r="D2767" s="40">
        <v>33.988068699999999</v>
      </c>
    </row>
    <row r="2768" spans="1:4">
      <c r="A2768" s="40">
        <v>48487</v>
      </c>
      <c r="B2768" s="20" t="s">
        <v>4205</v>
      </c>
      <c r="C2768" s="40">
        <v>-99.240988999999999</v>
      </c>
      <c r="D2768" s="40">
        <v>34.080842599999997</v>
      </c>
    </row>
    <row r="2769" spans="1:4">
      <c r="A2769" s="40">
        <v>48489</v>
      </c>
      <c r="B2769" s="20" t="s">
        <v>4206</v>
      </c>
      <c r="C2769" s="40">
        <v>-97.657245000000003</v>
      </c>
      <c r="D2769" s="40">
        <v>26.470406199999999</v>
      </c>
    </row>
    <row r="2770" spans="1:4">
      <c r="A2770" s="40">
        <v>48491</v>
      </c>
      <c r="B2770" s="20" t="s">
        <v>3116</v>
      </c>
      <c r="C2770" s="40">
        <v>-97.601203999999996</v>
      </c>
      <c r="D2770" s="40">
        <v>30.6481277</v>
      </c>
    </row>
    <row r="2771" spans="1:4">
      <c r="A2771" s="40">
        <v>48493</v>
      </c>
      <c r="B2771" s="20" t="s">
        <v>3264</v>
      </c>
      <c r="C2771" s="40">
        <v>-98.086944000000003</v>
      </c>
      <c r="D2771" s="40">
        <v>29.1742022</v>
      </c>
    </row>
    <row r="2772" spans="1:4">
      <c r="A2772" s="40">
        <v>48495</v>
      </c>
      <c r="B2772" s="20" t="s">
        <v>4207</v>
      </c>
      <c r="C2772" s="40">
        <v>-103.04845</v>
      </c>
      <c r="D2772" s="40">
        <v>31.850000399999999</v>
      </c>
    </row>
    <row r="2773" spans="1:4">
      <c r="A2773" s="40">
        <v>48497</v>
      </c>
      <c r="B2773" s="20" t="s">
        <v>4208</v>
      </c>
      <c r="C2773" s="40">
        <v>-97.654585999999995</v>
      </c>
      <c r="D2773" s="40">
        <v>33.215766000000002</v>
      </c>
    </row>
    <row r="2774" spans="1:4">
      <c r="A2774" s="40">
        <v>48499</v>
      </c>
      <c r="B2774" s="20" t="s">
        <v>3875</v>
      </c>
      <c r="C2774" s="40">
        <v>-95.382043999999993</v>
      </c>
      <c r="D2774" s="40">
        <v>32.786439799999997</v>
      </c>
    </row>
    <row r="2775" spans="1:4">
      <c r="A2775" s="40">
        <v>48501</v>
      </c>
      <c r="B2775" s="20" t="s">
        <v>4209</v>
      </c>
      <c r="C2775" s="40">
        <v>-102.82795</v>
      </c>
      <c r="D2775" s="40">
        <v>33.173038699999999</v>
      </c>
    </row>
    <row r="2776" spans="1:4">
      <c r="A2776" s="40">
        <v>48503</v>
      </c>
      <c r="B2776" s="20" t="s">
        <v>4210</v>
      </c>
      <c r="C2776" s="40">
        <v>-98.687909000000005</v>
      </c>
      <c r="D2776" s="40">
        <v>33.176597100000002</v>
      </c>
    </row>
    <row r="2777" spans="1:4">
      <c r="A2777" s="40">
        <v>48505</v>
      </c>
      <c r="B2777" s="20" t="s">
        <v>4211</v>
      </c>
      <c r="C2777" s="40">
        <v>-99.168587000000002</v>
      </c>
      <c r="D2777" s="40">
        <v>27.000768600000001</v>
      </c>
    </row>
    <row r="2778" spans="1:4">
      <c r="A2778" s="40">
        <v>48507</v>
      </c>
      <c r="B2778" s="20" t="s">
        <v>4212</v>
      </c>
      <c r="C2778" s="40">
        <v>-99.760491999999999</v>
      </c>
      <c r="D2778" s="40">
        <v>28.866234500000001</v>
      </c>
    </row>
    <row r="2779" spans="1:4">
      <c r="A2779" s="40">
        <v>49001</v>
      </c>
      <c r="B2779" s="20" t="s">
        <v>3879</v>
      </c>
      <c r="C2779" s="40">
        <v>-113.23538000000001</v>
      </c>
      <c r="D2779" s="40">
        <v>38.357702000000003</v>
      </c>
    </row>
    <row r="2780" spans="1:4">
      <c r="A2780" s="40">
        <v>49003</v>
      </c>
      <c r="B2780" s="20" t="s">
        <v>4213</v>
      </c>
      <c r="C2780" s="40">
        <v>-113.08215</v>
      </c>
      <c r="D2780" s="40">
        <v>41.520950200000001</v>
      </c>
    </row>
    <row r="2781" spans="1:4">
      <c r="A2781" s="40">
        <v>49005</v>
      </c>
      <c r="B2781" s="20" t="s">
        <v>4214</v>
      </c>
      <c r="C2781" s="40">
        <v>-111.74374</v>
      </c>
      <c r="D2781" s="40">
        <v>41.722554000000002</v>
      </c>
    </row>
    <row r="2782" spans="1:4">
      <c r="A2782" s="40">
        <v>49007</v>
      </c>
      <c r="B2782" s="20" t="s">
        <v>3598</v>
      </c>
      <c r="C2782" s="40">
        <v>-110.58911999999999</v>
      </c>
      <c r="D2782" s="40">
        <v>39.647731399999998</v>
      </c>
    </row>
    <row r="2783" spans="1:4">
      <c r="A2783" s="40">
        <v>49009</v>
      </c>
      <c r="B2783" s="20" t="s">
        <v>4215</v>
      </c>
      <c r="C2783" s="40">
        <v>-109.50765</v>
      </c>
      <c r="D2783" s="40">
        <v>40.887258600000003</v>
      </c>
    </row>
    <row r="2784" spans="1:4">
      <c r="A2784" s="40">
        <v>49011</v>
      </c>
      <c r="B2784" s="20" t="s">
        <v>3168</v>
      </c>
      <c r="C2784" s="40">
        <v>-112.11166</v>
      </c>
      <c r="D2784" s="40">
        <v>40.990729600000002</v>
      </c>
    </row>
    <row r="2785" spans="1:4">
      <c r="A2785" s="40">
        <v>49013</v>
      </c>
      <c r="B2785" s="20" t="s">
        <v>4216</v>
      </c>
      <c r="C2785" s="40">
        <v>-110.42554</v>
      </c>
      <c r="D2785" s="40">
        <v>40.297708800000002</v>
      </c>
    </row>
    <row r="2786" spans="1:4">
      <c r="A2786" s="40">
        <v>49015</v>
      </c>
      <c r="B2786" s="20" t="s">
        <v>4217</v>
      </c>
      <c r="C2786" s="40">
        <v>-110.70049</v>
      </c>
      <c r="D2786" s="40">
        <v>38.996374500000002</v>
      </c>
    </row>
    <row r="2787" spans="1:4">
      <c r="A2787" s="40">
        <v>49017</v>
      </c>
      <c r="B2787" s="20" t="s">
        <v>2828</v>
      </c>
      <c r="C2787" s="40">
        <v>-111.44251</v>
      </c>
      <c r="D2787" s="40">
        <v>37.855116299999999</v>
      </c>
    </row>
    <row r="2788" spans="1:4">
      <c r="A2788" s="40">
        <v>49019</v>
      </c>
      <c r="B2788" s="20" t="s">
        <v>2830</v>
      </c>
      <c r="C2788" s="40">
        <v>-109.56982000000001</v>
      </c>
      <c r="D2788" s="40">
        <v>38.981900699999997</v>
      </c>
    </row>
    <row r="2789" spans="1:4">
      <c r="A2789" s="40">
        <v>49021</v>
      </c>
      <c r="B2789" s="20" t="s">
        <v>3430</v>
      </c>
      <c r="C2789" s="40">
        <v>-113.28944</v>
      </c>
      <c r="D2789" s="40">
        <v>37.859353800000001</v>
      </c>
    </row>
    <row r="2790" spans="1:4">
      <c r="A2790" s="40">
        <v>49023</v>
      </c>
      <c r="B2790" s="20" t="s">
        <v>4218</v>
      </c>
      <c r="C2790" s="40">
        <v>-112.78473</v>
      </c>
      <c r="D2790" s="40">
        <v>39.702848299999999</v>
      </c>
    </row>
    <row r="2791" spans="1:4">
      <c r="A2791" s="40">
        <v>49025</v>
      </c>
      <c r="B2791" s="20" t="s">
        <v>3087</v>
      </c>
      <c r="C2791" s="40">
        <v>-111.88798</v>
      </c>
      <c r="D2791" s="40">
        <v>37.285277800000003</v>
      </c>
    </row>
    <row r="2792" spans="1:4">
      <c r="A2792" s="40">
        <v>49027</v>
      </c>
      <c r="B2792" s="20" t="s">
        <v>4219</v>
      </c>
      <c r="C2792" s="40">
        <v>-113.10030999999999</v>
      </c>
      <c r="D2792" s="40">
        <v>39.0740397</v>
      </c>
    </row>
    <row r="2793" spans="1:4">
      <c r="A2793" s="40">
        <v>49029</v>
      </c>
      <c r="B2793" s="20" t="s">
        <v>2638</v>
      </c>
      <c r="C2793" s="40">
        <v>-111.57344999999999</v>
      </c>
      <c r="D2793" s="40">
        <v>41.088890900000003</v>
      </c>
    </row>
    <row r="2794" spans="1:4">
      <c r="A2794" s="40">
        <v>49031</v>
      </c>
      <c r="B2794" s="20" t="s">
        <v>4220</v>
      </c>
      <c r="C2794" s="40">
        <v>-112.12761</v>
      </c>
      <c r="D2794" s="40">
        <v>38.336222999999997</v>
      </c>
    </row>
    <row r="2795" spans="1:4">
      <c r="A2795" s="40">
        <v>49033</v>
      </c>
      <c r="B2795" s="20" t="s">
        <v>4221</v>
      </c>
      <c r="C2795" s="40">
        <v>-111.24454</v>
      </c>
      <c r="D2795" s="40">
        <v>41.6320452</v>
      </c>
    </row>
    <row r="2796" spans="1:4">
      <c r="A2796" s="40">
        <v>49035</v>
      </c>
      <c r="B2796" s="20" t="s">
        <v>4222</v>
      </c>
      <c r="C2796" s="40">
        <v>-111.9241</v>
      </c>
      <c r="D2796" s="40">
        <v>40.6672881</v>
      </c>
    </row>
    <row r="2797" spans="1:4">
      <c r="A2797" s="40">
        <v>49037</v>
      </c>
      <c r="B2797" s="20" t="s">
        <v>2854</v>
      </c>
      <c r="C2797" s="40">
        <v>-109.80439</v>
      </c>
      <c r="D2797" s="40">
        <v>37.626074899999999</v>
      </c>
    </row>
    <row r="2798" spans="1:4">
      <c r="A2798" s="40">
        <v>49039</v>
      </c>
      <c r="B2798" s="20" t="s">
        <v>4223</v>
      </c>
      <c r="C2798" s="40">
        <v>-111.57639</v>
      </c>
      <c r="D2798" s="40">
        <v>39.373726099999999</v>
      </c>
    </row>
    <row r="2799" spans="1:4">
      <c r="A2799" s="40">
        <v>49041</v>
      </c>
      <c r="B2799" s="20" t="s">
        <v>2742</v>
      </c>
      <c r="C2799" s="40">
        <v>-111.80459999999999</v>
      </c>
      <c r="D2799" s="40">
        <v>38.747694299999999</v>
      </c>
    </row>
    <row r="2800" spans="1:4">
      <c r="A2800" s="40">
        <v>49043</v>
      </c>
      <c r="B2800" s="20" t="s">
        <v>2857</v>
      </c>
      <c r="C2800" s="40">
        <v>-110.95585</v>
      </c>
      <c r="D2800" s="40">
        <v>40.868381300000003</v>
      </c>
    </row>
    <row r="2801" spans="1:4">
      <c r="A2801" s="40">
        <v>49045</v>
      </c>
      <c r="B2801" s="20" t="s">
        <v>4224</v>
      </c>
      <c r="C2801" s="40">
        <v>-113.13115999999999</v>
      </c>
      <c r="D2801" s="40">
        <v>40.4487527</v>
      </c>
    </row>
    <row r="2802" spans="1:4">
      <c r="A2802" s="40">
        <v>49047</v>
      </c>
      <c r="B2802" s="20" t="s">
        <v>4225</v>
      </c>
      <c r="C2802" s="40">
        <v>-109.518</v>
      </c>
      <c r="D2802" s="40">
        <v>40.125015699999999</v>
      </c>
    </row>
    <row r="2803" spans="1:4">
      <c r="A2803" s="40">
        <v>49049</v>
      </c>
      <c r="B2803" s="20" t="s">
        <v>2393</v>
      </c>
      <c r="C2803" s="40">
        <v>-111.67028000000001</v>
      </c>
      <c r="D2803" s="40">
        <v>40.1198026</v>
      </c>
    </row>
    <row r="2804" spans="1:4">
      <c r="A2804" s="40">
        <v>49051</v>
      </c>
      <c r="B2804" s="20" t="s">
        <v>4226</v>
      </c>
      <c r="C2804" s="40">
        <v>-111.16961000000001</v>
      </c>
      <c r="D2804" s="40">
        <v>40.330649000000001</v>
      </c>
    </row>
    <row r="2805" spans="1:4">
      <c r="A2805" s="40">
        <v>49053</v>
      </c>
      <c r="B2805" s="20" t="s">
        <v>1523</v>
      </c>
      <c r="C2805" s="40">
        <v>-113.50453</v>
      </c>
      <c r="D2805" s="40">
        <v>37.280479200000002</v>
      </c>
    </row>
    <row r="2806" spans="1:4">
      <c r="A2806" s="40">
        <v>49055</v>
      </c>
      <c r="B2806" s="20" t="s">
        <v>3021</v>
      </c>
      <c r="C2806" s="40">
        <v>-110.90334</v>
      </c>
      <c r="D2806" s="40">
        <v>38.324423299999999</v>
      </c>
    </row>
    <row r="2807" spans="1:4">
      <c r="A2807" s="40">
        <v>49057</v>
      </c>
      <c r="B2807" s="20" t="s">
        <v>4227</v>
      </c>
      <c r="C2807" s="40">
        <v>-111.91278</v>
      </c>
      <c r="D2807" s="40">
        <v>41.2700557</v>
      </c>
    </row>
    <row r="2808" spans="1:4">
      <c r="A2808" s="40">
        <v>50001</v>
      </c>
      <c r="B2808" s="20" t="s">
        <v>4228</v>
      </c>
      <c r="C2808" s="40">
        <v>-73.140893000000005</v>
      </c>
      <c r="D2808" s="40">
        <v>44.030900699999997</v>
      </c>
    </row>
    <row r="2809" spans="1:4">
      <c r="A2809" s="40">
        <v>50003</v>
      </c>
      <c r="B2809" s="20" t="s">
        <v>4229</v>
      </c>
      <c r="C2809" s="40">
        <v>-73.092915000000005</v>
      </c>
      <c r="D2809" s="40">
        <v>43.035311299999996</v>
      </c>
    </row>
    <row r="2810" spans="1:4">
      <c r="A2810" s="40">
        <v>50005</v>
      </c>
      <c r="B2810" s="20" t="s">
        <v>4230</v>
      </c>
      <c r="C2810" s="40">
        <v>-72.102434000000002</v>
      </c>
      <c r="D2810" s="40">
        <v>44.464877600000001</v>
      </c>
    </row>
    <row r="2811" spans="1:4">
      <c r="A2811" s="40">
        <v>50007</v>
      </c>
      <c r="B2811" s="20" t="s">
        <v>4231</v>
      </c>
      <c r="C2811" s="40">
        <v>-73.081012999999999</v>
      </c>
      <c r="D2811" s="40">
        <v>44.461092399999998</v>
      </c>
    </row>
    <row r="2812" spans="1:4">
      <c r="A2812" s="40">
        <v>50009</v>
      </c>
      <c r="B2812" s="20" t="s">
        <v>3398</v>
      </c>
      <c r="C2812" s="40">
        <v>-71.736327000000003</v>
      </c>
      <c r="D2812" s="40">
        <v>44.7283185</v>
      </c>
    </row>
    <row r="2813" spans="1:4">
      <c r="A2813" s="40">
        <v>50011</v>
      </c>
      <c r="B2813" s="20" t="s">
        <v>2619</v>
      </c>
      <c r="C2813" s="40">
        <v>-72.912082999999996</v>
      </c>
      <c r="D2813" s="40">
        <v>44.8574597</v>
      </c>
    </row>
    <row r="2814" spans="1:4">
      <c r="A2814" s="40">
        <v>50013</v>
      </c>
      <c r="B2814" s="20" t="s">
        <v>4232</v>
      </c>
      <c r="C2814" s="40">
        <v>-73.294884999999994</v>
      </c>
      <c r="D2814" s="40">
        <v>44.7968999</v>
      </c>
    </row>
    <row r="2815" spans="1:4">
      <c r="A2815" s="40">
        <v>50015</v>
      </c>
      <c r="B2815" s="20" t="s">
        <v>4233</v>
      </c>
      <c r="C2815" s="40">
        <v>-72.641330999999994</v>
      </c>
      <c r="D2815" s="40">
        <v>44.605941399999999</v>
      </c>
    </row>
    <row r="2816" spans="1:4">
      <c r="A2816" s="40">
        <v>50017</v>
      </c>
      <c r="B2816" s="20" t="s">
        <v>2778</v>
      </c>
      <c r="C2816" s="40">
        <v>-72.376750000000001</v>
      </c>
      <c r="D2816" s="40">
        <v>44.005521700000003</v>
      </c>
    </row>
    <row r="2817" spans="1:4">
      <c r="A2817" s="40">
        <v>50019</v>
      </c>
      <c r="B2817" s="20" t="s">
        <v>3346</v>
      </c>
      <c r="C2817" s="40">
        <v>-72.243602999999993</v>
      </c>
      <c r="D2817" s="40">
        <v>44.829002500000001</v>
      </c>
    </row>
    <row r="2818" spans="1:4">
      <c r="A2818" s="40">
        <v>50021</v>
      </c>
      <c r="B2818" s="20" t="s">
        <v>4234</v>
      </c>
      <c r="C2818" s="40">
        <v>-73.036698999999999</v>
      </c>
      <c r="D2818" s="40">
        <v>43.579837499999996</v>
      </c>
    </row>
    <row r="2819" spans="1:4">
      <c r="A2819" s="40">
        <v>50023</v>
      </c>
      <c r="B2819" s="20" t="s">
        <v>1523</v>
      </c>
      <c r="C2819" s="40">
        <v>-72.615022999999994</v>
      </c>
      <c r="D2819" s="40">
        <v>44.273094499999999</v>
      </c>
    </row>
    <row r="2820" spans="1:4">
      <c r="A2820" s="40">
        <v>50025</v>
      </c>
      <c r="B2820" s="20" t="s">
        <v>2867</v>
      </c>
      <c r="C2820" s="40">
        <v>-72.713774999999998</v>
      </c>
      <c r="D2820" s="40">
        <v>42.990534599999997</v>
      </c>
    </row>
    <row r="2821" spans="1:4">
      <c r="A2821" s="40">
        <v>50027</v>
      </c>
      <c r="B2821" s="20" t="s">
        <v>4235</v>
      </c>
      <c r="C2821" s="40">
        <v>-72.586198999999993</v>
      </c>
      <c r="D2821" s="40">
        <v>43.579678700000002</v>
      </c>
    </row>
    <row r="2822" spans="1:4">
      <c r="A2822" s="40">
        <v>51001</v>
      </c>
      <c r="B2822" s="20" t="s">
        <v>4236</v>
      </c>
      <c r="C2822" s="40">
        <v>-75.636287999999993</v>
      </c>
      <c r="D2822" s="40">
        <v>37.766472200000003</v>
      </c>
    </row>
    <row r="2823" spans="1:4">
      <c r="A2823" s="40">
        <v>51003</v>
      </c>
      <c r="B2823" s="20" t="s">
        <v>4237</v>
      </c>
      <c r="C2823" s="40">
        <v>-78.556618999999998</v>
      </c>
      <c r="D2823" s="40">
        <v>38.022731700000001</v>
      </c>
    </row>
    <row r="2824" spans="1:4">
      <c r="A2824" s="40">
        <v>51005</v>
      </c>
      <c r="B2824" s="20" t="s">
        <v>3749</v>
      </c>
      <c r="C2824" s="40">
        <v>-80.007613000000006</v>
      </c>
      <c r="D2824" s="40">
        <v>37.787783300000001</v>
      </c>
    </row>
    <row r="2825" spans="1:4">
      <c r="A2825" s="40">
        <v>51007</v>
      </c>
      <c r="B2825" s="20" t="s">
        <v>4238</v>
      </c>
      <c r="C2825" s="40">
        <v>-77.975274999999996</v>
      </c>
      <c r="D2825" s="40">
        <v>37.3355003</v>
      </c>
    </row>
    <row r="2826" spans="1:4">
      <c r="A2826" s="40">
        <v>51009</v>
      </c>
      <c r="B2826" s="20" t="s">
        <v>4239</v>
      </c>
      <c r="C2826" s="40">
        <v>-79.145172000000002</v>
      </c>
      <c r="D2826" s="40">
        <v>37.605435499999999</v>
      </c>
    </row>
    <row r="2827" spans="1:4">
      <c r="A2827" s="40">
        <v>51011</v>
      </c>
      <c r="B2827" s="20" t="s">
        <v>4240</v>
      </c>
      <c r="C2827" s="40">
        <v>-78.811729</v>
      </c>
      <c r="D2827" s="40">
        <v>37.372423499999996</v>
      </c>
    </row>
    <row r="2828" spans="1:4">
      <c r="A2828" s="40">
        <v>51013</v>
      </c>
      <c r="B2828" s="20" t="s">
        <v>4241</v>
      </c>
      <c r="C2828" s="40">
        <v>-77.100982000000002</v>
      </c>
      <c r="D2828" s="40">
        <v>38.878446099999998</v>
      </c>
    </row>
    <row r="2829" spans="1:4">
      <c r="A2829" s="40">
        <v>51015</v>
      </c>
      <c r="B2829" s="20" t="s">
        <v>4242</v>
      </c>
      <c r="C2829" s="40">
        <v>-79.134085999999996</v>
      </c>
      <c r="D2829" s="40">
        <v>38.1648365</v>
      </c>
    </row>
    <row r="2830" spans="1:4">
      <c r="A2830" s="40">
        <v>51017</v>
      </c>
      <c r="B2830" s="20" t="s">
        <v>3269</v>
      </c>
      <c r="C2830" s="40">
        <v>-79.741234000000006</v>
      </c>
      <c r="D2830" s="40">
        <v>38.058360499999999</v>
      </c>
    </row>
    <row r="2831" spans="1:4">
      <c r="A2831" s="40">
        <v>51019</v>
      </c>
      <c r="B2831" s="20" t="s">
        <v>3935</v>
      </c>
      <c r="C2831" s="40">
        <v>-79.523917999999995</v>
      </c>
      <c r="D2831" s="40">
        <v>37.315027000000001</v>
      </c>
    </row>
    <row r="2832" spans="1:4">
      <c r="A2832" s="40">
        <v>51021</v>
      </c>
      <c r="B2832" s="20" t="s">
        <v>4243</v>
      </c>
      <c r="C2832" s="40">
        <v>-81.130593000000005</v>
      </c>
      <c r="D2832" s="40">
        <v>37.1338966</v>
      </c>
    </row>
    <row r="2833" spans="1:4">
      <c r="A2833" s="40">
        <v>51023</v>
      </c>
      <c r="B2833" s="20" t="s">
        <v>4244</v>
      </c>
      <c r="C2833" s="40">
        <v>-79.811965999999998</v>
      </c>
      <c r="D2833" s="40">
        <v>37.557023100000002</v>
      </c>
    </row>
    <row r="2834" spans="1:4">
      <c r="A2834" s="40">
        <v>51025</v>
      </c>
      <c r="B2834" s="20" t="s">
        <v>3756</v>
      </c>
      <c r="C2834" s="40">
        <v>-77.858815000000007</v>
      </c>
      <c r="D2834" s="40">
        <v>36.764576300000002</v>
      </c>
    </row>
    <row r="2835" spans="1:4">
      <c r="A2835" s="40">
        <v>51027</v>
      </c>
      <c r="B2835" s="20" t="s">
        <v>3163</v>
      </c>
      <c r="C2835" s="40">
        <v>-82.035802000000004</v>
      </c>
      <c r="D2835" s="40">
        <v>37.266413300000004</v>
      </c>
    </row>
    <row r="2836" spans="1:4">
      <c r="A2836" s="40">
        <v>51029</v>
      </c>
      <c r="B2836" s="20" t="s">
        <v>4245</v>
      </c>
      <c r="C2836" s="40">
        <v>-78.528512000000006</v>
      </c>
      <c r="D2836" s="40">
        <v>37.571966699999997</v>
      </c>
    </row>
    <row r="2837" spans="1:4">
      <c r="A2837" s="40">
        <v>51031</v>
      </c>
      <c r="B2837" s="20" t="s">
        <v>3279</v>
      </c>
      <c r="C2837" s="40">
        <v>-79.09657</v>
      </c>
      <c r="D2837" s="40">
        <v>37.205611900000001</v>
      </c>
    </row>
    <row r="2838" spans="1:4">
      <c r="A2838" s="40">
        <v>51033</v>
      </c>
      <c r="B2838" s="20" t="s">
        <v>3382</v>
      </c>
      <c r="C2838" s="40">
        <v>-77.346621999999996</v>
      </c>
      <c r="D2838" s="40">
        <v>38.027018099999999</v>
      </c>
    </row>
    <row r="2839" spans="1:4">
      <c r="A2839" s="40">
        <v>51035</v>
      </c>
      <c r="B2839" s="20" t="s">
        <v>2702</v>
      </c>
      <c r="C2839" s="40">
        <v>-80.733176999999998</v>
      </c>
      <c r="D2839" s="40">
        <v>36.731307000000001</v>
      </c>
    </row>
    <row r="2840" spans="1:4">
      <c r="A2840" s="40">
        <v>51036</v>
      </c>
      <c r="B2840" s="20" t="s">
        <v>4246</v>
      </c>
      <c r="C2840" s="40">
        <v>-77.061795000000004</v>
      </c>
      <c r="D2840" s="40">
        <v>37.356696399999997</v>
      </c>
    </row>
    <row r="2841" spans="1:4">
      <c r="A2841" s="40">
        <v>51037</v>
      </c>
      <c r="B2841" s="20" t="s">
        <v>2878</v>
      </c>
      <c r="C2841" s="40">
        <v>-78.661674000000005</v>
      </c>
      <c r="D2841" s="40">
        <v>37.011758100000002</v>
      </c>
    </row>
    <row r="2842" spans="1:4">
      <c r="A2842" s="40">
        <v>51041</v>
      </c>
      <c r="B2842" s="20" t="s">
        <v>3972</v>
      </c>
      <c r="C2842" s="40">
        <v>-77.586543000000006</v>
      </c>
      <c r="D2842" s="40">
        <v>37.378804199999998</v>
      </c>
    </row>
    <row r="2843" spans="1:4">
      <c r="A2843" s="40">
        <v>51043</v>
      </c>
      <c r="B2843" s="20" t="s">
        <v>2602</v>
      </c>
      <c r="C2843" s="40">
        <v>-77.996561</v>
      </c>
      <c r="D2843" s="40">
        <v>39.112360500000001</v>
      </c>
    </row>
    <row r="2844" spans="1:4">
      <c r="A2844" s="40">
        <v>51045</v>
      </c>
      <c r="B2844" s="20" t="s">
        <v>3885</v>
      </c>
      <c r="C2844" s="40">
        <v>-80.212183999999993</v>
      </c>
      <c r="D2844" s="40">
        <v>37.481418300000001</v>
      </c>
    </row>
    <row r="2845" spans="1:4">
      <c r="A2845" s="40">
        <v>51047</v>
      </c>
      <c r="B2845" s="20" t="s">
        <v>4247</v>
      </c>
      <c r="C2845" s="40">
        <v>-77.955420000000004</v>
      </c>
      <c r="D2845" s="40">
        <v>38.486200500000002</v>
      </c>
    </row>
    <row r="2846" spans="1:4">
      <c r="A2846" s="40">
        <v>51049</v>
      </c>
      <c r="B2846" s="20" t="s">
        <v>3074</v>
      </c>
      <c r="C2846" s="40">
        <v>-78.244550000000004</v>
      </c>
      <c r="D2846" s="40">
        <v>37.511822299999999</v>
      </c>
    </row>
    <row r="2847" spans="1:4">
      <c r="A2847" s="40">
        <v>51051</v>
      </c>
      <c r="B2847" s="20" t="s">
        <v>4248</v>
      </c>
      <c r="C2847" s="40">
        <v>-82.350945999999993</v>
      </c>
      <c r="D2847" s="40">
        <v>37.126134899999997</v>
      </c>
    </row>
    <row r="2848" spans="1:4">
      <c r="A2848" s="40">
        <v>51053</v>
      </c>
      <c r="B2848" s="20" t="s">
        <v>4249</v>
      </c>
      <c r="C2848" s="40">
        <v>-77.632389000000003</v>
      </c>
      <c r="D2848" s="40">
        <v>37.075977600000002</v>
      </c>
    </row>
    <row r="2849" spans="1:4">
      <c r="A2849" s="40">
        <v>51057</v>
      </c>
      <c r="B2849" s="20" t="s">
        <v>3398</v>
      </c>
      <c r="C2849" s="40">
        <v>-76.952042000000006</v>
      </c>
      <c r="D2849" s="40">
        <v>37.943036499999998</v>
      </c>
    </row>
    <row r="2850" spans="1:4">
      <c r="A2850" s="40">
        <v>51059</v>
      </c>
      <c r="B2850" s="20" t="s">
        <v>4250</v>
      </c>
      <c r="C2850" s="40">
        <v>-77.276510000000002</v>
      </c>
      <c r="D2850" s="40">
        <v>38.836207899999998</v>
      </c>
    </row>
    <row r="2851" spans="1:4">
      <c r="A2851" s="40">
        <v>51061</v>
      </c>
      <c r="B2851" s="20" t="s">
        <v>4251</v>
      </c>
      <c r="C2851" s="40">
        <v>-77.809507999999994</v>
      </c>
      <c r="D2851" s="40">
        <v>38.738707099999999</v>
      </c>
    </row>
    <row r="2852" spans="1:4">
      <c r="A2852" s="40">
        <v>51063</v>
      </c>
      <c r="B2852" s="20" t="s">
        <v>2961</v>
      </c>
      <c r="C2852" s="40">
        <v>-80.361841999999996</v>
      </c>
      <c r="D2852" s="40">
        <v>36.931628099999998</v>
      </c>
    </row>
    <row r="2853" spans="1:4">
      <c r="A2853" s="40">
        <v>51065</v>
      </c>
      <c r="B2853" s="20" t="s">
        <v>4252</v>
      </c>
      <c r="C2853" s="40">
        <v>-78.277649999999994</v>
      </c>
      <c r="D2853" s="40">
        <v>37.842164400000001</v>
      </c>
    </row>
    <row r="2854" spans="1:4">
      <c r="A2854" s="40">
        <v>51067</v>
      </c>
      <c r="B2854" s="20" t="s">
        <v>2619</v>
      </c>
      <c r="C2854" s="40">
        <v>-79.881063999999995</v>
      </c>
      <c r="D2854" s="40">
        <v>36.991896599999997</v>
      </c>
    </row>
    <row r="2855" spans="1:4">
      <c r="A2855" s="40">
        <v>51069</v>
      </c>
      <c r="B2855" s="20" t="s">
        <v>3386</v>
      </c>
      <c r="C2855" s="40">
        <v>-78.262415000000004</v>
      </c>
      <c r="D2855" s="40">
        <v>39.204584799999999</v>
      </c>
    </row>
    <row r="2856" spans="1:4">
      <c r="A2856" s="40">
        <v>51071</v>
      </c>
      <c r="B2856" s="20" t="s">
        <v>4037</v>
      </c>
      <c r="C2856" s="40">
        <v>-80.704222000000001</v>
      </c>
      <c r="D2856" s="40">
        <v>37.3140444</v>
      </c>
    </row>
    <row r="2857" spans="1:4">
      <c r="A2857" s="40">
        <v>51073</v>
      </c>
      <c r="B2857" s="20" t="s">
        <v>3691</v>
      </c>
      <c r="C2857" s="40">
        <v>-76.541421999999997</v>
      </c>
      <c r="D2857" s="40">
        <v>37.4140394</v>
      </c>
    </row>
    <row r="2858" spans="1:4">
      <c r="A2858" s="40">
        <v>51075</v>
      </c>
      <c r="B2858" s="20" t="s">
        <v>4253</v>
      </c>
      <c r="C2858" s="40">
        <v>-77.915942999999999</v>
      </c>
      <c r="D2858" s="40">
        <v>37.722000899999998</v>
      </c>
    </row>
    <row r="2859" spans="1:4">
      <c r="A2859" s="40">
        <v>51077</v>
      </c>
      <c r="B2859" s="20" t="s">
        <v>3289</v>
      </c>
      <c r="C2859" s="40">
        <v>-81.225077999999996</v>
      </c>
      <c r="D2859" s="40">
        <v>36.656617799999999</v>
      </c>
    </row>
    <row r="2860" spans="1:4">
      <c r="A2860" s="40">
        <v>51079</v>
      </c>
      <c r="B2860" s="20" t="s">
        <v>2620</v>
      </c>
      <c r="C2860" s="40">
        <v>-78.467043000000004</v>
      </c>
      <c r="D2860" s="40">
        <v>38.297312400000003</v>
      </c>
    </row>
    <row r="2861" spans="1:4">
      <c r="A2861" s="40">
        <v>51081</v>
      </c>
      <c r="B2861" s="20" t="s">
        <v>4254</v>
      </c>
      <c r="C2861" s="40">
        <v>-77.559623999999999</v>
      </c>
      <c r="D2861" s="40">
        <v>36.675715799999999</v>
      </c>
    </row>
    <row r="2862" spans="1:4">
      <c r="A2862" s="40">
        <v>51083</v>
      </c>
      <c r="B2862" s="20" t="s">
        <v>3775</v>
      </c>
      <c r="C2862" s="40">
        <v>-78.936599999999999</v>
      </c>
      <c r="D2862" s="40">
        <v>36.766892599999998</v>
      </c>
    </row>
    <row r="2863" spans="1:4">
      <c r="A2863" s="40">
        <v>51085</v>
      </c>
      <c r="B2863" s="20" t="s">
        <v>4255</v>
      </c>
      <c r="C2863" s="40">
        <v>-77.491315</v>
      </c>
      <c r="D2863" s="40">
        <v>37.760336199999998</v>
      </c>
    </row>
    <row r="2864" spans="1:4">
      <c r="A2864" s="40">
        <v>51087</v>
      </c>
      <c r="B2864" s="20" t="s">
        <v>4256</v>
      </c>
      <c r="C2864" s="40">
        <v>-77.405056999999999</v>
      </c>
      <c r="D2864" s="40">
        <v>37.537964199999998</v>
      </c>
    </row>
    <row r="2865" spans="1:4">
      <c r="A2865" s="40">
        <v>51089</v>
      </c>
      <c r="B2865" s="20" t="s">
        <v>2622</v>
      </c>
      <c r="C2865" s="40">
        <v>-79.874185999999995</v>
      </c>
      <c r="D2865" s="40">
        <v>36.682674300000002</v>
      </c>
    </row>
    <row r="2866" spans="1:4">
      <c r="A2866" s="40">
        <v>51091</v>
      </c>
      <c r="B2866" s="20" t="s">
        <v>3856</v>
      </c>
      <c r="C2866" s="40">
        <v>-79.568669999999997</v>
      </c>
      <c r="D2866" s="40">
        <v>38.362393699999998</v>
      </c>
    </row>
    <row r="2867" spans="1:4">
      <c r="A2867" s="40">
        <v>51093</v>
      </c>
      <c r="B2867" s="20" t="s">
        <v>4257</v>
      </c>
      <c r="C2867" s="40">
        <v>-76.724654999999998</v>
      </c>
      <c r="D2867" s="40">
        <v>36.8919177</v>
      </c>
    </row>
    <row r="2868" spans="1:4">
      <c r="A2868" s="40">
        <v>51095</v>
      </c>
      <c r="B2868" s="20" t="s">
        <v>4258</v>
      </c>
      <c r="C2868" s="40">
        <v>-76.777171999999993</v>
      </c>
      <c r="D2868" s="40">
        <v>37.327945999999997</v>
      </c>
    </row>
    <row r="2869" spans="1:4">
      <c r="A2869" s="40">
        <v>51097</v>
      </c>
      <c r="B2869" s="20" t="s">
        <v>4259</v>
      </c>
      <c r="C2869" s="40">
        <v>-76.896508999999995</v>
      </c>
      <c r="D2869" s="40">
        <v>37.719513300000003</v>
      </c>
    </row>
    <row r="2870" spans="1:4">
      <c r="A2870" s="40">
        <v>51099</v>
      </c>
      <c r="B2870" s="20" t="s">
        <v>4260</v>
      </c>
      <c r="C2870" s="40">
        <v>-77.157230999999996</v>
      </c>
      <c r="D2870" s="40">
        <v>38.273581299999996</v>
      </c>
    </row>
    <row r="2871" spans="1:4">
      <c r="A2871" s="40">
        <v>51101</v>
      </c>
      <c r="B2871" s="20" t="s">
        <v>4261</v>
      </c>
      <c r="C2871" s="40">
        <v>-77.088041000000004</v>
      </c>
      <c r="D2871" s="40">
        <v>37.7063536</v>
      </c>
    </row>
    <row r="2872" spans="1:4">
      <c r="A2872" s="40">
        <v>51103</v>
      </c>
      <c r="B2872" s="20" t="s">
        <v>3655</v>
      </c>
      <c r="C2872" s="40">
        <v>-76.461517000000001</v>
      </c>
      <c r="D2872" s="40">
        <v>37.732391800000002</v>
      </c>
    </row>
    <row r="2873" spans="1:4">
      <c r="A2873" s="40">
        <v>51105</v>
      </c>
      <c r="B2873" s="20" t="s">
        <v>2628</v>
      </c>
      <c r="C2873" s="40">
        <v>-83.128155000000007</v>
      </c>
      <c r="D2873" s="40">
        <v>36.705484300000002</v>
      </c>
    </row>
    <row r="2874" spans="1:4">
      <c r="A2874" s="40">
        <v>51107</v>
      </c>
      <c r="B2874" s="20" t="s">
        <v>4262</v>
      </c>
      <c r="C2874" s="40">
        <v>-77.635751999999997</v>
      </c>
      <c r="D2874" s="40">
        <v>39.090480399999997</v>
      </c>
    </row>
    <row r="2875" spans="1:4">
      <c r="A2875" s="40">
        <v>51109</v>
      </c>
      <c r="B2875" s="20" t="s">
        <v>3178</v>
      </c>
      <c r="C2875" s="40">
        <v>-77.962759000000005</v>
      </c>
      <c r="D2875" s="40">
        <v>37.978078400000001</v>
      </c>
    </row>
    <row r="2876" spans="1:4">
      <c r="A2876" s="40">
        <v>51111</v>
      </c>
      <c r="B2876" s="20" t="s">
        <v>4263</v>
      </c>
      <c r="C2876" s="40">
        <v>-78.240846000000005</v>
      </c>
      <c r="D2876" s="40">
        <v>36.946062099999999</v>
      </c>
    </row>
    <row r="2877" spans="1:4">
      <c r="A2877" s="40">
        <v>51113</v>
      </c>
      <c r="B2877" s="20" t="s">
        <v>570</v>
      </c>
      <c r="C2877" s="40">
        <v>-78.279509000000004</v>
      </c>
      <c r="D2877" s="40">
        <v>38.413662799999997</v>
      </c>
    </row>
    <row r="2878" spans="1:4">
      <c r="A2878" s="40">
        <v>51115</v>
      </c>
      <c r="B2878" s="20" t="s">
        <v>4264</v>
      </c>
      <c r="C2878" s="40">
        <v>-76.341487000000001</v>
      </c>
      <c r="D2878" s="40">
        <v>37.4363989</v>
      </c>
    </row>
    <row r="2879" spans="1:4">
      <c r="A2879" s="40">
        <v>51117</v>
      </c>
      <c r="B2879" s="20" t="s">
        <v>3785</v>
      </c>
      <c r="C2879" s="40">
        <v>-78.362611000000001</v>
      </c>
      <c r="D2879" s="40">
        <v>36.680472000000002</v>
      </c>
    </row>
    <row r="2880" spans="1:4">
      <c r="A2880" s="40">
        <v>51119</v>
      </c>
      <c r="B2880" s="20" t="s">
        <v>2863</v>
      </c>
      <c r="C2880" s="40">
        <v>-76.568695000000005</v>
      </c>
      <c r="D2880" s="40">
        <v>37.629703499999998</v>
      </c>
    </row>
    <row r="2881" spans="1:4">
      <c r="A2881" s="40">
        <v>51121</v>
      </c>
      <c r="B2881" s="20" t="s">
        <v>2637</v>
      </c>
      <c r="C2881" s="40">
        <v>-80.386426</v>
      </c>
      <c r="D2881" s="40">
        <v>37.174835700000003</v>
      </c>
    </row>
    <row r="2882" spans="1:4">
      <c r="A2882" s="40">
        <v>51125</v>
      </c>
      <c r="B2882" s="20" t="s">
        <v>3308</v>
      </c>
      <c r="C2882" s="40">
        <v>-78.886925000000005</v>
      </c>
      <c r="D2882" s="40">
        <v>37.787454599999997</v>
      </c>
    </row>
    <row r="2883" spans="1:4">
      <c r="A2883" s="40">
        <v>51127</v>
      </c>
      <c r="B2883" s="20" t="s">
        <v>4265</v>
      </c>
      <c r="C2883" s="40">
        <v>-76.997169</v>
      </c>
      <c r="D2883" s="40">
        <v>37.504990999999997</v>
      </c>
    </row>
    <row r="2884" spans="1:4">
      <c r="A2884" s="40">
        <v>51131</v>
      </c>
      <c r="B2884" s="20" t="s">
        <v>3789</v>
      </c>
      <c r="C2884" s="40">
        <v>-75.877645999999999</v>
      </c>
      <c r="D2884" s="40">
        <v>37.343053599999998</v>
      </c>
    </row>
    <row r="2885" spans="1:4">
      <c r="A2885" s="40">
        <v>51133</v>
      </c>
      <c r="B2885" s="20" t="s">
        <v>3956</v>
      </c>
      <c r="C2885" s="40">
        <v>-76.419509000000005</v>
      </c>
      <c r="D2885" s="40">
        <v>37.887616700000002</v>
      </c>
    </row>
    <row r="2886" spans="1:4">
      <c r="A2886" s="40">
        <v>51135</v>
      </c>
      <c r="B2886" s="20" t="s">
        <v>4266</v>
      </c>
      <c r="C2886" s="40">
        <v>-78.051274000000006</v>
      </c>
      <c r="D2886" s="40">
        <v>37.1420137</v>
      </c>
    </row>
    <row r="2887" spans="1:4">
      <c r="A2887" s="40">
        <v>51137</v>
      </c>
      <c r="B2887" s="20" t="s">
        <v>2778</v>
      </c>
      <c r="C2887" s="40">
        <v>-78.012983000000006</v>
      </c>
      <c r="D2887" s="40">
        <v>38.246358299999997</v>
      </c>
    </row>
    <row r="2888" spans="1:4">
      <c r="A2888" s="40">
        <v>51139</v>
      </c>
      <c r="B2888" s="20" t="s">
        <v>3186</v>
      </c>
      <c r="C2888" s="40">
        <v>-78.484281999999993</v>
      </c>
      <c r="D2888" s="40">
        <v>38.619834900000001</v>
      </c>
    </row>
    <row r="2889" spans="1:4">
      <c r="A2889" s="40">
        <v>51141</v>
      </c>
      <c r="B2889" s="20" t="s">
        <v>4267</v>
      </c>
      <c r="C2889" s="40">
        <v>-80.284816000000006</v>
      </c>
      <c r="D2889" s="40">
        <v>36.678099899999999</v>
      </c>
    </row>
    <row r="2890" spans="1:4">
      <c r="A2890" s="40">
        <v>51143</v>
      </c>
      <c r="B2890" s="20" t="s">
        <v>4268</v>
      </c>
      <c r="C2890" s="40">
        <v>-79.397189999999995</v>
      </c>
      <c r="D2890" s="40">
        <v>36.8212872</v>
      </c>
    </row>
    <row r="2891" spans="1:4">
      <c r="A2891" s="40">
        <v>51145</v>
      </c>
      <c r="B2891" s="20" t="s">
        <v>4269</v>
      </c>
      <c r="C2891" s="40">
        <v>-77.915315000000007</v>
      </c>
      <c r="D2891" s="40">
        <v>37.550297</v>
      </c>
    </row>
    <row r="2892" spans="1:4">
      <c r="A2892" s="40">
        <v>51147</v>
      </c>
      <c r="B2892" s="20" t="s">
        <v>4270</v>
      </c>
      <c r="C2892" s="40">
        <v>-78.440905999999998</v>
      </c>
      <c r="D2892" s="40">
        <v>37.2240927</v>
      </c>
    </row>
    <row r="2893" spans="1:4">
      <c r="A2893" s="40">
        <v>51149</v>
      </c>
      <c r="B2893" s="20" t="s">
        <v>4271</v>
      </c>
      <c r="C2893" s="40">
        <v>-77.224463</v>
      </c>
      <c r="D2893" s="40">
        <v>37.186486100000003</v>
      </c>
    </row>
    <row r="2894" spans="1:4">
      <c r="A2894" s="40">
        <v>51153</v>
      </c>
      <c r="B2894" s="20" t="s">
        <v>4272</v>
      </c>
      <c r="C2894" s="40">
        <v>-77.480287000000004</v>
      </c>
      <c r="D2894" s="40">
        <v>38.702761000000002</v>
      </c>
    </row>
    <row r="2895" spans="1:4">
      <c r="A2895" s="40">
        <v>51155</v>
      </c>
      <c r="B2895" s="20" t="s">
        <v>2736</v>
      </c>
      <c r="C2895" s="40">
        <v>-80.713483999999994</v>
      </c>
      <c r="D2895" s="40">
        <v>37.063292699999998</v>
      </c>
    </row>
    <row r="2896" spans="1:4">
      <c r="A2896" s="40">
        <v>51157</v>
      </c>
      <c r="B2896" s="20" t="s">
        <v>4273</v>
      </c>
      <c r="C2896" s="40">
        <v>-78.159435999999999</v>
      </c>
      <c r="D2896" s="40">
        <v>38.684617899999999</v>
      </c>
    </row>
    <row r="2897" spans="1:4">
      <c r="A2897" s="40">
        <v>51159</v>
      </c>
      <c r="B2897" s="20" t="s">
        <v>2998</v>
      </c>
      <c r="C2897" s="40">
        <v>-76.726800999999995</v>
      </c>
      <c r="D2897" s="40">
        <v>37.943010700000002</v>
      </c>
    </row>
    <row r="2898" spans="1:4">
      <c r="A2898" s="40">
        <v>51161</v>
      </c>
      <c r="B2898" s="20" t="s">
        <v>4274</v>
      </c>
      <c r="C2898" s="40">
        <v>-80.067514000000003</v>
      </c>
      <c r="D2898" s="40">
        <v>37.269382899999997</v>
      </c>
    </row>
    <row r="2899" spans="1:4">
      <c r="A2899" s="40">
        <v>51163</v>
      </c>
      <c r="B2899" s="20" t="s">
        <v>4275</v>
      </c>
      <c r="C2899" s="40">
        <v>-79.447745999999995</v>
      </c>
      <c r="D2899" s="40">
        <v>37.815054799999999</v>
      </c>
    </row>
    <row r="2900" spans="1:4">
      <c r="A2900" s="40">
        <v>51165</v>
      </c>
      <c r="B2900" s="20" t="s">
        <v>3685</v>
      </c>
      <c r="C2900" s="40">
        <v>-78.875816</v>
      </c>
      <c r="D2900" s="40">
        <v>38.512210099999997</v>
      </c>
    </row>
    <row r="2901" spans="1:4">
      <c r="A2901" s="40">
        <v>51167</v>
      </c>
      <c r="B2901" s="20" t="s">
        <v>2643</v>
      </c>
      <c r="C2901" s="40">
        <v>-82.095965000000007</v>
      </c>
      <c r="D2901" s="40">
        <v>36.933610199999997</v>
      </c>
    </row>
    <row r="2902" spans="1:4">
      <c r="A2902" s="40">
        <v>51169</v>
      </c>
      <c r="B2902" s="20" t="s">
        <v>2739</v>
      </c>
      <c r="C2902" s="40">
        <v>-82.603115000000003</v>
      </c>
      <c r="D2902" s="40">
        <v>36.714308099999997</v>
      </c>
    </row>
    <row r="2903" spans="1:4">
      <c r="A2903" s="40">
        <v>51171</v>
      </c>
      <c r="B2903" s="20" t="s">
        <v>4276</v>
      </c>
      <c r="C2903" s="40">
        <v>-78.571134999999998</v>
      </c>
      <c r="D2903" s="40">
        <v>38.858270699999998</v>
      </c>
    </row>
    <row r="2904" spans="1:4">
      <c r="A2904" s="40">
        <v>51173</v>
      </c>
      <c r="B2904" s="20" t="s">
        <v>4277</v>
      </c>
      <c r="C2904" s="40">
        <v>-81.536923999999999</v>
      </c>
      <c r="D2904" s="40">
        <v>36.843931499999997</v>
      </c>
    </row>
    <row r="2905" spans="1:4">
      <c r="A2905" s="40">
        <v>51175</v>
      </c>
      <c r="B2905" s="20" t="s">
        <v>4278</v>
      </c>
      <c r="C2905" s="40">
        <v>-77.10566</v>
      </c>
      <c r="D2905" s="40">
        <v>36.720194100000001</v>
      </c>
    </row>
    <row r="2906" spans="1:4">
      <c r="A2906" s="40">
        <v>51177</v>
      </c>
      <c r="B2906" s="20" t="s">
        <v>4279</v>
      </c>
      <c r="C2906" s="40">
        <v>-77.656153000000003</v>
      </c>
      <c r="D2906" s="40">
        <v>38.1845347</v>
      </c>
    </row>
    <row r="2907" spans="1:4">
      <c r="A2907" s="40">
        <v>51179</v>
      </c>
      <c r="B2907" s="20" t="s">
        <v>111</v>
      </c>
      <c r="C2907" s="40">
        <v>-77.457961999999995</v>
      </c>
      <c r="D2907" s="40">
        <v>38.420616699999997</v>
      </c>
    </row>
    <row r="2908" spans="1:4">
      <c r="A2908" s="40">
        <v>51181</v>
      </c>
      <c r="B2908" s="20" t="s">
        <v>3802</v>
      </c>
      <c r="C2908" s="40">
        <v>-76.900274999999993</v>
      </c>
      <c r="D2908" s="40">
        <v>37.109636600000002</v>
      </c>
    </row>
    <row r="2909" spans="1:4">
      <c r="A2909" s="40">
        <v>51183</v>
      </c>
      <c r="B2909" s="20" t="s">
        <v>2870</v>
      </c>
      <c r="C2909" s="40">
        <v>-77.262341000000006</v>
      </c>
      <c r="D2909" s="40">
        <v>36.9213655</v>
      </c>
    </row>
    <row r="2910" spans="1:4">
      <c r="A2910" s="40">
        <v>51185</v>
      </c>
      <c r="B2910" s="20" t="s">
        <v>3111</v>
      </c>
      <c r="C2910" s="40">
        <v>-81.560466000000005</v>
      </c>
      <c r="D2910" s="40">
        <v>37.124901199999996</v>
      </c>
    </row>
    <row r="2911" spans="1:4">
      <c r="A2911" s="40">
        <v>51187</v>
      </c>
      <c r="B2911" s="20" t="s">
        <v>3020</v>
      </c>
      <c r="C2911" s="40">
        <v>-78.208608999999996</v>
      </c>
      <c r="D2911" s="40">
        <v>38.908701399999998</v>
      </c>
    </row>
    <row r="2912" spans="1:4">
      <c r="A2912" s="40">
        <v>51191</v>
      </c>
      <c r="B2912" s="20" t="s">
        <v>1523</v>
      </c>
      <c r="C2912" s="40">
        <v>-81.959598999999997</v>
      </c>
      <c r="D2912" s="40">
        <v>36.724559999999997</v>
      </c>
    </row>
    <row r="2913" spans="1:4">
      <c r="A2913" s="40">
        <v>51193</v>
      </c>
      <c r="B2913" s="20" t="s">
        <v>3962</v>
      </c>
      <c r="C2913" s="40">
        <v>-76.801781000000005</v>
      </c>
      <c r="D2913" s="40">
        <v>38.111669300000003</v>
      </c>
    </row>
    <row r="2914" spans="1:4">
      <c r="A2914" s="40">
        <v>51195</v>
      </c>
      <c r="B2914" s="20" t="s">
        <v>4208</v>
      </c>
      <c r="C2914" s="40">
        <v>-82.621188000000004</v>
      </c>
      <c r="D2914" s="40">
        <v>36.975561499999998</v>
      </c>
    </row>
    <row r="2915" spans="1:4">
      <c r="A2915" s="40">
        <v>51197</v>
      </c>
      <c r="B2915" s="20" t="s">
        <v>4280</v>
      </c>
      <c r="C2915" s="40">
        <v>-81.078033000000005</v>
      </c>
      <c r="D2915" s="40">
        <v>36.916866800000001</v>
      </c>
    </row>
    <row r="2916" spans="1:4">
      <c r="A2916" s="40">
        <v>51199</v>
      </c>
      <c r="B2916" s="20" t="s">
        <v>3377</v>
      </c>
      <c r="C2916" s="40">
        <v>-76.561916999999994</v>
      </c>
      <c r="D2916" s="40">
        <v>37.242711700000001</v>
      </c>
    </row>
    <row r="2917" spans="1:4">
      <c r="A2917" s="40">
        <v>51510</v>
      </c>
      <c r="B2917" s="20" t="s">
        <v>4281</v>
      </c>
      <c r="C2917" s="40">
        <v>-77.085489999999993</v>
      </c>
      <c r="D2917" s="40">
        <v>38.817183499999999</v>
      </c>
    </row>
    <row r="2918" spans="1:4">
      <c r="A2918" s="40">
        <v>51520</v>
      </c>
      <c r="B2918" s="20" t="s">
        <v>3396</v>
      </c>
      <c r="C2918" s="40">
        <v>-82.15907</v>
      </c>
      <c r="D2918" s="40">
        <v>36.618263800000001</v>
      </c>
    </row>
    <row r="2919" spans="1:4">
      <c r="A2919" s="40">
        <v>51530</v>
      </c>
      <c r="B2919" s="20" t="s">
        <v>3164</v>
      </c>
      <c r="C2919" s="40">
        <v>-79.354595000000003</v>
      </c>
      <c r="D2919" s="40">
        <v>37.7305226</v>
      </c>
    </row>
    <row r="2920" spans="1:4">
      <c r="A2920" s="40">
        <v>51540</v>
      </c>
      <c r="B2920" s="20" t="s">
        <v>4282</v>
      </c>
      <c r="C2920" s="40">
        <v>-78.482330000000005</v>
      </c>
      <c r="D2920" s="40">
        <v>38.037421600000002</v>
      </c>
    </row>
    <row r="2921" spans="1:4">
      <c r="A2921" s="40">
        <v>51550</v>
      </c>
      <c r="B2921" s="20" t="s">
        <v>4283</v>
      </c>
      <c r="C2921" s="40">
        <v>-76.302440000000004</v>
      </c>
      <c r="D2921" s="40">
        <v>36.677870300000002</v>
      </c>
    </row>
    <row r="2922" spans="1:4">
      <c r="A2922" s="40">
        <v>51570</v>
      </c>
      <c r="B2922" s="20" t="s">
        <v>4284</v>
      </c>
      <c r="C2922" s="40">
        <v>-77.397163000000006</v>
      </c>
      <c r="D2922" s="40">
        <v>37.264801200000001</v>
      </c>
    </row>
    <row r="2923" spans="1:4">
      <c r="A2923" s="40">
        <v>51580</v>
      </c>
      <c r="B2923" s="20" t="s">
        <v>2609</v>
      </c>
      <c r="C2923" s="40">
        <v>-79.986718999999994</v>
      </c>
      <c r="D2923" s="40">
        <v>37.778300100000003</v>
      </c>
    </row>
    <row r="2924" spans="1:4">
      <c r="A2924" s="40">
        <v>51590</v>
      </c>
      <c r="B2924" s="20" t="s">
        <v>4285</v>
      </c>
      <c r="C2924" s="40">
        <v>-79.409124000000006</v>
      </c>
      <c r="D2924" s="40">
        <v>36.5830968</v>
      </c>
    </row>
    <row r="2925" spans="1:4">
      <c r="A2925" s="40">
        <v>51595</v>
      </c>
      <c r="B2925" s="20" t="s">
        <v>4286</v>
      </c>
      <c r="C2925" s="40">
        <v>-77.536225000000002</v>
      </c>
      <c r="D2925" s="40">
        <v>36.695438600000003</v>
      </c>
    </row>
    <row r="2926" spans="1:4">
      <c r="A2926" s="40">
        <v>51600</v>
      </c>
      <c r="B2926" s="20" t="s">
        <v>4250</v>
      </c>
      <c r="C2926" s="40">
        <v>-77.298365000000004</v>
      </c>
      <c r="D2926" s="40">
        <v>38.853447199999998</v>
      </c>
    </row>
    <row r="2927" spans="1:4">
      <c r="A2927" s="40">
        <v>51610</v>
      </c>
      <c r="B2927" s="20" t="s">
        <v>4287</v>
      </c>
      <c r="C2927" s="40">
        <v>-77.175192999999993</v>
      </c>
      <c r="D2927" s="40">
        <v>38.884417999999997</v>
      </c>
    </row>
    <row r="2928" spans="1:4">
      <c r="A2928" s="40">
        <v>51620</v>
      </c>
      <c r="B2928" s="20" t="s">
        <v>2619</v>
      </c>
      <c r="C2928" s="40">
        <v>-76.938489000000004</v>
      </c>
      <c r="D2928" s="40">
        <v>36.683068800000001</v>
      </c>
    </row>
    <row r="2929" spans="1:4">
      <c r="A2929" s="40">
        <v>51630</v>
      </c>
      <c r="B2929" s="20" t="s">
        <v>4288</v>
      </c>
      <c r="C2929" s="40">
        <v>-77.486194999999995</v>
      </c>
      <c r="D2929" s="40">
        <v>38.298922099999999</v>
      </c>
    </row>
    <row r="2930" spans="1:4">
      <c r="A2930" s="40">
        <v>51640</v>
      </c>
      <c r="B2930" s="20" t="s">
        <v>4289</v>
      </c>
      <c r="C2930" s="40">
        <v>-80.916460999999998</v>
      </c>
      <c r="D2930" s="40">
        <v>36.667358999999998</v>
      </c>
    </row>
    <row r="2931" spans="1:4">
      <c r="A2931" s="40">
        <v>51650</v>
      </c>
      <c r="B2931" s="20" t="s">
        <v>3981</v>
      </c>
      <c r="C2931" s="40">
        <v>-76.363335000000006</v>
      </c>
      <c r="D2931" s="40">
        <v>37.055732399999997</v>
      </c>
    </row>
    <row r="2932" spans="1:4">
      <c r="A2932" s="40">
        <v>51660</v>
      </c>
      <c r="B2932" s="20" t="s">
        <v>4290</v>
      </c>
      <c r="C2932" s="40">
        <v>-78.873976999999996</v>
      </c>
      <c r="D2932" s="40">
        <v>38.438331499999997</v>
      </c>
    </row>
    <row r="2933" spans="1:4">
      <c r="A2933" s="40">
        <v>51670</v>
      </c>
      <c r="B2933" s="20" t="s">
        <v>4291</v>
      </c>
      <c r="C2933" s="40">
        <v>-77.296937999999997</v>
      </c>
      <c r="D2933" s="40">
        <v>37.291229199999997</v>
      </c>
    </row>
    <row r="2934" spans="1:4">
      <c r="A2934" s="40">
        <v>51678</v>
      </c>
      <c r="B2934" s="20" t="s">
        <v>3984</v>
      </c>
      <c r="C2934" s="40">
        <v>-79.445752999999996</v>
      </c>
      <c r="D2934" s="40">
        <v>37.781798199999997</v>
      </c>
    </row>
    <row r="2935" spans="1:4">
      <c r="A2935" s="40">
        <v>51680</v>
      </c>
      <c r="B2935" s="20" t="s">
        <v>4292</v>
      </c>
      <c r="C2935" s="40">
        <v>-79.190449999999998</v>
      </c>
      <c r="D2935" s="40">
        <v>37.400231499999997</v>
      </c>
    </row>
    <row r="2936" spans="1:4">
      <c r="A2936" s="40">
        <v>51683</v>
      </c>
      <c r="B2936" s="20" t="s">
        <v>4293</v>
      </c>
      <c r="C2936" s="40">
        <v>-77.485155000000006</v>
      </c>
      <c r="D2936" s="40">
        <v>38.747844499999999</v>
      </c>
    </row>
    <row r="2937" spans="1:4">
      <c r="A2937" s="40">
        <v>51685</v>
      </c>
      <c r="B2937" s="20" t="s">
        <v>4294</v>
      </c>
      <c r="C2937" s="40">
        <v>-77.444011000000003</v>
      </c>
      <c r="D2937" s="40">
        <v>38.770442299999999</v>
      </c>
    </row>
    <row r="2938" spans="1:4">
      <c r="A2938" s="40">
        <v>51690</v>
      </c>
      <c r="B2938" s="20" t="s">
        <v>4295</v>
      </c>
      <c r="C2938" s="40">
        <v>-79.863459000000006</v>
      </c>
      <c r="D2938" s="40">
        <v>36.682074800000002</v>
      </c>
    </row>
    <row r="2939" spans="1:4">
      <c r="A2939" s="40">
        <v>51700</v>
      </c>
      <c r="B2939" s="20" t="s">
        <v>4296</v>
      </c>
      <c r="C2939" s="40">
        <v>-76.519963000000004</v>
      </c>
      <c r="D2939" s="40">
        <v>37.105536100000002</v>
      </c>
    </row>
    <row r="2940" spans="1:4">
      <c r="A2940" s="40">
        <v>51710</v>
      </c>
      <c r="B2940" s="20" t="s">
        <v>3402</v>
      </c>
      <c r="C2940" s="40">
        <v>-76.259676999999996</v>
      </c>
      <c r="D2940" s="40">
        <v>36.894796999999997</v>
      </c>
    </row>
    <row r="2941" spans="1:4">
      <c r="A2941" s="40">
        <v>51720</v>
      </c>
      <c r="B2941" s="20" t="s">
        <v>3239</v>
      </c>
      <c r="C2941" s="40">
        <v>-82.626489000000007</v>
      </c>
      <c r="D2941" s="40">
        <v>36.931087300000002</v>
      </c>
    </row>
    <row r="2942" spans="1:4">
      <c r="A2942" s="40">
        <v>51730</v>
      </c>
      <c r="B2942" s="20" t="s">
        <v>2672</v>
      </c>
      <c r="C2942" s="40">
        <v>-77.392621000000005</v>
      </c>
      <c r="D2942" s="40">
        <v>37.204041500000002</v>
      </c>
    </row>
    <row r="2943" spans="1:4">
      <c r="A2943" s="40">
        <v>51735</v>
      </c>
      <c r="B2943" s="20" t="s">
        <v>4297</v>
      </c>
      <c r="C2943" s="40">
        <v>-76.355670000000003</v>
      </c>
      <c r="D2943" s="40">
        <v>37.130711499999997</v>
      </c>
    </row>
    <row r="2944" spans="1:4">
      <c r="A2944" s="40">
        <v>51740</v>
      </c>
      <c r="B2944" s="20" t="s">
        <v>4298</v>
      </c>
      <c r="C2944" s="40">
        <v>-76.353967999999995</v>
      </c>
      <c r="D2944" s="40">
        <v>36.846462099999997</v>
      </c>
    </row>
    <row r="2945" spans="1:4">
      <c r="A2945" s="40">
        <v>51750</v>
      </c>
      <c r="B2945" s="20" t="s">
        <v>4299</v>
      </c>
      <c r="C2945" s="40">
        <v>-80.558384000000004</v>
      </c>
      <c r="D2945" s="40">
        <v>37.123139199999997</v>
      </c>
    </row>
    <row r="2946" spans="1:4">
      <c r="A2946" s="40">
        <v>51760</v>
      </c>
      <c r="B2946" s="20" t="s">
        <v>2998</v>
      </c>
      <c r="C2946" s="40">
        <v>-77.474932999999993</v>
      </c>
      <c r="D2946" s="40">
        <v>37.530416600000002</v>
      </c>
    </row>
    <row r="2947" spans="1:4">
      <c r="A2947" s="40">
        <v>51770</v>
      </c>
      <c r="B2947" s="20" t="s">
        <v>4274</v>
      </c>
      <c r="C2947" s="40">
        <v>-79.957592000000005</v>
      </c>
      <c r="D2947" s="40">
        <v>37.279059199999999</v>
      </c>
    </row>
    <row r="2948" spans="1:4">
      <c r="A2948" s="40">
        <v>51775</v>
      </c>
      <c r="B2948" s="20" t="s">
        <v>3697</v>
      </c>
      <c r="C2948" s="40">
        <v>-80.053253999999995</v>
      </c>
      <c r="D2948" s="40">
        <v>37.286557500000001</v>
      </c>
    </row>
    <row r="2949" spans="1:4">
      <c r="A2949" s="40">
        <v>51790</v>
      </c>
      <c r="B2949" s="20" t="s">
        <v>4300</v>
      </c>
      <c r="C2949" s="40">
        <v>-79.059601999999998</v>
      </c>
      <c r="D2949" s="40">
        <v>38.159093200000001</v>
      </c>
    </row>
    <row r="2950" spans="1:4">
      <c r="A2950" s="40">
        <v>51800</v>
      </c>
      <c r="B2950" s="20" t="s">
        <v>3403</v>
      </c>
      <c r="C2950" s="40">
        <v>-76.639448999999999</v>
      </c>
      <c r="D2950" s="40">
        <v>36.695499400000003</v>
      </c>
    </row>
    <row r="2951" spans="1:4">
      <c r="A2951" s="40">
        <v>51810</v>
      </c>
      <c r="B2951" s="20" t="s">
        <v>4301</v>
      </c>
      <c r="C2951" s="40">
        <v>-76.043674999999993</v>
      </c>
      <c r="D2951" s="40">
        <v>36.733495499999997</v>
      </c>
    </row>
    <row r="2952" spans="1:4">
      <c r="A2952" s="40">
        <v>51820</v>
      </c>
      <c r="B2952" s="20" t="s">
        <v>4302</v>
      </c>
      <c r="C2952" s="40">
        <v>-78.901090999999994</v>
      </c>
      <c r="D2952" s="40">
        <v>38.068302699999997</v>
      </c>
    </row>
    <row r="2953" spans="1:4">
      <c r="A2953" s="40">
        <v>51830</v>
      </c>
      <c r="B2953" s="20" t="s">
        <v>3991</v>
      </c>
      <c r="C2953" s="40">
        <v>-76.707212999999996</v>
      </c>
      <c r="D2953" s="40">
        <v>37.269278100000001</v>
      </c>
    </row>
    <row r="2954" spans="1:4">
      <c r="A2954" s="40">
        <v>51840</v>
      </c>
      <c r="B2954" s="20" t="s">
        <v>4303</v>
      </c>
      <c r="C2954" s="40">
        <v>-78.173000000000002</v>
      </c>
      <c r="D2954" s="40">
        <v>39.172784</v>
      </c>
    </row>
    <row r="2955" spans="1:4">
      <c r="A2955" s="40">
        <v>53001</v>
      </c>
      <c r="B2955" s="20" t="s">
        <v>2805</v>
      </c>
      <c r="C2955" s="40">
        <v>-118.56036</v>
      </c>
      <c r="D2955" s="40">
        <v>46.983524299999999</v>
      </c>
    </row>
    <row r="2956" spans="1:4">
      <c r="A2956" s="40">
        <v>53003</v>
      </c>
      <c r="B2956" s="20" t="s">
        <v>4304</v>
      </c>
      <c r="C2956" s="40">
        <v>-117.20278999999999</v>
      </c>
      <c r="D2956" s="40">
        <v>46.191770900000002</v>
      </c>
    </row>
    <row r="2957" spans="1:4">
      <c r="A2957" s="40">
        <v>53005</v>
      </c>
      <c r="B2957" s="20" t="s">
        <v>2699</v>
      </c>
      <c r="C2957" s="40">
        <v>-119.51133</v>
      </c>
      <c r="D2957" s="40">
        <v>46.2397603</v>
      </c>
    </row>
    <row r="2958" spans="1:4">
      <c r="A2958" s="40">
        <v>53007</v>
      </c>
      <c r="B2958" s="20" t="s">
        <v>4305</v>
      </c>
      <c r="C2958" s="40">
        <v>-120.61883</v>
      </c>
      <c r="D2958" s="40">
        <v>47.8692195</v>
      </c>
    </row>
    <row r="2959" spans="1:4">
      <c r="A2959" s="40">
        <v>53009</v>
      </c>
      <c r="B2959" s="20" t="s">
        <v>4306</v>
      </c>
      <c r="C2959" s="40">
        <v>-123.92771</v>
      </c>
      <c r="D2959" s="40">
        <v>48.049116699999999</v>
      </c>
    </row>
    <row r="2960" spans="1:4">
      <c r="A2960" s="40">
        <v>53011</v>
      </c>
      <c r="B2960" s="20" t="s">
        <v>2704</v>
      </c>
      <c r="C2960" s="40">
        <v>-122.48231</v>
      </c>
      <c r="D2960" s="40">
        <v>45.779198299999997</v>
      </c>
    </row>
    <row r="2961" spans="1:4">
      <c r="A2961" s="40">
        <v>53013</v>
      </c>
      <c r="B2961" s="20" t="s">
        <v>2705</v>
      </c>
      <c r="C2961" s="40">
        <v>-117.90783</v>
      </c>
      <c r="D2961" s="40">
        <v>46.297960699999997</v>
      </c>
    </row>
    <row r="2962" spans="1:4">
      <c r="A2962" s="40">
        <v>53015</v>
      </c>
      <c r="B2962" s="20" t="s">
        <v>4307</v>
      </c>
      <c r="C2962" s="40">
        <v>-122.68026999999999</v>
      </c>
      <c r="D2962" s="40">
        <v>46.193215000000002</v>
      </c>
    </row>
    <row r="2963" spans="1:4">
      <c r="A2963" s="40">
        <v>53017</v>
      </c>
      <c r="B2963" s="20" t="s">
        <v>2823</v>
      </c>
      <c r="C2963" s="40">
        <v>-119.69171</v>
      </c>
      <c r="D2963" s="40">
        <v>47.735895800000002</v>
      </c>
    </row>
    <row r="2964" spans="1:4">
      <c r="A2964" s="40">
        <v>53019</v>
      </c>
      <c r="B2964" s="20" t="s">
        <v>4308</v>
      </c>
      <c r="C2964" s="40">
        <v>-118.51631999999999</v>
      </c>
      <c r="D2964" s="40">
        <v>48.470396700000002</v>
      </c>
    </row>
    <row r="2965" spans="1:4">
      <c r="A2965" s="40">
        <v>53021</v>
      </c>
      <c r="B2965" s="20" t="s">
        <v>2619</v>
      </c>
      <c r="C2965" s="40">
        <v>-118.89848000000001</v>
      </c>
      <c r="D2965" s="40">
        <v>46.535045500000003</v>
      </c>
    </row>
    <row r="2966" spans="1:4">
      <c r="A2966" s="40">
        <v>53023</v>
      </c>
      <c r="B2966" s="20" t="s">
        <v>2828</v>
      </c>
      <c r="C2966" s="40">
        <v>-117.54465</v>
      </c>
      <c r="D2966" s="40">
        <v>46.431309900000002</v>
      </c>
    </row>
    <row r="2967" spans="1:4">
      <c r="A2967" s="40">
        <v>53025</v>
      </c>
      <c r="B2967" s="20" t="s">
        <v>2716</v>
      </c>
      <c r="C2967" s="40">
        <v>-119.45140000000001</v>
      </c>
      <c r="D2967" s="40">
        <v>47.205826399999999</v>
      </c>
    </row>
    <row r="2968" spans="1:4">
      <c r="A2968" s="40">
        <v>53027</v>
      </c>
      <c r="B2968" s="20" t="s">
        <v>4309</v>
      </c>
      <c r="C2968" s="40">
        <v>-123.77305</v>
      </c>
      <c r="D2968" s="40">
        <v>47.149709999999999</v>
      </c>
    </row>
    <row r="2969" spans="1:4">
      <c r="A2969" s="40">
        <v>53029</v>
      </c>
      <c r="B2969" s="20" t="s">
        <v>4310</v>
      </c>
      <c r="C2969" s="40">
        <v>-122.54939</v>
      </c>
      <c r="D2969" s="40">
        <v>48.1637609</v>
      </c>
    </row>
    <row r="2970" spans="1:4">
      <c r="A2970" s="40">
        <v>53031</v>
      </c>
      <c r="B2970" s="20" t="s">
        <v>2624</v>
      </c>
      <c r="C2970" s="40">
        <v>-123.59359000000001</v>
      </c>
      <c r="D2970" s="40">
        <v>47.749012899999997</v>
      </c>
    </row>
    <row r="2971" spans="1:4">
      <c r="A2971" s="40">
        <v>53033</v>
      </c>
      <c r="B2971" s="20" t="s">
        <v>4136</v>
      </c>
      <c r="C2971" s="40">
        <v>-121.80636</v>
      </c>
      <c r="D2971" s="40">
        <v>47.490348300000001</v>
      </c>
    </row>
    <row r="2972" spans="1:4">
      <c r="A2972" s="40">
        <v>53035</v>
      </c>
      <c r="B2972" s="20" t="s">
        <v>4311</v>
      </c>
      <c r="C2972" s="40">
        <v>-122.6734</v>
      </c>
      <c r="D2972" s="40">
        <v>47.613424199999997</v>
      </c>
    </row>
    <row r="2973" spans="1:4">
      <c r="A2973" s="40">
        <v>53037</v>
      </c>
      <c r="B2973" s="20" t="s">
        <v>4312</v>
      </c>
      <c r="C2973" s="40">
        <v>-120.67971</v>
      </c>
      <c r="D2973" s="40">
        <v>47.124485700000001</v>
      </c>
    </row>
    <row r="2974" spans="1:4">
      <c r="A2974" s="40">
        <v>53039</v>
      </c>
      <c r="B2974" s="20" t="s">
        <v>4313</v>
      </c>
      <c r="C2974" s="40">
        <v>-120.7895</v>
      </c>
      <c r="D2974" s="40">
        <v>45.8736155</v>
      </c>
    </row>
    <row r="2975" spans="1:4">
      <c r="A2975" s="40">
        <v>53041</v>
      </c>
      <c r="B2975" s="20" t="s">
        <v>3054</v>
      </c>
      <c r="C2975" s="40">
        <v>-122.39333999999999</v>
      </c>
      <c r="D2975" s="40">
        <v>46.577707099999998</v>
      </c>
    </row>
    <row r="2976" spans="1:4">
      <c r="A2976" s="40">
        <v>53043</v>
      </c>
      <c r="B2976" s="20" t="s">
        <v>2724</v>
      </c>
      <c r="C2976" s="40">
        <v>-118.41866</v>
      </c>
      <c r="D2976" s="40">
        <v>47.576053999999999</v>
      </c>
    </row>
    <row r="2977" spans="1:4">
      <c r="A2977" s="40">
        <v>53045</v>
      </c>
      <c r="B2977" s="20" t="s">
        <v>3097</v>
      </c>
      <c r="C2977" s="40">
        <v>-123.19203</v>
      </c>
      <c r="D2977" s="40">
        <v>47.347931799999998</v>
      </c>
    </row>
    <row r="2978" spans="1:4">
      <c r="A2978" s="40">
        <v>53047</v>
      </c>
      <c r="B2978" s="20" t="s">
        <v>4314</v>
      </c>
      <c r="C2978" s="40">
        <v>-119.7406</v>
      </c>
      <c r="D2978" s="40">
        <v>48.548629800000001</v>
      </c>
    </row>
    <row r="2979" spans="1:4">
      <c r="A2979" s="40">
        <v>53049</v>
      </c>
      <c r="B2979" s="20" t="s">
        <v>4315</v>
      </c>
      <c r="C2979" s="40">
        <v>-123.70572</v>
      </c>
      <c r="D2979" s="40">
        <v>46.555479699999999</v>
      </c>
    </row>
    <row r="2980" spans="1:4">
      <c r="A2980" s="40">
        <v>53051</v>
      </c>
      <c r="B2980" s="20" t="s">
        <v>4316</v>
      </c>
      <c r="C2980" s="40">
        <v>-117.27383</v>
      </c>
      <c r="D2980" s="40">
        <v>48.532356</v>
      </c>
    </row>
    <row r="2981" spans="1:4">
      <c r="A2981" s="40">
        <v>53053</v>
      </c>
      <c r="B2981" s="20" t="s">
        <v>2995</v>
      </c>
      <c r="C2981" s="40">
        <v>-122.11221</v>
      </c>
      <c r="D2981" s="40">
        <v>47.026806299999997</v>
      </c>
    </row>
    <row r="2982" spans="1:4">
      <c r="A2982" s="40">
        <v>53055</v>
      </c>
      <c r="B2982" s="20" t="s">
        <v>2854</v>
      </c>
      <c r="C2982" s="40">
        <v>-122.95346000000001</v>
      </c>
      <c r="D2982" s="40">
        <v>48.578563299999999</v>
      </c>
    </row>
    <row r="2983" spans="1:4">
      <c r="A2983" s="40">
        <v>53057</v>
      </c>
      <c r="B2983" s="20" t="s">
        <v>4317</v>
      </c>
      <c r="C2983" s="40">
        <v>-121.73192</v>
      </c>
      <c r="D2983" s="40">
        <v>48.479678499999999</v>
      </c>
    </row>
    <row r="2984" spans="1:4">
      <c r="A2984" s="40">
        <v>53059</v>
      </c>
      <c r="B2984" s="20" t="s">
        <v>4318</v>
      </c>
      <c r="C2984" s="40">
        <v>-121.91489</v>
      </c>
      <c r="D2984" s="40">
        <v>46.022809700000003</v>
      </c>
    </row>
    <row r="2985" spans="1:4">
      <c r="A2985" s="40">
        <v>53061</v>
      </c>
      <c r="B2985" s="20" t="s">
        <v>4319</v>
      </c>
      <c r="C2985" s="40">
        <v>-121.69776</v>
      </c>
      <c r="D2985" s="40">
        <v>48.0477244</v>
      </c>
    </row>
    <row r="2986" spans="1:4">
      <c r="A2986" s="40">
        <v>53063</v>
      </c>
      <c r="B2986" s="20" t="s">
        <v>4320</v>
      </c>
      <c r="C2986" s="40">
        <v>-117.40394000000001</v>
      </c>
      <c r="D2986" s="40">
        <v>47.620779499999998</v>
      </c>
    </row>
    <row r="2987" spans="1:4">
      <c r="A2987" s="40">
        <v>53065</v>
      </c>
      <c r="B2987" s="20" t="s">
        <v>3258</v>
      </c>
      <c r="C2987" s="40">
        <v>-117.85507</v>
      </c>
      <c r="D2987" s="40">
        <v>48.398991600000002</v>
      </c>
    </row>
    <row r="2988" spans="1:4">
      <c r="A2988" s="40">
        <v>53067</v>
      </c>
      <c r="B2988" s="20" t="s">
        <v>3669</v>
      </c>
      <c r="C2988" s="40">
        <v>-122.83307000000001</v>
      </c>
      <c r="D2988" s="40">
        <v>46.926729000000002</v>
      </c>
    </row>
    <row r="2989" spans="1:4">
      <c r="A2989" s="40">
        <v>53069</v>
      </c>
      <c r="B2989" s="20" t="s">
        <v>4321</v>
      </c>
      <c r="C2989" s="40">
        <v>-123.42476000000001</v>
      </c>
      <c r="D2989" s="40">
        <v>46.292422000000002</v>
      </c>
    </row>
    <row r="2990" spans="1:4">
      <c r="A2990" s="40">
        <v>53071</v>
      </c>
      <c r="B2990" s="20" t="s">
        <v>4322</v>
      </c>
      <c r="C2990" s="40">
        <v>-118.47853000000001</v>
      </c>
      <c r="D2990" s="40">
        <v>46.229682799999999</v>
      </c>
    </row>
    <row r="2991" spans="1:4">
      <c r="A2991" s="40">
        <v>53073</v>
      </c>
      <c r="B2991" s="20" t="s">
        <v>4323</v>
      </c>
      <c r="C2991" s="40">
        <v>-121.72095</v>
      </c>
      <c r="D2991" s="40">
        <v>48.825953200000001</v>
      </c>
    </row>
    <row r="2992" spans="1:4">
      <c r="A2992" s="40">
        <v>53075</v>
      </c>
      <c r="B2992" s="20" t="s">
        <v>4324</v>
      </c>
      <c r="C2992" s="40">
        <v>-117.52298</v>
      </c>
      <c r="D2992" s="40">
        <v>46.901190700000001</v>
      </c>
    </row>
    <row r="2993" spans="1:4">
      <c r="A2993" s="40">
        <v>53077</v>
      </c>
      <c r="B2993" s="20" t="s">
        <v>4325</v>
      </c>
      <c r="C2993" s="40">
        <v>-120.73874000000001</v>
      </c>
      <c r="D2993" s="40">
        <v>46.456875199999999</v>
      </c>
    </row>
    <row r="2994" spans="1:4">
      <c r="A2994" s="40">
        <v>54001</v>
      </c>
      <c r="B2994" s="20" t="s">
        <v>2592</v>
      </c>
      <c r="C2994" s="40">
        <v>-80.003604999999993</v>
      </c>
      <c r="D2994" s="40">
        <v>39.132810499999998</v>
      </c>
    </row>
    <row r="2995" spans="1:4">
      <c r="A2995" s="40">
        <v>54003</v>
      </c>
      <c r="B2995" s="20" t="s">
        <v>3970</v>
      </c>
      <c r="C2995" s="40">
        <v>-78.027439999999999</v>
      </c>
      <c r="D2995" s="40">
        <v>39.464080500000001</v>
      </c>
    </row>
    <row r="2996" spans="1:4">
      <c r="A2996" s="40">
        <v>54005</v>
      </c>
      <c r="B2996" s="20" t="s">
        <v>2700</v>
      </c>
      <c r="C2996" s="40">
        <v>-81.711146999999997</v>
      </c>
      <c r="D2996" s="40">
        <v>38.022648799999999</v>
      </c>
    </row>
    <row r="2997" spans="1:4">
      <c r="A2997" s="40">
        <v>54007</v>
      </c>
      <c r="B2997" s="20" t="s">
        <v>4326</v>
      </c>
      <c r="C2997" s="40">
        <v>-80.719255000000004</v>
      </c>
      <c r="D2997" s="40">
        <v>38.700247400000002</v>
      </c>
    </row>
    <row r="2998" spans="1:4">
      <c r="A2998" s="40">
        <v>54009</v>
      </c>
      <c r="B2998" s="20" t="s">
        <v>4327</v>
      </c>
      <c r="C2998" s="40">
        <v>-80.576547000000005</v>
      </c>
      <c r="D2998" s="40">
        <v>40.273857399999997</v>
      </c>
    </row>
    <row r="2999" spans="1:4">
      <c r="A2999" s="40">
        <v>54011</v>
      </c>
      <c r="B2999" s="20" t="s">
        <v>4328</v>
      </c>
      <c r="C2999" s="40">
        <v>-82.241449000000003</v>
      </c>
      <c r="D2999" s="40">
        <v>38.420497900000001</v>
      </c>
    </row>
    <row r="3000" spans="1:4">
      <c r="A3000" s="40">
        <v>54013</v>
      </c>
      <c r="B3000" s="20" t="s">
        <v>2597</v>
      </c>
      <c r="C3000" s="40">
        <v>-81.117382000000006</v>
      </c>
      <c r="D3000" s="40">
        <v>38.843826</v>
      </c>
    </row>
    <row r="3001" spans="1:4">
      <c r="A3001" s="40">
        <v>54015</v>
      </c>
      <c r="B3001" s="20" t="s">
        <v>2603</v>
      </c>
      <c r="C3001" s="40">
        <v>-81.075023000000002</v>
      </c>
      <c r="D3001" s="40">
        <v>38.462708599999999</v>
      </c>
    </row>
    <row r="3002" spans="1:4">
      <c r="A3002" s="40">
        <v>54017</v>
      </c>
      <c r="B3002" s="20" t="s">
        <v>4329</v>
      </c>
      <c r="C3002" s="40">
        <v>-80.707213999999993</v>
      </c>
      <c r="D3002" s="40">
        <v>39.269361000000004</v>
      </c>
    </row>
    <row r="3003" spans="1:4">
      <c r="A3003" s="40">
        <v>54019</v>
      </c>
      <c r="B3003" s="20" t="s">
        <v>2618</v>
      </c>
      <c r="C3003" s="40">
        <v>-81.081058999999996</v>
      </c>
      <c r="D3003" s="40">
        <v>38.028765499999999</v>
      </c>
    </row>
    <row r="3004" spans="1:4">
      <c r="A3004" s="40">
        <v>54021</v>
      </c>
      <c r="B3004" s="20" t="s">
        <v>2963</v>
      </c>
      <c r="C3004" s="40">
        <v>-80.856645999999998</v>
      </c>
      <c r="D3004" s="40">
        <v>38.9249242</v>
      </c>
    </row>
    <row r="3005" spans="1:4">
      <c r="A3005" s="40">
        <v>54023</v>
      </c>
      <c r="B3005" s="20" t="s">
        <v>2716</v>
      </c>
      <c r="C3005" s="40">
        <v>-79.195842999999996</v>
      </c>
      <c r="D3005" s="40">
        <v>39.104962700000002</v>
      </c>
    </row>
    <row r="3006" spans="1:4">
      <c r="A3006" s="40">
        <v>54025</v>
      </c>
      <c r="B3006" s="20" t="s">
        <v>4330</v>
      </c>
      <c r="C3006" s="40">
        <v>-80.452828999999994</v>
      </c>
      <c r="D3006" s="40">
        <v>37.947211899999999</v>
      </c>
    </row>
    <row r="3007" spans="1:4">
      <c r="A3007" s="40">
        <v>54027</v>
      </c>
      <c r="B3007" s="20" t="s">
        <v>3400</v>
      </c>
      <c r="C3007" s="40">
        <v>-78.613899000000004</v>
      </c>
      <c r="D3007" s="40">
        <v>39.317121100000001</v>
      </c>
    </row>
    <row r="3008" spans="1:4">
      <c r="A3008" s="40">
        <v>54029</v>
      </c>
      <c r="B3008" s="20" t="s">
        <v>2971</v>
      </c>
      <c r="C3008" s="40">
        <v>-80.573901000000006</v>
      </c>
      <c r="D3008" s="40">
        <v>40.521893900000002</v>
      </c>
    </row>
    <row r="3009" spans="1:4">
      <c r="A3009" s="40">
        <v>54031</v>
      </c>
      <c r="B3009" s="20" t="s">
        <v>4331</v>
      </c>
      <c r="C3009" s="40">
        <v>-78.857975999999994</v>
      </c>
      <c r="D3009" s="40">
        <v>39.007596800000002</v>
      </c>
    </row>
    <row r="3010" spans="1:4">
      <c r="A3010" s="40">
        <v>54033</v>
      </c>
      <c r="B3010" s="20" t="s">
        <v>3128</v>
      </c>
      <c r="C3010" s="40">
        <v>-80.379830999999996</v>
      </c>
      <c r="D3010" s="40">
        <v>39.283633100000003</v>
      </c>
    </row>
    <row r="3011" spans="1:4">
      <c r="A3011" s="40">
        <v>54035</v>
      </c>
      <c r="B3011" s="20" t="s">
        <v>2623</v>
      </c>
      <c r="C3011" s="40">
        <v>-81.674543</v>
      </c>
      <c r="D3011" s="40">
        <v>38.834430099999999</v>
      </c>
    </row>
    <row r="3012" spans="1:4">
      <c r="A3012" s="40">
        <v>54037</v>
      </c>
      <c r="B3012" s="20" t="s">
        <v>2624</v>
      </c>
      <c r="C3012" s="40">
        <v>-77.862425000000002</v>
      </c>
      <c r="D3012" s="40">
        <v>39.308495700000002</v>
      </c>
    </row>
    <row r="3013" spans="1:4">
      <c r="A3013" s="40">
        <v>54039</v>
      </c>
      <c r="B3013" s="20" t="s">
        <v>4332</v>
      </c>
      <c r="C3013" s="40">
        <v>-81.528272000000001</v>
      </c>
      <c r="D3013" s="40">
        <v>38.336430399999998</v>
      </c>
    </row>
    <row r="3014" spans="1:4">
      <c r="A3014" s="40">
        <v>54041</v>
      </c>
      <c r="B3014" s="20" t="s">
        <v>3054</v>
      </c>
      <c r="C3014" s="40">
        <v>-80.502138000000002</v>
      </c>
      <c r="D3014" s="40">
        <v>38.996039600000003</v>
      </c>
    </row>
    <row r="3015" spans="1:4">
      <c r="A3015" s="40">
        <v>54043</v>
      </c>
      <c r="B3015" s="20" t="s">
        <v>2724</v>
      </c>
      <c r="C3015" s="40">
        <v>-82.070558000000005</v>
      </c>
      <c r="D3015" s="40">
        <v>38.1753699</v>
      </c>
    </row>
    <row r="3016" spans="1:4">
      <c r="A3016" s="40">
        <v>54045</v>
      </c>
      <c r="B3016" s="20" t="s">
        <v>2726</v>
      </c>
      <c r="C3016" s="40">
        <v>-81.935191000000003</v>
      </c>
      <c r="D3016" s="40">
        <v>37.831935299999998</v>
      </c>
    </row>
    <row r="3017" spans="1:4">
      <c r="A3017" s="40">
        <v>54047</v>
      </c>
      <c r="B3017" s="20" t="s">
        <v>3784</v>
      </c>
      <c r="C3017" s="40">
        <v>-81.654161000000002</v>
      </c>
      <c r="D3017" s="40">
        <v>37.378571999999998</v>
      </c>
    </row>
    <row r="3018" spans="1:4">
      <c r="A3018" s="40">
        <v>54049</v>
      </c>
      <c r="B3018" s="20" t="s">
        <v>2633</v>
      </c>
      <c r="C3018" s="40">
        <v>-80.243238000000005</v>
      </c>
      <c r="D3018" s="40">
        <v>39.510080600000002</v>
      </c>
    </row>
    <row r="3019" spans="1:4">
      <c r="A3019" s="40">
        <v>54051</v>
      </c>
      <c r="B3019" s="20" t="s">
        <v>2634</v>
      </c>
      <c r="C3019" s="40">
        <v>-80.663404</v>
      </c>
      <c r="D3019" s="40">
        <v>39.860388399999998</v>
      </c>
    </row>
    <row r="3020" spans="1:4">
      <c r="A3020" s="40">
        <v>54053</v>
      </c>
      <c r="B3020" s="20" t="s">
        <v>3097</v>
      </c>
      <c r="C3020" s="40">
        <v>-82.026514000000006</v>
      </c>
      <c r="D3020" s="40">
        <v>38.7698088</v>
      </c>
    </row>
    <row r="3021" spans="1:4">
      <c r="A3021" s="40">
        <v>54055</v>
      </c>
      <c r="B3021" s="20" t="s">
        <v>3100</v>
      </c>
      <c r="C3021" s="40">
        <v>-81.111475999999996</v>
      </c>
      <c r="D3021" s="40">
        <v>37.405647600000002</v>
      </c>
    </row>
    <row r="3022" spans="1:4">
      <c r="A3022" s="40">
        <v>54057</v>
      </c>
      <c r="B3022" s="20" t="s">
        <v>2840</v>
      </c>
      <c r="C3022" s="40">
        <v>-78.943274000000002</v>
      </c>
      <c r="D3022" s="40">
        <v>39.414642499999999</v>
      </c>
    </row>
    <row r="3023" spans="1:4">
      <c r="A3023" s="40">
        <v>54059</v>
      </c>
      <c r="B3023" s="20" t="s">
        <v>4333</v>
      </c>
      <c r="C3023" s="40">
        <v>-82.135191000000006</v>
      </c>
      <c r="D3023" s="40">
        <v>37.727291899999997</v>
      </c>
    </row>
    <row r="3024" spans="1:4">
      <c r="A3024" s="40">
        <v>54061</v>
      </c>
      <c r="B3024" s="20" t="s">
        <v>4334</v>
      </c>
      <c r="C3024" s="40">
        <v>-80.045589000000007</v>
      </c>
      <c r="D3024" s="40">
        <v>39.630240700000002</v>
      </c>
    </row>
    <row r="3025" spans="1:4">
      <c r="A3025" s="40">
        <v>54063</v>
      </c>
      <c r="B3025" s="20" t="s">
        <v>2636</v>
      </c>
      <c r="C3025" s="40">
        <v>-80.550528</v>
      </c>
      <c r="D3025" s="40">
        <v>37.560415499999998</v>
      </c>
    </row>
    <row r="3026" spans="1:4">
      <c r="A3026" s="40">
        <v>54065</v>
      </c>
      <c r="B3026" s="20" t="s">
        <v>2638</v>
      </c>
      <c r="C3026" s="40">
        <v>-78.257015999999993</v>
      </c>
      <c r="D3026" s="40">
        <v>39.560615200000001</v>
      </c>
    </row>
    <row r="3027" spans="1:4">
      <c r="A3027" s="40">
        <v>54067</v>
      </c>
      <c r="B3027" s="20" t="s">
        <v>3309</v>
      </c>
      <c r="C3027" s="40">
        <v>-80.799994999999996</v>
      </c>
      <c r="D3027" s="40">
        <v>38.291879899999998</v>
      </c>
    </row>
    <row r="3028" spans="1:4">
      <c r="A3028" s="40">
        <v>54069</v>
      </c>
      <c r="B3028" s="20" t="s">
        <v>2003</v>
      </c>
      <c r="C3028" s="40">
        <v>-80.618885000000006</v>
      </c>
      <c r="D3028" s="40">
        <v>40.096826800000002</v>
      </c>
    </row>
    <row r="3029" spans="1:4">
      <c r="A3029" s="40">
        <v>54071</v>
      </c>
      <c r="B3029" s="20" t="s">
        <v>3312</v>
      </c>
      <c r="C3029" s="40">
        <v>-79.35069</v>
      </c>
      <c r="D3029" s="40">
        <v>38.680404699999997</v>
      </c>
    </row>
    <row r="3030" spans="1:4">
      <c r="A3030" s="40">
        <v>54073</v>
      </c>
      <c r="B3030" s="20" t="s">
        <v>4335</v>
      </c>
      <c r="C3030" s="40">
        <v>-81.160618999999997</v>
      </c>
      <c r="D3030" s="40">
        <v>39.370995399999998</v>
      </c>
    </row>
    <row r="3031" spans="1:4">
      <c r="A3031" s="40">
        <v>54075</v>
      </c>
      <c r="B3031" s="20" t="s">
        <v>3189</v>
      </c>
      <c r="C3031" s="40">
        <v>-80.007622999999995</v>
      </c>
      <c r="D3031" s="40">
        <v>38.331909799999998</v>
      </c>
    </row>
    <row r="3032" spans="1:4">
      <c r="A3032" s="40">
        <v>54077</v>
      </c>
      <c r="B3032" s="20" t="s">
        <v>4336</v>
      </c>
      <c r="C3032" s="40">
        <v>-79.668215000000004</v>
      </c>
      <c r="D3032" s="40">
        <v>39.469295199999998</v>
      </c>
    </row>
    <row r="3033" spans="1:4">
      <c r="A3033" s="40">
        <v>54079</v>
      </c>
      <c r="B3033" s="20" t="s">
        <v>2909</v>
      </c>
      <c r="C3033" s="40">
        <v>-81.909154999999998</v>
      </c>
      <c r="D3033" s="40">
        <v>38.508502399999998</v>
      </c>
    </row>
    <row r="3034" spans="1:4">
      <c r="A3034" s="40">
        <v>54081</v>
      </c>
      <c r="B3034" s="20" t="s">
        <v>4337</v>
      </c>
      <c r="C3034" s="40">
        <v>-81.248739999999998</v>
      </c>
      <c r="D3034" s="40">
        <v>37.7712675</v>
      </c>
    </row>
    <row r="3035" spans="1:4">
      <c r="A3035" s="40">
        <v>54083</v>
      </c>
      <c r="B3035" s="20" t="s">
        <v>2642</v>
      </c>
      <c r="C3035" s="40">
        <v>-79.875495999999998</v>
      </c>
      <c r="D3035" s="40">
        <v>38.775008200000002</v>
      </c>
    </row>
    <row r="3036" spans="1:4">
      <c r="A3036" s="40">
        <v>54085</v>
      </c>
      <c r="B3036" s="20" t="s">
        <v>4338</v>
      </c>
      <c r="C3036" s="40">
        <v>-81.063125999999997</v>
      </c>
      <c r="D3036" s="40">
        <v>39.178060600000002</v>
      </c>
    </row>
    <row r="3037" spans="1:4">
      <c r="A3037" s="40">
        <v>54087</v>
      </c>
      <c r="B3037" s="20" t="s">
        <v>4050</v>
      </c>
      <c r="C3037" s="40">
        <v>-81.348225999999997</v>
      </c>
      <c r="D3037" s="40">
        <v>38.713930599999998</v>
      </c>
    </row>
    <row r="3038" spans="1:4">
      <c r="A3038" s="40">
        <v>54089</v>
      </c>
      <c r="B3038" s="20" t="s">
        <v>4339</v>
      </c>
      <c r="C3038" s="40">
        <v>-80.858402999999996</v>
      </c>
      <c r="D3038" s="40">
        <v>37.655966999999997</v>
      </c>
    </row>
    <row r="3039" spans="1:4">
      <c r="A3039" s="40">
        <v>54091</v>
      </c>
      <c r="B3039" s="20" t="s">
        <v>2916</v>
      </c>
      <c r="C3039" s="40">
        <v>-80.045981999999995</v>
      </c>
      <c r="D3039" s="40">
        <v>39.335889199999997</v>
      </c>
    </row>
    <row r="3040" spans="1:4">
      <c r="A3040" s="40">
        <v>54093</v>
      </c>
      <c r="B3040" s="20" t="s">
        <v>4340</v>
      </c>
      <c r="C3040" s="40">
        <v>-79.565674000000001</v>
      </c>
      <c r="D3040" s="40">
        <v>39.113750400000001</v>
      </c>
    </row>
    <row r="3041" spans="1:4">
      <c r="A3041" s="40">
        <v>54095</v>
      </c>
      <c r="B3041" s="20" t="s">
        <v>4195</v>
      </c>
      <c r="C3041" s="40">
        <v>-80.885104999999996</v>
      </c>
      <c r="D3041" s="40">
        <v>39.465679999999999</v>
      </c>
    </row>
    <row r="3042" spans="1:4">
      <c r="A3042" s="40">
        <v>54097</v>
      </c>
      <c r="B3042" s="20" t="s">
        <v>4196</v>
      </c>
      <c r="C3042" s="40">
        <v>-80.233531999999997</v>
      </c>
      <c r="D3042" s="40">
        <v>38.897805699999999</v>
      </c>
    </row>
    <row r="3043" spans="1:4">
      <c r="A3043" s="40">
        <v>54099</v>
      </c>
      <c r="B3043" s="20" t="s">
        <v>3021</v>
      </c>
      <c r="C3043" s="40">
        <v>-82.426857999999996</v>
      </c>
      <c r="D3043" s="40">
        <v>38.145852499999997</v>
      </c>
    </row>
    <row r="3044" spans="1:4">
      <c r="A3044" s="40">
        <v>54101</v>
      </c>
      <c r="B3044" s="20" t="s">
        <v>3022</v>
      </c>
      <c r="C3044" s="40">
        <v>-80.421865999999994</v>
      </c>
      <c r="D3044" s="40">
        <v>38.494728600000002</v>
      </c>
    </row>
    <row r="3045" spans="1:4">
      <c r="A3045" s="40">
        <v>54103</v>
      </c>
      <c r="B3045" s="20" t="s">
        <v>4341</v>
      </c>
      <c r="C3045" s="40">
        <v>-80.638345000000001</v>
      </c>
      <c r="D3045" s="40">
        <v>39.605502999999999</v>
      </c>
    </row>
    <row r="3046" spans="1:4">
      <c r="A3046" s="40">
        <v>54105</v>
      </c>
      <c r="B3046" s="20" t="s">
        <v>4342</v>
      </c>
      <c r="C3046" s="40">
        <v>-81.378856999999996</v>
      </c>
      <c r="D3046" s="40">
        <v>39.022350600000003</v>
      </c>
    </row>
    <row r="3047" spans="1:4">
      <c r="A3047" s="40">
        <v>54107</v>
      </c>
      <c r="B3047" s="20" t="s">
        <v>3875</v>
      </c>
      <c r="C3047" s="40">
        <v>-81.514900999999995</v>
      </c>
      <c r="D3047" s="40">
        <v>39.211276300000002</v>
      </c>
    </row>
    <row r="3048" spans="1:4">
      <c r="A3048" s="40">
        <v>54109</v>
      </c>
      <c r="B3048" s="20" t="s">
        <v>2578</v>
      </c>
      <c r="C3048" s="40">
        <v>-81.549402999999998</v>
      </c>
      <c r="D3048" s="40">
        <v>37.609519800000001</v>
      </c>
    </row>
    <row r="3049" spans="1:4">
      <c r="A3049" s="40">
        <v>55001</v>
      </c>
      <c r="B3049" s="20" t="s">
        <v>2805</v>
      </c>
      <c r="C3049" s="40">
        <v>-89.770386000000002</v>
      </c>
      <c r="D3049" s="40">
        <v>43.969554000000002</v>
      </c>
    </row>
    <row r="3050" spans="1:4">
      <c r="A3050" s="40">
        <v>55003</v>
      </c>
      <c r="B3050" s="20" t="s">
        <v>3842</v>
      </c>
      <c r="C3050" s="40">
        <v>-90.677451000000005</v>
      </c>
      <c r="D3050" s="40">
        <v>46.334637299999997</v>
      </c>
    </row>
    <row r="3051" spans="1:4">
      <c r="A3051" s="40">
        <v>55005</v>
      </c>
      <c r="B3051" s="20" t="s">
        <v>4343</v>
      </c>
      <c r="C3051" s="40">
        <v>-91.848336000000003</v>
      </c>
      <c r="D3051" s="40">
        <v>45.423727</v>
      </c>
    </row>
    <row r="3052" spans="1:4">
      <c r="A3052" s="40">
        <v>55007</v>
      </c>
      <c r="B3052" s="20" t="s">
        <v>4344</v>
      </c>
      <c r="C3052" s="40">
        <v>-91.200774999999993</v>
      </c>
      <c r="D3052" s="40">
        <v>46.524182799999998</v>
      </c>
    </row>
    <row r="3053" spans="1:4">
      <c r="A3053" s="40">
        <v>55009</v>
      </c>
      <c r="B3053" s="20" t="s">
        <v>3067</v>
      </c>
      <c r="C3053" s="40">
        <v>-88.003665999999996</v>
      </c>
      <c r="D3053" s="40">
        <v>44.452500999999998</v>
      </c>
    </row>
    <row r="3054" spans="1:4">
      <c r="A3054" s="40">
        <v>55011</v>
      </c>
      <c r="B3054" s="20" t="s">
        <v>3634</v>
      </c>
      <c r="C3054" s="40">
        <v>-91.754750999999999</v>
      </c>
      <c r="D3054" s="40">
        <v>44.380055200000001</v>
      </c>
    </row>
    <row r="3055" spans="1:4">
      <c r="A3055" s="40">
        <v>55013</v>
      </c>
      <c r="B3055" s="20" t="s">
        <v>4345</v>
      </c>
      <c r="C3055" s="40">
        <v>-92.367698000000004</v>
      </c>
      <c r="D3055" s="40">
        <v>45.862864299999998</v>
      </c>
    </row>
    <row r="3056" spans="1:4">
      <c r="A3056" s="40">
        <v>55015</v>
      </c>
      <c r="B3056" s="20" t="s">
        <v>4346</v>
      </c>
      <c r="C3056" s="40">
        <v>-88.217803000000004</v>
      </c>
      <c r="D3056" s="40">
        <v>44.081631600000001</v>
      </c>
    </row>
    <row r="3057" spans="1:4">
      <c r="A3057" s="40">
        <v>55017</v>
      </c>
      <c r="B3057" s="20" t="s">
        <v>3416</v>
      </c>
      <c r="C3057" s="40">
        <v>-91.280170999999996</v>
      </c>
      <c r="D3057" s="40">
        <v>45.069218800000002</v>
      </c>
    </row>
    <row r="3058" spans="1:4">
      <c r="A3058" s="40">
        <v>55019</v>
      </c>
      <c r="B3058" s="20" t="s">
        <v>2704</v>
      </c>
      <c r="C3058" s="40">
        <v>-90.612075000000004</v>
      </c>
      <c r="D3058" s="40">
        <v>44.734833799999997</v>
      </c>
    </row>
    <row r="3059" spans="1:4">
      <c r="A3059" s="40">
        <v>55021</v>
      </c>
      <c r="B3059" s="20" t="s">
        <v>2705</v>
      </c>
      <c r="C3059" s="40">
        <v>-89.334083000000007</v>
      </c>
      <c r="D3059" s="40">
        <v>43.4669904</v>
      </c>
    </row>
    <row r="3060" spans="1:4">
      <c r="A3060" s="40">
        <v>55023</v>
      </c>
      <c r="B3060" s="20" t="s">
        <v>2708</v>
      </c>
      <c r="C3060" s="40">
        <v>-90.930685999999994</v>
      </c>
      <c r="D3060" s="40">
        <v>43.239660899999997</v>
      </c>
    </row>
    <row r="3061" spans="1:4">
      <c r="A3061" s="40">
        <v>55025</v>
      </c>
      <c r="B3061" s="20" t="s">
        <v>4347</v>
      </c>
      <c r="C3061" s="40">
        <v>-89.417862999999997</v>
      </c>
      <c r="D3061" s="40">
        <v>43.0674657</v>
      </c>
    </row>
    <row r="3062" spans="1:4">
      <c r="A3062" s="40">
        <v>55027</v>
      </c>
      <c r="B3062" s="20" t="s">
        <v>2952</v>
      </c>
      <c r="C3062" s="40">
        <v>-88.707710000000006</v>
      </c>
      <c r="D3062" s="40">
        <v>43.415813700000001</v>
      </c>
    </row>
    <row r="3063" spans="1:4">
      <c r="A3063" s="40">
        <v>55029</v>
      </c>
      <c r="B3063" s="20" t="s">
        <v>4348</v>
      </c>
      <c r="C3063" s="40">
        <v>-87.311130000000006</v>
      </c>
      <c r="D3063" s="40">
        <v>44.950305200000003</v>
      </c>
    </row>
    <row r="3064" spans="1:4">
      <c r="A3064" s="40">
        <v>55031</v>
      </c>
      <c r="B3064" s="20" t="s">
        <v>2823</v>
      </c>
      <c r="C3064" s="40">
        <v>-91.916189000000003</v>
      </c>
      <c r="D3064" s="40">
        <v>46.432920699999997</v>
      </c>
    </row>
    <row r="3065" spans="1:4">
      <c r="A3065" s="40">
        <v>55033</v>
      </c>
      <c r="B3065" s="20" t="s">
        <v>3820</v>
      </c>
      <c r="C3065" s="40">
        <v>-91.896534000000003</v>
      </c>
      <c r="D3065" s="40">
        <v>44.946748499999998</v>
      </c>
    </row>
    <row r="3066" spans="1:4">
      <c r="A3066" s="40">
        <v>55035</v>
      </c>
      <c r="B3066" s="20" t="s">
        <v>4349</v>
      </c>
      <c r="C3066" s="40">
        <v>-91.286091999999996</v>
      </c>
      <c r="D3066" s="40">
        <v>44.726613999999998</v>
      </c>
    </row>
    <row r="3067" spans="1:4">
      <c r="A3067" s="40">
        <v>55037</v>
      </c>
      <c r="B3067" s="20" t="s">
        <v>3978</v>
      </c>
      <c r="C3067" s="40">
        <v>-88.397617999999994</v>
      </c>
      <c r="D3067" s="40">
        <v>45.848097899999999</v>
      </c>
    </row>
    <row r="3068" spans="1:4">
      <c r="A3068" s="40">
        <v>55039</v>
      </c>
      <c r="B3068" s="20" t="s">
        <v>4350</v>
      </c>
      <c r="C3068" s="40">
        <v>-88.488853000000006</v>
      </c>
      <c r="D3068" s="40">
        <v>43.753549100000001</v>
      </c>
    </row>
    <row r="3069" spans="1:4">
      <c r="A3069" s="40">
        <v>55041</v>
      </c>
      <c r="B3069" s="20" t="s">
        <v>3945</v>
      </c>
      <c r="C3069" s="40">
        <v>-88.770594000000003</v>
      </c>
      <c r="D3069" s="40">
        <v>45.667562500000003</v>
      </c>
    </row>
    <row r="3070" spans="1:4">
      <c r="A3070" s="40">
        <v>55043</v>
      </c>
      <c r="B3070" s="20" t="s">
        <v>2716</v>
      </c>
      <c r="C3070" s="40">
        <v>-90.706305</v>
      </c>
      <c r="D3070" s="40">
        <v>42.8675748</v>
      </c>
    </row>
    <row r="3071" spans="1:4">
      <c r="A3071" s="40">
        <v>55045</v>
      </c>
      <c r="B3071" s="20" t="s">
        <v>3290</v>
      </c>
      <c r="C3071" s="40">
        <v>-89.602164999999999</v>
      </c>
      <c r="D3071" s="40">
        <v>42.679946100000002</v>
      </c>
    </row>
    <row r="3072" spans="1:4">
      <c r="A3072" s="40">
        <v>55047</v>
      </c>
      <c r="B3072" s="20" t="s">
        <v>4351</v>
      </c>
      <c r="C3072" s="40">
        <v>-89.045051000000001</v>
      </c>
      <c r="D3072" s="40">
        <v>43.800372299999999</v>
      </c>
    </row>
    <row r="3073" spans="1:4">
      <c r="A3073" s="40">
        <v>55049</v>
      </c>
      <c r="B3073" s="20" t="s">
        <v>1259</v>
      </c>
      <c r="C3073" s="40">
        <v>-90.135238999999999</v>
      </c>
      <c r="D3073" s="40">
        <v>43.000208299999997</v>
      </c>
    </row>
    <row r="3074" spans="1:4">
      <c r="A3074" s="40">
        <v>55051</v>
      </c>
      <c r="B3074" s="20" t="s">
        <v>3430</v>
      </c>
      <c r="C3074" s="40">
        <v>-90.242660000000001</v>
      </c>
      <c r="D3074" s="40">
        <v>46.262476599999999</v>
      </c>
    </row>
    <row r="3075" spans="1:4">
      <c r="A3075" s="40">
        <v>55053</v>
      </c>
      <c r="B3075" s="20" t="s">
        <v>2623</v>
      </c>
      <c r="C3075" s="40">
        <v>-90.805153000000004</v>
      </c>
      <c r="D3075" s="40">
        <v>44.319270099999997</v>
      </c>
    </row>
    <row r="3076" spans="1:4">
      <c r="A3076" s="40">
        <v>55055</v>
      </c>
      <c r="B3076" s="20" t="s">
        <v>2624</v>
      </c>
      <c r="C3076" s="40">
        <v>-88.775328000000002</v>
      </c>
      <c r="D3076" s="40">
        <v>43.020531900000002</v>
      </c>
    </row>
    <row r="3077" spans="1:4">
      <c r="A3077" s="40">
        <v>55057</v>
      </c>
      <c r="B3077" s="20" t="s">
        <v>2663</v>
      </c>
      <c r="C3077" s="40">
        <v>-90.113720999999998</v>
      </c>
      <c r="D3077" s="40">
        <v>43.924320600000001</v>
      </c>
    </row>
    <row r="3078" spans="1:4">
      <c r="A3078" s="40">
        <v>55059</v>
      </c>
      <c r="B3078" s="20" t="s">
        <v>4352</v>
      </c>
      <c r="C3078" s="40">
        <v>-88.042096000000001</v>
      </c>
      <c r="D3078" s="40">
        <v>42.576591700000002</v>
      </c>
    </row>
    <row r="3079" spans="1:4">
      <c r="A3079" s="40">
        <v>55061</v>
      </c>
      <c r="B3079" s="20" t="s">
        <v>4353</v>
      </c>
      <c r="C3079" s="40">
        <v>-87.615093999999999</v>
      </c>
      <c r="D3079" s="40">
        <v>44.516380900000001</v>
      </c>
    </row>
    <row r="3080" spans="1:4">
      <c r="A3080" s="40">
        <v>55063</v>
      </c>
      <c r="B3080" s="20" t="s">
        <v>4354</v>
      </c>
      <c r="C3080" s="40">
        <v>-91.115438999999995</v>
      </c>
      <c r="D3080" s="40">
        <v>43.906639800000001</v>
      </c>
    </row>
    <row r="3081" spans="1:4">
      <c r="A3081" s="40">
        <v>55065</v>
      </c>
      <c r="B3081" s="20" t="s">
        <v>2723</v>
      </c>
      <c r="C3081" s="40">
        <v>-90.131895</v>
      </c>
      <c r="D3081" s="40">
        <v>42.660210800000002</v>
      </c>
    </row>
    <row r="3082" spans="1:4">
      <c r="A3082" s="40">
        <v>55067</v>
      </c>
      <c r="B3082" s="20" t="s">
        <v>4355</v>
      </c>
      <c r="C3082" s="40">
        <v>-89.071935999999994</v>
      </c>
      <c r="D3082" s="40">
        <v>45.262199899999999</v>
      </c>
    </row>
    <row r="3083" spans="1:4">
      <c r="A3083" s="40">
        <v>55069</v>
      </c>
      <c r="B3083" s="20" t="s">
        <v>2724</v>
      </c>
      <c r="C3083" s="40">
        <v>-89.734740000000002</v>
      </c>
      <c r="D3083" s="40">
        <v>45.337242400000001</v>
      </c>
    </row>
    <row r="3084" spans="1:4">
      <c r="A3084" s="40">
        <v>55071</v>
      </c>
      <c r="B3084" s="20" t="s">
        <v>4356</v>
      </c>
      <c r="C3084" s="40">
        <v>-87.809484999999995</v>
      </c>
      <c r="D3084" s="40">
        <v>44.119906399999998</v>
      </c>
    </row>
    <row r="3085" spans="1:4">
      <c r="A3085" s="40">
        <v>55073</v>
      </c>
      <c r="B3085" s="20" t="s">
        <v>4357</v>
      </c>
      <c r="C3085" s="40">
        <v>-89.758634000000001</v>
      </c>
      <c r="D3085" s="40">
        <v>44.897925299999997</v>
      </c>
    </row>
    <row r="3086" spans="1:4">
      <c r="A3086" s="40">
        <v>55075</v>
      </c>
      <c r="B3086" s="20" t="s">
        <v>4358</v>
      </c>
      <c r="C3086" s="40">
        <v>-88.033358000000007</v>
      </c>
      <c r="D3086" s="40">
        <v>45.382899000000002</v>
      </c>
    </row>
    <row r="3087" spans="1:4">
      <c r="A3087" s="40">
        <v>55077</v>
      </c>
      <c r="B3087" s="20" t="s">
        <v>3442</v>
      </c>
      <c r="C3087" s="40">
        <v>-89.398966000000001</v>
      </c>
      <c r="D3087" s="40">
        <v>43.819713299999997</v>
      </c>
    </row>
    <row r="3088" spans="1:4">
      <c r="A3088" s="40">
        <v>55078</v>
      </c>
      <c r="B3088" s="20" t="s">
        <v>3444</v>
      </c>
      <c r="C3088" s="40">
        <v>-88.709573000000006</v>
      </c>
      <c r="D3088" s="40">
        <v>45.0042835</v>
      </c>
    </row>
    <row r="3089" spans="1:4">
      <c r="A3089" s="40">
        <v>55079</v>
      </c>
      <c r="B3089" s="20" t="s">
        <v>4359</v>
      </c>
      <c r="C3089" s="40">
        <v>-87.966988000000001</v>
      </c>
      <c r="D3089" s="40">
        <v>43.007006599999997</v>
      </c>
    </row>
    <row r="3090" spans="1:4">
      <c r="A3090" s="40">
        <v>55081</v>
      </c>
      <c r="B3090" s="20" t="s">
        <v>2636</v>
      </c>
      <c r="C3090" s="40">
        <v>-90.618201999999997</v>
      </c>
      <c r="D3090" s="40">
        <v>43.945762199999997</v>
      </c>
    </row>
    <row r="3091" spans="1:4">
      <c r="A3091" s="40">
        <v>55083</v>
      </c>
      <c r="B3091" s="20" t="s">
        <v>4360</v>
      </c>
      <c r="C3091" s="40">
        <v>-88.268951999999999</v>
      </c>
      <c r="D3091" s="40">
        <v>45.026165599999999</v>
      </c>
    </row>
    <row r="3092" spans="1:4">
      <c r="A3092" s="40">
        <v>55085</v>
      </c>
      <c r="B3092" s="20" t="s">
        <v>3057</v>
      </c>
      <c r="C3092" s="40">
        <v>-89.521614</v>
      </c>
      <c r="D3092" s="40">
        <v>45.705219800000002</v>
      </c>
    </row>
    <row r="3093" spans="1:4">
      <c r="A3093" s="40">
        <v>55087</v>
      </c>
      <c r="B3093" s="20" t="s">
        <v>4361</v>
      </c>
      <c r="C3093" s="40">
        <v>-88.465649999999997</v>
      </c>
      <c r="D3093" s="40">
        <v>44.415788900000003</v>
      </c>
    </row>
    <row r="3094" spans="1:4">
      <c r="A3094" s="40">
        <v>55089</v>
      </c>
      <c r="B3094" s="20" t="s">
        <v>4362</v>
      </c>
      <c r="C3094" s="40">
        <v>-87.951387999999994</v>
      </c>
      <c r="D3094" s="40">
        <v>43.383759099999999</v>
      </c>
    </row>
    <row r="3095" spans="1:4">
      <c r="A3095" s="40">
        <v>55091</v>
      </c>
      <c r="B3095" s="20" t="s">
        <v>4363</v>
      </c>
      <c r="C3095" s="40">
        <v>-92.001789000000002</v>
      </c>
      <c r="D3095" s="40">
        <v>44.583026799999999</v>
      </c>
    </row>
    <row r="3096" spans="1:4">
      <c r="A3096" s="40">
        <v>55093</v>
      </c>
      <c r="B3096" s="20" t="s">
        <v>2995</v>
      </c>
      <c r="C3096" s="40">
        <v>-92.422124999999994</v>
      </c>
      <c r="D3096" s="40">
        <v>44.719097400000003</v>
      </c>
    </row>
    <row r="3097" spans="1:4">
      <c r="A3097" s="40">
        <v>55095</v>
      </c>
      <c r="B3097" s="20" t="s">
        <v>2733</v>
      </c>
      <c r="C3097" s="40">
        <v>-92.441235000000006</v>
      </c>
      <c r="D3097" s="40">
        <v>45.461539299999998</v>
      </c>
    </row>
    <row r="3098" spans="1:4">
      <c r="A3098" s="40">
        <v>55097</v>
      </c>
      <c r="B3098" s="20" t="s">
        <v>3866</v>
      </c>
      <c r="C3098" s="40">
        <v>-89.501544999999993</v>
      </c>
      <c r="D3098" s="40">
        <v>44.475613799999998</v>
      </c>
    </row>
    <row r="3099" spans="1:4">
      <c r="A3099" s="40">
        <v>55099</v>
      </c>
      <c r="B3099" s="20" t="s">
        <v>4364</v>
      </c>
      <c r="C3099" s="40">
        <v>-90.361545000000007</v>
      </c>
      <c r="D3099" s="40">
        <v>45.680542500000001</v>
      </c>
    </row>
    <row r="3100" spans="1:4">
      <c r="A3100" s="40">
        <v>55101</v>
      </c>
      <c r="B3100" s="20" t="s">
        <v>4365</v>
      </c>
      <c r="C3100" s="40">
        <v>-88.061119000000005</v>
      </c>
      <c r="D3100" s="40">
        <v>42.747312800000003</v>
      </c>
    </row>
    <row r="3101" spans="1:4">
      <c r="A3101" s="40">
        <v>55103</v>
      </c>
      <c r="B3101" s="20" t="s">
        <v>3105</v>
      </c>
      <c r="C3101" s="40">
        <v>-90.429496999999998</v>
      </c>
      <c r="D3101" s="40">
        <v>43.375671699999998</v>
      </c>
    </row>
    <row r="3102" spans="1:4">
      <c r="A3102" s="40">
        <v>55105</v>
      </c>
      <c r="B3102" s="20" t="s">
        <v>3511</v>
      </c>
      <c r="C3102" s="40">
        <v>-89.071280000000002</v>
      </c>
      <c r="D3102" s="40">
        <v>42.671186499999997</v>
      </c>
    </row>
    <row r="3103" spans="1:4">
      <c r="A3103" s="40">
        <v>55107</v>
      </c>
      <c r="B3103" s="20" t="s">
        <v>4175</v>
      </c>
      <c r="C3103" s="40">
        <v>-91.133337999999995</v>
      </c>
      <c r="D3103" s="40">
        <v>45.4748941</v>
      </c>
    </row>
    <row r="3104" spans="1:4">
      <c r="A3104" s="40">
        <v>55109</v>
      </c>
      <c r="B3104" s="20" t="s">
        <v>4366</v>
      </c>
      <c r="C3104" s="40">
        <v>-92.452950999999999</v>
      </c>
      <c r="D3104" s="40">
        <v>45.033456299999997</v>
      </c>
    </row>
    <row r="3105" spans="1:4">
      <c r="A3105" s="40">
        <v>55111</v>
      </c>
      <c r="B3105" s="20" t="s">
        <v>4367</v>
      </c>
      <c r="C3105" s="40">
        <v>-89.948198000000005</v>
      </c>
      <c r="D3105" s="40">
        <v>43.426671800000001</v>
      </c>
    </row>
    <row r="3106" spans="1:4">
      <c r="A3106" s="40">
        <v>55113</v>
      </c>
      <c r="B3106" s="20" t="s">
        <v>4368</v>
      </c>
      <c r="C3106" s="40">
        <v>-91.144890000000004</v>
      </c>
      <c r="D3106" s="40">
        <v>45.879952899999999</v>
      </c>
    </row>
    <row r="3107" spans="1:4">
      <c r="A3107" s="40">
        <v>55115</v>
      </c>
      <c r="B3107" s="20" t="s">
        <v>4369</v>
      </c>
      <c r="C3107" s="40">
        <v>-88.764893000000001</v>
      </c>
      <c r="D3107" s="40">
        <v>44.788870000000003</v>
      </c>
    </row>
    <row r="3108" spans="1:4">
      <c r="A3108" s="40">
        <v>55117</v>
      </c>
      <c r="B3108" s="20" t="s">
        <v>4370</v>
      </c>
      <c r="C3108" s="40">
        <v>-87.945663999999994</v>
      </c>
      <c r="D3108" s="40">
        <v>43.721087400000002</v>
      </c>
    </row>
    <row r="3109" spans="1:4">
      <c r="A3109" s="40">
        <v>55119</v>
      </c>
      <c r="B3109" s="20" t="s">
        <v>2916</v>
      </c>
      <c r="C3109" s="40">
        <v>-90.501644999999996</v>
      </c>
      <c r="D3109" s="40">
        <v>45.211586099999998</v>
      </c>
    </row>
    <row r="3110" spans="1:4">
      <c r="A3110" s="40">
        <v>55121</v>
      </c>
      <c r="B3110" s="20" t="s">
        <v>4371</v>
      </c>
      <c r="C3110" s="40">
        <v>-91.358749000000003</v>
      </c>
      <c r="D3110" s="40">
        <v>44.3039019</v>
      </c>
    </row>
    <row r="3111" spans="1:4">
      <c r="A3111" s="40">
        <v>55123</v>
      </c>
      <c r="B3111" s="20" t="s">
        <v>3364</v>
      </c>
      <c r="C3111" s="40">
        <v>-90.834637000000001</v>
      </c>
      <c r="D3111" s="40">
        <v>43.594020499999999</v>
      </c>
    </row>
    <row r="3112" spans="1:4">
      <c r="A3112" s="40">
        <v>55125</v>
      </c>
      <c r="B3112" s="20" t="s">
        <v>4372</v>
      </c>
      <c r="C3112" s="40">
        <v>-89.515083000000004</v>
      </c>
      <c r="D3112" s="40">
        <v>46.052755099999999</v>
      </c>
    </row>
    <row r="3113" spans="1:4">
      <c r="A3113" s="40">
        <v>55127</v>
      </c>
      <c r="B3113" s="20" t="s">
        <v>4026</v>
      </c>
      <c r="C3113" s="40">
        <v>-88.541579999999996</v>
      </c>
      <c r="D3113" s="40">
        <v>42.668485500000003</v>
      </c>
    </row>
    <row r="3114" spans="1:4">
      <c r="A3114" s="40">
        <v>55129</v>
      </c>
      <c r="B3114" s="20" t="s">
        <v>4373</v>
      </c>
      <c r="C3114" s="40">
        <v>-91.791314999999997</v>
      </c>
      <c r="D3114" s="40">
        <v>45.899097300000001</v>
      </c>
    </row>
    <row r="3115" spans="1:4">
      <c r="A3115" s="40">
        <v>55131</v>
      </c>
      <c r="B3115" s="20" t="s">
        <v>1523</v>
      </c>
      <c r="C3115" s="40">
        <v>-88.230412999999999</v>
      </c>
      <c r="D3115" s="40">
        <v>43.368877900000001</v>
      </c>
    </row>
    <row r="3116" spans="1:4">
      <c r="A3116" s="40">
        <v>55133</v>
      </c>
      <c r="B3116" s="20" t="s">
        <v>4374</v>
      </c>
      <c r="C3116" s="40">
        <v>-88.304300999999995</v>
      </c>
      <c r="D3116" s="40">
        <v>43.018335499999999</v>
      </c>
    </row>
    <row r="3117" spans="1:4">
      <c r="A3117" s="40">
        <v>55135</v>
      </c>
      <c r="B3117" s="20" t="s">
        <v>4375</v>
      </c>
      <c r="C3117" s="40">
        <v>-88.965326000000005</v>
      </c>
      <c r="D3117" s="40">
        <v>44.470707300000001</v>
      </c>
    </row>
    <row r="3118" spans="1:4">
      <c r="A3118" s="40">
        <v>55137</v>
      </c>
      <c r="B3118" s="20" t="s">
        <v>4376</v>
      </c>
      <c r="C3118" s="40">
        <v>-89.243168999999995</v>
      </c>
      <c r="D3118" s="40">
        <v>44.1132822</v>
      </c>
    </row>
    <row r="3119" spans="1:4">
      <c r="A3119" s="40">
        <v>55139</v>
      </c>
      <c r="B3119" s="20" t="s">
        <v>3117</v>
      </c>
      <c r="C3119" s="40">
        <v>-88.644771000000006</v>
      </c>
      <c r="D3119" s="40">
        <v>44.068869200000002</v>
      </c>
    </row>
    <row r="3120" spans="1:4">
      <c r="A3120" s="40">
        <v>55141</v>
      </c>
      <c r="B3120" s="20" t="s">
        <v>3875</v>
      </c>
      <c r="C3120" s="40">
        <v>-90.041618999999997</v>
      </c>
      <c r="D3120" s="40">
        <v>44.455353299999999</v>
      </c>
    </row>
    <row r="3121" spans="1:4">
      <c r="A3121" s="40">
        <v>56001</v>
      </c>
      <c r="B3121" s="20" t="s">
        <v>3721</v>
      </c>
      <c r="C3121" s="40">
        <v>-105.72367</v>
      </c>
      <c r="D3121" s="40">
        <v>41.654538000000002</v>
      </c>
    </row>
    <row r="3122" spans="1:4">
      <c r="A3122" s="40">
        <v>56003</v>
      </c>
      <c r="B3122" s="20" t="s">
        <v>3596</v>
      </c>
      <c r="C3122" s="40">
        <v>-107.99489</v>
      </c>
      <c r="D3122" s="40">
        <v>44.526360799999999</v>
      </c>
    </row>
    <row r="3123" spans="1:4">
      <c r="A3123" s="40">
        <v>56005</v>
      </c>
      <c r="B3123" s="20" t="s">
        <v>3279</v>
      </c>
      <c r="C3123" s="40">
        <v>-105.54846999999999</v>
      </c>
      <c r="D3123" s="40">
        <v>44.248066000000001</v>
      </c>
    </row>
    <row r="3124" spans="1:4">
      <c r="A3124" s="40">
        <v>56007</v>
      </c>
      <c r="B3124" s="20" t="s">
        <v>3598</v>
      </c>
      <c r="C3124" s="40">
        <v>-106.93039</v>
      </c>
      <c r="D3124" s="40">
        <v>41.694139999999997</v>
      </c>
    </row>
    <row r="3125" spans="1:4">
      <c r="A3125" s="40">
        <v>56009</v>
      </c>
      <c r="B3125" s="20" t="s">
        <v>4377</v>
      </c>
      <c r="C3125" s="40">
        <v>-105.50773</v>
      </c>
      <c r="D3125" s="40">
        <v>42.9722826</v>
      </c>
    </row>
    <row r="3126" spans="1:4">
      <c r="A3126" s="40">
        <v>56011</v>
      </c>
      <c r="B3126" s="20" t="s">
        <v>3919</v>
      </c>
      <c r="C3126" s="40">
        <v>-104.57032</v>
      </c>
      <c r="D3126" s="40">
        <v>44.588439299999997</v>
      </c>
    </row>
    <row r="3127" spans="1:4">
      <c r="A3127" s="40">
        <v>56013</v>
      </c>
      <c r="B3127" s="20" t="s">
        <v>2827</v>
      </c>
      <c r="C3127" s="40">
        <v>-108.63042</v>
      </c>
      <c r="D3127" s="40">
        <v>43.040557100000001</v>
      </c>
    </row>
    <row r="3128" spans="1:4">
      <c r="A3128" s="40">
        <v>56015</v>
      </c>
      <c r="B3128" s="20" t="s">
        <v>4378</v>
      </c>
      <c r="C3128" s="40">
        <v>-104.35334</v>
      </c>
      <c r="D3128" s="40">
        <v>42.087725800000001</v>
      </c>
    </row>
    <row r="3129" spans="1:4">
      <c r="A3129" s="40">
        <v>56017</v>
      </c>
      <c r="B3129" s="20" t="s">
        <v>4379</v>
      </c>
      <c r="C3129" s="40">
        <v>-108.44229</v>
      </c>
      <c r="D3129" s="40">
        <v>43.718978399999997</v>
      </c>
    </row>
    <row r="3130" spans="1:4">
      <c r="A3130" s="40">
        <v>56019</v>
      </c>
      <c r="B3130" s="20" t="s">
        <v>2722</v>
      </c>
      <c r="C3130" s="40">
        <v>-106.58493</v>
      </c>
      <c r="D3130" s="40">
        <v>44.039968299999998</v>
      </c>
    </row>
    <row r="3131" spans="1:4">
      <c r="A3131" s="40">
        <v>56021</v>
      </c>
      <c r="B3131" s="20" t="s">
        <v>4380</v>
      </c>
      <c r="C3131" s="40">
        <v>-104.68922000000001</v>
      </c>
      <c r="D3131" s="40">
        <v>41.307093600000002</v>
      </c>
    </row>
    <row r="3132" spans="1:4">
      <c r="A3132" s="40">
        <v>56023</v>
      </c>
      <c r="B3132" s="20" t="s">
        <v>2724</v>
      </c>
      <c r="C3132" s="40">
        <v>-110.65607</v>
      </c>
      <c r="D3132" s="40">
        <v>42.264093799999998</v>
      </c>
    </row>
    <row r="3133" spans="1:4">
      <c r="A3133" s="40">
        <v>56025</v>
      </c>
      <c r="B3133" s="20" t="s">
        <v>4381</v>
      </c>
      <c r="C3133" s="40">
        <v>-106.79888</v>
      </c>
      <c r="D3133" s="40">
        <v>42.961940499999997</v>
      </c>
    </row>
    <row r="3134" spans="1:4">
      <c r="A3134" s="40">
        <v>56027</v>
      </c>
      <c r="B3134" s="20" t="s">
        <v>4382</v>
      </c>
      <c r="C3134" s="40">
        <v>-104.4756</v>
      </c>
      <c r="D3134" s="40">
        <v>43.056169500000003</v>
      </c>
    </row>
    <row r="3135" spans="1:4">
      <c r="A3135" s="40">
        <v>56029</v>
      </c>
      <c r="B3135" s="20" t="s">
        <v>2846</v>
      </c>
      <c r="C3135" s="40">
        <v>-109.5886</v>
      </c>
      <c r="D3135" s="40">
        <v>44.520535299999999</v>
      </c>
    </row>
    <row r="3136" spans="1:4">
      <c r="A3136" s="40">
        <v>56031</v>
      </c>
      <c r="B3136" s="20" t="s">
        <v>3585</v>
      </c>
      <c r="C3136" s="40">
        <v>-104.96613000000001</v>
      </c>
      <c r="D3136" s="40">
        <v>42.132390700000002</v>
      </c>
    </row>
    <row r="3137" spans="1:4">
      <c r="A3137" s="40">
        <v>56033</v>
      </c>
      <c r="B3137" s="20" t="s">
        <v>3254</v>
      </c>
      <c r="C3137" s="40">
        <v>-106.87994999999999</v>
      </c>
      <c r="D3137" s="40">
        <v>44.790680100000003</v>
      </c>
    </row>
    <row r="3138" spans="1:4">
      <c r="A3138" s="40">
        <v>56035</v>
      </c>
      <c r="B3138" s="20" t="s">
        <v>4383</v>
      </c>
      <c r="C3138" s="40">
        <v>-109.91484</v>
      </c>
      <c r="D3138" s="40">
        <v>42.766884500000003</v>
      </c>
    </row>
    <row r="3139" spans="1:4">
      <c r="A3139" s="40">
        <v>56037</v>
      </c>
      <c r="B3139" s="20" t="s">
        <v>4384</v>
      </c>
      <c r="C3139" s="40">
        <v>-108.87939</v>
      </c>
      <c r="D3139" s="40">
        <v>41.659762499999999</v>
      </c>
    </row>
    <row r="3140" spans="1:4">
      <c r="A3140" s="40">
        <v>56039</v>
      </c>
      <c r="B3140" s="20" t="s">
        <v>3062</v>
      </c>
      <c r="C3140" s="40">
        <v>-110.58969999999999</v>
      </c>
      <c r="D3140" s="40">
        <v>43.934563699999998</v>
      </c>
    </row>
    <row r="3141" spans="1:4">
      <c r="A3141" s="40">
        <v>56041</v>
      </c>
      <c r="B3141" s="20" t="s">
        <v>4385</v>
      </c>
      <c r="C3141" s="40">
        <v>-110.5474</v>
      </c>
      <c r="D3141" s="40">
        <v>41.287496599999997</v>
      </c>
    </row>
    <row r="3142" spans="1:4">
      <c r="A3142" s="40">
        <v>56043</v>
      </c>
      <c r="B3142" s="20" t="s">
        <v>4386</v>
      </c>
      <c r="C3142" s="40">
        <v>-107.68231</v>
      </c>
      <c r="D3142" s="40">
        <v>43.904378399999999</v>
      </c>
    </row>
    <row r="3143" spans="1:4">
      <c r="A3143" s="40">
        <v>56045</v>
      </c>
      <c r="B3143" s="20" t="s">
        <v>4387</v>
      </c>
      <c r="C3143" s="40">
        <v>-104.56740000000001</v>
      </c>
      <c r="D3143" s="40">
        <v>43.840314999999997</v>
      </c>
    </row>
    <row r="3144" spans="1:4">
      <c r="A3144" s="40">
        <v>60010</v>
      </c>
      <c r="B3144" s="20" t="s">
        <v>4388</v>
      </c>
      <c r="C3144" s="40">
        <v>-170.65711999999999</v>
      </c>
      <c r="D3144" s="40">
        <v>-14.274293999999999</v>
      </c>
    </row>
    <row r="3145" spans="1:4">
      <c r="A3145" s="40">
        <v>60020</v>
      </c>
      <c r="B3145" s="20" t="s">
        <v>4389</v>
      </c>
      <c r="C3145" s="40">
        <v>-169.51281</v>
      </c>
      <c r="D3145" s="40">
        <v>-14.219232</v>
      </c>
    </row>
    <row r="3146" spans="1:4">
      <c r="A3146" s="40">
        <v>60030</v>
      </c>
      <c r="B3146" s="20" t="s">
        <v>4390</v>
      </c>
      <c r="C3146" s="40">
        <v>-168.15210999999999</v>
      </c>
      <c r="D3146" s="40">
        <v>-14.542123999999999</v>
      </c>
    </row>
    <row r="3147" spans="1:4">
      <c r="A3147" s="40">
        <v>60040</v>
      </c>
      <c r="B3147" s="20" t="s">
        <v>4391</v>
      </c>
      <c r="C3147" s="40">
        <v>-171.07811000000001</v>
      </c>
      <c r="D3147" s="40">
        <v>-11.054931</v>
      </c>
    </row>
    <row r="3148" spans="1:4">
      <c r="A3148" s="40">
        <v>60050</v>
      </c>
      <c r="B3148" s="20" t="s">
        <v>4392</v>
      </c>
      <c r="C3148" s="40">
        <v>-170.77034</v>
      </c>
      <c r="D3148" s="40">
        <v>-14.324738</v>
      </c>
    </row>
    <row r="3149" spans="1:4">
      <c r="A3149" s="40">
        <v>66010</v>
      </c>
      <c r="B3149" s="20" t="s">
        <v>4393</v>
      </c>
      <c r="C3149" s="40">
        <v>144.77244300000001</v>
      </c>
      <c r="D3149" s="40">
        <v>13.441604399999999</v>
      </c>
    </row>
    <row r="3150" spans="1:4">
      <c r="A3150" s="40">
        <v>69085</v>
      </c>
      <c r="B3150" s="20" t="s">
        <v>4394</v>
      </c>
      <c r="C3150" s="40">
        <v>145.70672200000001</v>
      </c>
      <c r="D3150" s="40">
        <v>17.8640726</v>
      </c>
    </row>
    <row r="3151" spans="1:4">
      <c r="A3151" s="40">
        <v>69100</v>
      </c>
      <c r="B3151" s="20" t="s">
        <v>4395</v>
      </c>
      <c r="C3151" s="40">
        <v>145.20942199999999</v>
      </c>
      <c r="D3151" s="40">
        <v>14.1551185</v>
      </c>
    </row>
    <row r="3152" spans="1:4">
      <c r="A3152" s="40">
        <v>69110</v>
      </c>
      <c r="B3152" s="20" t="s">
        <v>4396</v>
      </c>
      <c r="C3152" s="40">
        <v>145.75091</v>
      </c>
      <c r="D3152" s="40">
        <v>15.1895373</v>
      </c>
    </row>
    <row r="3153" spans="1:4">
      <c r="A3153" s="40">
        <v>69120</v>
      </c>
      <c r="B3153" s="20" t="s">
        <v>4397</v>
      </c>
      <c r="C3153" s="40">
        <v>145.626161</v>
      </c>
      <c r="D3153" s="40">
        <v>15.0007412</v>
      </c>
    </row>
    <row r="3154" spans="1:4">
      <c r="A3154" s="40">
        <v>72001</v>
      </c>
      <c r="B3154" s="20" t="s">
        <v>4398</v>
      </c>
      <c r="C3154" s="40">
        <v>-66.753516000000005</v>
      </c>
      <c r="D3154" s="40">
        <v>18.1796595</v>
      </c>
    </row>
    <row r="3155" spans="1:4">
      <c r="A3155" s="40">
        <v>72003</v>
      </c>
      <c r="B3155" s="20" t="s">
        <v>4399</v>
      </c>
      <c r="C3155" s="40">
        <v>-67.175246999999999</v>
      </c>
      <c r="D3155" s="40">
        <v>18.3603922</v>
      </c>
    </row>
    <row r="3156" spans="1:4">
      <c r="A3156" s="40">
        <v>72005</v>
      </c>
      <c r="B3156" s="20" t="s">
        <v>4400</v>
      </c>
      <c r="C3156" s="40">
        <v>-67.120677999999998</v>
      </c>
      <c r="D3156" s="40">
        <v>18.460284099999999</v>
      </c>
    </row>
    <row r="3157" spans="1:4">
      <c r="A3157" s="40">
        <v>72007</v>
      </c>
      <c r="B3157" s="20" t="s">
        <v>4401</v>
      </c>
      <c r="C3157" s="40">
        <v>-66.126078000000007</v>
      </c>
      <c r="D3157" s="40">
        <v>18.251297999999998</v>
      </c>
    </row>
    <row r="3158" spans="1:4">
      <c r="A3158" s="40">
        <v>72009</v>
      </c>
      <c r="B3158" s="20" t="s">
        <v>4402</v>
      </c>
      <c r="C3158" s="40">
        <v>-66.264548000000005</v>
      </c>
      <c r="D3158" s="40">
        <v>18.1304585</v>
      </c>
    </row>
    <row r="3159" spans="1:4">
      <c r="A3159" s="40">
        <v>72011</v>
      </c>
      <c r="B3159" s="20" t="s">
        <v>4403</v>
      </c>
      <c r="C3159" s="40">
        <v>-67.121714999999995</v>
      </c>
      <c r="D3159" s="40">
        <v>18.288721599999999</v>
      </c>
    </row>
    <row r="3160" spans="1:4">
      <c r="A3160" s="40">
        <v>72013</v>
      </c>
      <c r="B3160" s="20" t="s">
        <v>4404</v>
      </c>
      <c r="C3160" s="40">
        <v>-66.674002999999999</v>
      </c>
      <c r="D3160" s="40">
        <v>18.406539500000001</v>
      </c>
    </row>
    <row r="3161" spans="1:4">
      <c r="A3161" s="40">
        <v>72015</v>
      </c>
      <c r="B3161" s="20" t="s">
        <v>4405</v>
      </c>
      <c r="C3161" s="40">
        <v>-66.057443000000006</v>
      </c>
      <c r="D3161" s="40">
        <v>17.9984593</v>
      </c>
    </row>
    <row r="3162" spans="1:4">
      <c r="A3162" s="40">
        <v>72017</v>
      </c>
      <c r="B3162" s="20" t="s">
        <v>4406</v>
      </c>
      <c r="C3162" s="40">
        <v>-66.558819</v>
      </c>
      <c r="D3162" s="40">
        <v>18.4463829</v>
      </c>
    </row>
    <row r="3163" spans="1:4">
      <c r="A3163" s="40">
        <v>72019</v>
      </c>
      <c r="B3163" s="20" t="s">
        <v>4407</v>
      </c>
      <c r="C3163" s="40">
        <v>-66.310702000000006</v>
      </c>
      <c r="D3163" s="40">
        <v>18.200969000000001</v>
      </c>
    </row>
    <row r="3164" spans="1:4">
      <c r="A3164" s="40">
        <v>72021</v>
      </c>
      <c r="B3164" s="20" t="s">
        <v>4408</v>
      </c>
      <c r="C3164" s="40">
        <v>-66.168788000000006</v>
      </c>
      <c r="D3164" s="40">
        <v>18.348376600000002</v>
      </c>
    </row>
    <row r="3165" spans="1:4">
      <c r="A3165" s="40">
        <v>72023</v>
      </c>
      <c r="B3165" s="20" t="s">
        <v>4409</v>
      </c>
      <c r="C3165" s="40">
        <v>-67.154573999999997</v>
      </c>
      <c r="D3165" s="40">
        <v>18.039014699999999</v>
      </c>
    </row>
    <row r="3166" spans="1:4">
      <c r="A3166" s="40">
        <v>72025</v>
      </c>
      <c r="B3166" s="20" t="s">
        <v>4410</v>
      </c>
      <c r="C3166" s="40">
        <v>-66.050781000000001</v>
      </c>
      <c r="D3166" s="40">
        <v>18.2119179</v>
      </c>
    </row>
    <row r="3167" spans="1:4">
      <c r="A3167" s="40">
        <v>72027</v>
      </c>
      <c r="B3167" s="20" t="s">
        <v>4411</v>
      </c>
      <c r="C3167" s="40">
        <v>-66.860181999999995</v>
      </c>
      <c r="D3167" s="40">
        <v>18.419197499999999</v>
      </c>
    </row>
    <row r="3168" spans="1:4">
      <c r="A3168" s="40">
        <v>72029</v>
      </c>
      <c r="B3168" s="20" t="s">
        <v>4412</v>
      </c>
      <c r="C3168" s="40">
        <v>-65.887101999999999</v>
      </c>
      <c r="D3168" s="40">
        <v>18.330305200000002</v>
      </c>
    </row>
    <row r="3169" spans="1:4">
      <c r="A3169" s="40">
        <v>72031</v>
      </c>
      <c r="B3169" s="20" t="s">
        <v>4413</v>
      </c>
      <c r="C3169" s="40">
        <v>-65.956062000000003</v>
      </c>
      <c r="D3169" s="40">
        <v>18.375030299999999</v>
      </c>
    </row>
    <row r="3170" spans="1:4">
      <c r="A3170" s="40">
        <v>72033</v>
      </c>
      <c r="B3170" s="20" t="s">
        <v>4414</v>
      </c>
      <c r="C3170" s="40">
        <v>-66.139398</v>
      </c>
      <c r="D3170" s="40">
        <v>18.444368999999998</v>
      </c>
    </row>
    <row r="3171" spans="1:4">
      <c r="A3171" s="40">
        <v>72035</v>
      </c>
      <c r="B3171" s="20" t="s">
        <v>4415</v>
      </c>
      <c r="C3171" s="40">
        <v>-66.148689000000005</v>
      </c>
      <c r="D3171" s="40">
        <v>18.103788300000001</v>
      </c>
    </row>
    <row r="3172" spans="1:4">
      <c r="A3172" s="40">
        <v>72037</v>
      </c>
      <c r="B3172" s="20" t="s">
        <v>4416</v>
      </c>
      <c r="C3172" s="40">
        <v>-65.656381999999994</v>
      </c>
      <c r="D3172" s="40">
        <v>18.251415399999999</v>
      </c>
    </row>
    <row r="3173" spans="1:4">
      <c r="A3173" s="40">
        <v>72039</v>
      </c>
      <c r="B3173" s="20" t="s">
        <v>4417</v>
      </c>
      <c r="C3173" s="40">
        <v>-66.516711999999998</v>
      </c>
      <c r="D3173" s="40">
        <v>18.290147699999999</v>
      </c>
    </row>
    <row r="3174" spans="1:4">
      <c r="A3174" s="40">
        <v>72041</v>
      </c>
      <c r="B3174" s="20" t="s">
        <v>4418</v>
      </c>
      <c r="C3174" s="40">
        <v>-66.160284000000004</v>
      </c>
      <c r="D3174" s="40">
        <v>18.174237000000002</v>
      </c>
    </row>
    <row r="3175" spans="1:4">
      <c r="A3175" s="40">
        <v>72043</v>
      </c>
      <c r="B3175" s="20" t="s">
        <v>4419</v>
      </c>
      <c r="C3175" s="40">
        <v>-66.360258000000002</v>
      </c>
      <c r="D3175" s="40">
        <v>18.097026400000001</v>
      </c>
    </row>
    <row r="3176" spans="1:4">
      <c r="A3176" s="40">
        <v>72045</v>
      </c>
      <c r="B3176" s="20" t="s">
        <v>4420</v>
      </c>
      <c r="C3176" s="40">
        <v>-66.221911000000006</v>
      </c>
      <c r="D3176" s="40">
        <v>18.223828000000001</v>
      </c>
    </row>
    <row r="3177" spans="1:4">
      <c r="A3177" s="40">
        <v>72047</v>
      </c>
      <c r="B3177" s="20" t="s">
        <v>4421</v>
      </c>
      <c r="C3177" s="40">
        <v>-66.328967000000006</v>
      </c>
      <c r="D3177" s="40">
        <v>18.304100800000001</v>
      </c>
    </row>
    <row r="3178" spans="1:4">
      <c r="A3178" s="40">
        <v>72049</v>
      </c>
      <c r="B3178" s="20" t="s">
        <v>4422</v>
      </c>
      <c r="C3178" s="40">
        <v>-65.283340999999993</v>
      </c>
      <c r="D3178" s="40">
        <v>18.313784999999999</v>
      </c>
    </row>
    <row r="3179" spans="1:4">
      <c r="A3179" s="40">
        <v>72051</v>
      </c>
      <c r="B3179" s="20" t="s">
        <v>4423</v>
      </c>
      <c r="C3179" s="40">
        <v>-66.277882000000005</v>
      </c>
      <c r="D3179" s="40">
        <v>18.436439</v>
      </c>
    </row>
    <row r="3180" spans="1:4">
      <c r="A3180" s="40">
        <v>72053</v>
      </c>
      <c r="B3180" s="20" t="s">
        <v>4424</v>
      </c>
      <c r="C3180" s="40">
        <v>-65.659654000000003</v>
      </c>
      <c r="D3180" s="40">
        <v>18.323473400000001</v>
      </c>
    </row>
    <row r="3181" spans="1:4">
      <c r="A3181" s="40">
        <v>72054</v>
      </c>
      <c r="B3181" s="20" t="s">
        <v>969</v>
      </c>
      <c r="C3181" s="40">
        <v>-66.559892000000005</v>
      </c>
      <c r="D3181" s="40">
        <v>18.373303199999999</v>
      </c>
    </row>
    <row r="3182" spans="1:4">
      <c r="A3182" s="40">
        <v>72055</v>
      </c>
      <c r="B3182" s="20" t="s">
        <v>4425</v>
      </c>
      <c r="C3182" s="40">
        <v>-66.919075000000007</v>
      </c>
      <c r="D3182" s="40">
        <v>17.980896000000001</v>
      </c>
    </row>
    <row r="3183" spans="1:4">
      <c r="A3183" s="40">
        <v>72057</v>
      </c>
      <c r="B3183" s="20" t="s">
        <v>4426</v>
      </c>
      <c r="C3183" s="40">
        <v>-66.136962999999994</v>
      </c>
      <c r="D3183" s="40">
        <v>18.003777299999999</v>
      </c>
    </row>
    <row r="3184" spans="1:4">
      <c r="A3184" s="40">
        <v>72059</v>
      </c>
      <c r="B3184" s="20" t="s">
        <v>4427</v>
      </c>
      <c r="C3184" s="40">
        <v>-66.792091999999997</v>
      </c>
      <c r="D3184" s="40">
        <v>18.0398575</v>
      </c>
    </row>
    <row r="3185" spans="1:4">
      <c r="A3185" s="40">
        <v>72061</v>
      </c>
      <c r="B3185" s="20" t="s">
        <v>4428</v>
      </c>
      <c r="C3185" s="40">
        <v>-66.113686000000001</v>
      </c>
      <c r="D3185" s="40">
        <v>18.343949800000001</v>
      </c>
    </row>
    <row r="3186" spans="1:4">
      <c r="A3186" s="40">
        <v>72063</v>
      </c>
      <c r="B3186" s="20" t="s">
        <v>4429</v>
      </c>
      <c r="C3186" s="40">
        <v>-65.978562999999994</v>
      </c>
      <c r="D3186" s="40">
        <v>18.265869599999998</v>
      </c>
    </row>
    <row r="3187" spans="1:4">
      <c r="A3187" s="40">
        <v>72065</v>
      </c>
      <c r="B3187" s="20" t="s">
        <v>4430</v>
      </c>
      <c r="C3187" s="40">
        <v>-66.795743999999999</v>
      </c>
      <c r="D3187" s="40">
        <v>18.409924700000001</v>
      </c>
    </row>
    <row r="3188" spans="1:4">
      <c r="A3188" s="40">
        <v>72067</v>
      </c>
      <c r="B3188" s="20" t="s">
        <v>4431</v>
      </c>
      <c r="C3188" s="40">
        <v>-67.115773000000004</v>
      </c>
      <c r="D3188" s="40">
        <v>18.1349579</v>
      </c>
    </row>
    <row r="3189" spans="1:4">
      <c r="A3189" s="40">
        <v>72069</v>
      </c>
      <c r="B3189" s="20" t="s">
        <v>4432</v>
      </c>
      <c r="C3189" s="40">
        <v>-65.811031</v>
      </c>
      <c r="D3189" s="40">
        <v>18.145218199999999</v>
      </c>
    </row>
    <row r="3190" spans="1:4">
      <c r="A3190" s="40">
        <v>72071</v>
      </c>
      <c r="B3190" s="20" t="s">
        <v>4433</v>
      </c>
      <c r="C3190" s="40">
        <v>-67.004762999999997</v>
      </c>
      <c r="D3190" s="40">
        <v>18.449636300000002</v>
      </c>
    </row>
    <row r="3191" spans="1:4">
      <c r="A3191" s="40">
        <v>72073</v>
      </c>
      <c r="B3191" s="20" t="s">
        <v>4434</v>
      </c>
      <c r="C3191" s="40">
        <v>-66.588538</v>
      </c>
      <c r="D3191" s="40">
        <v>18.209810099999999</v>
      </c>
    </row>
    <row r="3192" spans="1:4">
      <c r="A3192" s="40">
        <v>72075</v>
      </c>
      <c r="B3192" s="20" t="s">
        <v>4435</v>
      </c>
      <c r="C3192" s="40">
        <v>-66.495447999999996</v>
      </c>
      <c r="D3192" s="40">
        <v>18.051573600000001</v>
      </c>
    </row>
    <row r="3193" spans="1:4">
      <c r="A3193" s="40">
        <v>72077</v>
      </c>
      <c r="B3193" s="20" t="s">
        <v>4436</v>
      </c>
      <c r="C3193" s="40">
        <v>-65.909913000000003</v>
      </c>
      <c r="D3193" s="40">
        <v>18.224626499999999</v>
      </c>
    </row>
    <row r="3194" spans="1:4">
      <c r="A3194" s="40">
        <v>72079</v>
      </c>
      <c r="B3194" s="20" t="s">
        <v>4437</v>
      </c>
      <c r="C3194" s="40">
        <v>-67.039923000000002</v>
      </c>
      <c r="D3194" s="40">
        <v>18.0120401</v>
      </c>
    </row>
    <row r="3195" spans="1:4">
      <c r="A3195" s="40">
        <v>72081</v>
      </c>
      <c r="B3195" s="20" t="s">
        <v>4438</v>
      </c>
      <c r="C3195" s="40">
        <v>-66.867255999999998</v>
      </c>
      <c r="D3195" s="40">
        <v>18.269034300000001</v>
      </c>
    </row>
    <row r="3196" spans="1:4">
      <c r="A3196" s="40">
        <v>72083</v>
      </c>
      <c r="B3196" s="20" t="s">
        <v>4439</v>
      </c>
      <c r="C3196" s="40">
        <v>-66.983857999999998</v>
      </c>
      <c r="D3196" s="40">
        <v>18.237197299999998</v>
      </c>
    </row>
    <row r="3197" spans="1:4">
      <c r="A3197" s="40">
        <v>72085</v>
      </c>
      <c r="B3197" s="20" t="s">
        <v>4440</v>
      </c>
      <c r="C3197" s="40">
        <v>-65.869596999999999</v>
      </c>
      <c r="D3197" s="40">
        <v>18.1883996</v>
      </c>
    </row>
    <row r="3198" spans="1:4">
      <c r="A3198" s="40">
        <v>72087</v>
      </c>
      <c r="B3198" s="20" t="s">
        <v>4441</v>
      </c>
      <c r="C3198" s="40">
        <v>-65.900248000000005</v>
      </c>
      <c r="D3198" s="40">
        <v>18.427015600000001</v>
      </c>
    </row>
    <row r="3199" spans="1:4">
      <c r="A3199" s="40">
        <v>72089</v>
      </c>
      <c r="B3199" s="20" t="s">
        <v>4442</v>
      </c>
      <c r="C3199" s="40">
        <v>-65.725883999999994</v>
      </c>
      <c r="D3199" s="40">
        <v>18.342585100000001</v>
      </c>
    </row>
    <row r="3200" spans="1:4">
      <c r="A3200" s="40">
        <v>72091</v>
      </c>
      <c r="B3200" s="20" t="s">
        <v>4443</v>
      </c>
      <c r="C3200" s="40">
        <v>-66.489800000000002</v>
      </c>
      <c r="D3200" s="40">
        <v>18.419995700000001</v>
      </c>
    </row>
    <row r="3201" spans="1:4">
      <c r="A3201" s="40">
        <v>72093</v>
      </c>
      <c r="B3201" s="20" t="s">
        <v>4444</v>
      </c>
      <c r="C3201" s="40">
        <v>-66.942655999999999</v>
      </c>
      <c r="D3201" s="40">
        <v>18.172499599999998</v>
      </c>
    </row>
    <row r="3202" spans="1:4">
      <c r="A3202" s="40">
        <v>72095</v>
      </c>
      <c r="B3202" s="20" t="s">
        <v>4445</v>
      </c>
      <c r="C3202" s="40">
        <v>-65.922510000000003</v>
      </c>
      <c r="D3202" s="40">
        <v>18.0181434</v>
      </c>
    </row>
    <row r="3203" spans="1:4">
      <c r="A3203" s="40">
        <v>72097</v>
      </c>
      <c r="B3203" s="20" t="s">
        <v>4446</v>
      </c>
      <c r="C3203" s="40">
        <v>-67.332905999999994</v>
      </c>
      <c r="D3203" s="40">
        <v>18.1801879</v>
      </c>
    </row>
    <row r="3204" spans="1:4">
      <c r="A3204" s="40">
        <v>72099</v>
      </c>
      <c r="B3204" s="20" t="s">
        <v>4447</v>
      </c>
      <c r="C3204" s="40">
        <v>-67.080901999999995</v>
      </c>
      <c r="D3204" s="40">
        <v>18.377836500000001</v>
      </c>
    </row>
    <row r="3205" spans="1:4">
      <c r="A3205" s="40">
        <v>72101</v>
      </c>
      <c r="B3205" s="20" t="s">
        <v>4448</v>
      </c>
      <c r="C3205" s="40">
        <v>-66.420090000000002</v>
      </c>
      <c r="D3205" s="40">
        <v>18.3174223</v>
      </c>
    </row>
    <row r="3206" spans="1:4">
      <c r="A3206" s="40">
        <v>72103</v>
      </c>
      <c r="B3206" s="20" t="s">
        <v>4449</v>
      </c>
      <c r="C3206" s="40">
        <v>-65.754129000000006</v>
      </c>
      <c r="D3206" s="40">
        <v>18.2311117</v>
      </c>
    </row>
    <row r="3207" spans="1:4">
      <c r="A3207" s="40">
        <v>72105</v>
      </c>
      <c r="B3207" s="20" t="s">
        <v>4450</v>
      </c>
      <c r="C3207" s="40">
        <v>-66.253620999999995</v>
      </c>
      <c r="D3207" s="40">
        <v>18.287163499999998</v>
      </c>
    </row>
    <row r="3208" spans="1:4">
      <c r="A3208" s="40">
        <v>72107</v>
      </c>
      <c r="B3208" s="20" t="s">
        <v>4451</v>
      </c>
      <c r="C3208" s="40">
        <v>-66.435444000000004</v>
      </c>
      <c r="D3208" s="40">
        <v>18.2144677</v>
      </c>
    </row>
    <row r="3209" spans="1:4">
      <c r="A3209" s="40">
        <v>72109</v>
      </c>
      <c r="B3209" s="20" t="s">
        <v>4452</v>
      </c>
      <c r="C3209" s="40">
        <v>-66.011871999999997</v>
      </c>
      <c r="D3209" s="40">
        <v>18.031508500000001</v>
      </c>
    </row>
    <row r="3210" spans="1:4">
      <c r="A3210" s="40">
        <v>72111</v>
      </c>
      <c r="B3210" s="20" t="s">
        <v>4453</v>
      </c>
      <c r="C3210" s="40">
        <v>-66.721245999999994</v>
      </c>
      <c r="D3210" s="40">
        <v>18.059665599999999</v>
      </c>
    </row>
    <row r="3211" spans="1:4">
      <c r="A3211" s="40">
        <v>72113</v>
      </c>
      <c r="B3211" s="20" t="s">
        <v>4454</v>
      </c>
      <c r="C3211" s="40">
        <v>-66.613128000000003</v>
      </c>
      <c r="D3211" s="40">
        <v>18.057569000000001</v>
      </c>
    </row>
    <row r="3212" spans="1:4">
      <c r="A3212" s="40">
        <v>72115</v>
      </c>
      <c r="B3212" s="20" t="s">
        <v>4455</v>
      </c>
      <c r="C3212" s="40">
        <v>-66.926329999999993</v>
      </c>
      <c r="D3212" s="40">
        <v>18.440455100000001</v>
      </c>
    </row>
    <row r="3213" spans="1:4">
      <c r="A3213" s="40">
        <v>72117</v>
      </c>
      <c r="B3213" s="20" t="s">
        <v>4456</v>
      </c>
      <c r="C3213" s="40">
        <v>-67.231892999999999</v>
      </c>
      <c r="D3213" s="40">
        <v>18.3349853</v>
      </c>
    </row>
    <row r="3214" spans="1:4">
      <c r="A3214" s="40">
        <v>72119</v>
      </c>
      <c r="B3214" s="20" t="s">
        <v>4457</v>
      </c>
      <c r="C3214" s="40">
        <v>-65.813208000000003</v>
      </c>
      <c r="D3214" s="40">
        <v>18.347906600000002</v>
      </c>
    </row>
    <row r="3215" spans="1:4">
      <c r="A3215" s="40">
        <v>72121</v>
      </c>
      <c r="B3215" s="20" t="s">
        <v>4458</v>
      </c>
      <c r="C3215" s="40">
        <v>-66.944466000000006</v>
      </c>
      <c r="D3215" s="40">
        <v>18.083070200000002</v>
      </c>
    </row>
    <row r="3216" spans="1:4">
      <c r="A3216" s="40">
        <v>72123</v>
      </c>
      <c r="B3216" s="20" t="s">
        <v>4459</v>
      </c>
      <c r="C3216" s="40">
        <v>-66.254864999999995</v>
      </c>
      <c r="D3216" s="40">
        <v>18.0069357</v>
      </c>
    </row>
    <row r="3217" spans="1:4">
      <c r="A3217" s="40">
        <v>72125</v>
      </c>
      <c r="B3217" s="20" t="s">
        <v>4460</v>
      </c>
      <c r="C3217" s="40">
        <v>-67.039102999999997</v>
      </c>
      <c r="D3217" s="40">
        <v>18.111925899999999</v>
      </c>
    </row>
    <row r="3218" spans="1:4">
      <c r="A3218" s="40">
        <v>72127</v>
      </c>
      <c r="B3218" s="20" t="s">
        <v>2854</v>
      </c>
      <c r="C3218" s="40">
        <v>-66.061704000000006</v>
      </c>
      <c r="D3218" s="40">
        <v>18.390803500000001</v>
      </c>
    </row>
    <row r="3219" spans="1:4">
      <c r="A3219" s="40">
        <v>72129</v>
      </c>
      <c r="B3219" s="20" t="s">
        <v>4461</v>
      </c>
      <c r="C3219" s="40">
        <v>-65.975526000000002</v>
      </c>
      <c r="D3219" s="40">
        <v>18.1479246</v>
      </c>
    </row>
    <row r="3220" spans="1:4">
      <c r="A3220" s="40">
        <v>72131</v>
      </c>
      <c r="B3220" s="20" t="s">
        <v>4462</v>
      </c>
      <c r="C3220" s="40">
        <v>-66.971610999999996</v>
      </c>
      <c r="D3220" s="40">
        <v>18.3285421</v>
      </c>
    </row>
    <row r="3221" spans="1:4">
      <c r="A3221" s="40">
        <v>72133</v>
      </c>
      <c r="B3221" s="20" t="s">
        <v>4463</v>
      </c>
      <c r="C3221" s="40">
        <v>-66.388617999999994</v>
      </c>
      <c r="D3221" s="40">
        <v>17.995476499999999</v>
      </c>
    </row>
    <row r="3222" spans="1:4">
      <c r="A3222" s="40">
        <v>72135</v>
      </c>
      <c r="B3222" s="20" t="s">
        <v>4464</v>
      </c>
      <c r="C3222" s="40">
        <v>-66.246267000000003</v>
      </c>
      <c r="D3222" s="40">
        <v>18.362235900000002</v>
      </c>
    </row>
    <row r="3223" spans="1:4">
      <c r="A3223" s="40">
        <v>72137</v>
      </c>
      <c r="B3223" s="20" t="s">
        <v>4465</v>
      </c>
      <c r="C3223" s="40">
        <v>-66.215514999999996</v>
      </c>
      <c r="D3223" s="40">
        <v>18.4313626</v>
      </c>
    </row>
    <row r="3224" spans="1:4">
      <c r="A3224" s="40">
        <v>72139</v>
      </c>
      <c r="B3224" s="20" t="s">
        <v>4466</v>
      </c>
      <c r="C3224" s="40">
        <v>-65.999529999999993</v>
      </c>
      <c r="D3224" s="40">
        <v>18.336938799999999</v>
      </c>
    </row>
    <row r="3225" spans="1:4">
      <c r="A3225" s="40">
        <v>72141</v>
      </c>
      <c r="B3225" s="20" t="s">
        <v>4467</v>
      </c>
      <c r="C3225" s="40">
        <v>-66.702800999999994</v>
      </c>
      <c r="D3225" s="40">
        <v>18.271475800000001</v>
      </c>
    </row>
    <row r="3226" spans="1:4">
      <c r="A3226" s="40">
        <v>72143</v>
      </c>
      <c r="B3226" s="20" t="s">
        <v>4468</v>
      </c>
      <c r="C3226" s="40">
        <v>-66.336766999999995</v>
      </c>
      <c r="D3226" s="40">
        <v>18.410037299999999</v>
      </c>
    </row>
    <row r="3227" spans="1:4">
      <c r="A3227" s="40">
        <v>72145</v>
      </c>
      <c r="B3227" s="20" t="s">
        <v>4469</v>
      </c>
      <c r="C3227" s="40">
        <v>-66.397312999999997</v>
      </c>
      <c r="D3227" s="40">
        <v>18.4287308</v>
      </c>
    </row>
    <row r="3228" spans="1:4">
      <c r="A3228" s="40">
        <v>72147</v>
      </c>
      <c r="B3228" s="20" t="s">
        <v>4470</v>
      </c>
      <c r="C3228" s="40">
        <v>-65.439233000000002</v>
      </c>
      <c r="D3228" s="40">
        <v>18.122444399999999</v>
      </c>
    </row>
    <row r="3229" spans="1:4">
      <c r="A3229" s="40">
        <v>72149</v>
      </c>
      <c r="B3229" s="20" t="s">
        <v>4471</v>
      </c>
      <c r="C3229" s="40">
        <v>-66.471754000000004</v>
      </c>
      <c r="D3229" s="40">
        <v>18.128246399999998</v>
      </c>
    </row>
    <row r="3230" spans="1:4">
      <c r="A3230" s="40">
        <v>72151</v>
      </c>
      <c r="B3230" s="20" t="s">
        <v>4472</v>
      </c>
      <c r="C3230" s="40">
        <v>-65.89622</v>
      </c>
      <c r="D3230" s="40">
        <v>18.070186</v>
      </c>
    </row>
    <row r="3231" spans="1:4">
      <c r="A3231" s="40">
        <v>72153</v>
      </c>
      <c r="B3231" s="20" t="s">
        <v>4473</v>
      </c>
      <c r="C3231" s="40">
        <v>-66.858299000000002</v>
      </c>
      <c r="D3231" s="40">
        <v>18.081091399999998</v>
      </c>
    </row>
    <row r="3232" spans="1:4">
      <c r="A3232" s="40">
        <v>78010</v>
      </c>
      <c r="B3232" s="20" t="s">
        <v>4366</v>
      </c>
      <c r="C3232" s="40">
        <v>-64.763576</v>
      </c>
      <c r="D3232" s="40">
        <v>17.7334672</v>
      </c>
    </row>
    <row r="3233" spans="1:4">
      <c r="A3233" s="40">
        <v>78020</v>
      </c>
      <c r="B3233" s="20" t="s">
        <v>4474</v>
      </c>
      <c r="C3233" s="40">
        <v>-64.746579999999994</v>
      </c>
      <c r="D3233" s="40">
        <v>18.340299000000002</v>
      </c>
    </row>
    <row r="3234" spans="1:4">
      <c r="A3234" s="40">
        <v>78030</v>
      </c>
      <c r="B3234" s="20" t="s">
        <v>4475</v>
      </c>
      <c r="C3234" s="40">
        <v>-64.940202999999997</v>
      </c>
      <c r="D3234" s="40">
        <v>18.345209700000002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64C7B-3A95-E549-9555-57788DA55AC7}">
  <dimension ref="A1:AV9063"/>
  <sheetViews>
    <sheetView workbookViewId="0">
      <pane ySplit="1" topLeftCell="A24" activePane="bottomLeft" state="frozen"/>
      <selection pane="bottomLeft" activeCell="H44" sqref="H44"/>
    </sheetView>
  </sheetViews>
  <sheetFormatPr baseColWidth="10" defaultColWidth="11.1640625" defaultRowHeight="15" customHeight="1"/>
  <cols>
    <col min="1" max="6" width="13.6640625" customWidth="1"/>
    <col min="7" max="7" width="28" customWidth="1"/>
    <col min="8" max="8" width="13.33203125" customWidth="1"/>
    <col min="9" max="9" width="13.6640625" customWidth="1"/>
    <col min="10" max="10" width="12.83203125" customWidth="1"/>
    <col min="11" max="11" width="11.1640625" customWidth="1"/>
    <col min="12" max="12" width="13.5" customWidth="1"/>
    <col min="13" max="13" width="10" customWidth="1"/>
    <col min="14" max="14" width="10.5" customWidth="1"/>
    <col min="15" max="15" width="15.5" customWidth="1"/>
    <col min="16" max="16" width="15.1640625" customWidth="1"/>
    <col min="17" max="17" width="14.83203125" customWidth="1"/>
    <col min="18" max="18" width="14.5" customWidth="1"/>
    <col min="19" max="19" width="16.33203125" customWidth="1"/>
    <col min="20" max="20" width="15.33203125" customWidth="1"/>
    <col min="21" max="30" width="17.33203125" customWidth="1"/>
    <col min="31" max="31" width="31.1640625" customWidth="1"/>
    <col min="32" max="48" width="10.5" customWidth="1"/>
  </cols>
  <sheetData>
    <row r="1" spans="1:48" ht="48" customHeight="1">
      <c r="A1" s="1" t="s">
        <v>0</v>
      </c>
      <c r="B1" s="1" t="s">
        <v>487</v>
      </c>
      <c r="C1" s="1" t="s">
        <v>488</v>
      </c>
      <c r="D1" s="33" t="s">
        <v>91</v>
      </c>
      <c r="E1" s="33" t="s">
        <v>94</v>
      </c>
      <c r="F1" s="33" t="s">
        <v>95</v>
      </c>
      <c r="G1" s="1" t="s">
        <v>489</v>
      </c>
      <c r="H1" s="1" t="s">
        <v>490</v>
      </c>
      <c r="I1" s="1" t="s">
        <v>491</v>
      </c>
      <c r="J1" s="1" t="s">
        <v>492</v>
      </c>
      <c r="K1" s="1" t="s">
        <v>493</v>
      </c>
      <c r="L1" s="22" t="s">
        <v>4477</v>
      </c>
      <c r="M1" s="22" t="s">
        <v>494</v>
      </c>
      <c r="N1" s="22" t="s">
        <v>495</v>
      </c>
      <c r="O1" s="22" t="s">
        <v>4478</v>
      </c>
      <c r="P1" s="1" t="s">
        <v>496</v>
      </c>
      <c r="Q1" s="1" t="s">
        <v>497</v>
      </c>
      <c r="R1" s="1" t="s">
        <v>498</v>
      </c>
      <c r="S1" s="1" t="s">
        <v>499</v>
      </c>
      <c r="T1" s="1" t="s">
        <v>500</v>
      </c>
      <c r="U1" s="2" t="s">
        <v>501</v>
      </c>
      <c r="V1" s="2" t="s">
        <v>502</v>
      </c>
      <c r="W1" s="2" t="s">
        <v>503</v>
      </c>
      <c r="X1" s="2" t="s">
        <v>504</v>
      </c>
      <c r="Y1" s="1" t="s">
        <v>505</v>
      </c>
      <c r="Z1" s="1" t="s">
        <v>506</v>
      </c>
      <c r="AA1" s="1" t="s">
        <v>507</v>
      </c>
      <c r="AB1" s="1" t="s">
        <v>508</v>
      </c>
      <c r="AC1" s="1" t="s">
        <v>509</v>
      </c>
      <c r="AD1" s="1" t="s">
        <v>510</v>
      </c>
      <c r="AE1" s="2" t="s">
        <v>22</v>
      </c>
      <c r="AF1" s="1" t="s">
        <v>511</v>
      </c>
      <c r="AG1" s="1"/>
      <c r="AH1" s="1"/>
      <c r="AI1" s="1"/>
      <c r="AJ1" s="1"/>
      <c r="AK1" s="1"/>
      <c r="AL1" s="1"/>
      <c r="AM1" s="2"/>
      <c r="AN1" s="3"/>
      <c r="AO1" s="3"/>
      <c r="AP1" s="3"/>
      <c r="AQ1" s="3"/>
      <c r="AR1" s="3"/>
      <c r="AS1" s="3"/>
      <c r="AT1" s="3"/>
      <c r="AU1" s="3"/>
      <c r="AV1" s="3"/>
    </row>
    <row r="2" spans="1:48" ht="15.75" customHeight="1">
      <c r="A2" s="15" t="s">
        <v>512</v>
      </c>
      <c r="B2" s="17" t="s">
        <v>513</v>
      </c>
      <c r="C2" s="17" t="s">
        <v>176</v>
      </c>
      <c r="D2" s="17" t="e" vm="81">
        <v>#VALUE!</v>
      </c>
      <c r="E2" s="17" cm="1" vm="82">
        <f t="array" ref="E2">_FV( D2,"Latitude")</f>
        <v>29.762777777777998</v>
      </c>
      <c r="F2" s="17" cm="1" vm="83">
        <f t="array" ref="F2">_FV( D2,"Longitude")</f>
        <v>-95.383055555555998</v>
      </c>
      <c r="G2" s="17" t="s">
        <v>514</v>
      </c>
      <c r="H2" s="17" t="s">
        <v>515</v>
      </c>
      <c r="I2" s="17" t="s">
        <v>516</v>
      </c>
      <c r="J2" s="17" t="s">
        <v>516</v>
      </c>
      <c r="K2" s="17">
        <v>100</v>
      </c>
      <c r="L2" s="17">
        <v>89</v>
      </c>
      <c r="M2" s="17">
        <v>0</v>
      </c>
      <c r="N2" s="17">
        <v>89</v>
      </c>
      <c r="O2" s="17">
        <f t="shared" ref="O2:O25" si="0">P2*Q2*R2*S2</f>
        <v>0</v>
      </c>
      <c r="P2" s="17">
        <v>0</v>
      </c>
      <c r="Q2" s="17">
        <v>0</v>
      </c>
      <c r="R2" s="17">
        <v>0</v>
      </c>
      <c r="S2" s="17">
        <v>0</v>
      </c>
      <c r="T2" s="17">
        <v>210</v>
      </c>
      <c r="U2" s="17">
        <v>-47</v>
      </c>
      <c r="V2" s="17">
        <v>176</v>
      </c>
      <c r="W2" s="17">
        <v>38</v>
      </c>
      <c r="X2" s="17">
        <v>-47</v>
      </c>
      <c r="Y2" s="17">
        <v>35.299999999999997</v>
      </c>
      <c r="Z2" s="17">
        <v>43.02</v>
      </c>
      <c r="AA2" s="17">
        <v>0.8</v>
      </c>
      <c r="AB2" s="23">
        <v>2</v>
      </c>
      <c r="AC2" s="17">
        <v>5</v>
      </c>
      <c r="AD2" s="17">
        <v>0.7</v>
      </c>
      <c r="AE2" s="24" t="s">
        <v>517</v>
      </c>
    </row>
    <row r="3" spans="1:48" ht="15.75" customHeight="1">
      <c r="A3" s="15" t="s">
        <v>518</v>
      </c>
      <c r="B3" s="17" t="s">
        <v>519</v>
      </c>
      <c r="C3" s="17" t="s">
        <v>520</v>
      </c>
      <c r="D3" s="17" t="e" vm="329">
        <v>#VALUE!</v>
      </c>
      <c r="E3" s="17" cm="1" vm="330">
        <f t="array" ref="E3">_FV( D3,"Latitude")</f>
        <v>51.92</v>
      </c>
      <c r="F3" s="17" cm="1" vm="331">
        <f t="array" ref="F3">_FV( D3,"Longitude")</f>
        <v>4.4800000000000004</v>
      </c>
      <c r="G3" s="46" t="s">
        <v>521</v>
      </c>
      <c r="H3" s="17" t="s">
        <v>4479</v>
      </c>
      <c r="I3" s="17" t="s">
        <v>523</v>
      </c>
      <c r="J3" s="17" t="s">
        <v>524</v>
      </c>
      <c r="K3" s="17">
        <v>50</v>
      </c>
      <c r="L3" s="23">
        <v>40.4</v>
      </c>
      <c r="M3" s="23">
        <v>24.5</v>
      </c>
      <c r="N3" s="23">
        <v>64.900000000000006</v>
      </c>
      <c r="O3" s="17">
        <f t="shared" si="0"/>
        <v>64.352969600000009</v>
      </c>
      <c r="P3" s="17">
        <v>54.14</v>
      </c>
      <c r="Q3" s="17">
        <v>27.2</v>
      </c>
      <c r="R3" s="17">
        <v>0.19</v>
      </c>
      <c r="S3" s="17">
        <v>0.23</v>
      </c>
      <c r="T3" s="17">
        <v>207</v>
      </c>
      <c r="U3" s="17">
        <v>-51</v>
      </c>
      <c r="V3" s="17">
        <v>288</v>
      </c>
      <c r="W3" s="17">
        <v>41</v>
      </c>
      <c r="X3" s="17">
        <v>-47</v>
      </c>
      <c r="Y3" s="23">
        <v>35.4</v>
      </c>
      <c r="Z3" s="23">
        <v>43.8</v>
      </c>
      <c r="AA3" s="17">
        <v>0.77159999999999995</v>
      </c>
      <c r="AB3" s="23">
        <v>2</v>
      </c>
      <c r="AC3" s="17">
        <v>6</v>
      </c>
      <c r="AD3" s="17">
        <v>0.6</v>
      </c>
      <c r="AE3" s="24" t="s">
        <v>525</v>
      </c>
      <c r="AF3" s="24" t="s">
        <v>526</v>
      </c>
    </row>
    <row r="4" spans="1:48" ht="15.75" customHeight="1">
      <c r="A4" s="15" t="s">
        <v>518</v>
      </c>
      <c r="B4" s="17" t="s">
        <v>519</v>
      </c>
      <c r="C4" s="17" t="s">
        <v>520</v>
      </c>
      <c r="D4" s="17" t="e" vm="329">
        <v>#VALUE!</v>
      </c>
      <c r="E4" s="17" cm="1" vm="330">
        <f t="array" ref="E4">_FV( D4,"Latitude")</f>
        <v>51.92</v>
      </c>
      <c r="F4" s="17" cm="1" vm="331">
        <f t="array" ref="F4">_FV( D4,"Longitude")</f>
        <v>4.4800000000000004</v>
      </c>
      <c r="G4" s="46" t="s">
        <v>521</v>
      </c>
      <c r="H4" s="17" t="s">
        <v>527</v>
      </c>
      <c r="I4" s="17" t="s">
        <v>523</v>
      </c>
      <c r="J4" s="17" t="s">
        <v>528</v>
      </c>
      <c r="K4" s="17">
        <v>50</v>
      </c>
      <c r="L4" s="23">
        <v>40.4</v>
      </c>
      <c r="M4" s="23">
        <v>24.5</v>
      </c>
      <c r="N4" s="23">
        <v>64.900000000000006</v>
      </c>
      <c r="O4" s="17">
        <f t="shared" si="0"/>
        <v>107.4675</v>
      </c>
      <c r="P4" s="17">
        <v>50</v>
      </c>
      <c r="Q4" s="17">
        <v>22.25</v>
      </c>
      <c r="R4" s="17">
        <v>0.42</v>
      </c>
      <c r="S4" s="17">
        <v>0.23</v>
      </c>
      <c r="T4" s="17">
        <v>207</v>
      </c>
      <c r="U4" s="17">
        <v>-51</v>
      </c>
      <c r="V4" s="17">
        <v>288</v>
      </c>
      <c r="W4" s="17">
        <v>41</v>
      </c>
      <c r="X4" s="17">
        <v>-47</v>
      </c>
      <c r="Y4" s="23">
        <v>35.4</v>
      </c>
      <c r="Z4" s="23">
        <v>43.8</v>
      </c>
      <c r="AA4" s="17">
        <v>0.77159999999999995</v>
      </c>
      <c r="AB4" s="23">
        <v>2</v>
      </c>
      <c r="AC4" s="17">
        <v>6</v>
      </c>
      <c r="AD4" s="17">
        <v>0.6</v>
      </c>
      <c r="AE4" s="24" t="s">
        <v>525</v>
      </c>
      <c r="AF4" s="24" t="s">
        <v>526</v>
      </c>
    </row>
    <row r="5" spans="1:48" ht="15.75" customHeight="1">
      <c r="A5" s="15" t="s">
        <v>518</v>
      </c>
      <c r="B5" s="17" t="s">
        <v>519</v>
      </c>
      <c r="C5" s="17" t="s">
        <v>520</v>
      </c>
      <c r="D5" s="17" t="e" vm="329">
        <v>#VALUE!</v>
      </c>
      <c r="E5" s="17" cm="1" vm="330">
        <f t="array" ref="E5">_FV( D5,"Latitude")</f>
        <v>51.92</v>
      </c>
      <c r="F5" s="17" cm="1" vm="331">
        <f t="array" ref="F5">_FV( D5,"Longitude")</f>
        <v>4.4800000000000004</v>
      </c>
      <c r="G5" s="46" t="s">
        <v>521</v>
      </c>
      <c r="H5" s="17" t="s">
        <v>529</v>
      </c>
      <c r="I5" s="17" t="s">
        <v>523</v>
      </c>
      <c r="J5" s="17" t="s">
        <v>530</v>
      </c>
      <c r="K5" s="17">
        <v>50</v>
      </c>
      <c r="L5" s="23">
        <v>40.4</v>
      </c>
      <c r="M5" s="23">
        <v>24.5</v>
      </c>
      <c r="N5" s="23">
        <v>64.900000000000006</v>
      </c>
      <c r="O5" s="17">
        <f t="shared" si="0"/>
        <v>86.169600000000003</v>
      </c>
      <c r="P5" s="17">
        <v>72</v>
      </c>
      <c r="Q5" s="17">
        <v>13.6</v>
      </c>
      <c r="R5" s="17">
        <v>0.4</v>
      </c>
      <c r="S5" s="17">
        <v>0.22</v>
      </c>
      <c r="T5" s="17">
        <v>207</v>
      </c>
      <c r="U5" s="17">
        <v>-51</v>
      </c>
      <c r="V5" s="17">
        <v>288</v>
      </c>
      <c r="W5" s="17">
        <v>41</v>
      </c>
      <c r="X5" s="17">
        <v>-47</v>
      </c>
      <c r="Y5" s="23">
        <v>35.4</v>
      </c>
      <c r="Z5" s="23">
        <v>43.8</v>
      </c>
      <c r="AA5" s="17">
        <v>0.77159999999999995</v>
      </c>
      <c r="AB5" s="23">
        <v>2</v>
      </c>
      <c r="AC5" s="17">
        <v>6</v>
      </c>
      <c r="AD5" s="17">
        <v>0.6</v>
      </c>
      <c r="AE5" s="24" t="s">
        <v>525</v>
      </c>
      <c r="AF5" s="24" t="s">
        <v>526</v>
      </c>
    </row>
    <row r="6" spans="1:48" ht="15.75" customHeight="1">
      <c r="A6" s="15" t="s">
        <v>518</v>
      </c>
      <c r="B6" s="17" t="s">
        <v>519</v>
      </c>
      <c r="C6" s="17" t="s">
        <v>520</v>
      </c>
      <c r="D6" s="17" t="e" vm="329">
        <v>#VALUE!</v>
      </c>
      <c r="E6" s="17" cm="1" vm="330">
        <f t="array" ref="E6">_FV( D6,"Latitude")</f>
        <v>51.92</v>
      </c>
      <c r="F6" s="17" cm="1" vm="331">
        <f t="array" ref="F6">_FV( D6,"Longitude")</f>
        <v>4.4800000000000004</v>
      </c>
      <c r="G6" s="46" t="s">
        <v>521</v>
      </c>
      <c r="H6" s="17" t="s">
        <v>4479</v>
      </c>
      <c r="I6" s="17" t="s">
        <v>531</v>
      </c>
      <c r="J6" s="17" t="s">
        <v>524</v>
      </c>
      <c r="K6" s="17">
        <v>50</v>
      </c>
      <c r="L6" s="17">
        <v>13.9</v>
      </c>
      <c r="M6" s="17">
        <v>0</v>
      </c>
      <c r="N6" s="17">
        <v>13.9</v>
      </c>
      <c r="O6" s="17">
        <f t="shared" si="0"/>
        <v>64.352969600000009</v>
      </c>
      <c r="P6" s="17">
        <v>54.14</v>
      </c>
      <c r="Q6" s="17">
        <v>27.2</v>
      </c>
      <c r="R6" s="17">
        <v>0.19</v>
      </c>
      <c r="S6" s="17">
        <v>0.23</v>
      </c>
      <c r="T6" s="17">
        <v>207</v>
      </c>
      <c r="U6" s="17">
        <v>-51</v>
      </c>
      <c r="V6" s="17">
        <v>288</v>
      </c>
      <c r="W6" s="17">
        <v>41</v>
      </c>
      <c r="X6" s="17">
        <v>-47</v>
      </c>
      <c r="Y6" s="23">
        <v>35.4</v>
      </c>
      <c r="Z6" s="23">
        <v>43.8</v>
      </c>
      <c r="AA6" s="17">
        <v>0.77159999999999995</v>
      </c>
      <c r="AB6" s="23">
        <v>2</v>
      </c>
      <c r="AC6" s="17">
        <v>6</v>
      </c>
      <c r="AD6" s="17">
        <v>0.6</v>
      </c>
      <c r="AE6" s="24" t="s">
        <v>525</v>
      </c>
      <c r="AF6" s="24" t="s">
        <v>526</v>
      </c>
    </row>
    <row r="7" spans="1:48" ht="15.75" customHeight="1">
      <c r="A7" s="15" t="s">
        <v>518</v>
      </c>
      <c r="B7" s="17" t="s">
        <v>519</v>
      </c>
      <c r="C7" s="17" t="s">
        <v>520</v>
      </c>
      <c r="D7" s="17" t="e" vm="329">
        <v>#VALUE!</v>
      </c>
      <c r="E7" s="17" cm="1" vm="330">
        <f t="array" ref="E7">_FV( D7,"Latitude")</f>
        <v>51.92</v>
      </c>
      <c r="F7" s="17" cm="1" vm="331">
        <f t="array" ref="F7">_FV( D7,"Longitude")</f>
        <v>4.4800000000000004</v>
      </c>
      <c r="G7" s="46" t="s">
        <v>521</v>
      </c>
      <c r="H7" s="17" t="s">
        <v>527</v>
      </c>
      <c r="I7" s="17" t="s">
        <v>531</v>
      </c>
      <c r="J7" s="17" t="s">
        <v>528</v>
      </c>
      <c r="K7" s="17">
        <v>50</v>
      </c>
      <c r="L7" s="17">
        <v>13.9</v>
      </c>
      <c r="M7" s="17">
        <v>0</v>
      </c>
      <c r="N7" s="17">
        <v>13.9</v>
      </c>
      <c r="O7" s="17">
        <f t="shared" si="0"/>
        <v>107.4675</v>
      </c>
      <c r="P7" s="17">
        <v>50</v>
      </c>
      <c r="Q7" s="17">
        <v>22.25</v>
      </c>
      <c r="R7" s="17">
        <v>0.42</v>
      </c>
      <c r="S7" s="17">
        <v>0.23</v>
      </c>
      <c r="T7" s="17">
        <v>207</v>
      </c>
      <c r="U7" s="17">
        <v>-51</v>
      </c>
      <c r="V7" s="17">
        <v>288</v>
      </c>
      <c r="W7" s="17">
        <v>41</v>
      </c>
      <c r="X7" s="17">
        <v>-47</v>
      </c>
      <c r="Y7" s="23">
        <v>35.4</v>
      </c>
      <c r="Z7" s="23">
        <v>43.8</v>
      </c>
      <c r="AA7" s="17">
        <v>0.77159999999999995</v>
      </c>
      <c r="AB7" s="23">
        <v>2</v>
      </c>
      <c r="AC7" s="17">
        <v>6</v>
      </c>
      <c r="AD7" s="17">
        <v>0.6</v>
      </c>
      <c r="AE7" s="24" t="s">
        <v>525</v>
      </c>
      <c r="AF7" s="24" t="s">
        <v>526</v>
      </c>
    </row>
    <row r="8" spans="1:48" ht="15.75" customHeight="1">
      <c r="A8" s="15" t="s">
        <v>518</v>
      </c>
      <c r="B8" s="17" t="s">
        <v>519</v>
      </c>
      <c r="C8" s="17" t="s">
        <v>520</v>
      </c>
      <c r="D8" s="17" t="e" vm="329">
        <v>#VALUE!</v>
      </c>
      <c r="E8" s="17" cm="1" vm="330">
        <f t="array" ref="E8">_FV( D8,"Latitude")</f>
        <v>51.92</v>
      </c>
      <c r="F8" s="17" cm="1" vm="331">
        <f t="array" ref="F8">_FV( D8,"Longitude")</f>
        <v>4.4800000000000004</v>
      </c>
      <c r="G8" s="46" t="s">
        <v>521</v>
      </c>
      <c r="H8" s="17" t="s">
        <v>529</v>
      </c>
      <c r="I8" s="17" t="s">
        <v>531</v>
      </c>
      <c r="J8" s="17" t="s">
        <v>530</v>
      </c>
      <c r="K8" s="17">
        <v>50</v>
      </c>
      <c r="L8" s="17">
        <v>13.9</v>
      </c>
      <c r="M8" s="17">
        <v>0</v>
      </c>
      <c r="N8" s="17">
        <v>13.9</v>
      </c>
      <c r="O8" s="17">
        <f t="shared" si="0"/>
        <v>86.169600000000003</v>
      </c>
      <c r="P8" s="17">
        <v>72</v>
      </c>
      <c r="Q8" s="17">
        <v>13.6</v>
      </c>
      <c r="R8" s="17">
        <v>0.4</v>
      </c>
      <c r="S8" s="17">
        <v>0.22</v>
      </c>
      <c r="T8" s="17">
        <v>207</v>
      </c>
      <c r="U8" s="17">
        <v>-51</v>
      </c>
      <c r="V8" s="17">
        <v>288</v>
      </c>
      <c r="W8" s="17">
        <v>41</v>
      </c>
      <c r="X8" s="17">
        <v>-47</v>
      </c>
      <c r="Y8" s="23">
        <v>35.4</v>
      </c>
      <c r="Z8" s="23">
        <v>43.8</v>
      </c>
      <c r="AA8" s="17">
        <v>0.77159999999999995</v>
      </c>
      <c r="AB8" s="23">
        <v>2</v>
      </c>
      <c r="AC8" s="17">
        <v>6</v>
      </c>
      <c r="AD8" s="17">
        <v>0.6</v>
      </c>
      <c r="AE8" s="24" t="s">
        <v>525</v>
      </c>
      <c r="AF8" s="24" t="s">
        <v>526</v>
      </c>
    </row>
    <row r="9" spans="1:48" ht="15.75" customHeight="1">
      <c r="A9" s="15" t="s">
        <v>532</v>
      </c>
      <c r="B9" s="17" t="s">
        <v>519</v>
      </c>
      <c r="C9" s="17" t="s">
        <v>533</v>
      </c>
      <c r="D9" s="17" t="e" vm="332">
        <v>#VALUE!</v>
      </c>
      <c r="E9" s="17" cm="1" vm="333">
        <f t="array" ref="E9">_FV( D9,"Latitude")</f>
        <v>33.9</v>
      </c>
      <c r="F9" s="17" cm="1" vm="334">
        <f t="array" ref="F9">_FV( D9,"Longitude")</f>
        <v>-118.16666666667</v>
      </c>
      <c r="G9" s="46" t="s">
        <v>521</v>
      </c>
      <c r="H9" s="17" t="s">
        <v>4479</v>
      </c>
      <c r="I9" s="17" t="s">
        <v>531</v>
      </c>
      <c r="J9" s="17" t="s">
        <v>524</v>
      </c>
      <c r="K9" s="17">
        <v>50</v>
      </c>
      <c r="L9" s="17">
        <v>13.9</v>
      </c>
      <c r="M9" s="17">
        <v>0</v>
      </c>
      <c r="N9" s="17">
        <v>13.9</v>
      </c>
      <c r="O9" s="17">
        <f t="shared" si="0"/>
        <v>64.352969600000009</v>
      </c>
      <c r="P9" s="17">
        <v>54.14</v>
      </c>
      <c r="Q9" s="17">
        <v>27.2</v>
      </c>
      <c r="R9" s="17">
        <v>0.19</v>
      </c>
      <c r="S9" s="17">
        <v>0.23</v>
      </c>
      <c r="T9" s="23">
        <v>210</v>
      </c>
      <c r="U9" s="25">
        <v>-47</v>
      </c>
      <c r="V9" s="25">
        <v>300</v>
      </c>
      <c r="W9" s="25">
        <v>68</v>
      </c>
      <c r="X9" s="23">
        <v>-47</v>
      </c>
      <c r="Y9" s="23">
        <v>35.299999999999997</v>
      </c>
      <c r="Z9" s="23">
        <v>43.02</v>
      </c>
      <c r="AA9" s="25">
        <v>0.8</v>
      </c>
      <c r="AB9" s="23">
        <v>2</v>
      </c>
      <c r="AC9" s="23">
        <v>5</v>
      </c>
      <c r="AD9" s="23">
        <v>0.7</v>
      </c>
      <c r="AE9" s="26" t="s">
        <v>534</v>
      </c>
      <c r="AF9" s="26" t="s">
        <v>535</v>
      </c>
      <c r="AG9" s="26" t="s">
        <v>536</v>
      </c>
      <c r="AH9" s="24" t="s">
        <v>537</v>
      </c>
    </row>
    <row r="10" spans="1:48" ht="15.75" customHeight="1">
      <c r="A10" s="15" t="s">
        <v>532</v>
      </c>
      <c r="B10" s="17" t="s">
        <v>519</v>
      </c>
      <c r="C10" s="17" t="s">
        <v>533</v>
      </c>
      <c r="D10" s="17" t="e" vm="332">
        <v>#VALUE!</v>
      </c>
      <c r="E10" s="17" cm="1" vm="333">
        <f t="array" ref="E10">_FV( D10,"Latitude")</f>
        <v>33.9</v>
      </c>
      <c r="F10" s="17" cm="1" vm="334">
        <f t="array" ref="F10">_FV( D10,"Longitude")</f>
        <v>-118.16666666667</v>
      </c>
      <c r="G10" s="46" t="s">
        <v>521</v>
      </c>
      <c r="H10" s="17" t="s">
        <v>527</v>
      </c>
      <c r="I10" s="17" t="s">
        <v>531</v>
      </c>
      <c r="J10" s="17" t="s">
        <v>528</v>
      </c>
      <c r="K10" s="17">
        <v>50</v>
      </c>
      <c r="L10" s="17">
        <v>13.9</v>
      </c>
      <c r="M10" s="17">
        <v>0</v>
      </c>
      <c r="N10" s="17">
        <v>13.9</v>
      </c>
      <c r="O10" s="17">
        <f t="shared" si="0"/>
        <v>107.4675</v>
      </c>
      <c r="P10" s="17">
        <v>50</v>
      </c>
      <c r="Q10" s="17">
        <v>22.25</v>
      </c>
      <c r="R10" s="17">
        <v>0.42</v>
      </c>
      <c r="S10" s="17">
        <v>0.23</v>
      </c>
      <c r="T10" s="23">
        <v>210</v>
      </c>
      <c r="U10" s="25">
        <v>-47</v>
      </c>
      <c r="V10" s="25">
        <v>300</v>
      </c>
      <c r="W10" s="25">
        <v>68</v>
      </c>
      <c r="X10" s="23">
        <v>-47</v>
      </c>
      <c r="Y10" s="23">
        <v>35.299999999999997</v>
      </c>
      <c r="Z10" s="23">
        <v>43.02</v>
      </c>
      <c r="AA10" s="25">
        <v>0.8</v>
      </c>
      <c r="AB10" s="23">
        <v>2</v>
      </c>
      <c r="AC10" s="23">
        <v>5</v>
      </c>
      <c r="AD10" s="23">
        <v>0.7</v>
      </c>
      <c r="AE10" s="26" t="s">
        <v>534</v>
      </c>
      <c r="AF10" s="26" t="s">
        <v>535</v>
      </c>
      <c r="AG10" s="26" t="s">
        <v>536</v>
      </c>
      <c r="AH10" s="24" t="s">
        <v>537</v>
      </c>
    </row>
    <row r="11" spans="1:48" ht="15.75" customHeight="1">
      <c r="A11" s="15" t="s">
        <v>532</v>
      </c>
      <c r="B11" s="17" t="s">
        <v>519</v>
      </c>
      <c r="C11" s="17" t="s">
        <v>533</v>
      </c>
      <c r="D11" s="17" t="e" vm="332">
        <v>#VALUE!</v>
      </c>
      <c r="E11" s="17" cm="1" vm="333">
        <f t="array" ref="E11">_FV( D11,"Latitude")</f>
        <v>33.9</v>
      </c>
      <c r="F11" s="17" cm="1" vm="334">
        <f t="array" ref="F11">_FV( D11,"Longitude")</f>
        <v>-118.16666666667</v>
      </c>
      <c r="G11" s="46" t="s">
        <v>521</v>
      </c>
      <c r="H11" s="17" t="s">
        <v>529</v>
      </c>
      <c r="I11" s="17" t="s">
        <v>531</v>
      </c>
      <c r="J11" s="17" t="s">
        <v>530</v>
      </c>
      <c r="K11" s="17">
        <v>50</v>
      </c>
      <c r="L11" s="17">
        <v>13.9</v>
      </c>
      <c r="M11" s="17">
        <v>0</v>
      </c>
      <c r="N11" s="17">
        <v>13.9</v>
      </c>
      <c r="O11" s="17">
        <f t="shared" si="0"/>
        <v>86.169600000000003</v>
      </c>
      <c r="P11" s="17">
        <v>72</v>
      </c>
      <c r="Q11" s="17">
        <v>13.6</v>
      </c>
      <c r="R11" s="17">
        <v>0.4</v>
      </c>
      <c r="S11" s="17">
        <v>0.22</v>
      </c>
      <c r="T11" s="23">
        <v>210</v>
      </c>
      <c r="U11" s="25">
        <v>-47</v>
      </c>
      <c r="V11" s="25">
        <v>300</v>
      </c>
      <c r="W11" s="25">
        <v>68</v>
      </c>
      <c r="X11" s="23">
        <v>-47</v>
      </c>
      <c r="Y11" s="23">
        <v>35.299999999999997</v>
      </c>
      <c r="Z11" s="23">
        <v>43.02</v>
      </c>
      <c r="AA11" s="25">
        <v>0.8</v>
      </c>
      <c r="AB11" s="23">
        <v>2</v>
      </c>
      <c r="AC11" s="23">
        <v>5</v>
      </c>
      <c r="AD11" s="23">
        <v>0.7</v>
      </c>
      <c r="AE11" s="26" t="s">
        <v>534</v>
      </c>
      <c r="AF11" s="26" t="s">
        <v>535</v>
      </c>
      <c r="AG11" s="26" t="s">
        <v>536</v>
      </c>
      <c r="AH11" s="24" t="s">
        <v>537</v>
      </c>
    </row>
    <row r="12" spans="1:48" ht="15.75" customHeight="1">
      <c r="A12" s="15" t="s">
        <v>538</v>
      </c>
      <c r="B12" s="17" t="s">
        <v>519</v>
      </c>
      <c r="C12" s="17" t="s">
        <v>539</v>
      </c>
      <c r="D12" s="17" t="e" vm="335">
        <v>#VALUE!</v>
      </c>
      <c r="E12" s="17" cm="1" vm="336">
        <f t="array" ref="E12">_FV( D12,"Latitude")</f>
        <v>41.893055555556003</v>
      </c>
      <c r="F12" s="17" cm="1" vm="337">
        <f t="array" ref="F12">_FV( D12,"Longitude")</f>
        <v>12.482777777778001</v>
      </c>
      <c r="G12" s="46" t="s">
        <v>521</v>
      </c>
      <c r="H12" s="17" t="s">
        <v>4479</v>
      </c>
      <c r="I12" s="17" t="s">
        <v>523</v>
      </c>
      <c r="J12" s="17" t="s">
        <v>524</v>
      </c>
      <c r="K12" s="17">
        <v>50</v>
      </c>
      <c r="L12" s="17">
        <v>40.4</v>
      </c>
      <c r="M12" s="17">
        <v>24.5</v>
      </c>
      <c r="N12" s="17">
        <v>64.900000000000006</v>
      </c>
      <c r="O12" s="17">
        <f t="shared" si="0"/>
        <v>64.352969600000009</v>
      </c>
      <c r="P12" s="17">
        <v>54.14</v>
      </c>
      <c r="Q12" s="17">
        <v>27.2</v>
      </c>
      <c r="R12" s="17">
        <v>0.19</v>
      </c>
      <c r="S12" s="17">
        <v>0.23</v>
      </c>
      <c r="T12" s="23">
        <v>210</v>
      </c>
      <c r="U12" s="25">
        <v>-47</v>
      </c>
      <c r="V12" s="25">
        <v>300</v>
      </c>
      <c r="W12" s="27">
        <v>70</v>
      </c>
      <c r="X12" s="23">
        <v>-47</v>
      </c>
      <c r="Y12" s="23">
        <v>35.299999999999997</v>
      </c>
      <c r="Z12" s="23">
        <v>43.02</v>
      </c>
      <c r="AA12" s="25">
        <v>0.8</v>
      </c>
      <c r="AB12" s="23">
        <v>2</v>
      </c>
      <c r="AC12" s="23">
        <v>5</v>
      </c>
      <c r="AD12" s="23">
        <v>0.7</v>
      </c>
      <c r="AE12" s="26" t="s">
        <v>534</v>
      </c>
      <c r="AF12" s="26" t="s">
        <v>535</v>
      </c>
      <c r="AG12" s="26" t="s">
        <v>536</v>
      </c>
      <c r="AH12" s="24" t="s">
        <v>537</v>
      </c>
    </row>
    <row r="13" spans="1:48" ht="15.75" customHeight="1">
      <c r="A13" s="15" t="s">
        <v>538</v>
      </c>
      <c r="B13" s="17" t="s">
        <v>519</v>
      </c>
      <c r="C13" s="17" t="s">
        <v>539</v>
      </c>
      <c r="D13" s="17" t="e" vm="335">
        <v>#VALUE!</v>
      </c>
      <c r="E13" s="17" cm="1" vm="336">
        <f t="array" ref="E13">_FV( D13,"Latitude")</f>
        <v>41.893055555556003</v>
      </c>
      <c r="F13" s="17" cm="1" vm="337">
        <f t="array" ref="F13">_FV( D13,"Longitude")</f>
        <v>12.482777777778001</v>
      </c>
      <c r="G13" s="46" t="s">
        <v>521</v>
      </c>
      <c r="H13" s="17" t="s">
        <v>527</v>
      </c>
      <c r="I13" s="17" t="s">
        <v>523</v>
      </c>
      <c r="J13" s="17" t="s">
        <v>528</v>
      </c>
      <c r="K13" s="17">
        <v>50</v>
      </c>
      <c r="L13" s="17">
        <v>40.4</v>
      </c>
      <c r="M13" s="17">
        <v>24.5</v>
      </c>
      <c r="N13" s="17">
        <v>64.900000000000006</v>
      </c>
      <c r="O13" s="17">
        <f t="shared" si="0"/>
        <v>107.4675</v>
      </c>
      <c r="P13" s="17">
        <v>50</v>
      </c>
      <c r="Q13" s="17">
        <v>22.25</v>
      </c>
      <c r="R13" s="17">
        <v>0.42</v>
      </c>
      <c r="S13" s="17">
        <v>0.23</v>
      </c>
      <c r="T13" s="23">
        <v>210</v>
      </c>
      <c r="U13" s="25">
        <v>-47</v>
      </c>
      <c r="V13" s="25">
        <v>300</v>
      </c>
      <c r="W13" s="27">
        <v>70</v>
      </c>
      <c r="X13" s="23">
        <v>-47</v>
      </c>
      <c r="Y13" s="23">
        <v>35.299999999999997</v>
      </c>
      <c r="Z13" s="23">
        <v>43.02</v>
      </c>
      <c r="AA13" s="25">
        <v>0.8</v>
      </c>
      <c r="AB13" s="23">
        <v>2</v>
      </c>
      <c r="AC13" s="23">
        <v>5</v>
      </c>
      <c r="AD13" s="23">
        <v>0.7</v>
      </c>
      <c r="AE13" s="26" t="s">
        <v>534</v>
      </c>
      <c r="AF13" s="26" t="s">
        <v>535</v>
      </c>
      <c r="AG13" s="26" t="s">
        <v>536</v>
      </c>
      <c r="AH13" s="24" t="s">
        <v>537</v>
      </c>
    </row>
    <row r="14" spans="1:48" ht="15.75" customHeight="1">
      <c r="A14" s="15" t="s">
        <v>538</v>
      </c>
      <c r="B14" s="17" t="s">
        <v>519</v>
      </c>
      <c r="C14" s="17" t="s">
        <v>539</v>
      </c>
      <c r="D14" s="17" t="e" vm="335">
        <v>#VALUE!</v>
      </c>
      <c r="E14" s="17" cm="1" vm="336">
        <f t="array" ref="E14">_FV( D14,"Latitude")</f>
        <v>41.893055555556003</v>
      </c>
      <c r="F14" s="17" cm="1" vm="337">
        <f t="array" ref="F14">_FV( D14,"Longitude")</f>
        <v>12.482777777778001</v>
      </c>
      <c r="G14" s="46" t="s">
        <v>521</v>
      </c>
      <c r="H14" s="17" t="s">
        <v>529</v>
      </c>
      <c r="I14" s="17" t="s">
        <v>523</v>
      </c>
      <c r="J14" s="17" t="s">
        <v>530</v>
      </c>
      <c r="K14" s="17">
        <v>50</v>
      </c>
      <c r="L14" s="17">
        <v>40.4</v>
      </c>
      <c r="M14" s="17">
        <v>24.5</v>
      </c>
      <c r="N14" s="17">
        <v>64.900000000000006</v>
      </c>
      <c r="O14" s="17">
        <f t="shared" si="0"/>
        <v>86.169600000000003</v>
      </c>
      <c r="P14" s="17">
        <v>72</v>
      </c>
      <c r="Q14" s="17">
        <v>13.6</v>
      </c>
      <c r="R14" s="17">
        <v>0.4</v>
      </c>
      <c r="S14" s="17">
        <v>0.22</v>
      </c>
      <c r="T14" s="23">
        <v>210</v>
      </c>
      <c r="U14" s="25">
        <v>-47</v>
      </c>
      <c r="V14" s="25">
        <v>300</v>
      </c>
      <c r="W14" s="27">
        <v>70</v>
      </c>
      <c r="X14" s="23">
        <v>-47</v>
      </c>
      <c r="Y14" s="23">
        <v>35.299999999999997</v>
      </c>
      <c r="Z14" s="23">
        <v>43.02</v>
      </c>
      <c r="AA14" s="25">
        <v>0.8</v>
      </c>
      <c r="AB14" s="23">
        <v>2</v>
      </c>
      <c r="AC14" s="23">
        <v>5</v>
      </c>
      <c r="AD14" s="23">
        <v>0.7</v>
      </c>
      <c r="AE14" s="26" t="s">
        <v>534</v>
      </c>
      <c r="AF14" s="26" t="s">
        <v>535</v>
      </c>
      <c r="AG14" s="26" t="s">
        <v>536</v>
      </c>
      <c r="AH14" s="24" t="s">
        <v>537</v>
      </c>
    </row>
    <row r="15" spans="1:48" ht="15.75" customHeight="1">
      <c r="A15" s="15" t="s">
        <v>540</v>
      </c>
      <c r="B15" s="17" t="s">
        <v>519</v>
      </c>
      <c r="C15" s="17" t="s">
        <v>541</v>
      </c>
      <c r="D15" s="17" t="e" vm="338">
        <v>#VALUE!</v>
      </c>
      <c r="E15" s="17" cm="1" vm="339">
        <f t="array" ref="E15">_FV( D15,"Latitude")</f>
        <v>33.927222222221999</v>
      </c>
      <c r="F15" s="17" cm="1" vm="340">
        <f t="array" ref="F15">_FV( D15,"Longitude")</f>
        <v>-117.56138888888999</v>
      </c>
      <c r="G15" s="46" t="s">
        <v>521</v>
      </c>
      <c r="H15" s="17" t="s">
        <v>4479</v>
      </c>
      <c r="I15" s="17" t="s">
        <v>523</v>
      </c>
      <c r="J15" s="17" t="s">
        <v>524</v>
      </c>
      <c r="K15" s="17">
        <v>50</v>
      </c>
      <c r="L15" s="17">
        <v>40.4</v>
      </c>
      <c r="M15" s="17">
        <v>24.5</v>
      </c>
      <c r="N15" s="17">
        <v>64.900000000000006</v>
      </c>
      <c r="O15" s="17">
        <f t="shared" si="0"/>
        <v>64.352969600000009</v>
      </c>
      <c r="P15" s="17">
        <v>54.14</v>
      </c>
      <c r="Q15" s="17">
        <v>27.2</v>
      </c>
      <c r="R15" s="17">
        <v>0.19</v>
      </c>
      <c r="S15" s="17">
        <v>0.23</v>
      </c>
      <c r="T15" s="17">
        <v>204.44</v>
      </c>
      <c r="U15" s="25">
        <v>-47</v>
      </c>
      <c r="V15" s="28">
        <v>110</v>
      </c>
      <c r="W15" s="17">
        <v>37.78</v>
      </c>
      <c r="X15" s="23">
        <v>-47</v>
      </c>
      <c r="Y15" s="23">
        <v>35.299999999999997</v>
      </c>
      <c r="Z15" s="23">
        <v>43.02</v>
      </c>
      <c r="AA15" s="25">
        <v>0.8</v>
      </c>
      <c r="AB15" s="17">
        <v>2.7</v>
      </c>
      <c r="AC15" s="28">
        <v>7</v>
      </c>
      <c r="AD15" s="28">
        <v>0.7</v>
      </c>
      <c r="AE15" s="24" t="s">
        <v>542</v>
      </c>
    </row>
    <row r="16" spans="1:48" ht="15.75" customHeight="1">
      <c r="A16" s="15" t="s">
        <v>540</v>
      </c>
      <c r="B16" s="17" t="s">
        <v>519</v>
      </c>
      <c r="C16" s="17" t="s">
        <v>541</v>
      </c>
      <c r="D16" s="17" t="e" vm="338">
        <v>#VALUE!</v>
      </c>
      <c r="E16" s="17" cm="1" vm="339">
        <f t="array" ref="E16">_FV( D16,"Latitude")</f>
        <v>33.927222222221999</v>
      </c>
      <c r="F16" s="17" cm="1" vm="340">
        <f t="array" ref="F16">_FV( D16,"Longitude")</f>
        <v>-117.56138888888999</v>
      </c>
      <c r="G16" s="46" t="s">
        <v>521</v>
      </c>
      <c r="H16" s="17" t="s">
        <v>527</v>
      </c>
      <c r="I16" s="17" t="s">
        <v>523</v>
      </c>
      <c r="J16" s="17" t="s">
        <v>528</v>
      </c>
      <c r="K16" s="17">
        <v>50</v>
      </c>
      <c r="L16" s="17">
        <v>40.4</v>
      </c>
      <c r="M16" s="17">
        <v>24.5</v>
      </c>
      <c r="N16" s="17">
        <v>64.900000000000006</v>
      </c>
      <c r="O16" s="17">
        <f t="shared" si="0"/>
        <v>107.4675</v>
      </c>
      <c r="P16" s="17">
        <v>50</v>
      </c>
      <c r="Q16" s="17">
        <v>22.25</v>
      </c>
      <c r="R16" s="17">
        <v>0.42</v>
      </c>
      <c r="S16" s="17">
        <v>0.23</v>
      </c>
      <c r="T16" s="17">
        <v>204.44</v>
      </c>
      <c r="U16" s="25">
        <v>-47</v>
      </c>
      <c r="V16" s="28">
        <v>110</v>
      </c>
      <c r="W16" s="17">
        <v>37.78</v>
      </c>
      <c r="X16" s="23">
        <v>-47</v>
      </c>
      <c r="Y16" s="23">
        <v>35.299999999999997</v>
      </c>
      <c r="Z16" s="23">
        <v>43.02</v>
      </c>
      <c r="AA16" s="25">
        <v>0.8</v>
      </c>
      <c r="AB16" s="17">
        <v>2.7</v>
      </c>
      <c r="AC16" s="28">
        <v>7</v>
      </c>
      <c r="AD16" s="28">
        <v>0.7</v>
      </c>
      <c r="AE16" s="24" t="s">
        <v>542</v>
      </c>
    </row>
    <row r="17" spans="1:34" ht="15.75" customHeight="1">
      <c r="A17" s="15" t="s">
        <v>540</v>
      </c>
      <c r="B17" s="17" t="s">
        <v>519</v>
      </c>
      <c r="C17" s="17" t="s">
        <v>541</v>
      </c>
      <c r="D17" s="17" t="e" vm="338">
        <v>#VALUE!</v>
      </c>
      <c r="E17" s="17" cm="1" vm="339">
        <f t="array" ref="E17">_FV( D17,"Latitude")</f>
        <v>33.927222222221999</v>
      </c>
      <c r="F17" s="17" cm="1" vm="340">
        <f t="array" ref="F17">_FV( D17,"Longitude")</f>
        <v>-117.56138888888999</v>
      </c>
      <c r="G17" s="46" t="s">
        <v>521</v>
      </c>
      <c r="H17" s="17" t="s">
        <v>529</v>
      </c>
      <c r="I17" s="17" t="s">
        <v>523</v>
      </c>
      <c r="J17" s="17" t="s">
        <v>530</v>
      </c>
      <c r="K17" s="17">
        <v>50</v>
      </c>
      <c r="L17" s="17">
        <v>40.4</v>
      </c>
      <c r="M17" s="17">
        <v>24.5</v>
      </c>
      <c r="N17" s="17">
        <v>64.900000000000006</v>
      </c>
      <c r="O17" s="17">
        <f t="shared" si="0"/>
        <v>86.169600000000003</v>
      </c>
      <c r="P17" s="17">
        <v>72</v>
      </c>
      <c r="Q17" s="17">
        <v>13.6</v>
      </c>
      <c r="R17" s="17">
        <v>0.4</v>
      </c>
      <c r="S17" s="17">
        <v>0.22</v>
      </c>
      <c r="T17" s="17">
        <v>204.44</v>
      </c>
      <c r="U17" s="25">
        <v>-47</v>
      </c>
      <c r="V17" s="28">
        <v>110</v>
      </c>
      <c r="W17" s="17">
        <v>37.78</v>
      </c>
      <c r="X17" s="23">
        <v>-47</v>
      </c>
      <c r="Y17" s="23">
        <v>35.299999999999997</v>
      </c>
      <c r="Z17" s="23">
        <v>43.02</v>
      </c>
      <c r="AA17" s="25">
        <v>0.8</v>
      </c>
      <c r="AB17" s="17">
        <v>2.7</v>
      </c>
      <c r="AC17" s="28">
        <v>7</v>
      </c>
      <c r="AD17" s="28">
        <v>0.7</v>
      </c>
      <c r="AE17" s="24" t="s">
        <v>542</v>
      </c>
    </row>
    <row r="18" spans="1:34" ht="15.75" customHeight="1">
      <c r="A18" s="15" t="s">
        <v>540</v>
      </c>
      <c r="B18" s="17" t="s">
        <v>519</v>
      </c>
      <c r="C18" s="17" t="s">
        <v>541</v>
      </c>
      <c r="D18" s="17" t="e" vm="338">
        <v>#VALUE!</v>
      </c>
      <c r="E18" s="17" cm="1" vm="339">
        <f t="array" ref="E18">_FV( D18,"Latitude")</f>
        <v>33.927222222221999</v>
      </c>
      <c r="F18" s="17" cm="1" vm="340">
        <f t="array" ref="F18">_FV( D18,"Longitude")</f>
        <v>-117.56138888888999</v>
      </c>
      <c r="G18" s="46" t="s">
        <v>521</v>
      </c>
      <c r="H18" s="17" t="s">
        <v>4479</v>
      </c>
      <c r="I18" s="17" t="s">
        <v>531</v>
      </c>
      <c r="J18" s="17" t="s">
        <v>524</v>
      </c>
      <c r="K18" s="17">
        <v>50</v>
      </c>
      <c r="L18" s="17">
        <v>13.9</v>
      </c>
      <c r="M18" s="17">
        <v>0</v>
      </c>
      <c r="N18" s="17">
        <v>13.9</v>
      </c>
      <c r="O18" s="17">
        <f t="shared" si="0"/>
        <v>64.352969600000009</v>
      </c>
      <c r="P18" s="17">
        <v>54.14</v>
      </c>
      <c r="Q18" s="17">
        <v>27.2</v>
      </c>
      <c r="R18" s="17">
        <v>0.19</v>
      </c>
      <c r="S18" s="17">
        <v>0.23</v>
      </c>
      <c r="T18" s="17">
        <v>204.44</v>
      </c>
      <c r="U18" s="25">
        <v>-47</v>
      </c>
      <c r="V18" s="28">
        <v>110</v>
      </c>
      <c r="W18" s="17">
        <v>37.78</v>
      </c>
      <c r="X18" s="23">
        <v>-47</v>
      </c>
      <c r="Y18" s="23">
        <v>35.299999999999997</v>
      </c>
      <c r="Z18" s="23">
        <v>43.02</v>
      </c>
      <c r="AA18" s="25">
        <v>0.8</v>
      </c>
      <c r="AB18" s="17">
        <v>2.7</v>
      </c>
      <c r="AC18" s="28">
        <v>7</v>
      </c>
      <c r="AD18" s="28">
        <v>0.7</v>
      </c>
      <c r="AE18" s="24" t="s">
        <v>542</v>
      </c>
    </row>
    <row r="19" spans="1:34" ht="15.75" customHeight="1">
      <c r="A19" s="15" t="s">
        <v>540</v>
      </c>
      <c r="B19" s="17" t="s">
        <v>519</v>
      </c>
      <c r="C19" s="17" t="s">
        <v>541</v>
      </c>
      <c r="D19" s="17" t="e" vm="338">
        <v>#VALUE!</v>
      </c>
      <c r="E19" s="17" cm="1" vm="339">
        <f t="array" ref="E19">_FV( D19,"Latitude")</f>
        <v>33.927222222221999</v>
      </c>
      <c r="F19" s="17" cm="1" vm="340">
        <f t="array" ref="F19">_FV( D19,"Longitude")</f>
        <v>-117.56138888888999</v>
      </c>
      <c r="G19" s="46" t="s">
        <v>521</v>
      </c>
      <c r="H19" s="17" t="s">
        <v>527</v>
      </c>
      <c r="I19" s="17" t="s">
        <v>531</v>
      </c>
      <c r="J19" s="17" t="s">
        <v>528</v>
      </c>
      <c r="K19" s="17">
        <v>50</v>
      </c>
      <c r="L19" s="17">
        <v>13.9</v>
      </c>
      <c r="M19" s="17">
        <v>0</v>
      </c>
      <c r="N19" s="17">
        <v>13.9</v>
      </c>
      <c r="O19" s="17">
        <f t="shared" si="0"/>
        <v>107.4675</v>
      </c>
      <c r="P19" s="17">
        <v>50</v>
      </c>
      <c r="Q19" s="17">
        <v>22.25</v>
      </c>
      <c r="R19" s="17">
        <v>0.42</v>
      </c>
      <c r="S19" s="17">
        <v>0.23</v>
      </c>
      <c r="T19" s="17">
        <v>204.44</v>
      </c>
      <c r="U19" s="25">
        <v>-47</v>
      </c>
      <c r="V19" s="28">
        <v>110</v>
      </c>
      <c r="W19" s="17">
        <v>37.78</v>
      </c>
      <c r="X19" s="23">
        <v>-47</v>
      </c>
      <c r="Y19" s="23">
        <v>35.299999999999997</v>
      </c>
      <c r="Z19" s="23">
        <v>43.02</v>
      </c>
      <c r="AA19" s="25">
        <v>0.8</v>
      </c>
      <c r="AB19" s="17">
        <v>2.7</v>
      </c>
      <c r="AC19" s="28">
        <v>7</v>
      </c>
      <c r="AD19" s="28">
        <v>0.7</v>
      </c>
      <c r="AE19" s="24" t="s">
        <v>542</v>
      </c>
    </row>
    <row r="20" spans="1:34" ht="15.75" customHeight="1">
      <c r="A20" s="15" t="s">
        <v>540</v>
      </c>
      <c r="B20" s="17" t="s">
        <v>519</v>
      </c>
      <c r="C20" s="17" t="s">
        <v>541</v>
      </c>
      <c r="D20" s="17" t="e" vm="338">
        <v>#VALUE!</v>
      </c>
      <c r="E20" s="17" cm="1" vm="339">
        <f t="array" ref="E20">_FV( D20,"Latitude")</f>
        <v>33.927222222221999</v>
      </c>
      <c r="F20" s="17" cm="1" vm="340">
        <f t="array" ref="F20">_FV( D20,"Longitude")</f>
        <v>-117.56138888888999</v>
      </c>
      <c r="G20" s="46" t="s">
        <v>521</v>
      </c>
      <c r="H20" s="17" t="s">
        <v>529</v>
      </c>
      <c r="I20" s="17" t="s">
        <v>531</v>
      </c>
      <c r="J20" s="17" t="s">
        <v>530</v>
      </c>
      <c r="K20" s="17">
        <v>50</v>
      </c>
      <c r="L20" s="17">
        <v>13.9</v>
      </c>
      <c r="M20" s="17">
        <v>0</v>
      </c>
      <c r="N20" s="17">
        <v>13.9</v>
      </c>
      <c r="O20" s="17">
        <f t="shared" si="0"/>
        <v>86.169600000000003</v>
      </c>
      <c r="P20" s="17">
        <v>72</v>
      </c>
      <c r="Q20" s="17">
        <v>13.6</v>
      </c>
      <c r="R20" s="17">
        <v>0.4</v>
      </c>
      <c r="S20" s="17">
        <v>0.22</v>
      </c>
      <c r="T20" s="17">
        <v>204.44</v>
      </c>
      <c r="U20" s="25">
        <v>-47</v>
      </c>
      <c r="V20" s="28">
        <v>110</v>
      </c>
      <c r="W20" s="17">
        <v>37.78</v>
      </c>
      <c r="X20" s="23">
        <v>-47</v>
      </c>
      <c r="Y20" s="23">
        <v>35.299999999999997</v>
      </c>
      <c r="Z20" s="23">
        <v>43.02</v>
      </c>
      <c r="AA20" s="25">
        <v>0.8</v>
      </c>
      <c r="AB20" s="17">
        <v>2.7</v>
      </c>
      <c r="AC20" s="28">
        <v>7</v>
      </c>
      <c r="AD20" s="28">
        <v>0.7</v>
      </c>
      <c r="AE20" s="24" t="s">
        <v>542</v>
      </c>
    </row>
    <row r="21" spans="1:34" ht="15.75" customHeight="1">
      <c r="A21" s="17" t="s">
        <v>543</v>
      </c>
      <c r="B21" s="17" t="s">
        <v>519</v>
      </c>
      <c r="C21" s="17" t="s">
        <v>544</v>
      </c>
      <c r="D21" s="17" t="e" vm="341">
        <v>#VALUE!</v>
      </c>
      <c r="E21" s="17" cm="1" vm="342">
        <f t="array" ref="E21">_FV( D21,"Latitude")</f>
        <v>40.893343000000002</v>
      </c>
      <c r="F21" s="17" cm="1" vm="343">
        <f t="array" ref="F21">_FV( D21,"Longitude")</f>
        <v>-73.975801000000004</v>
      </c>
      <c r="G21" s="17" t="s">
        <v>545</v>
      </c>
      <c r="H21" s="17" t="s">
        <v>546</v>
      </c>
      <c r="I21" s="17" t="s">
        <v>546</v>
      </c>
      <c r="J21" s="17" t="s">
        <v>547</v>
      </c>
      <c r="K21" s="17">
        <v>50</v>
      </c>
      <c r="L21" s="17">
        <v>55.8</v>
      </c>
      <c r="M21" s="17">
        <v>22.1</v>
      </c>
      <c r="N21" s="17">
        <v>77.900000000000006</v>
      </c>
      <c r="O21" s="17">
        <f t="shared" si="0"/>
        <v>379.61823999999996</v>
      </c>
      <c r="P21" s="17">
        <v>186.82</v>
      </c>
      <c r="Q21" s="17">
        <v>25.4</v>
      </c>
      <c r="R21" s="17">
        <v>1</v>
      </c>
      <c r="S21" s="17">
        <v>0.08</v>
      </c>
      <c r="T21" s="17">
        <v>415</v>
      </c>
      <c r="U21" s="17">
        <v>-78</v>
      </c>
      <c r="V21" s="17">
        <v>107.8</v>
      </c>
      <c r="W21" s="17">
        <v>50</v>
      </c>
      <c r="X21" s="17">
        <v>-107</v>
      </c>
      <c r="Y21" s="23">
        <v>35.299999999999997</v>
      </c>
      <c r="Z21" s="17">
        <v>44</v>
      </c>
      <c r="AA21" s="17">
        <v>0.76</v>
      </c>
      <c r="AB21" s="17">
        <v>0.8</v>
      </c>
      <c r="AC21" s="28">
        <v>10.6</v>
      </c>
      <c r="AD21" s="28">
        <v>1.7</v>
      </c>
      <c r="AE21" s="24" t="s">
        <v>548</v>
      </c>
      <c r="AF21" s="24" t="s">
        <v>549</v>
      </c>
    </row>
    <row r="22" spans="1:34" ht="15.75" customHeight="1">
      <c r="A22" s="17" t="s">
        <v>543</v>
      </c>
      <c r="B22" s="17" t="s">
        <v>519</v>
      </c>
      <c r="C22" s="17" t="s">
        <v>544</v>
      </c>
      <c r="D22" s="17" t="e" vm="341">
        <v>#VALUE!</v>
      </c>
      <c r="E22" s="17" cm="1" vm="342">
        <f t="array" ref="E22">_FV( D22,"Latitude")</f>
        <v>40.893343000000002</v>
      </c>
      <c r="F22" s="17" cm="1" vm="343">
        <f t="array" ref="F22">_FV( D22,"Longitude")</f>
        <v>-73.975801000000004</v>
      </c>
      <c r="G22" s="17" t="s">
        <v>545</v>
      </c>
      <c r="H22" s="17" t="s">
        <v>550</v>
      </c>
      <c r="I22" s="17" t="s">
        <v>550</v>
      </c>
      <c r="J22" s="17" t="s">
        <v>551</v>
      </c>
      <c r="K22" s="17">
        <v>50</v>
      </c>
      <c r="L22" s="17">
        <v>55.8</v>
      </c>
      <c r="M22" s="17">
        <v>22.1</v>
      </c>
      <c r="N22" s="17">
        <v>77.900000000000006</v>
      </c>
      <c r="O22" s="17">
        <f t="shared" si="0"/>
        <v>103.10976000000001</v>
      </c>
      <c r="P22" s="17">
        <v>48.6</v>
      </c>
      <c r="Q22" s="17">
        <v>27.2</v>
      </c>
      <c r="R22" s="17">
        <v>1.3</v>
      </c>
      <c r="S22" s="17">
        <v>0.06</v>
      </c>
      <c r="T22" s="17">
        <v>415</v>
      </c>
      <c r="U22" s="17">
        <v>-78</v>
      </c>
      <c r="V22" s="17">
        <v>107.8</v>
      </c>
      <c r="W22" s="17">
        <v>50</v>
      </c>
      <c r="X22" s="17">
        <v>-107</v>
      </c>
      <c r="Y22" s="23">
        <v>35.299999999999997</v>
      </c>
      <c r="Z22" s="17">
        <v>44</v>
      </c>
      <c r="AA22" s="17">
        <v>0.76</v>
      </c>
      <c r="AB22" s="17">
        <v>0.8</v>
      </c>
      <c r="AC22" s="28">
        <v>10.6</v>
      </c>
      <c r="AD22" s="28">
        <v>1.7</v>
      </c>
      <c r="AE22" s="24" t="s">
        <v>548</v>
      </c>
      <c r="AF22" s="24" t="s">
        <v>549</v>
      </c>
    </row>
    <row r="23" spans="1:34" ht="15.75" customHeight="1">
      <c r="A23" s="17" t="s">
        <v>543</v>
      </c>
      <c r="B23" s="17" t="s">
        <v>519</v>
      </c>
      <c r="C23" s="17" t="s">
        <v>544</v>
      </c>
      <c r="D23" s="17" t="e" vm="341">
        <v>#VALUE!</v>
      </c>
      <c r="E23" s="17" cm="1" vm="342">
        <f t="array" ref="E23">_FV( D23,"Latitude")</f>
        <v>40.893343000000002</v>
      </c>
      <c r="F23" s="17" cm="1" vm="343">
        <f t="array" ref="F23">_FV( D23,"Longitude")</f>
        <v>-73.975801000000004</v>
      </c>
      <c r="G23" s="17" t="s">
        <v>545</v>
      </c>
      <c r="H23" s="17" t="s">
        <v>552</v>
      </c>
      <c r="I23" s="17" t="s">
        <v>552</v>
      </c>
      <c r="J23" s="17" t="s">
        <v>553</v>
      </c>
      <c r="K23" s="17">
        <v>50</v>
      </c>
      <c r="L23" s="17">
        <v>55.8</v>
      </c>
      <c r="M23" s="17">
        <v>22.1</v>
      </c>
      <c r="N23" s="17">
        <v>77.900000000000006</v>
      </c>
      <c r="O23" s="17">
        <f t="shared" si="0"/>
        <v>44.704000000000008</v>
      </c>
      <c r="P23" s="17">
        <v>55</v>
      </c>
      <c r="Q23" s="17">
        <v>25.4</v>
      </c>
      <c r="R23" s="17">
        <v>0.4</v>
      </c>
      <c r="S23" s="17">
        <v>0.08</v>
      </c>
      <c r="T23" s="17">
        <v>415</v>
      </c>
      <c r="U23" s="17">
        <v>-78</v>
      </c>
      <c r="V23" s="17">
        <v>107.8</v>
      </c>
      <c r="W23" s="17">
        <v>50</v>
      </c>
      <c r="X23" s="17">
        <v>-107</v>
      </c>
      <c r="Y23" s="23">
        <v>35.299999999999997</v>
      </c>
      <c r="Z23" s="17">
        <v>44</v>
      </c>
      <c r="AA23" s="17">
        <v>0.76</v>
      </c>
      <c r="AB23" s="17">
        <v>0.8</v>
      </c>
      <c r="AC23" s="28">
        <v>10.6</v>
      </c>
      <c r="AD23" s="28">
        <v>1.7</v>
      </c>
      <c r="AE23" s="24" t="s">
        <v>548</v>
      </c>
      <c r="AF23" s="24" t="s">
        <v>549</v>
      </c>
    </row>
    <row r="24" spans="1:34" ht="15.75" customHeight="1">
      <c r="A24" s="17" t="s">
        <v>554</v>
      </c>
      <c r="B24" s="17" t="s">
        <v>519</v>
      </c>
      <c r="C24" s="17" t="s">
        <v>555</v>
      </c>
      <c r="D24" s="17" t="e" vm="344">
        <v>#VALUE!</v>
      </c>
      <c r="E24" s="17" cm="1" vm="345">
        <f t="array" ref="E24">_FV( D24,"Latitude")</f>
        <v>37.672499999999999</v>
      </c>
      <c r="F24" s="17" cm="1" vm="346">
        <f t="array" ref="F24">_FV( D24,"Longitude")</f>
        <v>-121.88249999999999</v>
      </c>
      <c r="G24" s="17" t="s">
        <v>556</v>
      </c>
      <c r="H24" s="17" t="s">
        <v>557</v>
      </c>
      <c r="I24" s="17" t="s">
        <v>557</v>
      </c>
      <c r="J24" s="17" t="s">
        <v>558</v>
      </c>
      <c r="K24" s="17">
        <v>50</v>
      </c>
      <c r="L24" s="17">
        <v>5.2</v>
      </c>
      <c r="M24" s="17">
        <v>0</v>
      </c>
      <c r="N24" s="17">
        <v>5.2</v>
      </c>
      <c r="O24" s="17">
        <f t="shared" si="0"/>
        <v>364230</v>
      </c>
      <c r="P24" s="17">
        <v>1</v>
      </c>
      <c r="Q24" s="17">
        <v>60705000</v>
      </c>
      <c r="R24" s="17">
        <v>0.2</v>
      </c>
      <c r="S24" s="17">
        <v>0.03</v>
      </c>
      <c r="T24" s="23">
        <v>210</v>
      </c>
      <c r="U24" s="25">
        <v>-47</v>
      </c>
      <c r="V24" s="25">
        <v>300</v>
      </c>
      <c r="W24" s="25">
        <v>68</v>
      </c>
      <c r="X24" s="23">
        <v>-47</v>
      </c>
      <c r="Y24" s="23">
        <v>35.299999999999997</v>
      </c>
      <c r="Z24" s="23">
        <v>43.02</v>
      </c>
      <c r="AA24" s="25">
        <v>0.8</v>
      </c>
      <c r="AB24" s="23">
        <v>2</v>
      </c>
      <c r="AC24" s="23">
        <v>5</v>
      </c>
      <c r="AD24" s="23">
        <v>0.7</v>
      </c>
      <c r="AE24" s="29" t="s">
        <v>534</v>
      </c>
      <c r="AF24" s="26" t="s">
        <v>535</v>
      </c>
      <c r="AG24" s="26" t="s">
        <v>536</v>
      </c>
      <c r="AH24" s="24" t="s">
        <v>537</v>
      </c>
    </row>
    <row r="25" spans="1:34" ht="15.75" customHeight="1">
      <c r="A25" s="17" t="s">
        <v>559</v>
      </c>
      <c r="B25" s="17" t="s">
        <v>519</v>
      </c>
      <c r="C25" s="17" t="s">
        <v>560</v>
      </c>
      <c r="D25" s="17" t="e" vm="347">
        <v>#VALUE!</v>
      </c>
      <c r="E25" s="17" cm="1" vm="348">
        <f t="array" ref="E25">_FV( D25,"Latitude")</f>
        <v>52.372777777777799</v>
      </c>
      <c r="F25" s="17" cm="1" vm="349">
        <f t="array" ref="F25">_FV( D25,"Longitude")</f>
        <v>4.8936111111111096</v>
      </c>
      <c r="G25" s="46" t="s">
        <v>521</v>
      </c>
      <c r="H25" s="17" t="s">
        <v>4479</v>
      </c>
      <c r="I25" s="17" t="s">
        <v>523</v>
      </c>
      <c r="J25" s="17" t="s">
        <v>524</v>
      </c>
      <c r="K25" s="17">
        <v>50</v>
      </c>
      <c r="L25" s="17">
        <v>40.4</v>
      </c>
      <c r="M25" s="17">
        <v>24.5</v>
      </c>
      <c r="N25" s="17">
        <v>64.900000000000006</v>
      </c>
      <c r="O25" s="17">
        <f t="shared" si="0"/>
        <v>64.352969600000009</v>
      </c>
      <c r="P25" s="17">
        <v>54.14</v>
      </c>
      <c r="Q25" s="17">
        <v>27.2</v>
      </c>
      <c r="R25" s="17">
        <v>0.19</v>
      </c>
      <c r="S25" s="17">
        <v>0.23</v>
      </c>
      <c r="T25" s="23">
        <v>210</v>
      </c>
      <c r="U25" s="25">
        <v>-47</v>
      </c>
      <c r="V25" s="25">
        <v>300</v>
      </c>
      <c r="W25" s="25">
        <v>68</v>
      </c>
      <c r="X25" s="23">
        <v>-47</v>
      </c>
      <c r="Y25" s="23">
        <v>35.299999999999997</v>
      </c>
      <c r="Z25" s="23">
        <v>43.02</v>
      </c>
      <c r="AA25" s="25">
        <v>0.8</v>
      </c>
      <c r="AB25" s="23">
        <v>2</v>
      </c>
      <c r="AC25" s="23">
        <v>5</v>
      </c>
      <c r="AD25" s="23">
        <v>0.7</v>
      </c>
      <c r="AE25" s="26" t="s">
        <v>534</v>
      </c>
      <c r="AF25" s="26" t="s">
        <v>535</v>
      </c>
      <c r="AG25" s="26" t="s">
        <v>536</v>
      </c>
      <c r="AH25" s="24" t="s">
        <v>537</v>
      </c>
    </row>
    <row r="26" spans="1:34" ht="15.75" customHeight="1">
      <c r="A26" s="17" t="s">
        <v>559</v>
      </c>
      <c r="B26" s="17" t="s">
        <v>519</v>
      </c>
      <c r="C26" s="17" t="s">
        <v>560</v>
      </c>
      <c r="D26" s="17" t="e" vm="347">
        <v>#VALUE!</v>
      </c>
      <c r="E26" s="17" cm="1" vm="348">
        <f t="array" ref="E26">_FV( D26,"Latitude")</f>
        <v>52.372777777777799</v>
      </c>
      <c r="F26" s="17" cm="1" vm="349">
        <f t="array" ref="F26">_FV( D26,"Longitude")</f>
        <v>4.8936111111111096</v>
      </c>
      <c r="G26" s="46" t="s">
        <v>521</v>
      </c>
      <c r="H26" s="17" t="s">
        <v>527</v>
      </c>
      <c r="I26" s="17" t="s">
        <v>523</v>
      </c>
      <c r="J26" s="17" t="s">
        <v>528</v>
      </c>
      <c r="K26" s="17">
        <v>50</v>
      </c>
      <c r="L26" s="17">
        <v>40.4</v>
      </c>
      <c r="M26" s="17">
        <v>24.5</v>
      </c>
      <c r="N26" s="17">
        <v>64.900000000000006</v>
      </c>
      <c r="O26" s="17">
        <v>107.4675</v>
      </c>
      <c r="P26" s="17">
        <v>50</v>
      </c>
      <c r="Q26" s="17">
        <v>22.25</v>
      </c>
      <c r="R26" s="17">
        <v>0.42</v>
      </c>
      <c r="S26" s="17">
        <v>0.23</v>
      </c>
      <c r="T26" s="23">
        <v>210</v>
      </c>
      <c r="U26" s="25">
        <v>-47</v>
      </c>
      <c r="V26" s="25">
        <v>300</v>
      </c>
      <c r="W26" s="25">
        <v>68</v>
      </c>
      <c r="X26" s="23">
        <v>-47</v>
      </c>
      <c r="Y26" s="23">
        <v>35.299999999999997</v>
      </c>
      <c r="Z26" s="23">
        <v>43.02</v>
      </c>
      <c r="AA26" s="25">
        <v>0.8</v>
      </c>
      <c r="AB26" s="23">
        <v>2</v>
      </c>
      <c r="AC26" s="23">
        <v>5</v>
      </c>
      <c r="AD26" s="23">
        <v>0.7</v>
      </c>
      <c r="AE26" s="26" t="s">
        <v>534</v>
      </c>
      <c r="AF26" s="26" t="s">
        <v>535</v>
      </c>
      <c r="AG26" s="26" t="s">
        <v>536</v>
      </c>
      <c r="AH26" s="24" t="s">
        <v>537</v>
      </c>
    </row>
    <row r="27" spans="1:34" ht="15.75" customHeight="1">
      <c r="A27" s="17" t="s">
        <v>559</v>
      </c>
      <c r="B27" s="17" t="s">
        <v>519</v>
      </c>
      <c r="C27" s="17" t="s">
        <v>560</v>
      </c>
      <c r="D27" s="17" t="e" vm="347">
        <v>#VALUE!</v>
      </c>
      <c r="E27" s="17" cm="1" vm="348">
        <f t="array" ref="E27">_FV( D27,"Latitude")</f>
        <v>52.372777777777799</v>
      </c>
      <c r="F27" s="17" cm="1" vm="349">
        <f t="array" ref="F27">_FV( D27,"Longitude")</f>
        <v>4.8936111111111096</v>
      </c>
      <c r="G27" s="46" t="s">
        <v>521</v>
      </c>
      <c r="H27" s="17" t="s">
        <v>529</v>
      </c>
      <c r="I27" s="17" t="s">
        <v>523</v>
      </c>
      <c r="J27" s="17" t="s">
        <v>530</v>
      </c>
      <c r="K27" s="17">
        <v>50</v>
      </c>
      <c r="L27" s="17">
        <v>40.4</v>
      </c>
      <c r="M27" s="17">
        <v>24.5</v>
      </c>
      <c r="N27" s="17">
        <v>64.900000000000006</v>
      </c>
      <c r="O27" s="17">
        <f>P27*Q27*R27*S27</f>
        <v>86.169600000000003</v>
      </c>
      <c r="P27" s="17">
        <v>72</v>
      </c>
      <c r="Q27" s="17">
        <v>13.6</v>
      </c>
      <c r="R27" s="17">
        <v>0.4</v>
      </c>
      <c r="S27" s="17">
        <v>0.22</v>
      </c>
      <c r="T27" s="23">
        <v>210</v>
      </c>
      <c r="U27" s="25">
        <v>-47</v>
      </c>
      <c r="V27" s="25">
        <v>300</v>
      </c>
      <c r="W27" s="25">
        <v>68</v>
      </c>
      <c r="X27" s="23">
        <v>-47</v>
      </c>
      <c r="Y27" s="23">
        <v>35.299999999999997</v>
      </c>
      <c r="Z27" s="23">
        <v>43.02</v>
      </c>
      <c r="AA27" s="25">
        <v>0.8</v>
      </c>
      <c r="AB27" s="23">
        <v>2</v>
      </c>
      <c r="AC27" s="23">
        <v>5</v>
      </c>
      <c r="AD27" s="23">
        <v>0.7</v>
      </c>
      <c r="AE27" s="26" t="s">
        <v>534</v>
      </c>
      <c r="AF27" s="26" t="s">
        <v>535</v>
      </c>
      <c r="AG27" s="26" t="s">
        <v>536</v>
      </c>
      <c r="AH27" s="24" t="s">
        <v>537</v>
      </c>
    </row>
    <row r="28" spans="1:34" ht="15.75" customHeight="1">
      <c r="A28" s="17" t="s">
        <v>559</v>
      </c>
      <c r="B28" s="17" t="s">
        <v>519</v>
      </c>
      <c r="C28" s="17" t="s">
        <v>560</v>
      </c>
      <c r="D28" s="17" t="e" vm="347">
        <v>#VALUE!</v>
      </c>
      <c r="E28" s="17" cm="1" vm="348">
        <f t="array" ref="E28">_FV( D28,"Latitude")</f>
        <v>52.372777777777799</v>
      </c>
      <c r="F28" s="17" cm="1" vm="349">
        <f t="array" ref="F28">_FV( D28,"Longitude")</f>
        <v>4.8936111111111096</v>
      </c>
      <c r="G28" s="46" t="s">
        <v>521</v>
      </c>
      <c r="H28" s="17" t="s">
        <v>4479</v>
      </c>
      <c r="I28" s="17" t="s">
        <v>531</v>
      </c>
      <c r="J28" s="17" t="s">
        <v>524</v>
      </c>
      <c r="K28" s="17">
        <v>50</v>
      </c>
      <c r="L28" s="17">
        <v>13.9</v>
      </c>
      <c r="M28" s="17">
        <v>0</v>
      </c>
      <c r="N28" s="17">
        <v>13.9</v>
      </c>
      <c r="O28" s="17">
        <v>64.352969600000009</v>
      </c>
      <c r="P28" s="17">
        <v>54.14</v>
      </c>
      <c r="Q28" s="17">
        <v>27.2</v>
      </c>
      <c r="R28" s="17">
        <v>0.19</v>
      </c>
      <c r="S28" s="17">
        <v>0.23</v>
      </c>
      <c r="T28" s="23">
        <v>210</v>
      </c>
      <c r="U28" s="25">
        <v>-47</v>
      </c>
      <c r="V28" s="25">
        <v>300</v>
      </c>
      <c r="W28" s="25">
        <v>68</v>
      </c>
      <c r="X28" s="23">
        <v>-47</v>
      </c>
      <c r="Y28" s="23">
        <v>35.299999999999997</v>
      </c>
      <c r="Z28" s="23">
        <v>43.02</v>
      </c>
      <c r="AA28" s="25">
        <v>0.8</v>
      </c>
      <c r="AB28" s="23">
        <v>2</v>
      </c>
      <c r="AC28" s="23">
        <v>5</v>
      </c>
      <c r="AD28" s="23">
        <v>0.7</v>
      </c>
      <c r="AE28" s="26" t="s">
        <v>534</v>
      </c>
      <c r="AF28" s="26" t="s">
        <v>535</v>
      </c>
      <c r="AG28" s="26" t="s">
        <v>536</v>
      </c>
      <c r="AH28" s="24" t="s">
        <v>537</v>
      </c>
    </row>
    <row r="29" spans="1:34" ht="15.75" customHeight="1">
      <c r="A29" s="17" t="s">
        <v>559</v>
      </c>
      <c r="B29" s="17" t="s">
        <v>519</v>
      </c>
      <c r="C29" s="17" t="s">
        <v>560</v>
      </c>
      <c r="D29" s="17" t="e" vm="347">
        <v>#VALUE!</v>
      </c>
      <c r="E29" s="17" cm="1" vm="348">
        <f t="array" ref="E29">_FV( D29,"Latitude")</f>
        <v>52.372777777777799</v>
      </c>
      <c r="F29" s="17" cm="1" vm="349">
        <f t="array" ref="F29">_FV( D29,"Longitude")</f>
        <v>4.8936111111111096</v>
      </c>
      <c r="G29" s="46" t="s">
        <v>521</v>
      </c>
      <c r="H29" s="17" t="s">
        <v>527</v>
      </c>
      <c r="I29" s="17" t="s">
        <v>531</v>
      </c>
      <c r="J29" s="17" t="s">
        <v>528</v>
      </c>
      <c r="K29" s="17">
        <v>50</v>
      </c>
      <c r="L29" s="17">
        <v>13.9</v>
      </c>
      <c r="M29" s="17">
        <v>0</v>
      </c>
      <c r="N29" s="17">
        <v>13.9</v>
      </c>
      <c r="O29" s="17">
        <v>107.4675</v>
      </c>
      <c r="P29" s="17">
        <v>50</v>
      </c>
      <c r="Q29" s="17">
        <v>22.25</v>
      </c>
      <c r="R29" s="17">
        <v>0.42</v>
      </c>
      <c r="S29" s="17">
        <v>0.23</v>
      </c>
      <c r="T29" s="23">
        <v>210</v>
      </c>
      <c r="U29" s="25">
        <v>-47</v>
      </c>
      <c r="V29" s="25">
        <v>300</v>
      </c>
      <c r="W29" s="25">
        <v>68</v>
      </c>
      <c r="X29" s="23">
        <v>-47</v>
      </c>
      <c r="Y29" s="23">
        <v>35.299999999999997</v>
      </c>
      <c r="Z29" s="23">
        <v>43.02</v>
      </c>
      <c r="AA29" s="25">
        <v>0.8</v>
      </c>
      <c r="AB29" s="23">
        <v>2</v>
      </c>
      <c r="AC29" s="23">
        <v>5</v>
      </c>
      <c r="AD29" s="23">
        <v>0.7</v>
      </c>
      <c r="AE29" s="26" t="s">
        <v>534</v>
      </c>
      <c r="AF29" s="26" t="s">
        <v>535</v>
      </c>
      <c r="AG29" s="26" t="s">
        <v>536</v>
      </c>
      <c r="AH29" s="24" t="s">
        <v>537</v>
      </c>
    </row>
    <row r="30" spans="1:34" ht="15.75" customHeight="1">
      <c r="A30" s="17" t="s">
        <v>559</v>
      </c>
      <c r="B30" s="17" t="s">
        <v>519</v>
      </c>
      <c r="C30" s="17" t="s">
        <v>560</v>
      </c>
      <c r="D30" s="17" t="e" vm="347">
        <v>#VALUE!</v>
      </c>
      <c r="E30" s="17" cm="1" vm="348">
        <f t="array" ref="E30">_FV( D30,"Latitude")</f>
        <v>52.372777777777799</v>
      </c>
      <c r="F30" s="17" cm="1" vm="349">
        <f t="array" ref="F30">_FV( D30,"Longitude")</f>
        <v>4.8936111111111096</v>
      </c>
      <c r="G30" s="46" t="s">
        <v>521</v>
      </c>
      <c r="H30" s="17" t="s">
        <v>529</v>
      </c>
      <c r="I30" s="17" t="s">
        <v>531</v>
      </c>
      <c r="J30" s="17" t="s">
        <v>530</v>
      </c>
      <c r="K30" s="17">
        <v>50</v>
      </c>
      <c r="L30" s="17">
        <v>13.9</v>
      </c>
      <c r="M30" s="17">
        <v>0</v>
      </c>
      <c r="N30" s="17">
        <v>13.9</v>
      </c>
      <c r="O30" s="17">
        <f>P30*Q30*R30*S30</f>
        <v>86.169600000000003</v>
      </c>
      <c r="P30" s="17">
        <v>72</v>
      </c>
      <c r="Q30" s="17">
        <v>13.6</v>
      </c>
      <c r="R30" s="17">
        <v>0.4</v>
      </c>
      <c r="S30" s="17">
        <v>0.22</v>
      </c>
      <c r="T30" s="23">
        <v>210</v>
      </c>
      <c r="U30" s="25">
        <v>-47</v>
      </c>
      <c r="V30" s="25">
        <v>300</v>
      </c>
      <c r="W30" s="25">
        <v>68</v>
      </c>
      <c r="X30" s="23">
        <v>-47</v>
      </c>
      <c r="Y30" s="23">
        <v>35.299999999999997</v>
      </c>
      <c r="Z30" s="23">
        <v>43.02</v>
      </c>
      <c r="AA30" s="25">
        <v>0.8</v>
      </c>
      <c r="AB30" s="23">
        <v>2</v>
      </c>
      <c r="AC30" s="23">
        <v>5</v>
      </c>
      <c r="AD30" s="23">
        <v>0.7</v>
      </c>
      <c r="AE30" s="26" t="s">
        <v>534</v>
      </c>
      <c r="AF30" s="26" t="s">
        <v>535</v>
      </c>
      <c r="AG30" s="26" t="s">
        <v>536</v>
      </c>
      <c r="AH30" s="24" t="s">
        <v>537</v>
      </c>
    </row>
    <row r="31" spans="1:34" ht="15.75" customHeight="1">
      <c r="A31" s="17" t="s">
        <v>561</v>
      </c>
      <c r="B31" s="17" t="s">
        <v>519</v>
      </c>
      <c r="C31" s="17" t="s">
        <v>562</v>
      </c>
      <c r="D31" s="17" t="e" vm="350">
        <v>#VALUE!</v>
      </c>
      <c r="E31" s="17" cm="1" vm="351">
        <f t="array" ref="E31">_FV( D31,"Latitude")</f>
        <v>46.2</v>
      </c>
      <c r="F31" s="17" cm="1" vm="352">
        <f t="array" ref="F31">_FV( D31,"Longitude")</f>
        <v>6.15</v>
      </c>
      <c r="G31" s="46" t="s">
        <v>521</v>
      </c>
      <c r="H31" s="17" t="s">
        <v>4479</v>
      </c>
      <c r="I31" s="17" t="s">
        <v>523</v>
      </c>
      <c r="J31" s="17" t="s">
        <v>524</v>
      </c>
      <c r="K31" s="17">
        <v>50</v>
      </c>
      <c r="L31" s="17">
        <v>40.4</v>
      </c>
      <c r="M31" s="17">
        <v>24.5</v>
      </c>
      <c r="N31" s="17">
        <v>64.900000000000006</v>
      </c>
      <c r="O31" s="17">
        <v>64.352969600000009</v>
      </c>
      <c r="P31" s="17">
        <v>54.14</v>
      </c>
      <c r="Q31" s="17">
        <v>27.2</v>
      </c>
      <c r="R31" s="17">
        <v>0.19</v>
      </c>
      <c r="S31" s="17">
        <v>0.23</v>
      </c>
      <c r="T31" s="23">
        <v>210</v>
      </c>
      <c r="U31" s="25">
        <v>-47</v>
      </c>
      <c r="V31" s="25">
        <v>300</v>
      </c>
      <c r="W31" s="25">
        <v>68</v>
      </c>
      <c r="X31" s="23">
        <v>-47</v>
      </c>
      <c r="Y31" s="23">
        <v>35.299999999999997</v>
      </c>
      <c r="Z31" s="23">
        <v>43.02</v>
      </c>
      <c r="AA31" s="25">
        <v>0.8</v>
      </c>
      <c r="AB31" s="23">
        <v>2</v>
      </c>
      <c r="AC31" s="23">
        <v>5</v>
      </c>
      <c r="AD31" s="23">
        <v>0.7</v>
      </c>
      <c r="AE31" s="26" t="s">
        <v>534</v>
      </c>
      <c r="AF31" s="26" t="s">
        <v>535</v>
      </c>
      <c r="AG31" s="26" t="s">
        <v>536</v>
      </c>
      <c r="AH31" s="24" t="s">
        <v>537</v>
      </c>
    </row>
    <row r="32" spans="1:34" ht="15.75" customHeight="1">
      <c r="A32" s="17" t="s">
        <v>561</v>
      </c>
      <c r="B32" s="17" t="s">
        <v>519</v>
      </c>
      <c r="C32" s="17" t="s">
        <v>562</v>
      </c>
      <c r="D32" s="17" t="e" vm="350">
        <v>#VALUE!</v>
      </c>
      <c r="E32" s="17" cm="1" vm="351">
        <f t="array" ref="E32">_FV( D32,"Latitude")</f>
        <v>46.2</v>
      </c>
      <c r="F32" s="17" cm="1" vm="352">
        <f t="array" ref="F32">_FV( D32,"Longitude")</f>
        <v>6.15</v>
      </c>
      <c r="G32" s="46" t="s">
        <v>521</v>
      </c>
      <c r="H32" s="17" t="s">
        <v>527</v>
      </c>
      <c r="I32" s="17" t="s">
        <v>523</v>
      </c>
      <c r="J32" s="17" t="s">
        <v>528</v>
      </c>
      <c r="K32" s="17">
        <v>50</v>
      </c>
      <c r="L32" s="17">
        <v>40.4</v>
      </c>
      <c r="M32" s="17">
        <v>24.5</v>
      </c>
      <c r="N32" s="17">
        <v>64.900000000000006</v>
      </c>
      <c r="O32" s="17">
        <v>107.4675</v>
      </c>
      <c r="P32" s="17">
        <v>50</v>
      </c>
      <c r="Q32" s="17">
        <v>22.25</v>
      </c>
      <c r="R32" s="17">
        <v>0.42</v>
      </c>
      <c r="S32" s="17">
        <v>0.23</v>
      </c>
      <c r="T32" s="23">
        <v>210</v>
      </c>
      <c r="U32" s="25">
        <v>-47</v>
      </c>
      <c r="V32" s="25">
        <v>300</v>
      </c>
      <c r="W32" s="25">
        <v>68</v>
      </c>
      <c r="X32" s="23">
        <v>-47</v>
      </c>
      <c r="Y32" s="23">
        <v>35.299999999999997</v>
      </c>
      <c r="Z32" s="23">
        <v>43.02</v>
      </c>
      <c r="AA32" s="25">
        <v>0.8</v>
      </c>
      <c r="AB32" s="23">
        <v>2</v>
      </c>
      <c r="AC32" s="23">
        <v>5</v>
      </c>
      <c r="AD32" s="23">
        <v>0.7</v>
      </c>
      <c r="AE32" s="26" t="s">
        <v>534</v>
      </c>
      <c r="AF32" s="26" t="s">
        <v>535</v>
      </c>
      <c r="AG32" s="26" t="s">
        <v>536</v>
      </c>
      <c r="AH32" s="24" t="s">
        <v>537</v>
      </c>
    </row>
    <row r="33" spans="1:34" ht="15.75" customHeight="1">
      <c r="A33" s="17" t="s">
        <v>561</v>
      </c>
      <c r="B33" s="17" t="s">
        <v>519</v>
      </c>
      <c r="C33" s="17" t="s">
        <v>562</v>
      </c>
      <c r="D33" s="17" t="e" vm="350">
        <v>#VALUE!</v>
      </c>
      <c r="E33" s="17" cm="1" vm="351">
        <f t="array" ref="E33">_FV( D33,"Latitude")</f>
        <v>46.2</v>
      </c>
      <c r="F33" s="17" cm="1" vm="352">
        <f t="array" ref="F33">_FV( D33,"Longitude")</f>
        <v>6.15</v>
      </c>
      <c r="G33" s="46" t="s">
        <v>521</v>
      </c>
      <c r="H33" s="17" t="s">
        <v>529</v>
      </c>
      <c r="I33" s="17" t="s">
        <v>523</v>
      </c>
      <c r="J33" s="17" t="s">
        <v>530</v>
      </c>
      <c r="K33" s="17">
        <v>50</v>
      </c>
      <c r="L33" s="17">
        <v>40.4</v>
      </c>
      <c r="M33" s="17">
        <v>24.5</v>
      </c>
      <c r="N33" s="17">
        <v>64.900000000000006</v>
      </c>
      <c r="O33" s="17">
        <f>P33*Q33*R33*S33</f>
        <v>86.169600000000003</v>
      </c>
      <c r="P33" s="17">
        <v>72</v>
      </c>
      <c r="Q33" s="17">
        <v>13.6</v>
      </c>
      <c r="R33" s="17">
        <v>0.4</v>
      </c>
      <c r="S33" s="17">
        <v>0.22</v>
      </c>
      <c r="T33" s="23">
        <v>210</v>
      </c>
      <c r="U33" s="25">
        <v>-47</v>
      </c>
      <c r="V33" s="25">
        <v>300</v>
      </c>
      <c r="W33" s="25">
        <v>68</v>
      </c>
      <c r="X33" s="23">
        <v>-47</v>
      </c>
      <c r="Y33" s="23">
        <v>35.299999999999997</v>
      </c>
      <c r="Z33" s="23">
        <v>43.02</v>
      </c>
      <c r="AA33" s="25">
        <v>0.8</v>
      </c>
      <c r="AB33" s="23">
        <v>2</v>
      </c>
      <c r="AC33" s="23">
        <v>5</v>
      </c>
      <c r="AD33" s="23">
        <v>0.7</v>
      </c>
      <c r="AE33" s="26" t="s">
        <v>534</v>
      </c>
      <c r="AF33" s="26" t="s">
        <v>535</v>
      </c>
      <c r="AG33" s="26" t="s">
        <v>536</v>
      </c>
      <c r="AH33" s="24" t="s">
        <v>537</v>
      </c>
    </row>
    <row r="34" spans="1:34" ht="15.75" customHeight="1">
      <c r="A34" s="17" t="s">
        <v>561</v>
      </c>
      <c r="B34" s="17" t="s">
        <v>519</v>
      </c>
      <c r="C34" s="17" t="s">
        <v>562</v>
      </c>
      <c r="D34" s="17" t="e" vm="350">
        <v>#VALUE!</v>
      </c>
      <c r="E34" s="17" cm="1" vm="351">
        <f t="array" ref="E34">_FV( D34,"Latitude")</f>
        <v>46.2</v>
      </c>
      <c r="F34" s="17" cm="1" vm="352">
        <f t="array" ref="F34">_FV( D34,"Longitude")</f>
        <v>6.15</v>
      </c>
      <c r="G34" s="46" t="s">
        <v>521</v>
      </c>
      <c r="H34" s="17" t="s">
        <v>4479</v>
      </c>
      <c r="I34" s="23" t="s">
        <v>531</v>
      </c>
      <c r="J34" s="17" t="s">
        <v>524</v>
      </c>
      <c r="K34" s="17">
        <v>50</v>
      </c>
      <c r="L34" s="17">
        <v>13.9</v>
      </c>
      <c r="M34" s="17">
        <v>0</v>
      </c>
      <c r="N34" s="17">
        <v>13.9</v>
      </c>
      <c r="O34" s="17">
        <v>64.352969600000009</v>
      </c>
      <c r="P34" s="17">
        <v>54.14</v>
      </c>
      <c r="Q34" s="17">
        <v>27.2</v>
      </c>
      <c r="R34" s="17">
        <v>0.19</v>
      </c>
      <c r="S34" s="17">
        <v>0.23</v>
      </c>
      <c r="T34" s="23">
        <v>210</v>
      </c>
      <c r="U34" s="25">
        <v>-47</v>
      </c>
      <c r="V34" s="25">
        <v>300</v>
      </c>
      <c r="W34" s="25">
        <v>68</v>
      </c>
      <c r="X34" s="23">
        <v>-47</v>
      </c>
      <c r="Y34" s="23">
        <v>35.299999999999997</v>
      </c>
      <c r="Z34" s="23">
        <v>43.02</v>
      </c>
      <c r="AA34" s="25">
        <v>0.8</v>
      </c>
      <c r="AB34" s="23">
        <v>2</v>
      </c>
      <c r="AC34" s="23">
        <v>5</v>
      </c>
      <c r="AD34" s="23">
        <v>0.7</v>
      </c>
      <c r="AE34" s="26" t="s">
        <v>534</v>
      </c>
      <c r="AF34" s="26" t="s">
        <v>535</v>
      </c>
      <c r="AG34" s="26" t="s">
        <v>536</v>
      </c>
      <c r="AH34" s="24" t="s">
        <v>537</v>
      </c>
    </row>
    <row r="35" spans="1:34" ht="15.75" customHeight="1">
      <c r="A35" s="17" t="s">
        <v>561</v>
      </c>
      <c r="B35" s="17" t="s">
        <v>519</v>
      </c>
      <c r="C35" s="17" t="s">
        <v>562</v>
      </c>
      <c r="D35" s="17" t="e" vm="350">
        <v>#VALUE!</v>
      </c>
      <c r="E35" s="17" cm="1" vm="351">
        <f t="array" ref="E35">_FV( D35,"Latitude")</f>
        <v>46.2</v>
      </c>
      <c r="F35" s="17" cm="1" vm="352">
        <f t="array" ref="F35">_FV( D35,"Longitude")</f>
        <v>6.15</v>
      </c>
      <c r="G35" s="46" t="s">
        <v>521</v>
      </c>
      <c r="H35" s="17" t="s">
        <v>527</v>
      </c>
      <c r="I35" s="23" t="s">
        <v>531</v>
      </c>
      <c r="J35" s="17" t="s">
        <v>528</v>
      </c>
      <c r="K35" s="17">
        <v>50</v>
      </c>
      <c r="L35" s="17">
        <v>13.9</v>
      </c>
      <c r="M35" s="17">
        <v>0</v>
      </c>
      <c r="N35" s="17">
        <v>13.9</v>
      </c>
      <c r="O35" s="17">
        <v>107.4675</v>
      </c>
      <c r="P35" s="17">
        <v>50</v>
      </c>
      <c r="Q35" s="17">
        <v>22.25</v>
      </c>
      <c r="R35" s="17">
        <v>0.42</v>
      </c>
      <c r="S35" s="17">
        <v>0.23</v>
      </c>
      <c r="T35" s="23">
        <v>210</v>
      </c>
      <c r="U35" s="25">
        <v>-47</v>
      </c>
      <c r="V35" s="25">
        <v>300</v>
      </c>
      <c r="W35" s="25">
        <v>68</v>
      </c>
      <c r="X35" s="23">
        <v>-47</v>
      </c>
      <c r="Y35" s="23">
        <v>35.299999999999997</v>
      </c>
      <c r="Z35" s="23">
        <v>43.02</v>
      </c>
      <c r="AA35" s="25">
        <v>0.8</v>
      </c>
      <c r="AB35" s="23">
        <v>2</v>
      </c>
      <c r="AC35" s="23">
        <v>5</v>
      </c>
      <c r="AD35" s="23">
        <v>0.7</v>
      </c>
      <c r="AE35" s="26" t="s">
        <v>534</v>
      </c>
      <c r="AF35" s="26" t="s">
        <v>535</v>
      </c>
      <c r="AG35" s="26" t="s">
        <v>536</v>
      </c>
      <c r="AH35" s="24" t="s">
        <v>537</v>
      </c>
    </row>
    <row r="36" spans="1:34" ht="15.75" customHeight="1">
      <c r="A36" s="17" t="s">
        <v>561</v>
      </c>
      <c r="B36" s="17" t="s">
        <v>519</v>
      </c>
      <c r="C36" s="17" t="s">
        <v>562</v>
      </c>
      <c r="D36" s="17" t="e" vm="350">
        <v>#VALUE!</v>
      </c>
      <c r="E36" s="17" cm="1" vm="351">
        <f t="array" ref="E36">_FV( D36,"Latitude")</f>
        <v>46.2</v>
      </c>
      <c r="F36" s="17" cm="1" vm="352">
        <f t="array" ref="F36">_FV( D36,"Longitude")</f>
        <v>6.15</v>
      </c>
      <c r="G36" s="46" t="s">
        <v>521</v>
      </c>
      <c r="H36" s="17" t="s">
        <v>529</v>
      </c>
      <c r="I36" s="23" t="s">
        <v>531</v>
      </c>
      <c r="J36" s="17" t="s">
        <v>530</v>
      </c>
      <c r="K36" s="17">
        <v>50</v>
      </c>
      <c r="L36" s="17">
        <v>13.9</v>
      </c>
      <c r="M36" s="17">
        <v>0</v>
      </c>
      <c r="N36" s="17">
        <v>13.9</v>
      </c>
      <c r="O36" s="17">
        <f t="shared" ref="O36:O40" si="1">P36*Q36*R36*S36</f>
        <v>86.169600000000003</v>
      </c>
      <c r="P36" s="17">
        <v>72</v>
      </c>
      <c r="Q36" s="17">
        <v>13.6</v>
      </c>
      <c r="R36" s="17">
        <v>0.4</v>
      </c>
      <c r="S36" s="17">
        <v>0.22</v>
      </c>
      <c r="T36" s="23">
        <v>210</v>
      </c>
      <c r="U36" s="25">
        <v>-47</v>
      </c>
      <c r="V36" s="25">
        <v>300</v>
      </c>
      <c r="W36" s="25">
        <v>68</v>
      </c>
      <c r="X36" s="23">
        <v>-47</v>
      </c>
      <c r="Y36" s="23">
        <v>35.299999999999997</v>
      </c>
      <c r="Z36" s="23">
        <v>43.02</v>
      </c>
      <c r="AA36" s="25">
        <v>0.8</v>
      </c>
      <c r="AB36" s="23">
        <v>2</v>
      </c>
      <c r="AC36" s="23">
        <v>5</v>
      </c>
      <c r="AD36" s="23">
        <v>0.7</v>
      </c>
      <c r="AE36" s="26" t="s">
        <v>534</v>
      </c>
      <c r="AF36" s="26" t="s">
        <v>535</v>
      </c>
      <c r="AG36" s="26" t="s">
        <v>536</v>
      </c>
      <c r="AH36" s="24" t="s">
        <v>537</v>
      </c>
    </row>
    <row r="37" spans="1:34" ht="15.75" customHeight="1">
      <c r="A37" s="17" t="s">
        <v>563</v>
      </c>
      <c r="B37" s="17" t="s">
        <v>519</v>
      </c>
      <c r="C37" s="17" t="s">
        <v>564</v>
      </c>
      <c r="D37" s="17" t="e" vm="353">
        <v>#VALUE!</v>
      </c>
      <c r="E37" s="17" cm="1" vm="354">
        <f t="array" ref="E37">_FV( D37,"Latitude")</f>
        <v>26.318055555556001</v>
      </c>
      <c r="F37" s="17" cm="1" vm="355">
        <f t="array" ref="F37">_FV( D37,"Longitude")</f>
        <v>-80.099722222221999</v>
      </c>
      <c r="G37" s="17" t="s">
        <v>545</v>
      </c>
      <c r="H37" s="17" t="s">
        <v>546</v>
      </c>
      <c r="I37" s="17" t="s">
        <v>546</v>
      </c>
      <c r="J37" s="17" t="s">
        <v>547</v>
      </c>
      <c r="K37" s="17">
        <v>50</v>
      </c>
      <c r="L37" s="17">
        <v>24.6</v>
      </c>
      <c r="M37" s="17">
        <v>0</v>
      </c>
      <c r="N37" s="17">
        <v>24.6</v>
      </c>
      <c r="O37" s="17">
        <f t="shared" si="1"/>
        <v>379.61823999999996</v>
      </c>
      <c r="P37" s="17">
        <v>186.82</v>
      </c>
      <c r="Q37" s="17">
        <v>25.4</v>
      </c>
      <c r="R37" s="17">
        <v>1</v>
      </c>
      <c r="S37" s="17">
        <v>0.08</v>
      </c>
      <c r="T37" s="23">
        <v>210</v>
      </c>
      <c r="U37" s="25">
        <v>-47</v>
      </c>
      <c r="V37" s="25">
        <v>300</v>
      </c>
      <c r="W37" s="25">
        <v>68</v>
      </c>
      <c r="X37" s="23">
        <v>-47</v>
      </c>
      <c r="Y37" s="23">
        <v>35.299999999999997</v>
      </c>
      <c r="Z37" s="23">
        <v>43.02</v>
      </c>
      <c r="AA37" s="25">
        <v>0.8</v>
      </c>
      <c r="AB37" s="23">
        <v>2</v>
      </c>
      <c r="AC37" s="23">
        <v>5</v>
      </c>
      <c r="AD37" s="23">
        <v>0.7</v>
      </c>
      <c r="AE37" s="26" t="s">
        <v>534</v>
      </c>
      <c r="AF37" s="26" t="s">
        <v>535</v>
      </c>
      <c r="AG37" s="26" t="s">
        <v>536</v>
      </c>
      <c r="AH37" s="24" t="s">
        <v>537</v>
      </c>
    </row>
    <row r="38" spans="1:34" ht="15.75" customHeight="1">
      <c r="A38" s="17" t="s">
        <v>563</v>
      </c>
      <c r="B38" s="17" t="s">
        <v>519</v>
      </c>
      <c r="C38" s="17" t="s">
        <v>564</v>
      </c>
      <c r="D38" s="17" t="e" vm="353">
        <v>#VALUE!</v>
      </c>
      <c r="E38" s="17" cm="1" vm="354">
        <f t="array" ref="E38">_FV( D38,"Latitude")</f>
        <v>26.318055555556001</v>
      </c>
      <c r="F38" s="17" cm="1" vm="355">
        <f t="array" ref="F38">_FV( D38,"Longitude")</f>
        <v>-80.099722222221999</v>
      </c>
      <c r="G38" s="17" t="s">
        <v>545</v>
      </c>
      <c r="H38" s="17" t="s">
        <v>550</v>
      </c>
      <c r="I38" s="17" t="s">
        <v>550</v>
      </c>
      <c r="J38" s="17" t="s">
        <v>551</v>
      </c>
      <c r="K38" s="17">
        <v>50</v>
      </c>
      <c r="L38" s="17">
        <v>24.6</v>
      </c>
      <c r="M38" s="17">
        <v>0</v>
      </c>
      <c r="N38" s="17">
        <v>24.6</v>
      </c>
      <c r="O38" s="17">
        <f t="shared" si="1"/>
        <v>103.10976000000001</v>
      </c>
      <c r="P38" s="17">
        <v>48.6</v>
      </c>
      <c r="Q38" s="17">
        <v>27.2</v>
      </c>
      <c r="R38" s="17">
        <v>1.3</v>
      </c>
      <c r="S38" s="17">
        <v>0.06</v>
      </c>
      <c r="T38" s="23">
        <v>210</v>
      </c>
      <c r="U38" s="25">
        <v>-47</v>
      </c>
      <c r="V38" s="25">
        <v>300</v>
      </c>
      <c r="W38" s="25">
        <v>68</v>
      </c>
      <c r="X38" s="23">
        <v>-47</v>
      </c>
      <c r="Y38" s="23">
        <v>35.299999999999997</v>
      </c>
      <c r="Z38" s="23">
        <v>43.02</v>
      </c>
      <c r="AA38" s="25">
        <v>0.8</v>
      </c>
      <c r="AB38" s="23">
        <v>2</v>
      </c>
      <c r="AC38" s="23">
        <v>5</v>
      </c>
      <c r="AD38" s="23">
        <v>0.7</v>
      </c>
      <c r="AE38" s="26" t="s">
        <v>534</v>
      </c>
      <c r="AF38" s="26" t="s">
        <v>535</v>
      </c>
      <c r="AG38" s="26" t="s">
        <v>536</v>
      </c>
      <c r="AH38" s="24" t="s">
        <v>537</v>
      </c>
    </row>
    <row r="39" spans="1:34" ht="15.75" customHeight="1">
      <c r="A39" s="17" t="s">
        <v>563</v>
      </c>
      <c r="B39" s="17" t="s">
        <v>519</v>
      </c>
      <c r="C39" s="17" t="s">
        <v>564</v>
      </c>
      <c r="D39" s="17" t="e" vm="353">
        <v>#VALUE!</v>
      </c>
      <c r="E39" s="17" cm="1" vm="354">
        <f t="array" ref="E39">_FV( D39,"Latitude")</f>
        <v>26.318055555556001</v>
      </c>
      <c r="F39" s="17" cm="1" vm="355">
        <f t="array" ref="F39">_FV( D39,"Longitude")</f>
        <v>-80.099722222221999</v>
      </c>
      <c r="G39" s="17" t="s">
        <v>545</v>
      </c>
      <c r="H39" s="17" t="s">
        <v>552</v>
      </c>
      <c r="I39" s="17" t="s">
        <v>552</v>
      </c>
      <c r="J39" s="17" t="s">
        <v>553</v>
      </c>
      <c r="K39" s="17">
        <v>50</v>
      </c>
      <c r="L39" s="17">
        <v>24.6</v>
      </c>
      <c r="M39" s="17">
        <v>0</v>
      </c>
      <c r="N39" s="17">
        <v>24.6</v>
      </c>
      <c r="O39" s="17">
        <f t="shared" si="1"/>
        <v>44.704000000000008</v>
      </c>
      <c r="P39" s="17">
        <v>55</v>
      </c>
      <c r="Q39" s="17">
        <v>25.4</v>
      </c>
      <c r="R39" s="17">
        <v>0.4</v>
      </c>
      <c r="S39" s="17">
        <v>0.08</v>
      </c>
      <c r="T39" s="23">
        <v>210</v>
      </c>
      <c r="U39" s="25">
        <v>-47</v>
      </c>
      <c r="V39" s="25">
        <v>300</v>
      </c>
      <c r="W39" s="25">
        <v>68</v>
      </c>
      <c r="X39" s="23">
        <v>-47</v>
      </c>
      <c r="Y39" s="23">
        <v>35.299999999999997</v>
      </c>
      <c r="Z39" s="23">
        <v>43.02</v>
      </c>
      <c r="AA39" s="25">
        <v>0.8</v>
      </c>
      <c r="AB39" s="23">
        <v>2</v>
      </c>
      <c r="AC39" s="23">
        <v>5</v>
      </c>
      <c r="AD39" s="23">
        <v>0.7</v>
      </c>
      <c r="AE39" s="26" t="s">
        <v>534</v>
      </c>
      <c r="AF39" s="26" t="s">
        <v>535</v>
      </c>
      <c r="AG39" s="26" t="s">
        <v>536</v>
      </c>
      <c r="AH39" s="24" t="s">
        <v>537</v>
      </c>
    </row>
    <row r="40" spans="1:34" ht="15.75" customHeight="1">
      <c r="A40" s="17" t="s">
        <v>563</v>
      </c>
      <c r="B40" s="17" t="s">
        <v>519</v>
      </c>
      <c r="C40" s="17" t="s">
        <v>564</v>
      </c>
      <c r="D40" s="17" t="e" vm="353">
        <v>#VALUE!</v>
      </c>
      <c r="E40" s="17" cm="1" vm="354">
        <f t="array" ref="E40">_FV( D40,"Latitude")</f>
        <v>26.318055555556001</v>
      </c>
      <c r="F40" s="17" cm="1" vm="355">
        <f t="array" ref="F40">_FV( D40,"Longitude")</f>
        <v>-80.099722222221999</v>
      </c>
      <c r="G40" s="17" t="s">
        <v>545</v>
      </c>
      <c r="H40" s="17" t="s">
        <v>557</v>
      </c>
      <c r="I40" s="17" t="s">
        <v>557</v>
      </c>
      <c r="J40" s="17" t="s">
        <v>558</v>
      </c>
      <c r="K40" s="17">
        <v>50</v>
      </c>
      <c r="L40" s="17">
        <v>5.2</v>
      </c>
      <c r="M40" s="17">
        <v>0</v>
      </c>
      <c r="N40" s="17">
        <v>5.2</v>
      </c>
      <c r="O40" s="17">
        <f t="shared" si="1"/>
        <v>364230</v>
      </c>
      <c r="P40" s="17">
        <v>1</v>
      </c>
      <c r="Q40" s="17">
        <v>60705000</v>
      </c>
      <c r="R40" s="17">
        <v>0.2</v>
      </c>
      <c r="S40" s="17">
        <v>0.03</v>
      </c>
      <c r="T40" s="23">
        <v>210</v>
      </c>
      <c r="U40" s="25">
        <v>-47</v>
      </c>
      <c r="V40" s="25">
        <v>300</v>
      </c>
      <c r="W40" s="25">
        <v>68</v>
      </c>
      <c r="X40" s="23">
        <v>-47</v>
      </c>
      <c r="Y40" s="23">
        <v>35.299999999999997</v>
      </c>
      <c r="Z40" s="23">
        <v>43.02</v>
      </c>
      <c r="AA40" s="25">
        <v>0.8</v>
      </c>
      <c r="AB40" s="23">
        <v>2</v>
      </c>
      <c r="AC40" s="23">
        <v>5</v>
      </c>
      <c r="AD40" s="23">
        <v>0.7</v>
      </c>
      <c r="AE40" s="26" t="s">
        <v>534</v>
      </c>
      <c r="AF40" s="26" t="s">
        <v>535</v>
      </c>
      <c r="AG40" s="26" t="s">
        <v>536</v>
      </c>
      <c r="AH40" s="24" t="s">
        <v>537</v>
      </c>
    </row>
    <row r="41" spans="1:34" ht="15.75" customHeight="1">
      <c r="A41" s="17" t="s">
        <v>565</v>
      </c>
      <c r="B41" s="17" t="s">
        <v>519</v>
      </c>
      <c r="C41" s="17" t="s">
        <v>455</v>
      </c>
      <c r="D41" s="17" t="e" vm="302">
        <v>#VALUE!</v>
      </c>
      <c r="E41" s="17" cm="1" vm="303">
        <f t="array" ref="E41">_FV( D41,"Latitude")</f>
        <v>29.976111111111098</v>
      </c>
      <c r="F41" s="17" cm="1" vm="304">
        <f t="array" ref="F41">_FV( D41,"Longitude")</f>
        <v>-90.078333333333305</v>
      </c>
      <c r="G41" s="46" t="s">
        <v>521</v>
      </c>
      <c r="H41" s="17" t="s">
        <v>4479</v>
      </c>
      <c r="I41" s="17" t="s">
        <v>523</v>
      </c>
      <c r="J41" s="17" t="s">
        <v>524</v>
      </c>
      <c r="K41" s="17">
        <v>50</v>
      </c>
      <c r="L41" s="17">
        <v>40.4</v>
      </c>
      <c r="M41" s="17">
        <v>24.5</v>
      </c>
      <c r="N41" s="17">
        <v>64.900000000000006</v>
      </c>
      <c r="O41" s="17">
        <v>64.352969600000009</v>
      </c>
      <c r="P41" s="17">
        <v>54.14</v>
      </c>
      <c r="Q41" s="17">
        <v>27.2</v>
      </c>
      <c r="R41" s="17">
        <v>0.19</v>
      </c>
      <c r="S41" s="17">
        <v>0.23</v>
      </c>
      <c r="T41" s="23">
        <v>210</v>
      </c>
      <c r="U41" s="25">
        <v>-47</v>
      </c>
      <c r="V41" s="25">
        <v>300</v>
      </c>
      <c r="W41" s="25">
        <v>68</v>
      </c>
      <c r="X41" s="23">
        <v>-47</v>
      </c>
      <c r="Y41" s="23">
        <v>35.299999999999997</v>
      </c>
      <c r="Z41" s="23">
        <v>43.02</v>
      </c>
      <c r="AA41" s="25">
        <v>0.8</v>
      </c>
      <c r="AB41" s="23">
        <v>2</v>
      </c>
      <c r="AC41" s="23">
        <v>5</v>
      </c>
      <c r="AD41" s="23">
        <v>0.7</v>
      </c>
      <c r="AE41" s="26" t="s">
        <v>534</v>
      </c>
      <c r="AF41" s="26" t="s">
        <v>535</v>
      </c>
      <c r="AG41" s="26" t="s">
        <v>536</v>
      </c>
      <c r="AH41" s="24" t="s">
        <v>537</v>
      </c>
    </row>
    <row r="42" spans="1:34" ht="15.75" customHeight="1">
      <c r="A42" s="17" t="s">
        <v>565</v>
      </c>
      <c r="B42" s="17" t="s">
        <v>519</v>
      </c>
      <c r="C42" s="17" t="s">
        <v>455</v>
      </c>
      <c r="D42" s="17" t="e" vm="302">
        <v>#VALUE!</v>
      </c>
      <c r="E42" s="17" cm="1" vm="303">
        <f t="array" ref="E42">_FV( D42,"Latitude")</f>
        <v>29.976111111111098</v>
      </c>
      <c r="F42" s="17" cm="1" vm="304">
        <f t="array" ref="F42">_FV( D42,"Longitude")</f>
        <v>-90.078333333333305</v>
      </c>
      <c r="G42" s="46" t="s">
        <v>521</v>
      </c>
      <c r="H42" s="17" t="s">
        <v>527</v>
      </c>
      <c r="I42" s="17" t="s">
        <v>523</v>
      </c>
      <c r="J42" s="17" t="s">
        <v>528</v>
      </c>
      <c r="K42" s="17">
        <v>50</v>
      </c>
      <c r="L42" s="17">
        <v>40.4</v>
      </c>
      <c r="M42" s="17">
        <v>24.5</v>
      </c>
      <c r="N42" s="17">
        <v>64.900000000000006</v>
      </c>
      <c r="O42" s="17">
        <v>107.4675</v>
      </c>
      <c r="P42" s="17">
        <v>50</v>
      </c>
      <c r="Q42" s="17">
        <v>22.25</v>
      </c>
      <c r="R42" s="17">
        <v>0.42</v>
      </c>
      <c r="S42" s="17">
        <v>0.23</v>
      </c>
      <c r="T42" s="23">
        <v>210</v>
      </c>
      <c r="U42" s="25">
        <v>-47</v>
      </c>
      <c r="V42" s="25">
        <v>300</v>
      </c>
      <c r="W42" s="25">
        <v>68</v>
      </c>
      <c r="X42" s="23">
        <v>-47</v>
      </c>
      <c r="Y42" s="23">
        <v>35.299999999999997</v>
      </c>
      <c r="Z42" s="23">
        <v>43.02</v>
      </c>
      <c r="AA42" s="25">
        <v>0.8</v>
      </c>
      <c r="AB42" s="23">
        <v>2</v>
      </c>
      <c r="AC42" s="23">
        <v>5</v>
      </c>
      <c r="AD42" s="23">
        <v>0.7</v>
      </c>
      <c r="AE42" s="26" t="s">
        <v>534</v>
      </c>
      <c r="AF42" s="26" t="s">
        <v>535</v>
      </c>
      <c r="AG42" s="26" t="s">
        <v>536</v>
      </c>
      <c r="AH42" s="24" t="s">
        <v>537</v>
      </c>
    </row>
    <row r="43" spans="1:34" ht="15.75" customHeight="1">
      <c r="A43" s="17" t="s">
        <v>565</v>
      </c>
      <c r="B43" s="17" t="s">
        <v>519</v>
      </c>
      <c r="C43" s="17" t="s">
        <v>455</v>
      </c>
      <c r="D43" s="17" t="e" vm="302">
        <v>#VALUE!</v>
      </c>
      <c r="E43" s="17" cm="1" vm="303">
        <f t="array" ref="E43">_FV( D43,"Latitude")</f>
        <v>29.976111111111098</v>
      </c>
      <c r="F43" s="17" cm="1" vm="304">
        <f t="array" ref="F43">_FV( D43,"Longitude")</f>
        <v>-90.078333333333305</v>
      </c>
      <c r="G43" s="46" t="s">
        <v>521</v>
      </c>
      <c r="H43" s="17" t="s">
        <v>529</v>
      </c>
      <c r="I43" s="17" t="s">
        <v>523</v>
      </c>
      <c r="J43" s="17" t="s">
        <v>530</v>
      </c>
      <c r="K43" s="17">
        <v>50</v>
      </c>
      <c r="L43" s="17">
        <v>40.4</v>
      </c>
      <c r="M43" s="17">
        <v>24.5</v>
      </c>
      <c r="N43" s="17">
        <v>64.900000000000006</v>
      </c>
      <c r="O43" s="17">
        <f>P43*Q43*R43*S43</f>
        <v>86.169600000000003</v>
      </c>
      <c r="P43" s="17">
        <v>72</v>
      </c>
      <c r="Q43" s="17">
        <v>13.6</v>
      </c>
      <c r="R43" s="17">
        <v>0.4</v>
      </c>
      <c r="S43" s="17">
        <v>0.22</v>
      </c>
      <c r="T43" s="23">
        <v>210</v>
      </c>
      <c r="U43" s="25">
        <v>-47</v>
      </c>
      <c r="V43" s="25">
        <v>300</v>
      </c>
      <c r="W43" s="25">
        <v>68</v>
      </c>
      <c r="X43" s="23">
        <v>-47</v>
      </c>
      <c r="Y43" s="23">
        <v>35.299999999999997</v>
      </c>
      <c r="Z43" s="23">
        <v>43.02</v>
      </c>
      <c r="AA43" s="25">
        <v>0.8</v>
      </c>
      <c r="AB43" s="23">
        <v>2</v>
      </c>
      <c r="AC43" s="23">
        <v>5</v>
      </c>
      <c r="AD43" s="23">
        <v>0.7</v>
      </c>
      <c r="AE43" s="26" t="s">
        <v>534</v>
      </c>
      <c r="AF43" s="26" t="s">
        <v>535</v>
      </c>
      <c r="AG43" s="26" t="s">
        <v>536</v>
      </c>
      <c r="AH43" s="24" t="s">
        <v>537</v>
      </c>
    </row>
    <row r="44" spans="1:34" ht="15.75" customHeight="1">
      <c r="A44" s="17" t="s">
        <v>565</v>
      </c>
      <c r="B44" s="17" t="s">
        <v>519</v>
      </c>
      <c r="C44" s="17" t="s">
        <v>455</v>
      </c>
      <c r="D44" s="17" t="e" vm="302">
        <v>#VALUE!</v>
      </c>
      <c r="E44" s="17" cm="1" vm="303">
        <f t="array" ref="E44">_FV( D44,"Latitude")</f>
        <v>29.976111111111098</v>
      </c>
      <c r="F44" s="17" cm="1" vm="304">
        <f t="array" ref="F44">_FV( D44,"Longitude")</f>
        <v>-90.078333333333305</v>
      </c>
      <c r="G44" s="46" t="s">
        <v>521</v>
      </c>
      <c r="H44" s="17" t="s">
        <v>4479</v>
      </c>
      <c r="I44" s="23" t="s">
        <v>531</v>
      </c>
      <c r="J44" s="17" t="s">
        <v>524</v>
      </c>
      <c r="K44" s="17">
        <v>50</v>
      </c>
      <c r="L44" s="17">
        <v>13.9</v>
      </c>
      <c r="M44" s="17">
        <v>0</v>
      </c>
      <c r="N44" s="17">
        <v>13.9</v>
      </c>
      <c r="O44" s="17">
        <v>64.352969600000009</v>
      </c>
      <c r="P44" s="17">
        <v>54.14</v>
      </c>
      <c r="Q44" s="17">
        <v>27.2</v>
      </c>
      <c r="R44" s="17">
        <v>0.19</v>
      </c>
      <c r="S44" s="17">
        <v>0.23</v>
      </c>
      <c r="T44" s="23">
        <v>210</v>
      </c>
      <c r="U44" s="25">
        <v>-47</v>
      </c>
      <c r="V44" s="25">
        <v>300</v>
      </c>
      <c r="W44" s="25">
        <v>68</v>
      </c>
      <c r="X44" s="23">
        <v>-47</v>
      </c>
      <c r="Y44" s="23">
        <v>35.299999999999997</v>
      </c>
      <c r="Z44" s="23">
        <v>43.02</v>
      </c>
      <c r="AA44" s="25">
        <v>0.8</v>
      </c>
      <c r="AB44" s="23">
        <v>2</v>
      </c>
      <c r="AC44" s="23">
        <v>5</v>
      </c>
      <c r="AD44" s="23">
        <v>0.7</v>
      </c>
      <c r="AE44" s="26" t="s">
        <v>534</v>
      </c>
      <c r="AF44" s="26" t="s">
        <v>535</v>
      </c>
      <c r="AG44" s="26" t="s">
        <v>536</v>
      </c>
      <c r="AH44" s="24" t="s">
        <v>537</v>
      </c>
    </row>
    <row r="45" spans="1:34" ht="15.75" customHeight="1">
      <c r="A45" s="17" t="s">
        <v>565</v>
      </c>
      <c r="B45" s="17" t="s">
        <v>519</v>
      </c>
      <c r="C45" s="17" t="s">
        <v>455</v>
      </c>
      <c r="D45" s="17" t="e" vm="302">
        <v>#VALUE!</v>
      </c>
      <c r="E45" s="17" cm="1" vm="303">
        <f t="array" ref="E45">_FV( D45,"Latitude")</f>
        <v>29.976111111111098</v>
      </c>
      <c r="F45" s="17" cm="1" vm="304">
        <f t="array" ref="F45">_FV( D45,"Longitude")</f>
        <v>-90.078333333333305</v>
      </c>
      <c r="G45" s="46" t="s">
        <v>521</v>
      </c>
      <c r="H45" s="17" t="s">
        <v>527</v>
      </c>
      <c r="I45" s="23" t="s">
        <v>531</v>
      </c>
      <c r="J45" s="17" t="s">
        <v>528</v>
      </c>
      <c r="K45" s="17">
        <v>50</v>
      </c>
      <c r="L45" s="17">
        <v>13.9</v>
      </c>
      <c r="M45" s="17">
        <v>0</v>
      </c>
      <c r="N45" s="17">
        <v>13.9</v>
      </c>
      <c r="O45" s="17">
        <v>107.4675</v>
      </c>
      <c r="P45" s="17">
        <v>50</v>
      </c>
      <c r="Q45" s="17">
        <v>22.25</v>
      </c>
      <c r="R45" s="17">
        <v>0.42</v>
      </c>
      <c r="S45" s="17">
        <v>0.23</v>
      </c>
      <c r="T45" s="23">
        <v>210</v>
      </c>
      <c r="U45" s="25">
        <v>-47</v>
      </c>
      <c r="V45" s="25">
        <v>300</v>
      </c>
      <c r="W45" s="25">
        <v>68</v>
      </c>
      <c r="X45" s="23">
        <v>-47</v>
      </c>
      <c r="Y45" s="23">
        <v>35.299999999999997</v>
      </c>
      <c r="Z45" s="23">
        <v>43.02</v>
      </c>
      <c r="AA45" s="25">
        <v>0.8</v>
      </c>
      <c r="AB45" s="23">
        <v>2</v>
      </c>
      <c r="AC45" s="23">
        <v>5</v>
      </c>
      <c r="AD45" s="23">
        <v>0.7</v>
      </c>
      <c r="AE45" s="26" t="s">
        <v>534</v>
      </c>
      <c r="AF45" s="26" t="s">
        <v>535</v>
      </c>
      <c r="AG45" s="26" t="s">
        <v>536</v>
      </c>
      <c r="AH45" s="24" t="s">
        <v>537</v>
      </c>
    </row>
    <row r="46" spans="1:34" ht="15.75" customHeight="1">
      <c r="A46" s="17" t="s">
        <v>565</v>
      </c>
      <c r="B46" s="17" t="s">
        <v>519</v>
      </c>
      <c r="C46" s="17" t="s">
        <v>455</v>
      </c>
      <c r="D46" s="17" t="e" vm="302">
        <v>#VALUE!</v>
      </c>
      <c r="E46" s="17" cm="1" vm="303">
        <f t="array" ref="E46">_FV( D46,"Latitude")</f>
        <v>29.976111111111098</v>
      </c>
      <c r="F46" s="17" cm="1" vm="304">
        <f t="array" ref="F46">_FV( D46,"Longitude")</f>
        <v>-90.078333333333305</v>
      </c>
      <c r="G46" s="46" t="s">
        <v>521</v>
      </c>
      <c r="H46" s="17" t="s">
        <v>529</v>
      </c>
      <c r="I46" s="23" t="s">
        <v>531</v>
      </c>
      <c r="J46" s="17" t="s">
        <v>530</v>
      </c>
      <c r="K46" s="17">
        <v>50</v>
      </c>
      <c r="L46" s="17">
        <v>13.9</v>
      </c>
      <c r="M46" s="17">
        <v>0</v>
      </c>
      <c r="N46" s="17">
        <v>13.9</v>
      </c>
      <c r="O46" s="17">
        <f t="shared" ref="O46:O54" si="2">P46*Q46*R46*S46</f>
        <v>86.169600000000003</v>
      </c>
      <c r="P46" s="17">
        <v>72</v>
      </c>
      <c r="Q46" s="17">
        <v>13.6</v>
      </c>
      <c r="R46" s="17">
        <v>0.4</v>
      </c>
      <c r="S46" s="17">
        <v>0.22</v>
      </c>
      <c r="T46" s="23">
        <v>210</v>
      </c>
      <c r="U46" s="25">
        <v>-47</v>
      </c>
      <c r="V46" s="25">
        <v>300</v>
      </c>
      <c r="W46" s="25">
        <v>68</v>
      </c>
      <c r="X46" s="23">
        <v>-47</v>
      </c>
      <c r="Y46" s="23">
        <v>35.299999999999997</v>
      </c>
      <c r="Z46" s="23">
        <v>43.02</v>
      </c>
      <c r="AA46" s="25">
        <v>0.8</v>
      </c>
      <c r="AB46" s="23">
        <v>2</v>
      </c>
      <c r="AC46" s="23">
        <v>5</v>
      </c>
      <c r="AD46" s="23">
        <v>0.7</v>
      </c>
      <c r="AE46" s="26" t="s">
        <v>534</v>
      </c>
      <c r="AF46" s="26" t="s">
        <v>535</v>
      </c>
      <c r="AG46" s="26" t="s">
        <v>536</v>
      </c>
      <c r="AH46" s="24" t="s">
        <v>537</v>
      </c>
    </row>
    <row r="47" spans="1:34" ht="15.75" customHeight="1">
      <c r="A47" s="17" t="s">
        <v>566</v>
      </c>
      <c r="B47" s="17" t="s">
        <v>519</v>
      </c>
      <c r="C47" s="17" t="s">
        <v>567</v>
      </c>
      <c r="D47" s="17" t="e" vm="356">
        <v>#VALUE!</v>
      </c>
      <c r="E47" s="17" cm="1" vm="357">
        <f t="array" ref="E47">_FV( D47,"Latitude")</f>
        <v>9</v>
      </c>
      <c r="F47" s="17" cm="1" vm="358">
        <f t="array" ref="F47">_FV( D47,"Longitude")</f>
        <v>-79.5</v>
      </c>
      <c r="G47" s="17" t="s">
        <v>568</v>
      </c>
      <c r="H47" s="17" t="s">
        <v>546</v>
      </c>
      <c r="I47" s="17" t="s">
        <v>546</v>
      </c>
      <c r="J47" s="17" t="s">
        <v>547</v>
      </c>
      <c r="K47" s="17">
        <v>50</v>
      </c>
      <c r="L47" s="23">
        <v>40.4</v>
      </c>
      <c r="M47" s="23">
        <v>24.5</v>
      </c>
      <c r="N47" s="23">
        <v>64.900000000000006</v>
      </c>
      <c r="O47" s="17">
        <f t="shared" si="2"/>
        <v>1043.9501599999999</v>
      </c>
      <c r="P47" s="17">
        <v>186.82</v>
      </c>
      <c r="Q47" s="17">
        <v>25.4</v>
      </c>
      <c r="R47" s="17">
        <v>1</v>
      </c>
      <c r="S47" s="17">
        <v>0.22</v>
      </c>
      <c r="T47" s="23">
        <v>210</v>
      </c>
      <c r="U47" s="25">
        <v>-47</v>
      </c>
      <c r="V47" s="25">
        <v>300</v>
      </c>
      <c r="W47" s="25">
        <v>68</v>
      </c>
      <c r="X47" s="23">
        <v>-47</v>
      </c>
      <c r="Y47" s="23">
        <v>35.299999999999997</v>
      </c>
      <c r="Z47" s="23">
        <v>43.02</v>
      </c>
      <c r="AA47" s="25">
        <v>0.8</v>
      </c>
      <c r="AB47" s="23">
        <v>2</v>
      </c>
      <c r="AC47" s="23">
        <v>5</v>
      </c>
      <c r="AD47" s="23">
        <v>0.7</v>
      </c>
      <c r="AE47" s="26" t="s">
        <v>534</v>
      </c>
      <c r="AF47" s="26" t="s">
        <v>535</v>
      </c>
      <c r="AG47" s="26" t="s">
        <v>536</v>
      </c>
      <c r="AH47" s="24" t="s">
        <v>537</v>
      </c>
    </row>
    <row r="48" spans="1:34" ht="15.75" customHeight="1">
      <c r="A48" s="17" t="s">
        <v>566</v>
      </c>
      <c r="B48" s="17" t="s">
        <v>519</v>
      </c>
      <c r="C48" s="17" t="s">
        <v>567</v>
      </c>
      <c r="D48" s="17" t="e" vm="356">
        <v>#VALUE!</v>
      </c>
      <c r="E48" s="17" cm="1" vm="357">
        <f t="array" ref="E48">_FV( D48,"Latitude")</f>
        <v>9</v>
      </c>
      <c r="F48" s="17" cm="1" vm="358">
        <f t="array" ref="F48">_FV( D48,"Longitude")</f>
        <v>-79.5</v>
      </c>
      <c r="G48" s="17" t="s">
        <v>568</v>
      </c>
      <c r="H48" s="17" t="s">
        <v>550</v>
      </c>
      <c r="I48" s="17" t="s">
        <v>550</v>
      </c>
      <c r="J48" s="17" t="s">
        <v>551</v>
      </c>
      <c r="K48" s="17">
        <v>50</v>
      </c>
      <c r="L48" s="23">
        <v>40.4</v>
      </c>
      <c r="M48" s="23">
        <v>24.5</v>
      </c>
      <c r="N48" s="23">
        <v>64.900000000000006</v>
      </c>
      <c r="O48" s="17">
        <f t="shared" si="2"/>
        <v>378.06912</v>
      </c>
      <c r="P48" s="17">
        <v>48.6</v>
      </c>
      <c r="Q48" s="17">
        <v>27.2</v>
      </c>
      <c r="R48" s="17">
        <v>1.3</v>
      </c>
      <c r="S48" s="17">
        <v>0.22</v>
      </c>
      <c r="T48" s="23">
        <v>210</v>
      </c>
      <c r="U48" s="25">
        <v>-47</v>
      </c>
      <c r="V48" s="25">
        <v>300</v>
      </c>
      <c r="W48" s="25">
        <v>68</v>
      </c>
      <c r="X48" s="23">
        <v>-47</v>
      </c>
      <c r="Y48" s="23">
        <v>35.299999999999997</v>
      </c>
      <c r="Z48" s="23">
        <v>43.02</v>
      </c>
      <c r="AA48" s="25">
        <v>0.8</v>
      </c>
      <c r="AB48" s="23">
        <v>2</v>
      </c>
      <c r="AC48" s="23">
        <v>5</v>
      </c>
      <c r="AD48" s="23">
        <v>0.7</v>
      </c>
      <c r="AE48" s="26" t="s">
        <v>534</v>
      </c>
      <c r="AF48" s="26" t="s">
        <v>535</v>
      </c>
      <c r="AG48" s="26" t="s">
        <v>536</v>
      </c>
      <c r="AH48" s="24" t="s">
        <v>537</v>
      </c>
    </row>
    <row r="49" spans="1:48" ht="15.75" customHeight="1">
      <c r="A49" s="17" t="s">
        <v>566</v>
      </c>
      <c r="B49" s="17" t="s">
        <v>519</v>
      </c>
      <c r="C49" s="17" t="s">
        <v>567</v>
      </c>
      <c r="D49" s="17" t="e" vm="356">
        <v>#VALUE!</v>
      </c>
      <c r="E49" s="17" cm="1" vm="357">
        <f t="array" ref="E49">_FV( D49,"Latitude")</f>
        <v>9</v>
      </c>
      <c r="F49" s="17" cm="1" vm="358">
        <f t="array" ref="F49">_FV( D49,"Longitude")</f>
        <v>-79.5</v>
      </c>
      <c r="G49" s="17" t="s">
        <v>568</v>
      </c>
      <c r="H49" s="17" t="s">
        <v>4479</v>
      </c>
      <c r="I49" s="17" t="s">
        <v>552</v>
      </c>
      <c r="J49" s="17" t="s">
        <v>524</v>
      </c>
      <c r="K49" s="17">
        <v>50</v>
      </c>
      <c r="L49" s="23">
        <v>40.4</v>
      </c>
      <c r="M49" s="23">
        <v>24.5</v>
      </c>
      <c r="N49" s="23">
        <v>64.900000000000006</v>
      </c>
      <c r="O49" s="17">
        <f t="shared" si="2"/>
        <v>64.352969600000009</v>
      </c>
      <c r="P49" s="17">
        <v>54.14</v>
      </c>
      <c r="Q49" s="17">
        <v>27.2</v>
      </c>
      <c r="R49" s="17">
        <v>0.19</v>
      </c>
      <c r="S49" s="17">
        <v>0.23</v>
      </c>
      <c r="T49" s="23">
        <v>210</v>
      </c>
      <c r="U49" s="25">
        <v>-47</v>
      </c>
      <c r="V49" s="25">
        <v>300</v>
      </c>
      <c r="W49" s="25">
        <v>68</v>
      </c>
      <c r="X49" s="23">
        <v>-47</v>
      </c>
      <c r="Y49" s="23">
        <v>35.299999999999997</v>
      </c>
      <c r="Z49" s="23">
        <v>43.02</v>
      </c>
      <c r="AA49" s="25">
        <v>0.8</v>
      </c>
      <c r="AB49" s="23">
        <v>2</v>
      </c>
      <c r="AC49" s="23">
        <v>5</v>
      </c>
      <c r="AD49" s="23">
        <v>0.7</v>
      </c>
      <c r="AE49" s="26" t="s">
        <v>534</v>
      </c>
      <c r="AF49" s="26" t="s">
        <v>535</v>
      </c>
      <c r="AG49" s="26" t="s">
        <v>536</v>
      </c>
      <c r="AH49" s="24" t="s">
        <v>537</v>
      </c>
    </row>
    <row r="50" spans="1:48" ht="15.75" customHeight="1">
      <c r="A50" s="17" t="s">
        <v>566</v>
      </c>
      <c r="B50" s="17" t="s">
        <v>519</v>
      </c>
      <c r="C50" s="17" t="s">
        <v>567</v>
      </c>
      <c r="D50" s="17" t="e" vm="356">
        <v>#VALUE!</v>
      </c>
      <c r="E50" s="17" cm="1" vm="357">
        <f t="array" ref="E50">_FV( D50,"Latitude")</f>
        <v>9</v>
      </c>
      <c r="F50" s="17" cm="1" vm="358">
        <f t="array" ref="F50">_FV( D50,"Longitude")</f>
        <v>-79.5</v>
      </c>
      <c r="G50" s="17" t="s">
        <v>568</v>
      </c>
      <c r="H50" s="17" t="s">
        <v>527</v>
      </c>
      <c r="I50" s="17" t="s">
        <v>523</v>
      </c>
      <c r="J50" s="17" t="s">
        <v>528</v>
      </c>
      <c r="K50" s="17">
        <v>50</v>
      </c>
      <c r="L50" s="23">
        <v>40.4</v>
      </c>
      <c r="M50" s="23">
        <v>24.5</v>
      </c>
      <c r="N50" s="23">
        <v>64.900000000000006</v>
      </c>
      <c r="O50" s="17">
        <f t="shared" si="2"/>
        <v>107.4675</v>
      </c>
      <c r="P50" s="17">
        <v>50</v>
      </c>
      <c r="Q50" s="17">
        <v>22.25</v>
      </c>
      <c r="R50" s="17">
        <v>0.42</v>
      </c>
      <c r="S50" s="17">
        <v>0.23</v>
      </c>
      <c r="T50" s="23">
        <v>210</v>
      </c>
      <c r="U50" s="25">
        <v>-47</v>
      </c>
      <c r="V50" s="25">
        <v>300</v>
      </c>
      <c r="W50" s="25">
        <v>68</v>
      </c>
      <c r="X50" s="23">
        <v>-47</v>
      </c>
      <c r="Y50" s="23">
        <v>35.299999999999997</v>
      </c>
      <c r="Z50" s="23">
        <v>43.02</v>
      </c>
      <c r="AA50" s="25">
        <v>0.8</v>
      </c>
      <c r="AB50" s="23">
        <v>2</v>
      </c>
      <c r="AC50" s="23">
        <v>5</v>
      </c>
      <c r="AD50" s="23">
        <v>0.7</v>
      </c>
      <c r="AE50" s="26" t="s">
        <v>534</v>
      </c>
      <c r="AF50" s="26" t="s">
        <v>535</v>
      </c>
      <c r="AG50" s="26" t="s">
        <v>536</v>
      </c>
      <c r="AH50" s="24" t="s">
        <v>537</v>
      </c>
    </row>
    <row r="51" spans="1:48" ht="15.75" customHeight="1">
      <c r="A51" s="17" t="s">
        <v>566</v>
      </c>
      <c r="B51" s="17" t="s">
        <v>519</v>
      </c>
      <c r="C51" s="17" t="s">
        <v>567</v>
      </c>
      <c r="D51" s="17" t="e" vm="356">
        <v>#VALUE!</v>
      </c>
      <c r="E51" s="17" cm="1" vm="357">
        <f t="array" ref="E51">_FV( D51,"Latitude")</f>
        <v>9</v>
      </c>
      <c r="F51" s="17" cm="1" vm="358">
        <f t="array" ref="F51">_FV( D51,"Longitude")</f>
        <v>-79.5</v>
      </c>
      <c r="G51" s="17" t="s">
        <v>568</v>
      </c>
      <c r="H51" s="17" t="s">
        <v>529</v>
      </c>
      <c r="I51" s="17" t="s">
        <v>523</v>
      </c>
      <c r="J51" s="17" t="s">
        <v>530</v>
      </c>
      <c r="K51" s="17">
        <v>50</v>
      </c>
      <c r="L51" s="23">
        <v>40.4</v>
      </c>
      <c r="M51" s="23">
        <v>24.5</v>
      </c>
      <c r="N51" s="23">
        <v>64.900000000000006</v>
      </c>
      <c r="O51" s="17">
        <f t="shared" si="2"/>
        <v>86.169600000000003</v>
      </c>
      <c r="P51" s="17">
        <v>72</v>
      </c>
      <c r="Q51" s="17">
        <v>13.6</v>
      </c>
      <c r="R51" s="17">
        <v>0.4</v>
      </c>
      <c r="S51" s="17">
        <v>0.22</v>
      </c>
      <c r="T51" s="23">
        <v>210</v>
      </c>
      <c r="U51" s="25">
        <v>-47</v>
      </c>
      <c r="V51" s="25">
        <v>300</v>
      </c>
      <c r="W51" s="25">
        <v>68</v>
      </c>
      <c r="X51" s="23">
        <v>-47</v>
      </c>
      <c r="Y51" s="23">
        <v>35.299999999999997</v>
      </c>
      <c r="Z51" s="23">
        <v>43.02</v>
      </c>
      <c r="AA51" s="25">
        <v>0.8</v>
      </c>
      <c r="AB51" s="23">
        <v>2</v>
      </c>
      <c r="AC51" s="23">
        <v>5</v>
      </c>
      <c r="AD51" s="23">
        <v>0.7</v>
      </c>
      <c r="AE51" s="26" t="s">
        <v>534</v>
      </c>
      <c r="AF51" s="26" t="s">
        <v>535</v>
      </c>
      <c r="AG51" s="26" t="s">
        <v>536</v>
      </c>
      <c r="AH51" s="24" t="s">
        <v>537</v>
      </c>
    </row>
    <row r="52" spans="1:48" ht="15.75" customHeight="1">
      <c r="A52" s="17" t="s">
        <v>566</v>
      </c>
      <c r="B52" s="17" t="s">
        <v>519</v>
      </c>
      <c r="C52" s="17" t="s">
        <v>567</v>
      </c>
      <c r="D52" s="17" t="e" vm="356">
        <v>#VALUE!</v>
      </c>
      <c r="E52" s="17" cm="1" vm="357">
        <f t="array" ref="E52">_FV( D52,"Latitude")</f>
        <v>9</v>
      </c>
      <c r="F52" s="17" cm="1" vm="358">
        <f t="array" ref="F52">_FV( D52,"Longitude")</f>
        <v>-79.5</v>
      </c>
      <c r="G52" s="17" t="s">
        <v>568</v>
      </c>
      <c r="H52" s="17" t="s">
        <v>552</v>
      </c>
      <c r="I52" s="17" t="s">
        <v>523</v>
      </c>
      <c r="J52" s="17" t="s">
        <v>553</v>
      </c>
      <c r="K52" s="17">
        <v>50</v>
      </c>
      <c r="L52" s="23">
        <v>40.4</v>
      </c>
      <c r="M52" s="23">
        <v>24.5</v>
      </c>
      <c r="N52" s="23">
        <v>64.900000000000006</v>
      </c>
      <c r="O52" s="17">
        <f t="shared" si="2"/>
        <v>122.93600000000002</v>
      </c>
      <c r="P52" s="17">
        <v>55</v>
      </c>
      <c r="Q52" s="17">
        <v>25.4</v>
      </c>
      <c r="R52" s="17">
        <v>0.4</v>
      </c>
      <c r="S52" s="17">
        <v>0.22</v>
      </c>
      <c r="T52" s="23">
        <v>210</v>
      </c>
      <c r="U52" s="25">
        <v>-47</v>
      </c>
      <c r="V52" s="25">
        <v>300</v>
      </c>
      <c r="W52" s="25">
        <v>68</v>
      </c>
      <c r="X52" s="23">
        <v>-47</v>
      </c>
      <c r="Y52" s="23">
        <v>35.299999999999997</v>
      </c>
      <c r="Z52" s="23">
        <v>43.02</v>
      </c>
      <c r="AA52" s="25">
        <v>0.8</v>
      </c>
      <c r="AB52" s="23">
        <v>2</v>
      </c>
      <c r="AC52" s="23">
        <v>5</v>
      </c>
      <c r="AD52" s="23">
        <v>0.7</v>
      </c>
      <c r="AE52" s="26" t="s">
        <v>534</v>
      </c>
      <c r="AF52" s="26" t="s">
        <v>535</v>
      </c>
      <c r="AG52" s="26" t="s">
        <v>536</v>
      </c>
      <c r="AH52" s="24" t="s">
        <v>537</v>
      </c>
    </row>
    <row r="53" spans="1:48" ht="15.75" customHeight="1">
      <c r="A53" s="15" t="s">
        <v>569</v>
      </c>
      <c r="B53" s="17" t="s">
        <v>519</v>
      </c>
      <c r="C53" s="17" t="s">
        <v>570</v>
      </c>
      <c r="D53" s="17" t="e" vm="359">
        <v>#VALUE!</v>
      </c>
      <c r="E53" s="17" cm="1" vm="360">
        <f t="array" ref="E53">_FV( D53,"Latitude")</f>
        <v>43.074722222222199</v>
      </c>
      <c r="F53" s="17" cm="1" vm="361">
        <f t="array" ref="F53">_FV( D53,"Longitude")</f>
        <v>-89.384166666666701</v>
      </c>
      <c r="G53" s="15" t="s">
        <v>571</v>
      </c>
      <c r="H53" s="17" t="s">
        <v>546</v>
      </c>
      <c r="I53" s="15" t="s">
        <v>572</v>
      </c>
      <c r="J53" s="30" t="s">
        <v>547</v>
      </c>
      <c r="K53" s="15">
        <v>10</v>
      </c>
      <c r="L53" s="15">
        <v>24</v>
      </c>
      <c r="M53" s="15">
        <v>9.1</v>
      </c>
      <c r="N53" s="15">
        <v>33.1</v>
      </c>
      <c r="O53" s="30">
        <f t="shared" si="2"/>
        <v>379.61823999999996</v>
      </c>
      <c r="P53" s="30">
        <v>186.82</v>
      </c>
      <c r="Q53" s="30">
        <v>25.4</v>
      </c>
      <c r="R53" s="30">
        <v>1</v>
      </c>
      <c r="S53" s="30">
        <v>0.08</v>
      </c>
      <c r="T53" s="23">
        <v>210</v>
      </c>
      <c r="U53" s="15">
        <v>-80</v>
      </c>
      <c r="V53" s="31">
        <v>140</v>
      </c>
      <c r="W53" s="31">
        <v>40</v>
      </c>
      <c r="X53" s="23">
        <v>-47</v>
      </c>
      <c r="Y53" s="23">
        <v>35.299999999999997</v>
      </c>
      <c r="Z53" s="28">
        <v>43.6</v>
      </c>
      <c r="AA53" s="15">
        <v>0.77500000000000002</v>
      </c>
      <c r="AB53" s="23">
        <v>2</v>
      </c>
      <c r="AC53" s="23">
        <v>5</v>
      </c>
      <c r="AD53" s="23">
        <v>0.7</v>
      </c>
      <c r="AE53" s="32" t="s">
        <v>573</v>
      </c>
      <c r="AF53" s="32" t="s">
        <v>574</v>
      </c>
      <c r="AG53" s="15"/>
      <c r="AH53" s="15"/>
      <c r="AI53" s="15"/>
      <c r="AJ53" s="15"/>
      <c r="AK53" s="15"/>
      <c r="AL53" s="15"/>
      <c r="AM53" s="15"/>
      <c r="AN53" s="15"/>
      <c r="AO53" s="15"/>
      <c r="AP53" s="15"/>
      <c r="AQ53" s="15"/>
      <c r="AR53" s="15"/>
      <c r="AS53" s="15"/>
      <c r="AT53" s="15"/>
      <c r="AU53" s="15"/>
      <c r="AV53" s="15"/>
    </row>
    <row r="54" spans="1:48" ht="15.75" customHeight="1">
      <c r="A54" s="15" t="s">
        <v>569</v>
      </c>
      <c r="B54" s="17" t="s">
        <v>519</v>
      </c>
      <c r="C54" s="17" t="s">
        <v>570</v>
      </c>
      <c r="D54" s="17" t="e" vm="359">
        <v>#VALUE!</v>
      </c>
      <c r="E54" s="17" cm="1" vm="360">
        <f t="array" ref="E54">_FV( D54,"Latitude")</f>
        <v>43.074722222222199</v>
      </c>
      <c r="F54" s="17" cm="1" vm="361">
        <f t="array" ref="F54">_FV( D54,"Longitude")</f>
        <v>-89.384166666666701</v>
      </c>
      <c r="G54" s="15" t="s">
        <v>571</v>
      </c>
      <c r="H54" s="17" t="s">
        <v>550</v>
      </c>
      <c r="I54" s="15" t="s">
        <v>572</v>
      </c>
      <c r="J54" s="30" t="s">
        <v>551</v>
      </c>
      <c r="K54" s="15">
        <v>10</v>
      </c>
      <c r="L54" s="15">
        <v>24</v>
      </c>
      <c r="M54" s="15">
        <v>9.1</v>
      </c>
      <c r="N54" s="15">
        <v>33.1</v>
      </c>
      <c r="O54" s="30">
        <f t="shared" si="2"/>
        <v>103.10976000000001</v>
      </c>
      <c r="P54" s="30">
        <v>48.6</v>
      </c>
      <c r="Q54" s="30">
        <v>27.2</v>
      </c>
      <c r="R54" s="30">
        <v>1.3</v>
      </c>
      <c r="S54" s="30">
        <v>0.06</v>
      </c>
      <c r="T54" s="23">
        <v>210</v>
      </c>
      <c r="U54" s="15">
        <v>-80</v>
      </c>
      <c r="V54" s="31">
        <v>140</v>
      </c>
      <c r="W54" s="31">
        <v>40</v>
      </c>
      <c r="X54" s="23">
        <v>-47</v>
      </c>
      <c r="Y54" s="23">
        <v>35.299999999999997</v>
      </c>
      <c r="Z54" s="28">
        <v>43.6</v>
      </c>
      <c r="AA54" s="15">
        <v>0.77500000000000002</v>
      </c>
      <c r="AB54" s="23">
        <v>2</v>
      </c>
      <c r="AC54" s="23">
        <v>5</v>
      </c>
      <c r="AD54" s="23">
        <v>0.7</v>
      </c>
      <c r="AE54" s="32" t="s">
        <v>573</v>
      </c>
      <c r="AF54" s="32" t="s">
        <v>574</v>
      </c>
      <c r="AG54" s="15"/>
      <c r="AH54" s="15"/>
      <c r="AI54" s="15"/>
      <c r="AJ54" s="15"/>
      <c r="AK54" s="15"/>
      <c r="AL54" s="15"/>
      <c r="AM54" s="15"/>
      <c r="AN54" s="15"/>
      <c r="AO54" s="15"/>
      <c r="AP54" s="15"/>
      <c r="AQ54" s="15"/>
      <c r="AR54" s="15"/>
      <c r="AS54" s="15"/>
      <c r="AT54" s="15"/>
      <c r="AU54" s="15"/>
      <c r="AV54" s="15"/>
    </row>
    <row r="55" spans="1:48" ht="15.75" customHeight="1">
      <c r="A55" s="15" t="s">
        <v>569</v>
      </c>
      <c r="B55" s="17" t="s">
        <v>519</v>
      </c>
      <c r="C55" s="17" t="s">
        <v>570</v>
      </c>
      <c r="D55" s="17" t="e" vm="359">
        <v>#VALUE!</v>
      </c>
      <c r="E55" s="17" cm="1" vm="360">
        <f t="array" ref="E55">_FV( D55,"Latitude")</f>
        <v>43.074722222222199</v>
      </c>
      <c r="F55" s="17" cm="1" vm="361">
        <f t="array" ref="F55">_FV( D55,"Longitude")</f>
        <v>-89.384166666666701</v>
      </c>
      <c r="G55" s="15" t="s">
        <v>571</v>
      </c>
      <c r="H55" s="17" t="s">
        <v>4479</v>
      </c>
      <c r="I55" s="15" t="s">
        <v>572</v>
      </c>
      <c r="J55" s="30" t="s">
        <v>524</v>
      </c>
      <c r="K55" s="15">
        <v>10</v>
      </c>
      <c r="L55" s="15">
        <v>24</v>
      </c>
      <c r="M55" s="15">
        <v>9.1</v>
      </c>
      <c r="N55" s="15">
        <v>33.1</v>
      </c>
      <c r="O55" s="30">
        <v>64.352969600000009</v>
      </c>
      <c r="P55" s="30">
        <v>54.14</v>
      </c>
      <c r="Q55" s="30">
        <v>27.2</v>
      </c>
      <c r="R55" s="30">
        <v>0.19</v>
      </c>
      <c r="S55" s="30">
        <v>0.23</v>
      </c>
      <c r="T55" s="23">
        <v>210</v>
      </c>
      <c r="U55" s="15">
        <v>-80</v>
      </c>
      <c r="V55" s="31">
        <v>140</v>
      </c>
      <c r="W55" s="31">
        <v>40</v>
      </c>
      <c r="X55" s="23">
        <v>-47</v>
      </c>
      <c r="Y55" s="23">
        <v>35.299999999999997</v>
      </c>
      <c r="Z55" s="28">
        <v>43.6</v>
      </c>
      <c r="AA55" s="15">
        <v>0.77500000000000002</v>
      </c>
      <c r="AB55" s="23">
        <v>2</v>
      </c>
      <c r="AC55" s="23">
        <v>5</v>
      </c>
      <c r="AD55" s="23">
        <v>0.7</v>
      </c>
      <c r="AE55" s="32" t="s">
        <v>573</v>
      </c>
      <c r="AF55" s="32" t="s">
        <v>574</v>
      </c>
      <c r="AG55" s="15"/>
      <c r="AH55" s="15"/>
      <c r="AI55" s="15"/>
      <c r="AJ55" s="15"/>
      <c r="AK55" s="15"/>
      <c r="AL55" s="15"/>
      <c r="AM55" s="15"/>
      <c r="AN55" s="15"/>
      <c r="AO55" s="15"/>
      <c r="AP55" s="15"/>
      <c r="AQ55" s="15"/>
      <c r="AR55" s="15"/>
      <c r="AS55" s="15"/>
      <c r="AT55" s="15"/>
      <c r="AU55" s="15"/>
      <c r="AV55" s="15"/>
    </row>
    <row r="56" spans="1:48" ht="15.75" customHeight="1">
      <c r="A56" s="15" t="s">
        <v>569</v>
      </c>
      <c r="B56" s="17" t="s">
        <v>519</v>
      </c>
      <c r="C56" s="17" t="s">
        <v>570</v>
      </c>
      <c r="D56" s="17" t="e" vm="359">
        <v>#VALUE!</v>
      </c>
      <c r="E56" s="17" cm="1" vm="360">
        <f t="array" ref="E56">_FV( D56,"Latitude")</f>
        <v>43.074722222222199</v>
      </c>
      <c r="F56" s="17" cm="1" vm="361">
        <f t="array" ref="F56">_FV( D56,"Longitude")</f>
        <v>-89.384166666666701</v>
      </c>
      <c r="G56" s="15" t="s">
        <v>571</v>
      </c>
      <c r="H56" s="17" t="s">
        <v>527</v>
      </c>
      <c r="I56" s="15" t="s">
        <v>572</v>
      </c>
      <c r="J56" s="30" t="s">
        <v>528</v>
      </c>
      <c r="K56" s="15">
        <v>10</v>
      </c>
      <c r="L56" s="15">
        <v>24</v>
      </c>
      <c r="M56" s="15">
        <v>9.1</v>
      </c>
      <c r="N56" s="15">
        <v>33.1</v>
      </c>
      <c r="O56" s="30">
        <v>107.4675</v>
      </c>
      <c r="P56" s="30">
        <v>50</v>
      </c>
      <c r="Q56" s="30">
        <v>22.25</v>
      </c>
      <c r="R56" s="30">
        <v>0.42</v>
      </c>
      <c r="S56" s="30">
        <v>0.23</v>
      </c>
      <c r="T56" s="23">
        <v>210</v>
      </c>
      <c r="U56" s="15">
        <v>-80</v>
      </c>
      <c r="V56" s="31">
        <v>140</v>
      </c>
      <c r="W56" s="31">
        <v>40</v>
      </c>
      <c r="X56" s="23">
        <v>-47</v>
      </c>
      <c r="Y56" s="23">
        <v>35.299999999999997</v>
      </c>
      <c r="Z56" s="28">
        <v>43.6</v>
      </c>
      <c r="AA56" s="15">
        <v>0.77500000000000002</v>
      </c>
      <c r="AB56" s="23">
        <v>2</v>
      </c>
      <c r="AC56" s="23">
        <v>5</v>
      </c>
      <c r="AD56" s="23">
        <v>0.7</v>
      </c>
      <c r="AE56" s="32" t="s">
        <v>573</v>
      </c>
      <c r="AF56" s="32" t="s">
        <v>574</v>
      </c>
      <c r="AG56" s="15"/>
      <c r="AH56" s="15"/>
      <c r="AI56" s="15"/>
      <c r="AJ56" s="15"/>
      <c r="AK56" s="15"/>
      <c r="AL56" s="15"/>
      <c r="AM56" s="15"/>
      <c r="AN56" s="15"/>
      <c r="AO56" s="15"/>
      <c r="AP56" s="15"/>
      <c r="AQ56" s="15"/>
      <c r="AR56" s="15"/>
      <c r="AS56" s="15"/>
      <c r="AT56" s="15"/>
      <c r="AU56" s="15"/>
      <c r="AV56" s="15"/>
    </row>
    <row r="57" spans="1:48" ht="15.75" customHeight="1">
      <c r="A57" s="15" t="s">
        <v>569</v>
      </c>
      <c r="B57" s="17" t="s">
        <v>519</v>
      </c>
      <c r="C57" s="17" t="s">
        <v>570</v>
      </c>
      <c r="D57" s="17" t="e" vm="359">
        <v>#VALUE!</v>
      </c>
      <c r="E57" s="17" cm="1" vm="360">
        <f t="array" ref="E57">_FV( D57,"Latitude")</f>
        <v>43.074722222222199</v>
      </c>
      <c r="F57" s="17" cm="1" vm="361">
        <f t="array" ref="F57">_FV( D57,"Longitude")</f>
        <v>-89.384166666666701</v>
      </c>
      <c r="G57" s="15" t="s">
        <v>571</v>
      </c>
      <c r="H57" s="17" t="s">
        <v>529</v>
      </c>
      <c r="I57" s="15" t="s">
        <v>572</v>
      </c>
      <c r="J57" s="30" t="s">
        <v>530</v>
      </c>
      <c r="K57" s="15">
        <v>10</v>
      </c>
      <c r="L57" s="15">
        <v>24</v>
      </c>
      <c r="M57" s="15">
        <v>9.1</v>
      </c>
      <c r="N57" s="15">
        <v>33.1</v>
      </c>
      <c r="O57" s="30">
        <f t="shared" ref="O57:O72" si="3">P57*Q57*R57*S57</f>
        <v>86.169600000000003</v>
      </c>
      <c r="P57" s="30">
        <v>72</v>
      </c>
      <c r="Q57" s="30">
        <v>13.6</v>
      </c>
      <c r="R57" s="30">
        <v>0.4</v>
      </c>
      <c r="S57" s="30">
        <v>0.22</v>
      </c>
      <c r="T57" s="23">
        <v>210</v>
      </c>
      <c r="U57" s="15">
        <v>-80</v>
      </c>
      <c r="V57" s="31">
        <v>140</v>
      </c>
      <c r="W57" s="31">
        <v>40</v>
      </c>
      <c r="X57" s="23">
        <v>-47</v>
      </c>
      <c r="Y57" s="23">
        <v>35.299999999999997</v>
      </c>
      <c r="Z57" s="28">
        <v>43.6</v>
      </c>
      <c r="AA57" s="15">
        <v>0.77500000000000002</v>
      </c>
      <c r="AB57" s="23">
        <v>2</v>
      </c>
      <c r="AC57" s="23">
        <v>5</v>
      </c>
      <c r="AD57" s="23">
        <v>0.7</v>
      </c>
      <c r="AE57" s="32" t="s">
        <v>573</v>
      </c>
      <c r="AF57" s="32" t="s">
        <v>574</v>
      </c>
      <c r="AG57" s="15"/>
      <c r="AH57" s="15"/>
      <c r="AI57" s="15"/>
      <c r="AJ57" s="15"/>
      <c r="AK57" s="15"/>
      <c r="AL57" s="15"/>
      <c r="AM57" s="15"/>
      <c r="AN57" s="15"/>
      <c r="AO57" s="15"/>
      <c r="AP57" s="15"/>
      <c r="AQ57" s="15"/>
      <c r="AR57" s="15"/>
      <c r="AS57" s="15"/>
      <c r="AT57" s="15"/>
      <c r="AU57" s="15"/>
      <c r="AV57" s="15"/>
    </row>
    <row r="58" spans="1:48" ht="15.75" customHeight="1">
      <c r="A58" s="15" t="s">
        <v>569</v>
      </c>
      <c r="B58" s="17" t="s">
        <v>519</v>
      </c>
      <c r="C58" s="17" t="s">
        <v>570</v>
      </c>
      <c r="D58" s="17" t="e" vm="359">
        <v>#VALUE!</v>
      </c>
      <c r="E58" s="17" cm="1" vm="360">
        <f t="array" ref="E58">_FV( D58,"Latitude")</f>
        <v>43.074722222222199</v>
      </c>
      <c r="F58" s="17" cm="1" vm="361">
        <f t="array" ref="F58">_FV( D58,"Longitude")</f>
        <v>-89.384166666666701</v>
      </c>
      <c r="G58" s="15" t="s">
        <v>571</v>
      </c>
      <c r="H58" s="17" t="s">
        <v>552</v>
      </c>
      <c r="I58" s="15" t="s">
        <v>572</v>
      </c>
      <c r="J58" s="30" t="s">
        <v>553</v>
      </c>
      <c r="K58" s="15">
        <v>10</v>
      </c>
      <c r="L58" s="15">
        <v>24</v>
      </c>
      <c r="M58" s="15">
        <v>9.1</v>
      </c>
      <c r="N58" s="15">
        <v>33.1</v>
      </c>
      <c r="O58" s="30">
        <f t="shared" si="3"/>
        <v>44.704000000000008</v>
      </c>
      <c r="P58" s="30">
        <v>55</v>
      </c>
      <c r="Q58" s="30">
        <v>25.4</v>
      </c>
      <c r="R58" s="30">
        <v>0.4</v>
      </c>
      <c r="S58" s="30">
        <v>0.08</v>
      </c>
      <c r="T58" s="23">
        <v>210</v>
      </c>
      <c r="U58" s="15">
        <v>-80</v>
      </c>
      <c r="V58" s="31">
        <v>140</v>
      </c>
      <c r="W58" s="31">
        <v>40</v>
      </c>
      <c r="X58" s="23">
        <v>-47</v>
      </c>
      <c r="Y58" s="23">
        <v>35.299999999999997</v>
      </c>
      <c r="Z58" s="28">
        <v>43.6</v>
      </c>
      <c r="AA58" s="15">
        <v>0.77500000000000002</v>
      </c>
      <c r="AB58" s="23">
        <v>2</v>
      </c>
      <c r="AC58" s="23">
        <v>5</v>
      </c>
      <c r="AD58" s="23">
        <v>0.7</v>
      </c>
      <c r="AE58" s="32" t="s">
        <v>573</v>
      </c>
      <c r="AF58" s="32" t="s">
        <v>574</v>
      </c>
      <c r="AG58" s="15"/>
      <c r="AH58" s="15"/>
      <c r="AI58" s="15"/>
      <c r="AJ58" s="15"/>
      <c r="AK58" s="15"/>
      <c r="AL58" s="15"/>
      <c r="AM58" s="15"/>
      <c r="AN58" s="15"/>
      <c r="AO58" s="15"/>
      <c r="AP58" s="15"/>
      <c r="AQ58" s="15"/>
      <c r="AR58" s="15"/>
      <c r="AS58" s="15"/>
      <c r="AT58" s="15"/>
      <c r="AU58" s="15"/>
      <c r="AV58" s="15"/>
    </row>
    <row r="59" spans="1:48" ht="15.75" customHeight="1">
      <c r="A59" s="17" t="s">
        <v>575</v>
      </c>
      <c r="B59" s="17" t="s">
        <v>519</v>
      </c>
      <c r="C59" s="17" t="s">
        <v>176</v>
      </c>
      <c r="D59" s="17" t="e" vm="81">
        <v>#VALUE!</v>
      </c>
      <c r="E59" s="17" cm="1" vm="82">
        <f t="array" ref="E59">_FV( D59,"Latitude")</f>
        <v>29.762777777777998</v>
      </c>
      <c r="F59" s="17" cm="1" vm="83">
        <f t="array" ref="F59">_FV( D59,"Longitude")</f>
        <v>-95.383055555555998</v>
      </c>
      <c r="G59" s="46" t="s">
        <v>521</v>
      </c>
      <c r="H59" s="17" t="s">
        <v>4479</v>
      </c>
      <c r="I59" s="17" t="s">
        <v>523</v>
      </c>
      <c r="J59" s="17" t="s">
        <v>524</v>
      </c>
      <c r="K59" s="17">
        <v>50</v>
      </c>
      <c r="L59" s="17">
        <v>40.4</v>
      </c>
      <c r="M59" s="17">
        <v>24.5</v>
      </c>
      <c r="N59" s="17">
        <v>64.900000000000006</v>
      </c>
      <c r="O59" s="17">
        <f t="shared" si="3"/>
        <v>64.352969600000009</v>
      </c>
      <c r="P59" s="17">
        <v>54.14</v>
      </c>
      <c r="Q59" s="17">
        <v>27.2</v>
      </c>
      <c r="R59" s="17">
        <v>0.19</v>
      </c>
      <c r="S59" s="17">
        <v>0.23</v>
      </c>
      <c r="T59" s="23">
        <v>210</v>
      </c>
      <c r="U59" s="25">
        <v>-47</v>
      </c>
      <c r="V59" s="25">
        <v>300</v>
      </c>
      <c r="W59" s="25">
        <v>68</v>
      </c>
      <c r="X59" s="23">
        <v>-47</v>
      </c>
      <c r="Y59" s="23">
        <v>35.299999999999997</v>
      </c>
      <c r="Z59" s="23">
        <v>43.02</v>
      </c>
      <c r="AA59" s="25">
        <v>0.8</v>
      </c>
      <c r="AB59" s="23">
        <v>2</v>
      </c>
      <c r="AC59" s="23">
        <v>5</v>
      </c>
      <c r="AD59" s="23">
        <v>0.7</v>
      </c>
      <c r="AE59" s="26" t="s">
        <v>534</v>
      </c>
      <c r="AF59" s="26" t="s">
        <v>535</v>
      </c>
      <c r="AG59" s="26" t="s">
        <v>536</v>
      </c>
      <c r="AH59" s="24" t="s">
        <v>537</v>
      </c>
    </row>
    <row r="60" spans="1:48" ht="15.75" customHeight="1">
      <c r="A60" s="17" t="s">
        <v>576</v>
      </c>
      <c r="B60" s="17" t="s">
        <v>519</v>
      </c>
      <c r="C60" s="17" t="s">
        <v>176</v>
      </c>
      <c r="D60" s="17" t="e" vm="81">
        <v>#VALUE!</v>
      </c>
      <c r="E60" s="17" cm="1" vm="82">
        <f t="array" ref="E60">_FV( D60,"Latitude")</f>
        <v>29.762777777777998</v>
      </c>
      <c r="F60" s="17" cm="1" vm="83">
        <f t="array" ref="F60">_FV( D60,"Longitude")</f>
        <v>-95.383055555555998</v>
      </c>
      <c r="G60" s="46" t="s">
        <v>521</v>
      </c>
      <c r="H60" s="17" t="s">
        <v>527</v>
      </c>
      <c r="I60" s="17" t="s">
        <v>523</v>
      </c>
      <c r="J60" s="17" t="s">
        <v>528</v>
      </c>
      <c r="K60" s="17">
        <v>50</v>
      </c>
      <c r="L60" s="17">
        <v>40.4</v>
      </c>
      <c r="M60" s="17">
        <v>24.5</v>
      </c>
      <c r="N60" s="17">
        <v>64.900000000000006</v>
      </c>
      <c r="O60" s="17">
        <f t="shared" si="3"/>
        <v>107.4675</v>
      </c>
      <c r="P60" s="17">
        <v>50</v>
      </c>
      <c r="Q60" s="17">
        <v>22.25</v>
      </c>
      <c r="R60" s="17">
        <v>0.42</v>
      </c>
      <c r="S60" s="17">
        <v>0.23</v>
      </c>
      <c r="T60" s="23">
        <v>210</v>
      </c>
      <c r="U60" s="25">
        <v>-47</v>
      </c>
      <c r="V60" s="25">
        <v>300</v>
      </c>
      <c r="W60" s="25">
        <v>68</v>
      </c>
      <c r="X60" s="23">
        <v>-47</v>
      </c>
      <c r="Y60" s="23">
        <v>35.299999999999997</v>
      </c>
      <c r="Z60" s="23">
        <v>43.02</v>
      </c>
      <c r="AA60" s="25">
        <v>0.8</v>
      </c>
      <c r="AB60" s="23">
        <v>2</v>
      </c>
      <c r="AC60" s="23">
        <v>5</v>
      </c>
      <c r="AD60" s="23">
        <v>0.7</v>
      </c>
      <c r="AE60" s="26" t="s">
        <v>534</v>
      </c>
      <c r="AF60" s="26" t="s">
        <v>535</v>
      </c>
      <c r="AG60" s="26" t="s">
        <v>536</v>
      </c>
      <c r="AH60" s="24" t="s">
        <v>537</v>
      </c>
    </row>
    <row r="61" spans="1:48" ht="15.75" customHeight="1">
      <c r="A61" s="17" t="s">
        <v>577</v>
      </c>
      <c r="B61" s="17" t="s">
        <v>519</v>
      </c>
      <c r="C61" s="17" t="s">
        <v>176</v>
      </c>
      <c r="D61" s="17" t="e" vm="81">
        <v>#VALUE!</v>
      </c>
      <c r="E61" s="17" cm="1" vm="82">
        <f t="array" ref="E61">_FV( D61,"Latitude")</f>
        <v>29.762777777777998</v>
      </c>
      <c r="F61" s="17" cm="1" vm="83">
        <f t="array" ref="F61">_FV( D61,"Longitude")</f>
        <v>-95.383055555555998</v>
      </c>
      <c r="G61" s="46" t="s">
        <v>521</v>
      </c>
      <c r="H61" s="17" t="s">
        <v>529</v>
      </c>
      <c r="I61" s="17" t="s">
        <v>523</v>
      </c>
      <c r="J61" s="17" t="s">
        <v>530</v>
      </c>
      <c r="K61" s="17">
        <v>50</v>
      </c>
      <c r="L61" s="17">
        <v>40.4</v>
      </c>
      <c r="M61" s="17">
        <v>24.5</v>
      </c>
      <c r="N61" s="17">
        <v>64.900000000000006</v>
      </c>
      <c r="O61" s="17">
        <f t="shared" si="3"/>
        <v>86.169600000000003</v>
      </c>
      <c r="P61" s="17">
        <v>72</v>
      </c>
      <c r="Q61" s="17">
        <v>13.6</v>
      </c>
      <c r="R61" s="17">
        <v>0.4</v>
      </c>
      <c r="S61" s="17">
        <v>0.22</v>
      </c>
      <c r="T61" s="23">
        <v>210</v>
      </c>
      <c r="U61" s="25">
        <v>-47</v>
      </c>
      <c r="V61" s="25">
        <v>300</v>
      </c>
      <c r="W61" s="25">
        <v>68</v>
      </c>
      <c r="X61" s="23">
        <v>-47</v>
      </c>
      <c r="Y61" s="23">
        <v>35.299999999999997</v>
      </c>
      <c r="Z61" s="23">
        <v>43.02</v>
      </c>
      <c r="AA61" s="25">
        <v>0.8</v>
      </c>
      <c r="AB61" s="23">
        <v>2</v>
      </c>
      <c r="AC61" s="23">
        <v>5</v>
      </c>
      <c r="AD61" s="23">
        <v>0.7</v>
      </c>
      <c r="AE61" s="26" t="s">
        <v>534</v>
      </c>
      <c r="AF61" s="26" t="s">
        <v>535</v>
      </c>
      <c r="AG61" s="26" t="s">
        <v>536</v>
      </c>
      <c r="AH61" s="24" t="s">
        <v>537</v>
      </c>
    </row>
    <row r="62" spans="1:48" ht="15.75" customHeight="1">
      <c r="A62" s="17" t="s">
        <v>575</v>
      </c>
      <c r="B62" s="17" t="s">
        <v>519</v>
      </c>
      <c r="C62" s="17" t="s">
        <v>176</v>
      </c>
      <c r="D62" s="17" t="e" vm="81">
        <v>#VALUE!</v>
      </c>
      <c r="E62" s="17" cm="1" vm="82">
        <f t="array" ref="E62">_FV( D62,"Latitude")</f>
        <v>29.762777777777998</v>
      </c>
      <c r="F62" s="17" cm="1" vm="83">
        <f t="array" ref="F62">_FV( D62,"Longitude")</f>
        <v>-95.383055555555998</v>
      </c>
      <c r="G62" s="46" t="s">
        <v>521</v>
      </c>
      <c r="H62" s="17" t="s">
        <v>4479</v>
      </c>
      <c r="I62" s="23" t="s">
        <v>531</v>
      </c>
      <c r="J62" s="17" t="s">
        <v>524</v>
      </c>
      <c r="K62" s="17">
        <v>50</v>
      </c>
      <c r="L62" s="17">
        <v>13.9</v>
      </c>
      <c r="M62" s="17">
        <v>0</v>
      </c>
      <c r="N62" s="17">
        <v>13.9</v>
      </c>
      <c r="O62" s="17">
        <f t="shared" si="3"/>
        <v>64.352969600000009</v>
      </c>
      <c r="P62" s="17">
        <v>54.14</v>
      </c>
      <c r="Q62" s="17">
        <v>27.2</v>
      </c>
      <c r="R62" s="17">
        <v>0.19</v>
      </c>
      <c r="S62" s="17">
        <v>0.23</v>
      </c>
      <c r="T62" s="23">
        <v>210</v>
      </c>
      <c r="U62" s="25">
        <v>-47</v>
      </c>
      <c r="V62" s="25">
        <v>300</v>
      </c>
      <c r="W62" s="25">
        <v>68</v>
      </c>
      <c r="X62" s="23">
        <v>-47</v>
      </c>
      <c r="Y62" s="23">
        <v>35.299999999999997</v>
      </c>
      <c r="Z62" s="23">
        <v>43.02</v>
      </c>
      <c r="AA62" s="25">
        <v>0.8</v>
      </c>
      <c r="AB62" s="23">
        <v>2</v>
      </c>
      <c r="AC62" s="23">
        <v>5</v>
      </c>
      <c r="AD62" s="23">
        <v>0.7</v>
      </c>
      <c r="AE62" s="26" t="s">
        <v>534</v>
      </c>
      <c r="AF62" s="26" t="s">
        <v>535</v>
      </c>
      <c r="AG62" s="26" t="s">
        <v>536</v>
      </c>
      <c r="AH62" s="24" t="s">
        <v>537</v>
      </c>
    </row>
    <row r="63" spans="1:48" ht="15.75" customHeight="1">
      <c r="A63" s="17" t="s">
        <v>576</v>
      </c>
      <c r="B63" s="17" t="s">
        <v>519</v>
      </c>
      <c r="C63" s="17" t="s">
        <v>176</v>
      </c>
      <c r="D63" s="17" t="e" vm="81">
        <v>#VALUE!</v>
      </c>
      <c r="E63" s="17" cm="1" vm="82">
        <f t="array" ref="E63">_FV( D63,"Latitude")</f>
        <v>29.762777777777998</v>
      </c>
      <c r="F63" s="17" cm="1" vm="83">
        <f t="array" ref="F63">_FV( D63,"Longitude")</f>
        <v>-95.383055555555998</v>
      </c>
      <c r="G63" s="46" t="s">
        <v>521</v>
      </c>
      <c r="H63" s="17" t="s">
        <v>527</v>
      </c>
      <c r="I63" s="23" t="s">
        <v>531</v>
      </c>
      <c r="J63" s="17" t="s">
        <v>528</v>
      </c>
      <c r="K63" s="17">
        <v>50</v>
      </c>
      <c r="L63" s="17">
        <v>13.9</v>
      </c>
      <c r="M63" s="17">
        <v>0</v>
      </c>
      <c r="N63" s="17">
        <v>13.9</v>
      </c>
      <c r="O63" s="17">
        <f t="shared" si="3"/>
        <v>107.4675</v>
      </c>
      <c r="P63" s="17">
        <v>50</v>
      </c>
      <c r="Q63" s="17">
        <v>22.25</v>
      </c>
      <c r="R63" s="17">
        <v>0.42</v>
      </c>
      <c r="S63" s="17">
        <v>0.23</v>
      </c>
      <c r="T63" s="23">
        <v>210</v>
      </c>
      <c r="U63" s="25">
        <v>-47</v>
      </c>
      <c r="V63" s="25">
        <v>300</v>
      </c>
      <c r="W63" s="25">
        <v>68</v>
      </c>
      <c r="X63" s="23">
        <v>-47</v>
      </c>
      <c r="Y63" s="23">
        <v>35.299999999999997</v>
      </c>
      <c r="Z63" s="23">
        <v>43.02</v>
      </c>
      <c r="AA63" s="25">
        <v>0.8</v>
      </c>
      <c r="AB63" s="23">
        <v>2</v>
      </c>
      <c r="AC63" s="23">
        <v>5</v>
      </c>
      <c r="AD63" s="23">
        <v>0.7</v>
      </c>
      <c r="AE63" s="26" t="s">
        <v>534</v>
      </c>
      <c r="AF63" s="26" t="s">
        <v>535</v>
      </c>
      <c r="AG63" s="26" t="s">
        <v>536</v>
      </c>
      <c r="AH63" s="24" t="s">
        <v>537</v>
      </c>
    </row>
    <row r="64" spans="1:48" ht="15.75" customHeight="1">
      <c r="A64" s="17" t="s">
        <v>577</v>
      </c>
      <c r="B64" s="17" t="s">
        <v>519</v>
      </c>
      <c r="C64" s="17" t="s">
        <v>176</v>
      </c>
      <c r="D64" s="17" t="e" vm="81">
        <v>#VALUE!</v>
      </c>
      <c r="E64" s="17" cm="1" vm="82">
        <f t="array" ref="E64">_FV( D64,"Latitude")</f>
        <v>29.762777777777998</v>
      </c>
      <c r="F64" s="17" cm="1" vm="83">
        <f t="array" ref="F64">_FV( D64,"Longitude")</f>
        <v>-95.383055555555998</v>
      </c>
      <c r="G64" s="46" t="s">
        <v>521</v>
      </c>
      <c r="H64" s="17" t="s">
        <v>529</v>
      </c>
      <c r="I64" s="23" t="s">
        <v>531</v>
      </c>
      <c r="J64" s="17" t="s">
        <v>530</v>
      </c>
      <c r="K64" s="17">
        <v>50</v>
      </c>
      <c r="L64" s="17">
        <v>13.9</v>
      </c>
      <c r="M64" s="17">
        <v>0</v>
      </c>
      <c r="N64" s="17">
        <v>13.9</v>
      </c>
      <c r="O64" s="17">
        <f t="shared" si="3"/>
        <v>86.169600000000003</v>
      </c>
      <c r="P64" s="17">
        <v>72</v>
      </c>
      <c r="Q64" s="17">
        <v>13.6</v>
      </c>
      <c r="R64" s="17">
        <v>0.4</v>
      </c>
      <c r="S64" s="17">
        <v>0.22</v>
      </c>
      <c r="T64" s="23">
        <v>210</v>
      </c>
      <c r="U64" s="25">
        <v>-47</v>
      </c>
      <c r="V64" s="25">
        <v>300</v>
      </c>
      <c r="W64" s="25">
        <v>68</v>
      </c>
      <c r="X64" s="23">
        <v>-47</v>
      </c>
      <c r="Y64" s="23">
        <v>35.299999999999997</v>
      </c>
      <c r="Z64" s="23">
        <v>43.02</v>
      </c>
      <c r="AA64" s="25">
        <v>0.8</v>
      </c>
      <c r="AB64" s="23">
        <v>2</v>
      </c>
      <c r="AC64" s="23">
        <v>5</v>
      </c>
      <c r="AD64" s="23">
        <v>0.7</v>
      </c>
      <c r="AE64" s="26" t="s">
        <v>534</v>
      </c>
      <c r="AF64" s="26" t="s">
        <v>535</v>
      </c>
      <c r="AG64" s="26" t="s">
        <v>536</v>
      </c>
      <c r="AH64" s="24" t="s">
        <v>537</v>
      </c>
    </row>
    <row r="65" spans="1:48" ht="15.75" customHeight="1">
      <c r="A65" s="17" t="s">
        <v>578</v>
      </c>
      <c r="B65" s="17" t="s">
        <v>519</v>
      </c>
      <c r="C65" s="17" t="s">
        <v>470</v>
      </c>
      <c r="D65" s="17" t="e" vm="314">
        <v>#VALUE!</v>
      </c>
      <c r="E65" s="17" cm="1" vm="315">
        <f t="array" ref="E65">_FV( D65,"Latitude")</f>
        <v>59.329444444444</v>
      </c>
      <c r="F65" s="17" cm="1" vm="316">
        <f t="array" ref="F65">_FV( D65,"Longitude")</f>
        <v>18.068611111111</v>
      </c>
      <c r="G65" s="46" t="s">
        <v>521</v>
      </c>
      <c r="H65" s="17" t="s">
        <v>4479</v>
      </c>
      <c r="I65" s="17" t="s">
        <v>523</v>
      </c>
      <c r="J65" s="17" t="s">
        <v>524</v>
      </c>
      <c r="K65" s="17">
        <v>50</v>
      </c>
      <c r="L65" s="17">
        <v>40.4</v>
      </c>
      <c r="M65" s="17">
        <v>24.5</v>
      </c>
      <c r="N65" s="17">
        <v>64.900000000000006</v>
      </c>
      <c r="O65" s="17">
        <f t="shared" si="3"/>
        <v>64.352969600000009</v>
      </c>
      <c r="P65" s="17">
        <v>54.14</v>
      </c>
      <c r="Q65" s="17">
        <v>27.2</v>
      </c>
      <c r="R65" s="17">
        <v>0.19</v>
      </c>
      <c r="S65" s="17">
        <v>0.23</v>
      </c>
      <c r="T65" s="23">
        <v>210</v>
      </c>
      <c r="U65" s="25">
        <v>-47</v>
      </c>
      <c r="V65" s="25">
        <v>300</v>
      </c>
      <c r="W65" s="25">
        <v>68</v>
      </c>
      <c r="X65" s="23">
        <v>-47</v>
      </c>
      <c r="Y65" s="23">
        <v>35.299999999999997</v>
      </c>
      <c r="Z65" s="23">
        <v>43.02</v>
      </c>
      <c r="AA65" s="25">
        <v>0.8</v>
      </c>
      <c r="AB65" s="23">
        <v>2</v>
      </c>
      <c r="AC65" s="23">
        <v>5</v>
      </c>
      <c r="AD65" s="23">
        <v>0.7</v>
      </c>
      <c r="AE65" s="26" t="s">
        <v>534</v>
      </c>
      <c r="AF65" s="26" t="s">
        <v>535</v>
      </c>
      <c r="AG65" s="26" t="s">
        <v>536</v>
      </c>
      <c r="AH65" s="24" t="s">
        <v>537</v>
      </c>
    </row>
    <row r="66" spans="1:48" ht="15.75" customHeight="1">
      <c r="A66" s="17" t="s">
        <v>578</v>
      </c>
      <c r="B66" s="17" t="s">
        <v>519</v>
      </c>
      <c r="C66" s="17" t="s">
        <v>470</v>
      </c>
      <c r="D66" s="17" t="e" vm="314">
        <v>#VALUE!</v>
      </c>
      <c r="E66" s="17" cm="1" vm="315">
        <f t="array" ref="E66">_FV( D66,"Latitude")</f>
        <v>59.329444444444</v>
      </c>
      <c r="F66" s="17" cm="1" vm="316">
        <f t="array" ref="F66">_FV( D66,"Longitude")</f>
        <v>18.068611111111</v>
      </c>
      <c r="G66" s="46" t="s">
        <v>521</v>
      </c>
      <c r="H66" s="17" t="s">
        <v>527</v>
      </c>
      <c r="I66" s="17" t="s">
        <v>523</v>
      </c>
      <c r="J66" s="17" t="s">
        <v>528</v>
      </c>
      <c r="K66" s="17">
        <v>50</v>
      </c>
      <c r="L66" s="17">
        <v>40.4</v>
      </c>
      <c r="M66" s="17">
        <v>24.5</v>
      </c>
      <c r="N66" s="17">
        <v>64.900000000000006</v>
      </c>
      <c r="O66" s="17">
        <f t="shared" si="3"/>
        <v>107.4675</v>
      </c>
      <c r="P66" s="17">
        <v>50</v>
      </c>
      <c r="Q66" s="17">
        <v>22.25</v>
      </c>
      <c r="R66" s="17">
        <v>0.42</v>
      </c>
      <c r="S66" s="17">
        <v>0.23</v>
      </c>
      <c r="T66" s="23">
        <v>210</v>
      </c>
      <c r="U66" s="25">
        <v>-47</v>
      </c>
      <c r="V66" s="25">
        <v>300</v>
      </c>
      <c r="W66" s="25">
        <v>68</v>
      </c>
      <c r="X66" s="23">
        <v>-47</v>
      </c>
      <c r="Y66" s="23">
        <v>35.299999999999997</v>
      </c>
      <c r="Z66" s="23">
        <v>43.02</v>
      </c>
      <c r="AA66" s="25">
        <v>0.8</v>
      </c>
      <c r="AB66" s="23">
        <v>2</v>
      </c>
      <c r="AC66" s="23">
        <v>5</v>
      </c>
      <c r="AD66" s="23">
        <v>0.7</v>
      </c>
      <c r="AE66" s="26" t="s">
        <v>534</v>
      </c>
      <c r="AF66" s="26" t="s">
        <v>535</v>
      </c>
      <c r="AG66" s="26" t="s">
        <v>536</v>
      </c>
      <c r="AH66" s="24" t="s">
        <v>537</v>
      </c>
    </row>
    <row r="67" spans="1:48" ht="15.75" customHeight="1">
      <c r="A67" s="17" t="s">
        <v>578</v>
      </c>
      <c r="B67" s="17" t="s">
        <v>519</v>
      </c>
      <c r="C67" s="17" t="s">
        <v>470</v>
      </c>
      <c r="D67" s="17" t="e" vm="314">
        <v>#VALUE!</v>
      </c>
      <c r="E67" s="17" cm="1" vm="315">
        <f t="array" ref="E67">_FV( D67,"Latitude")</f>
        <v>59.329444444444</v>
      </c>
      <c r="F67" s="17" cm="1" vm="316">
        <f t="array" ref="F67">_FV( D67,"Longitude")</f>
        <v>18.068611111111</v>
      </c>
      <c r="G67" s="46" t="s">
        <v>521</v>
      </c>
      <c r="H67" s="17" t="s">
        <v>529</v>
      </c>
      <c r="I67" s="17" t="s">
        <v>523</v>
      </c>
      <c r="J67" s="17" t="s">
        <v>530</v>
      </c>
      <c r="K67" s="17">
        <v>50</v>
      </c>
      <c r="L67" s="17">
        <v>40.4</v>
      </c>
      <c r="M67" s="17">
        <v>24.5</v>
      </c>
      <c r="N67" s="17">
        <v>64.900000000000006</v>
      </c>
      <c r="O67" s="17">
        <f t="shared" si="3"/>
        <v>86.169600000000003</v>
      </c>
      <c r="P67" s="17">
        <v>72</v>
      </c>
      <c r="Q67" s="17">
        <v>13.6</v>
      </c>
      <c r="R67" s="17">
        <v>0.4</v>
      </c>
      <c r="S67" s="17">
        <v>0.22</v>
      </c>
      <c r="T67" s="23">
        <v>210</v>
      </c>
      <c r="U67" s="25">
        <v>-47</v>
      </c>
      <c r="V67" s="25">
        <v>300</v>
      </c>
      <c r="W67" s="25">
        <v>68</v>
      </c>
      <c r="X67" s="23">
        <v>-47</v>
      </c>
      <c r="Y67" s="23">
        <v>35.299999999999997</v>
      </c>
      <c r="Z67" s="23">
        <v>43.02</v>
      </c>
      <c r="AA67" s="25">
        <v>0.8</v>
      </c>
      <c r="AB67" s="23">
        <v>2</v>
      </c>
      <c r="AC67" s="23">
        <v>5</v>
      </c>
      <c r="AD67" s="23">
        <v>0.7</v>
      </c>
      <c r="AE67" s="26" t="s">
        <v>534</v>
      </c>
      <c r="AF67" s="26" t="s">
        <v>535</v>
      </c>
      <c r="AG67" s="26" t="s">
        <v>536</v>
      </c>
      <c r="AH67" s="24" t="s">
        <v>537</v>
      </c>
    </row>
    <row r="68" spans="1:48" ht="15.75" customHeight="1">
      <c r="A68" s="17" t="s">
        <v>578</v>
      </c>
      <c r="B68" s="17" t="s">
        <v>519</v>
      </c>
      <c r="C68" s="17" t="s">
        <v>470</v>
      </c>
      <c r="D68" s="17" t="e" vm="314">
        <v>#VALUE!</v>
      </c>
      <c r="E68" s="17" cm="1" vm="315">
        <f t="array" ref="E68">_FV( D68,"Latitude")</f>
        <v>59.329444444444</v>
      </c>
      <c r="F68" s="17" cm="1" vm="316">
        <f t="array" ref="F68">_FV( D68,"Longitude")</f>
        <v>18.068611111111</v>
      </c>
      <c r="G68" s="46" t="s">
        <v>521</v>
      </c>
      <c r="H68" s="17" t="s">
        <v>4479</v>
      </c>
      <c r="I68" s="23" t="s">
        <v>531</v>
      </c>
      <c r="J68" s="17" t="s">
        <v>524</v>
      </c>
      <c r="K68" s="17">
        <v>50</v>
      </c>
      <c r="L68" s="17">
        <v>13.9</v>
      </c>
      <c r="M68" s="17">
        <v>0</v>
      </c>
      <c r="N68" s="17">
        <v>13.9</v>
      </c>
      <c r="O68" s="17">
        <f t="shared" si="3"/>
        <v>64.352969600000009</v>
      </c>
      <c r="P68" s="17">
        <v>54.14</v>
      </c>
      <c r="Q68" s="17">
        <v>27.2</v>
      </c>
      <c r="R68" s="17">
        <v>0.19</v>
      </c>
      <c r="S68" s="17">
        <v>0.23</v>
      </c>
      <c r="T68" s="23">
        <v>210</v>
      </c>
      <c r="U68" s="25">
        <v>-47</v>
      </c>
      <c r="V68" s="25">
        <v>300</v>
      </c>
      <c r="W68" s="25">
        <v>68</v>
      </c>
      <c r="X68" s="23">
        <v>-47</v>
      </c>
      <c r="Y68" s="23">
        <v>35.299999999999997</v>
      </c>
      <c r="Z68" s="23">
        <v>43.02</v>
      </c>
      <c r="AA68" s="25">
        <v>0.8</v>
      </c>
      <c r="AB68" s="23">
        <v>2</v>
      </c>
      <c r="AC68" s="23">
        <v>5</v>
      </c>
      <c r="AD68" s="23">
        <v>0.7</v>
      </c>
      <c r="AE68" s="26" t="s">
        <v>534</v>
      </c>
      <c r="AF68" s="26" t="s">
        <v>535</v>
      </c>
      <c r="AG68" s="26" t="s">
        <v>536</v>
      </c>
      <c r="AH68" s="24" t="s">
        <v>537</v>
      </c>
    </row>
    <row r="69" spans="1:48" ht="15.75" customHeight="1">
      <c r="A69" s="17" t="s">
        <v>578</v>
      </c>
      <c r="B69" s="17" t="s">
        <v>519</v>
      </c>
      <c r="C69" s="17" t="s">
        <v>470</v>
      </c>
      <c r="D69" s="17" t="e" vm="314">
        <v>#VALUE!</v>
      </c>
      <c r="E69" s="17" cm="1" vm="315">
        <f t="array" ref="E69">_FV( D69,"Latitude")</f>
        <v>59.329444444444</v>
      </c>
      <c r="F69" s="17" cm="1" vm="316">
        <f t="array" ref="F69">_FV( D69,"Longitude")</f>
        <v>18.068611111111</v>
      </c>
      <c r="G69" s="46" t="s">
        <v>521</v>
      </c>
      <c r="H69" s="17" t="s">
        <v>527</v>
      </c>
      <c r="I69" s="23" t="s">
        <v>531</v>
      </c>
      <c r="J69" s="17" t="s">
        <v>528</v>
      </c>
      <c r="K69" s="17">
        <v>50</v>
      </c>
      <c r="L69" s="17">
        <v>13.9</v>
      </c>
      <c r="M69" s="17">
        <v>0</v>
      </c>
      <c r="N69" s="17">
        <v>13.9</v>
      </c>
      <c r="O69" s="17">
        <f t="shared" si="3"/>
        <v>107.4675</v>
      </c>
      <c r="P69" s="17">
        <v>50</v>
      </c>
      <c r="Q69" s="17">
        <v>22.25</v>
      </c>
      <c r="R69" s="17">
        <v>0.42</v>
      </c>
      <c r="S69" s="17">
        <v>0.23</v>
      </c>
      <c r="T69" s="23">
        <v>210</v>
      </c>
      <c r="U69" s="25">
        <v>-47</v>
      </c>
      <c r="V69" s="25">
        <v>300</v>
      </c>
      <c r="W69" s="25">
        <v>68</v>
      </c>
      <c r="X69" s="23">
        <v>-47</v>
      </c>
      <c r="Y69" s="23">
        <v>35.299999999999997</v>
      </c>
      <c r="Z69" s="23">
        <v>43.02</v>
      </c>
      <c r="AA69" s="25">
        <v>0.8</v>
      </c>
      <c r="AB69" s="23">
        <v>2</v>
      </c>
      <c r="AC69" s="23">
        <v>5</v>
      </c>
      <c r="AD69" s="23">
        <v>0.7</v>
      </c>
      <c r="AE69" s="26" t="s">
        <v>534</v>
      </c>
      <c r="AF69" s="26" t="s">
        <v>535</v>
      </c>
      <c r="AG69" s="26" t="s">
        <v>536</v>
      </c>
      <c r="AH69" s="24" t="s">
        <v>537</v>
      </c>
    </row>
    <row r="70" spans="1:48" ht="15.75" customHeight="1">
      <c r="A70" s="17" t="s">
        <v>578</v>
      </c>
      <c r="B70" s="17" t="s">
        <v>519</v>
      </c>
      <c r="C70" s="17" t="s">
        <v>470</v>
      </c>
      <c r="D70" s="17" t="e" vm="314">
        <v>#VALUE!</v>
      </c>
      <c r="E70" s="17" cm="1" vm="315">
        <f t="array" ref="E70">_FV( D70,"Latitude")</f>
        <v>59.329444444444</v>
      </c>
      <c r="F70" s="17" cm="1" vm="316">
        <f t="array" ref="F70">_FV( D70,"Longitude")</f>
        <v>18.068611111111</v>
      </c>
      <c r="G70" s="46" t="s">
        <v>521</v>
      </c>
      <c r="H70" s="17" t="s">
        <v>529</v>
      </c>
      <c r="I70" s="23" t="s">
        <v>531</v>
      </c>
      <c r="J70" s="17" t="s">
        <v>530</v>
      </c>
      <c r="K70" s="17">
        <v>50</v>
      </c>
      <c r="L70" s="17">
        <v>13.9</v>
      </c>
      <c r="M70" s="17">
        <v>0</v>
      </c>
      <c r="N70" s="17">
        <v>13.9</v>
      </c>
      <c r="O70" s="17">
        <f t="shared" si="3"/>
        <v>86.169600000000003</v>
      </c>
      <c r="P70" s="17">
        <v>72</v>
      </c>
      <c r="Q70" s="17">
        <v>13.6</v>
      </c>
      <c r="R70" s="17">
        <v>0.4</v>
      </c>
      <c r="S70" s="17">
        <v>0.22</v>
      </c>
      <c r="T70" s="23">
        <v>210</v>
      </c>
      <c r="U70" s="25">
        <v>-47</v>
      </c>
      <c r="V70" s="25">
        <v>300</v>
      </c>
      <c r="W70" s="25">
        <v>68</v>
      </c>
      <c r="X70" s="23">
        <v>-47</v>
      </c>
      <c r="Y70" s="23">
        <v>35.299999999999997</v>
      </c>
      <c r="Z70" s="23">
        <v>43.02</v>
      </c>
      <c r="AA70" s="25">
        <v>0.8</v>
      </c>
      <c r="AB70" s="23">
        <v>2</v>
      </c>
      <c r="AC70" s="23">
        <v>5</v>
      </c>
      <c r="AD70" s="23">
        <v>0.7</v>
      </c>
      <c r="AE70" s="26" t="s">
        <v>534</v>
      </c>
      <c r="AF70" s="26" t="s">
        <v>535</v>
      </c>
      <c r="AG70" s="26" t="s">
        <v>536</v>
      </c>
      <c r="AH70" s="24" t="s">
        <v>537</v>
      </c>
    </row>
    <row r="71" spans="1:48" ht="15.75" customHeight="1">
      <c r="A71" s="17" t="s">
        <v>579</v>
      </c>
      <c r="B71" s="17" t="s">
        <v>519</v>
      </c>
      <c r="C71" s="17" t="s">
        <v>580</v>
      </c>
      <c r="D71" s="17" t="e" vm="362">
        <v>#VALUE!</v>
      </c>
      <c r="E71" s="17" cm="1" vm="363">
        <f t="array" ref="E71">_FV( D71,"Latitude")</f>
        <v>40.107500000000002</v>
      </c>
      <c r="F71" s="17" cm="1" vm="364">
        <f t="array" ref="F71">_FV( D71,"Longitude")</f>
        <v>-83.267799999999994</v>
      </c>
      <c r="G71" s="17" t="s">
        <v>556</v>
      </c>
      <c r="H71" s="17" t="s">
        <v>557</v>
      </c>
      <c r="I71" s="17" t="s">
        <v>557</v>
      </c>
      <c r="J71" s="17" t="s">
        <v>558</v>
      </c>
      <c r="K71" s="17">
        <v>50</v>
      </c>
      <c r="L71" s="17">
        <v>5.2</v>
      </c>
      <c r="M71" s="17">
        <v>0</v>
      </c>
      <c r="N71" s="17">
        <v>5.2</v>
      </c>
      <c r="O71" s="17">
        <f t="shared" si="3"/>
        <v>364230</v>
      </c>
      <c r="P71" s="17">
        <v>1</v>
      </c>
      <c r="Q71" s="17">
        <v>60705000</v>
      </c>
      <c r="R71" s="17">
        <v>0.2</v>
      </c>
      <c r="S71" s="17">
        <v>0.03</v>
      </c>
      <c r="T71" s="23">
        <v>210</v>
      </c>
      <c r="U71" s="25">
        <v>-47</v>
      </c>
      <c r="V71" s="25">
        <v>300</v>
      </c>
      <c r="W71" s="25">
        <v>68</v>
      </c>
      <c r="X71" s="23">
        <v>-47</v>
      </c>
      <c r="Y71" s="23">
        <v>35.299999999999997</v>
      </c>
      <c r="Z71" s="23">
        <v>43.02</v>
      </c>
      <c r="AA71" s="25">
        <v>0.8</v>
      </c>
      <c r="AB71" s="23">
        <v>2</v>
      </c>
      <c r="AC71" s="23">
        <v>5</v>
      </c>
      <c r="AD71" s="23">
        <v>0.7</v>
      </c>
      <c r="AE71" s="26" t="s">
        <v>534</v>
      </c>
      <c r="AF71" s="26" t="s">
        <v>535</v>
      </c>
      <c r="AG71" s="26" t="s">
        <v>536</v>
      </c>
      <c r="AH71" s="24" t="s">
        <v>537</v>
      </c>
    </row>
    <row r="72" spans="1:48" ht="15.75" customHeight="1">
      <c r="A72" s="17" t="s">
        <v>579</v>
      </c>
      <c r="B72" s="17" t="s">
        <v>519</v>
      </c>
      <c r="C72" s="17" t="s">
        <v>580</v>
      </c>
      <c r="D72" s="17" t="e" vm="362">
        <v>#VALUE!</v>
      </c>
      <c r="E72" s="17" cm="1" vm="363">
        <f t="array" ref="E72">_FV( D72,"Latitude")</f>
        <v>40.107500000000002</v>
      </c>
      <c r="F72" s="17" cm="1" vm="364">
        <f t="array" ref="F72">_FV( D72,"Longitude")</f>
        <v>-83.267799999999994</v>
      </c>
      <c r="G72" s="17" t="s">
        <v>556</v>
      </c>
      <c r="H72" s="17" t="s">
        <v>581</v>
      </c>
      <c r="I72" s="17" t="s">
        <v>582</v>
      </c>
      <c r="J72" s="17" t="s">
        <v>583</v>
      </c>
      <c r="K72" s="17">
        <v>50</v>
      </c>
      <c r="L72" s="17">
        <v>8.3000000000000007</v>
      </c>
      <c r="M72" s="17">
        <v>0</v>
      </c>
      <c r="N72" s="17">
        <v>8.3000000000000007</v>
      </c>
      <c r="O72" s="17">
        <f t="shared" si="3"/>
        <v>150</v>
      </c>
      <c r="P72" s="17">
        <v>1</v>
      </c>
      <c r="Q72" s="17">
        <v>3000</v>
      </c>
      <c r="R72" s="17">
        <v>1</v>
      </c>
      <c r="S72" s="17">
        <v>0.05</v>
      </c>
      <c r="T72" s="23">
        <v>210</v>
      </c>
      <c r="U72" s="25">
        <v>-47</v>
      </c>
      <c r="V72" s="25">
        <v>300</v>
      </c>
      <c r="W72" s="25">
        <v>68</v>
      </c>
      <c r="X72" s="23">
        <v>-47</v>
      </c>
      <c r="Y72" s="23">
        <v>35.299999999999997</v>
      </c>
      <c r="Z72" s="23">
        <v>43.02</v>
      </c>
      <c r="AA72" s="25">
        <v>0.8</v>
      </c>
      <c r="AB72" s="23">
        <v>2</v>
      </c>
      <c r="AC72" s="23">
        <v>5</v>
      </c>
      <c r="AD72" s="23">
        <v>0.7</v>
      </c>
      <c r="AE72" s="26" t="s">
        <v>534</v>
      </c>
      <c r="AF72" s="26" t="s">
        <v>535</v>
      </c>
      <c r="AG72" s="26" t="s">
        <v>536</v>
      </c>
      <c r="AH72" s="24" t="s">
        <v>537</v>
      </c>
    </row>
    <row r="73" spans="1:48" ht="15.75" customHeight="1">
      <c r="T73" s="17"/>
    </row>
    <row r="74" spans="1:48" ht="15.75" customHeight="1"/>
    <row r="75" spans="1:48" ht="15.75" customHeight="1"/>
    <row r="76" spans="1:48" ht="16">
      <c r="AV76" s="15"/>
    </row>
    <row r="77" spans="1:48" ht="15.75" customHeight="1"/>
    <row r="78" spans="1:48" ht="15.75" customHeight="1"/>
    <row r="79" spans="1:48" ht="15.75" customHeight="1"/>
    <row r="80" spans="1:48"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row r="2902" ht="15.75" customHeight="1"/>
    <row r="2903" ht="15.75" customHeight="1"/>
    <row r="2904" ht="15.75" customHeight="1"/>
    <row r="2905" ht="15.75" customHeight="1"/>
    <row r="2906" ht="15.75" customHeight="1"/>
    <row r="2907" ht="15.75" customHeight="1"/>
    <row r="2908" ht="15.75" customHeight="1"/>
    <row r="2909" ht="15.75" customHeight="1"/>
    <row r="2910" ht="15.75" customHeight="1"/>
    <row r="2911" ht="15.75" customHeight="1"/>
    <row r="2912" ht="15.75" customHeight="1"/>
    <row r="2913" ht="15.75" customHeight="1"/>
    <row r="2914" ht="15.75" customHeight="1"/>
    <row r="2915" ht="15.75" customHeight="1"/>
    <row r="2916" ht="15.75" customHeight="1"/>
    <row r="2917" ht="15.75" customHeight="1"/>
    <row r="2918" ht="15.75" customHeight="1"/>
    <row r="2919" ht="15.75" customHeight="1"/>
    <row r="2920" ht="15.75" customHeight="1"/>
    <row r="2921" ht="15.75" customHeight="1"/>
    <row r="2922" ht="15.75" customHeight="1"/>
    <row r="2923" ht="15.75" customHeight="1"/>
    <row r="2924" ht="15.75" customHeight="1"/>
    <row r="2925" ht="15.75" customHeight="1"/>
    <row r="2926" ht="15.75" customHeight="1"/>
    <row r="2927" ht="15.75" customHeight="1"/>
    <row r="2928" ht="15.75" customHeight="1"/>
    <row r="2929" ht="15.75" customHeight="1"/>
    <row r="2930" ht="15.75" customHeight="1"/>
    <row r="2931" ht="15.75" customHeight="1"/>
    <row r="2932" ht="15.75" customHeight="1"/>
    <row r="2933" ht="15.75" customHeight="1"/>
    <row r="2934" ht="15.75" customHeight="1"/>
    <row r="2935" ht="15.75" customHeight="1"/>
    <row r="2936" ht="15.75" customHeight="1"/>
    <row r="2937" ht="15.75" customHeight="1"/>
    <row r="2938" ht="15.75" customHeight="1"/>
    <row r="2939" ht="15.75" customHeight="1"/>
    <row r="2940" ht="15.75" customHeight="1"/>
    <row r="2941" ht="15.75" customHeight="1"/>
    <row r="2942" ht="15.75" customHeight="1"/>
    <row r="2943" ht="15.75" customHeight="1"/>
    <row r="2944" ht="15.75" customHeight="1"/>
    <row r="2945" ht="15.75" customHeight="1"/>
    <row r="2946" ht="15.75" customHeight="1"/>
    <row r="2947" ht="15.75" customHeight="1"/>
    <row r="2948" ht="15.75" customHeight="1"/>
    <row r="2949" ht="15.75" customHeight="1"/>
    <row r="2950" ht="15.75" customHeight="1"/>
    <row r="2951" ht="15.75" customHeight="1"/>
    <row r="2952" ht="15.75" customHeight="1"/>
    <row r="2953" ht="15.75" customHeight="1"/>
    <row r="2954" ht="15.75" customHeight="1"/>
    <row r="2955" ht="15.75" customHeight="1"/>
    <row r="2956" ht="15.75" customHeight="1"/>
    <row r="2957" ht="15.75" customHeight="1"/>
    <row r="2958" ht="15.75" customHeight="1"/>
    <row r="2959" ht="15.75" customHeight="1"/>
    <row r="2960" ht="15.75" customHeight="1"/>
    <row r="2961" ht="15.75" customHeight="1"/>
    <row r="2962" ht="15.75" customHeight="1"/>
    <row r="2963" ht="15.75" customHeight="1"/>
    <row r="2964" ht="15.75" customHeight="1"/>
    <row r="2965" ht="15.75" customHeight="1"/>
    <row r="2966" ht="15.75" customHeight="1"/>
    <row r="2967" ht="15.75" customHeight="1"/>
    <row r="2968" ht="15.75" customHeight="1"/>
    <row r="2969" ht="15.75" customHeight="1"/>
    <row r="2970" ht="15.75" customHeight="1"/>
    <row r="2971" ht="15.75" customHeight="1"/>
    <row r="2972" ht="15.75" customHeight="1"/>
    <row r="2973" ht="15.75" customHeight="1"/>
    <row r="2974" ht="15.75" customHeight="1"/>
    <row r="2975" ht="15.75" customHeight="1"/>
    <row r="2976" ht="15.75" customHeight="1"/>
    <row r="2977" ht="15.75" customHeight="1"/>
    <row r="2978" ht="15.75" customHeight="1"/>
    <row r="2979" ht="15.75" customHeight="1"/>
    <row r="2980" ht="15.75" customHeight="1"/>
    <row r="2981" ht="15.75" customHeight="1"/>
    <row r="2982" ht="15.75" customHeight="1"/>
    <row r="2983" ht="15.75" customHeight="1"/>
    <row r="2984" ht="15.75" customHeight="1"/>
    <row r="2985" ht="15.75" customHeight="1"/>
    <row r="2986" ht="15.75" customHeight="1"/>
    <row r="2987" ht="15.75" customHeight="1"/>
    <row r="2988" ht="15.75" customHeight="1"/>
    <row r="2989" ht="15.75" customHeight="1"/>
    <row r="2990" ht="15.75" customHeight="1"/>
    <row r="2991" ht="15.75" customHeight="1"/>
    <row r="2992" ht="15.75" customHeight="1"/>
    <row r="2993" ht="15.75" customHeight="1"/>
    <row r="2994" ht="15.75" customHeight="1"/>
    <row r="2995" ht="15.75" customHeight="1"/>
    <row r="2996" ht="15.75" customHeight="1"/>
    <row r="2997" ht="15.75" customHeight="1"/>
    <row r="2998" ht="15.75" customHeight="1"/>
    <row r="2999" ht="15.75" customHeight="1"/>
    <row r="3000" ht="15.75" customHeight="1"/>
    <row r="3001" ht="15.75" customHeight="1"/>
    <row r="3002" ht="15.75" customHeight="1"/>
    <row r="3003" ht="15.75" customHeight="1"/>
    <row r="3004" ht="15.75" customHeight="1"/>
    <row r="3005" ht="15.75" customHeight="1"/>
    <row r="3006" ht="15.75" customHeight="1"/>
    <row r="3007" ht="15.75" customHeight="1"/>
    <row r="3008" ht="15.75" customHeight="1"/>
    <row r="3009" ht="15.75" customHeight="1"/>
    <row r="3010" ht="15.75" customHeight="1"/>
    <row r="3011" ht="15.75" customHeight="1"/>
    <row r="3012" ht="15.75" customHeight="1"/>
    <row r="3013" ht="15.75" customHeight="1"/>
    <row r="3014" ht="15.75" customHeight="1"/>
    <row r="3015" ht="15.75" customHeight="1"/>
    <row r="3016" ht="15.75" customHeight="1"/>
    <row r="3017" ht="15.75" customHeight="1"/>
    <row r="3018" ht="15.75" customHeight="1"/>
    <row r="3019" ht="15.75" customHeight="1"/>
    <row r="3020" ht="15.75" customHeight="1"/>
    <row r="3021" ht="15.75" customHeight="1"/>
    <row r="3022" ht="15.75" customHeight="1"/>
    <row r="3023" ht="15.75" customHeight="1"/>
    <row r="3024" ht="15.75" customHeight="1"/>
    <row r="3025" ht="15.75" customHeight="1"/>
    <row r="3026" ht="15.75" customHeight="1"/>
    <row r="3027" ht="15.75" customHeight="1"/>
    <row r="3028" ht="15.75" customHeight="1"/>
    <row r="3029" ht="15.75" customHeight="1"/>
    <row r="3030" ht="15.75" customHeight="1"/>
    <row r="3031" ht="15.75" customHeight="1"/>
    <row r="3032" ht="15.75" customHeight="1"/>
    <row r="3033" ht="15.75" customHeight="1"/>
    <row r="3034" ht="15.75" customHeight="1"/>
    <row r="3035" ht="15.75" customHeight="1"/>
    <row r="3036" ht="15.75" customHeight="1"/>
    <row r="3037" ht="15.75" customHeight="1"/>
    <row r="3038" ht="15.75" customHeight="1"/>
    <row r="3039" ht="15.75" customHeight="1"/>
    <row r="3040" ht="15.75" customHeight="1"/>
    <row r="3041" ht="15.75" customHeight="1"/>
    <row r="3042" ht="15.75" customHeight="1"/>
    <row r="3043" ht="15.75" customHeight="1"/>
    <row r="3044" ht="15.75" customHeight="1"/>
    <row r="3045" ht="15.75" customHeight="1"/>
    <row r="3046" ht="15.75" customHeight="1"/>
    <row r="3047" ht="15.75" customHeight="1"/>
    <row r="3048" ht="15.75" customHeight="1"/>
    <row r="3049" ht="15.75" customHeight="1"/>
    <row r="3050" ht="15.75" customHeight="1"/>
    <row r="3051" ht="15.75" customHeight="1"/>
    <row r="3052" ht="15.75" customHeight="1"/>
    <row r="3053" ht="15.75" customHeight="1"/>
    <row r="3054" ht="15.75" customHeight="1"/>
    <row r="3055" ht="15.75" customHeight="1"/>
    <row r="3056" ht="15.75" customHeight="1"/>
    <row r="3057" ht="15.75" customHeight="1"/>
    <row r="3058" ht="15.75" customHeight="1"/>
    <row r="3059" ht="15.75" customHeight="1"/>
    <row r="3060" ht="15.75" customHeight="1"/>
    <row r="3061" ht="15.75" customHeight="1"/>
    <row r="3062" ht="15.75" customHeight="1"/>
    <row r="3063" ht="15.75" customHeight="1"/>
    <row r="3064" ht="15.75" customHeight="1"/>
    <row r="3065" ht="15.75" customHeight="1"/>
    <row r="3066" ht="15.75" customHeight="1"/>
    <row r="3067" ht="15.75" customHeight="1"/>
    <row r="3068" ht="15.75" customHeight="1"/>
    <row r="3069" ht="15.75" customHeight="1"/>
    <row r="3070" ht="15.75" customHeight="1"/>
    <row r="3071" ht="15.75" customHeight="1"/>
    <row r="3072" ht="15.75" customHeight="1"/>
    <row r="3073" ht="15.75" customHeight="1"/>
    <row r="3074" ht="15.75" customHeight="1"/>
    <row r="3075" ht="15.75" customHeight="1"/>
    <row r="3076" ht="15.75" customHeight="1"/>
    <row r="3077" ht="15.75" customHeight="1"/>
    <row r="3078" ht="15.75" customHeight="1"/>
    <row r="3079" ht="15.75" customHeight="1"/>
    <row r="3080" ht="15.75" customHeight="1"/>
    <row r="3081" ht="15.75" customHeight="1"/>
    <row r="3082" ht="15.75" customHeight="1"/>
    <row r="3083" ht="15.75" customHeight="1"/>
    <row r="3084" ht="15.75" customHeight="1"/>
    <row r="3085" ht="15.75" customHeight="1"/>
    <row r="3086" ht="15.75" customHeight="1"/>
    <row r="3087" ht="15.75" customHeight="1"/>
    <row r="3088" ht="15.75" customHeight="1"/>
    <row r="3089" ht="15.75" customHeight="1"/>
    <row r="3090" ht="15.75" customHeight="1"/>
    <row r="3091" ht="15.75" customHeight="1"/>
    <row r="3092" ht="15.75" customHeight="1"/>
    <row r="3093" ht="15.75" customHeight="1"/>
    <row r="3094" ht="15.75" customHeight="1"/>
    <row r="3095" ht="15.75" customHeight="1"/>
    <row r="3096" ht="15.75" customHeight="1"/>
    <row r="3097" ht="15.75" customHeight="1"/>
    <row r="3098" ht="15.75" customHeight="1"/>
    <row r="3099" ht="15.75" customHeight="1"/>
    <row r="3100" ht="15.75" customHeight="1"/>
    <row r="3101" ht="15.75" customHeight="1"/>
    <row r="3102" ht="15.75" customHeight="1"/>
    <row r="3103" ht="15.75" customHeight="1"/>
    <row r="3104" ht="15.75" customHeight="1"/>
    <row r="3105" ht="15.75" customHeight="1"/>
    <row r="3106" ht="15.75" customHeight="1"/>
    <row r="3107" ht="15.75" customHeight="1"/>
    <row r="3108" ht="15.75" customHeight="1"/>
    <row r="3109" ht="15.75" customHeight="1"/>
    <row r="3110" ht="15.75" customHeight="1"/>
    <row r="3111" ht="15.75" customHeight="1"/>
    <row r="3112" ht="15.75" customHeight="1"/>
    <row r="3113" ht="15.75" customHeight="1"/>
    <row r="3114" ht="15.75" customHeight="1"/>
    <row r="3115" ht="15.75" customHeight="1"/>
    <row r="3116" ht="15.75" customHeight="1"/>
    <row r="3117" ht="15.75" customHeight="1"/>
    <row r="3118" ht="15.75" customHeight="1"/>
    <row r="3119" ht="15.75" customHeight="1"/>
    <row r="3120" ht="15.75" customHeight="1"/>
    <row r="3121" ht="15.75" customHeight="1"/>
    <row r="3122" ht="15.75" customHeight="1"/>
    <row r="3123" ht="15.75" customHeight="1"/>
    <row r="3124" ht="15.75" customHeight="1"/>
    <row r="3125" ht="15.75" customHeight="1"/>
    <row r="3126" ht="15.75" customHeight="1"/>
    <row r="3127" ht="15.75" customHeight="1"/>
    <row r="3128" ht="15.75" customHeight="1"/>
    <row r="3129" ht="15.75" customHeight="1"/>
    <row r="3130" ht="15.75" customHeight="1"/>
    <row r="3131" ht="15.75" customHeight="1"/>
    <row r="3132" ht="15.75" customHeight="1"/>
    <row r="3133" ht="15.75" customHeight="1"/>
    <row r="3134" ht="15.75" customHeight="1"/>
    <row r="3135" ht="15.75" customHeight="1"/>
    <row r="3136" ht="15.75" customHeight="1"/>
    <row r="3137" ht="15.75" customHeight="1"/>
    <row r="3138" ht="15.75" customHeight="1"/>
    <row r="3139" ht="15.75" customHeight="1"/>
    <row r="3140" ht="15.75" customHeight="1"/>
    <row r="3141" ht="15.75" customHeight="1"/>
    <row r="3142" ht="15.75" customHeight="1"/>
    <row r="3143" ht="15.75" customHeight="1"/>
    <row r="3144" ht="15.75" customHeight="1"/>
    <row r="3145" ht="15.75" customHeight="1"/>
    <row r="3146" ht="15.75" customHeight="1"/>
    <row r="3147" ht="15.75" customHeight="1"/>
    <row r="3148" ht="15.75" customHeight="1"/>
    <row r="3149" ht="15.75" customHeight="1"/>
    <row r="3150" ht="15.75" customHeight="1"/>
    <row r="3151" ht="15.75" customHeight="1"/>
    <row r="3152" ht="15.75" customHeight="1"/>
    <row r="3153" ht="15.75" customHeight="1"/>
    <row r="3154" ht="15.75" customHeight="1"/>
    <row r="3155" ht="15.75" customHeight="1"/>
    <row r="3156" ht="15.75" customHeight="1"/>
    <row r="3157" ht="15.75" customHeight="1"/>
    <row r="3158" ht="15.75" customHeight="1"/>
    <row r="3159" ht="15.75" customHeight="1"/>
    <row r="3160" ht="15.75" customHeight="1"/>
    <row r="3161" ht="15.75" customHeight="1"/>
    <row r="3162" ht="15.75" customHeight="1"/>
    <row r="3163" ht="15.75" customHeight="1"/>
    <row r="3164" ht="15.75" customHeight="1"/>
    <row r="3165" ht="15.75" customHeight="1"/>
    <row r="3166" ht="15.75" customHeight="1"/>
    <row r="3167" ht="15.75" customHeight="1"/>
    <row r="3168" ht="15.75" customHeight="1"/>
    <row r="3169" ht="15.75" customHeight="1"/>
    <row r="3170" ht="15.75" customHeight="1"/>
    <row r="3171" ht="15.75" customHeight="1"/>
    <row r="3172" ht="15.75" customHeight="1"/>
    <row r="3173" ht="15.75" customHeight="1"/>
    <row r="3174" ht="15.75" customHeight="1"/>
    <row r="3175" ht="15.75" customHeight="1"/>
    <row r="3176" ht="15.75" customHeight="1"/>
    <row r="3177" ht="15.75" customHeight="1"/>
    <row r="3178" ht="15.75" customHeight="1"/>
    <row r="3179" ht="15.75" customHeight="1"/>
    <row r="3180" ht="15.75" customHeight="1"/>
    <row r="3181" ht="15.75" customHeight="1"/>
    <row r="3182" ht="15.75" customHeight="1"/>
    <row r="3183" ht="15.75" customHeight="1"/>
    <row r="3184" ht="15.75" customHeight="1"/>
    <row r="3185" ht="15.75" customHeight="1"/>
    <row r="3186" ht="15.75" customHeight="1"/>
    <row r="3187" ht="15.75" customHeight="1"/>
    <row r="3188" ht="15.75" customHeight="1"/>
    <row r="3189" ht="15.75" customHeight="1"/>
    <row r="3190" ht="15.75" customHeight="1"/>
    <row r="3191" ht="15.75" customHeight="1"/>
    <row r="3192" ht="15.75" customHeight="1"/>
    <row r="3193" ht="15.75" customHeight="1"/>
    <row r="3194" ht="15.75" customHeight="1"/>
    <row r="3195" ht="15.75" customHeight="1"/>
    <row r="3196" ht="15.75" customHeight="1"/>
    <row r="3197" ht="15.75" customHeight="1"/>
    <row r="3198" ht="15.75" customHeight="1"/>
    <row r="3199" ht="15.75" customHeight="1"/>
    <row r="3200" ht="15.75" customHeight="1"/>
    <row r="3201" ht="15.75" customHeight="1"/>
    <row r="3202" ht="15.75" customHeight="1"/>
    <row r="3203" ht="15.75" customHeight="1"/>
    <row r="3204" ht="15.75" customHeight="1"/>
    <row r="3205" ht="15.75" customHeight="1"/>
    <row r="3206" ht="15.75" customHeight="1"/>
    <row r="3207" ht="15.75" customHeight="1"/>
    <row r="3208" ht="15.75" customHeight="1"/>
    <row r="3209" ht="15.75" customHeight="1"/>
    <row r="3210" ht="15.75" customHeight="1"/>
    <row r="3211" ht="15.75" customHeight="1"/>
    <row r="3212" ht="15.75" customHeight="1"/>
    <row r="3213" ht="15.75" customHeight="1"/>
    <row r="3214" ht="15.75" customHeight="1"/>
    <row r="3215" ht="15.75" customHeight="1"/>
    <row r="3216" ht="15.75" customHeight="1"/>
    <row r="3217" ht="15.75" customHeight="1"/>
    <row r="3218" ht="15.75" customHeight="1"/>
    <row r="3219" ht="15.75" customHeight="1"/>
    <row r="3220" ht="15.75" customHeight="1"/>
    <row r="3221" ht="15.75" customHeight="1"/>
    <row r="3222" ht="15.75" customHeight="1"/>
    <row r="3223" ht="15.75" customHeight="1"/>
    <row r="3224" ht="15.75" customHeight="1"/>
    <row r="3225" ht="15.75" customHeight="1"/>
    <row r="3226" ht="15.75" customHeight="1"/>
    <row r="3227" ht="15.75" customHeight="1"/>
    <row r="3228" ht="15.75" customHeight="1"/>
    <row r="3229" ht="15.75" customHeight="1"/>
    <row r="3230" ht="15.75" customHeight="1"/>
    <row r="3231" ht="15.75" customHeight="1"/>
    <row r="3232" ht="15.75" customHeight="1"/>
    <row r="3233" ht="15.75" customHeight="1"/>
    <row r="3234" ht="15.75" customHeight="1"/>
    <row r="3235" ht="15.75" customHeight="1"/>
    <row r="3236" ht="15.75" customHeight="1"/>
    <row r="3237" ht="15.75" customHeight="1"/>
    <row r="3238" ht="15.75" customHeight="1"/>
    <row r="3239" ht="15.75" customHeight="1"/>
    <row r="3240" ht="15.75" customHeight="1"/>
    <row r="3241" ht="15.75" customHeight="1"/>
    <row r="3242" ht="15.75" customHeight="1"/>
    <row r="3243" ht="15.75" customHeight="1"/>
    <row r="3244" ht="15.75" customHeight="1"/>
    <row r="3245" ht="15.75" customHeight="1"/>
    <row r="3246" ht="15.75" customHeight="1"/>
    <row r="3247" ht="15.75" customHeight="1"/>
    <row r="3248" ht="15.75" customHeight="1"/>
    <row r="3249" ht="15.75" customHeight="1"/>
    <row r="3250" ht="15.75" customHeight="1"/>
    <row r="3251" ht="15.75" customHeight="1"/>
    <row r="3252" ht="15.75" customHeight="1"/>
    <row r="3253" ht="15.75" customHeight="1"/>
    <row r="3254" ht="15.75" customHeight="1"/>
    <row r="3255" ht="15.75" customHeight="1"/>
    <row r="3256" ht="15.75" customHeight="1"/>
    <row r="3257" ht="15.75" customHeight="1"/>
    <row r="3258" ht="15.75" customHeight="1"/>
    <row r="3259" ht="15.75" customHeight="1"/>
    <row r="3260" ht="15.75" customHeight="1"/>
    <row r="3261" ht="15.75" customHeight="1"/>
    <row r="3262" ht="15.75" customHeight="1"/>
    <row r="3263" ht="15.75" customHeight="1"/>
    <row r="3264" ht="15.75" customHeight="1"/>
    <row r="3265" ht="15.75" customHeight="1"/>
    <row r="3266" ht="15.75" customHeight="1"/>
    <row r="3267" ht="15.75" customHeight="1"/>
    <row r="3268" ht="15.75" customHeight="1"/>
    <row r="3269" ht="15.75" customHeight="1"/>
    <row r="3270" ht="15.75" customHeight="1"/>
    <row r="3271" ht="15.75" customHeight="1"/>
    <row r="3272" ht="15.75" customHeight="1"/>
    <row r="3273" ht="15.75" customHeight="1"/>
    <row r="3274" ht="15.75" customHeight="1"/>
    <row r="3275" ht="15.75" customHeight="1"/>
    <row r="3276" ht="15.75" customHeight="1"/>
    <row r="3277" ht="15.75" customHeight="1"/>
    <row r="3278" ht="15.75" customHeight="1"/>
    <row r="3279" ht="15.75" customHeight="1"/>
    <row r="3280" ht="15.75" customHeight="1"/>
    <row r="3281" ht="15.75" customHeight="1"/>
    <row r="3282" ht="15.75" customHeight="1"/>
    <row r="3283" ht="15.75" customHeight="1"/>
    <row r="3284" ht="15.75" customHeight="1"/>
    <row r="3285" ht="15.75" customHeight="1"/>
    <row r="3286" ht="15.75" customHeight="1"/>
    <row r="3287" ht="15.75" customHeight="1"/>
    <row r="3288" ht="15.75" customHeight="1"/>
    <row r="3289" ht="15.75" customHeight="1"/>
    <row r="3290" ht="15.75" customHeight="1"/>
    <row r="3291" ht="15.75" customHeight="1"/>
    <row r="3292" ht="15.75" customHeight="1"/>
    <row r="3293" ht="15.75" customHeight="1"/>
    <row r="3294" ht="15.75" customHeight="1"/>
    <row r="3295" ht="15.75" customHeight="1"/>
    <row r="3296" ht="15.75" customHeight="1"/>
    <row r="3297" ht="15.75" customHeight="1"/>
    <row r="3298" ht="15.75" customHeight="1"/>
    <row r="3299" ht="15.75" customHeight="1"/>
    <row r="3300" ht="15.75" customHeight="1"/>
    <row r="3301" ht="15.75" customHeight="1"/>
    <row r="3302" ht="15.75" customHeight="1"/>
    <row r="3303" ht="15.75" customHeight="1"/>
    <row r="3304" ht="15.75" customHeight="1"/>
    <row r="3305" ht="15.75" customHeight="1"/>
    <row r="3306" ht="15.75" customHeight="1"/>
    <row r="3307" ht="15.75" customHeight="1"/>
    <row r="3308" ht="15.75" customHeight="1"/>
    <row r="3309" ht="15.75" customHeight="1"/>
    <row r="3310" ht="15.75" customHeight="1"/>
    <row r="3311" ht="15.75" customHeight="1"/>
    <row r="3312" ht="15.75" customHeight="1"/>
    <row r="3313" ht="15.75" customHeight="1"/>
    <row r="3314" ht="15.75" customHeight="1"/>
    <row r="3315" ht="15.75" customHeight="1"/>
    <row r="3316" ht="15.75" customHeight="1"/>
    <row r="3317" ht="15.75" customHeight="1"/>
    <row r="3318" ht="15.75" customHeight="1"/>
    <row r="3319" ht="15.75" customHeight="1"/>
    <row r="3320" ht="15.75" customHeight="1"/>
    <row r="3321" ht="15.75" customHeight="1"/>
    <row r="3322" ht="15.75" customHeight="1"/>
    <row r="3323" ht="15.75" customHeight="1"/>
    <row r="3324" ht="15.75" customHeight="1"/>
    <row r="3325" ht="15.75" customHeight="1"/>
    <row r="3326" ht="15.75" customHeight="1"/>
    <row r="3327" ht="15.75" customHeight="1"/>
    <row r="3328" ht="15.75" customHeight="1"/>
    <row r="3329" ht="15.75" customHeight="1"/>
    <row r="3330" ht="15.75" customHeight="1"/>
    <row r="3331" ht="15.75" customHeight="1"/>
    <row r="3332" ht="15.75" customHeight="1"/>
    <row r="3333" ht="15.75" customHeight="1"/>
    <row r="3334" ht="15.75" customHeight="1"/>
    <row r="3335" ht="15.75" customHeight="1"/>
    <row r="3336" ht="15.75" customHeight="1"/>
    <row r="3337" ht="15.75" customHeight="1"/>
    <row r="3338" ht="15.75" customHeight="1"/>
    <row r="3339" ht="15.75" customHeight="1"/>
    <row r="3340" ht="15.75" customHeight="1"/>
    <row r="3341" ht="15.75" customHeight="1"/>
    <row r="3342" ht="15.75" customHeight="1"/>
    <row r="3343" ht="15.75" customHeight="1"/>
    <row r="3344" ht="15.75" customHeight="1"/>
    <row r="3345" ht="15.75" customHeight="1"/>
    <row r="3346" ht="15.75" customHeight="1"/>
    <row r="3347" ht="15.75" customHeight="1"/>
    <row r="3348" ht="15.75" customHeight="1"/>
    <row r="3349" ht="15.75" customHeight="1"/>
    <row r="3350" ht="15.75" customHeight="1"/>
    <row r="3351" ht="15.75" customHeight="1"/>
    <row r="3352" ht="15.75" customHeight="1"/>
    <row r="3353" ht="15.75" customHeight="1"/>
    <row r="3354" ht="15.75" customHeight="1"/>
    <row r="3355" ht="15.75" customHeight="1"/>
    <row r="3356" ht="15.75" customHeight="1"/>
    <row r="3357" ht="15.75" customHeight="1"/>
    <row r="3358" ht="15.75" customHeight="1"/>
    <row r="3359" ht="15.75" customHeight="1"/>
    <row r="3360" ht="15.75" customHeight="1"/>
    <row r="3361" ht="15.75" customHeight="1"/>
    <row r="3362" ht="15.75" customHeight="1"/>
    <row r="3363" ht="15.75" customHeight="1"/>
    <row r="3364" ht="15.75" customHeight="1"/>
    <row r="3365" ht="15.75" customHeight="1"/>
    <row r="3366" ht="15.75" customHeight="1"/>
    <row r="3367" ht="15.75" customHeight="1"/>
    <row r="3368" ht="15.75" customHeight="1"/>
    <row r="3369" ht="15.75" customHeight="1"/>
    <row r="3370" ht="15.75" customHeight="1"/>
    <row r="3371" ht="15.75" customHeight="1"/>
    <row r="3372" ht="15.75" customHeight="1"/>
    <row r="3373" ht="15.75" customHeight="1"/>
    <row r="3374" ht="15.75" customHeight="1"/>
    <row r="3375" ht="15.75" customHeight="1"/>
    <row r="3376" ht="15.75" customHeight="1"/>
    <row r="3377" ht="15.75" customHeight="1"/>
    <row r="3378" ht="15.75" customHeight="1"/>
    <row r="3379" ht="15.75" customHeight="1"/>
    <row r="3380" ht="15.75" customHeight="1"/>
    <row r="3381" ht="15.75" customHeight="1"/>
    <row r="3382" ht="15.75" customHeight="1"/>
    <row r="3383" ht="15.75" customHeight="1"/>
    <row r="3384" ht="15.75" customHeight="1"/>
    <row r="3385" ht="15.75" customHeight="1"/>
    <row r="3386" ht="15.75" customHeight="1"/>
    <row r="3387" ht="15.75" customHeight="1"/>
    <row r="3388" ht="15.75" customHeight="1"/>
    <row r="3389" ht="15.75" customHeight="1"/>
    <row r="3390" ht="15.75" customHeight="1"/>
    <row r="3391" ht="15.75" customHeight="1"/>
    <row r="3392" ht="15.75" customHeight="1"/>
    <row r="3393" ht="15.75" customHeight="1"/>
    <row r="3394" ht="15.75" customHeight="1"/>
    <row r="3395" ht="15.75" customHeight="1"/>
    <row r="3396" ht="15.75" customHeight="1"/>
    <row r="3397" ht="15.75" customHeight="1"/>
    <row r="3398" ht="15.75" customHeight="1"/>
    <row r="3399" ht="15.75" customHeight="1"/>
    <row r="3400" ht="15.75" customHeight="1"/>
    <row r="3401" ht="15.75" customHeight="1"/>
    <row r="3402" ht="15.75" customHeight="1"/>
    <row r="3403" ht="15.75" customHeight="1"/>
    <row r="3404" ht="15.75" customHeight="1"/>
    <row r="3405" ht="15.75" customHeight="1"/>
    <row r="3406" ht="15.75" customHeight="1"/>
    <row r="3407" ht="15.75" customHeight="1"/>
    <row r="3408" ht="15.75" customHeight="1"/>
    <row r="3409" ht="15.75" customHeight="1"/>
    <row r="3410" ht="15.75" customHeight="1"/>
    <row r="3411" ht="15.75" customHeight="1"/>
    <row r="3412" ht="15.75" customHeight="1"/>
    <row r="3413" ht="15.75" customHeight="1"/>
    <row r="3414" ht="15.75" customHeight="1"/>
    <row r="3415" ht="15.75" customHeight="1"/>
    <row r="3416" ht="15.75" customHeight="1"/>
    <row r="3417" ht="15.75" customHeight="1"/>
    <row r="3418" ht="15.75" customHeight="1"/>
    <row r="3419" ht="15.75" customHeight="1"/>
    <row r="3420" ht="15.75" customHeight="1"/>
    <row r="3421" ht="15.75" customHeight="1"/>
    <row r="3422" ht="15.75" customHeight="1"/>
    <row r="3423" ht="15.75" customHeight="1"/>
    <row r="3424" ht="15.75" customHeight="1"/>
    <row r="3425" ht="15.75" customHeight="1"/>
    <row r="3426" ht="15.75" customHeight="1"/>
    <row r="3427" ht="15.75" customHeight="1"/>
    <row r="3428" ht="15.75" customHeight="1"/>
    <row r="3429" ht="15.75" customHeight="1"/>
    <row r="3430" ht="15.75" customHeight="1"/>
    <row r="3431" ht="15.75" customHeight="1"/>
    <row r="3432" ht="15.75" customHeight="1"/>
    <row r="3433" ht="15.75" customHeight="1"/>
    <row r="3434" ht="15.75" customHeight="1"/>
    <row r="3435" ht="15.75" customHeight="1"/>
    <row r="3436" ht="15.75" customHeight="1"/>
    <row r="3437" ht="15.75" customHeight="1"/>
    <row r="3438" ht="15.75" customHeight="1"/>
    <row r="3439" ht="15.75" customHeight="1"/>
    <row r="3440" ht="15.75" customHeight="1"/>
    <row r="3441" ht="15.75" customHeight="1"/>
    <row r="3442" ht="15.75" customHeight="1"/>
    <row r="3443" ht="15.75" customHeight="1"/>
    <row r="3444" ht="15.75" customHeight="1"/>
    <row r="3445" ht="15.75" customHeight="1"/>
    <row r="3446" ht="15.75" customHeight="1"/>
    <row r="3447" ht="15.75" customHeight="1"/>
    <row r="3448" ht="15.75" customHeight="1"/>
    <row r="3449" ht="15.75" customHeight="1"/>
    <row r="3450" ht="15.75" customHeight="1"/>
    <row r="3451" ht="15.75" customHeight="1"/>
    <row r="3452" ht="15.75" customHeight="1"/>
    <row r="3453" ht="15.75" customHeight="1"/>
    <row r="3454" ht="15.75" customHeight="1"/>
    <row r="3455" ht="15.75" customHeight="1"/>
    <row r="3456" ht="15.75" customHeight="1"/>
    <row r="3457" ht="15.75" customHeight="1"/>
    <row r="3458" ht="15.75" customHeight="1"/>
    <row r="3459" ht="15.75" customHeight="1"/>
    <row r="3460" ht="15.75" customHeight="1"/>
    <row r="3461" ht="15.75" customHeight="1"/>
    <row r="3462" ht="15.75" customHeight="1"/>
    <row r="3463" ht="15.75" customHeight="1"/>
    <row r="3464" ht="15.75" customHeight="1"/>
    <row r="3465" ht="15.75" customHeight="1"/>
    <row r="3466" ht="15.75" customHeight="1"/>
    <row r="3467" ht="15.75" customHeight="1"/>
    <row r="3468" ht="15.75" customHeight="1"/>
    <row r="3469" ht="15.75" customHeight="1"/>
    <row r="3470" ht="15.75" customHeight="1"/>
    <row r="3471" ht="15.75" customHeight="1"/>
    <row r="3472" ht="15.75" customHeight="1"/>
    <row r="3473" ht="15.75" customHeight="1"/>
    <row r="3474" ht="15.75" customHeight="1"/>
    <row r="3475" ht="15.75" customHeight="1"/>
    <row r="3476" ht="15.75" customHeight="1"/>
    <row r="3477" ht="15.75" customHeight="1"/>
    <row r="3478" ht="15.75" customHeight="1"/>
    <row r="3479" ht="15.75" customHeight="1"/>
    <row r="3480" ht="15.75" customHeight="1"/>
    <row r="3481" ht="15.75" customHeight="1"/>
    <row r="3482" ht="15.75" customHeight="1"/>
    <row r="3483" ht="15.75" customHeight="1"/>
    <row r="3484" ht="15.75" customHeight="1"/>
    <row r="3485" ht="15.75" customHeight="1"/>
    <row r="3486" ht="15.75" customHeight="1"/>
    <row r="3487" ht="15.75" customHeight="1"/>
    <row r="3488" ht="15.75" customHeight="1"/>
    <row r="3489" ht="15.75" customHeight="1"/>
    <row r="3490" ht="15.75" customHeight="1"/>
    <row r="3491" ht="15.75" customHeight="1"/>
    <row r="3492" ht="15.75" customHeight="1"/>
    <row r="3493" ht="15.75" customHeight="1"/>
    <row r="3494" ht="15.75" customHeight="1"/>
    <row r="3495" ht="15.75" customHeight="1"/>
    <row r="3496" ht="15.75" customHeight="1"/>
    <row r="3497" ht="15.75" customHeight="1"/>
    <row r="3498" ht="15.75" customHeight="1"/>
    <row r="3499" ht="15.75" customHeight="1"/>
    <row r="3500" ht="15.75" customHeight="1"/>
    <row r="3501" ht="15.75" customHeight="1"/>
    <row r="3502" ht="15.75" customHeight="1"/>
    <row r="3503" ht="15.75" customHeight="1"/>
    <row r="3504" ht="15.75" customHeight="1"/>
    <row r="3505" ht="15.75" customHeight="1"/>
    <row r="3506" ht="15.75" customHeight="1"/>
    <row r="3507" ht="15.75" customHeight="1"/>
    <row r="3508" ht="15.75" customHeight="1"/>
    <row r="3509" ht="15.75" customHeight="1"/>
    <row r="3510" ht="15.75" customHeight="1"/>
    <row r="3511" ht="15.75" customHeight="1"/>
    <row r="3512" ht="15.75" customHeight="1"/>
    <row r="3513" ht="15.75" customHeight="1"/>
    <row r="3514" ht="15.75" customHeight="1"/>
    <row r="3515" ht="15.75" customHeight="1"/>
    <row r="3516" ht="15.75" customHeight="1"/>
    <row r="3517" ht="15.75" customHeight="1"/>
    <row r="3518" ht="15.75" customHeight="1"/>
    <row r="3519" ht="15.75" customHeight="1"/>
    <row r="3520" ht="15.75" customHeight="1"/>
    <row r="3521" ht="15.75" customHeight="1"/>
    <row r="3522" ht="15.75" customHeight="1"/>
    <row r="3523" ht="15.75" customHeight="1"/>
    <row r="3524" ht="15.75" customHeight="1"/>
    <row r="3525" ht="15.75" customHeight="1"/>
    <row r="3526" ht="15.75" customHeight="1"/>
    <row r="3527" ht="15.75" customHeight="1"/>
    <row r="3528" ht="15.75" customHeight="1"/>
    <row r="3529" ht="15.75" customHeight="1"/>
    <row r="3530" ht="15.75" customHeight="1"/>
    <row r="3531" ht="15.75" customHeight="1"/>
    <row r="3532" ht="15.75" customHeight="1"/>
    <row r="3533" ht="15.75" customHeight="1"/>
    <row r="3534" ht="15.75" customHeight="1"/>
    <row r="3535" ht="15.75" customHeight="1"/>
    <row r="3536" ht="15.75" customHeight="1"/>
    <row r="3537" ht="15.75" customHeight="1"/>
    <row r="3538" ht="15.75" customHeight="1"/>
    <row r="3539" ht="15.75" customHeight="1"/>
    <row r="3540" ht="15.75" customHeight="1"/>
    <row r="3541" ht="15.75" customHeight="1"/>
    <row r="3542" ht="15.75" customHeight="1"/>
    <row r="3543" ht="15.75" customHeight="1"/>
    <row r="3544" ht="15.75" customHeight="1"/>
    <row r="3545" ht="15.75" customHeight="1"/>
    <row r="3546" ht="15.75" customHeight="1"/>
    <row r="3547" ht="15.75" customHeight="1"/>
    <row r="3548" ht="15.75" customHeight="1"/>
    <row r="3549" ht="15.75" customHeight="1"/>
    <row r="3550" ht="15.75" customHeight="1"/>
    <row r="3551" ht="15.75" customHeight="1"/>
    <row r="3552" ht="15.75" customHeight="1"/>
    <row r="3553" ht="15.75" customHeight="1"/>
    <row r="3554" ht="15.75" customHeight="1"/>
    <row r="3555" ht="15.75" customHeight="1"/>
    <row r="3556" ht="15.75" customHeight="1"/>
    <row r="3557" ht="15.75" customHeight="1"/>
    <row r="3558" ht="15.75" customHeight="1"/>
    <row r="3559" ht="15.75" customHeight="1"/>
    <row r="3560" ht="15.75" customHeight="1"/>
    <row r="3561" ht="15.75" customHeight="1"/>
    <row r="3562" ht="15.75" customHeight="1"/>
    <row r="3563" ht="15.75" customHeight="1"/>
    <row r="3564" ht="15.75" customHeight="1"/>
    <row r="3565" ht="15.75" customHeight="1"/>
    <row r="3566" ht="15.75" customHeight="1"/>
    <row r="3567" ht="15.75" customHeight="1"/>
    <row r="3568" ht="15.75" customHeight="1"/>
    <row r="3569" ht="15.75" customHeight="1"/>
    <row r="3570" ht="15.75" customHeight="1"/>
    <row r="3571" ht="15.75" customHeight="1"/>
    <row r="3572" ht="15.75" customHeight="1"/>
    <row r="3573" ht="15.75" customHeight="1"/>
    <row r="3574" ht="15.75" customHeight="1"/>
    <row r="3575" ht="15.75" customHeight="1"/>
    <row r="3576" ht="15.75" customHeight="1"/>
    <row r="3577" ht="15.75" customHeight="1"/>
    <row r="3578" ht="15.75" customHeight="1"/>
    <row r="3579" ht="15.75" customHeight="1"/>
    <row r="3580" ht="15.75" customHeight="1"/>
    <row r="3581" ht="15.75" customHeight="1"/>
    <row r="3582" ht="15.75" customHeight="1"/>
    <row r="3583" ht="15.75" customHeight="1"/>
    <row r="3584" ht="15.75" customHeight="1"/>
    <row r="3585" ht="15.75" customHeight="1"/>
    <row r="3586" ht="15.75" customHeight="1"/>
    <row r="3587" ht="15.75" customHeight="1"/>
    <row r="3588" ht="15.75" customHeight="1"/>
    <row r="3589" ht="15.75" customHeight="1"/>
    <row r="3590" ht="15.75" customHeight="1"/>
    <row r="3591" ht="15.75" customHeight="1"/>
    <row r="3592" ht="15.75" customHeight="1"/>
    <row r="3593" ht="15.75" customHeight="1"/>
    <row r="3594" ht="15.75" customHeight="1"/>
    <row r="3595" ht="15.75" customHeight="1"/>
    <row r="3596" ht="15.75" customHeight="1"/>
    <row r="3597" ht="15.75" customHeight="1"/>
    <row r="3598" ht="15.75" customHeight="1"/>
    <row r="3599" ht="15.75" customHeight="1"/>
    <row r="3600" ht="15.75" customHeight="1"/>
    <row r="3601" ht="15.75" customHeight="1"/>
    <row r="3602" ht="15.75" customHeight="1"/>
    <row r="3603" ht="15.75" customHeight="1"/>
    <row r="3604" ht="15.75" customHeight="1"/>
    <row r="3605" ht="15.75" customHeight="1"/>
    <row r="3606" ht="15.75" customHeight="1"/>
    <row r="3607" ht="15.75" customHeight="1"/>
    <row r="3608" ht="15.75" customHeight="1"/>
    <row r="3609" ht="15.75" customHeight="1"/>
    <row r="3610" ht="15.75" customHeight="1"/>
    <row r="3611" ht="15.75" customHeight="1"/>
    <row r="3612" ht="15.75" customHeight="1"/>
    <row r="3613" ht="15.75" customHeight="1"/>
    <row r="3614" ht="15.75" customHeight="1"/>
    <row r="3615" ht="15.75" customHeight="1"/>
    <row r="3616" ht="15.75" customHeight="1"/>
    <row r="3617" ht="15.75" customHeight="1"/>
    <row r="3618" ht="15.75" customHeight="1"/>
    <row r="3619" ht="15.75" customHeight="1"/>
    <row r="3620" ht="15.75" customHeight="1"/>
    <row r="3621" ht="15.75" customHeight="1"/>
    <row r="3622" ht="15.75" customHeight="1"/>
    <row r="3623" ht="15.75" customHeight="1"/>
    <row r="3624" ht="15.75" customHeight="1"/>
    <row r="3625" ht="15.75" customHeight="1"/>
    <row r="3626" ht="15.75" customHeight="1"/>
    <row r="3627" ht="15.75" customHeight="1"/>
    <row r="3628" ht="15.75" customHeight="1"/>
    <row r="3629" ht="15.75" customHeight="1"/>
    <row r="3630" ht="15.75" customHeight="1"/>
    <row r="3631" ht="15.75" customHeight="1"/>
    <row r="3632" ht="15.75" customHeight="1"/>
    <row r="3633" ht="15.75" customHeight="1"/>
    <row r="3634" ht="15.75" customHeight="1"/>
    <row r="3635" ht="15.75" customHeight="1"/>
    <row r="3636" ht="15.75" customHeight="1"/>
    <row r="3637" ht="15.75" customHeight="1"/>
    <row r="3638" ht="15.75" customHeight="1"/>
    <row r="3639" ht="15.75" customHeight="1"/>
    <row r="3640" ht="15.75" customHeight="1"/>
    <row r="3641" ht="15.75" customHeight="1"/>
    <row r="3642" ht="15.75" customHeight="1"/>
    <row r="3643" ht="15.75" customHeight="1"/>
    <row r="3644" ht="15.75" customHeight="1"/>
    <row r="3645" ht="15.75" customHeight="1"/>
    <row r="3646" ht="15.75" customHeight="1"/>
    <row r="3647" ht="15.75" customHeight="1"/>
    <row r="3648" ht="15.75" customHeight="1"/>
    <row r="3649" ht="15.75" customHeight="1"/>
    <row r="3650" ht="15.75" customHeight="1"/>
    <row r="3651" ht="15.75" customHeight="1"/>
    <row r="3652" ht="15.75" customHeight="1"/>
    <row r="3653" ht="15.75" customHeight="1"/>
    <row r="3654" ht="15.75" customHeight="1"/>
    <row r="3655" ht="15.75" customHeight="1"/>
    <row r="3656" ht="15.75" customHeight="1"/>
    <row r="3657" ht="15.75" customHeight="1"/>
    <row r="3658" ht="15.75" customHeight="1"/>
    <row r="3659" ht="15.75" customHeight="1"/>
    <row r="3660" ht="15.75" customHeight="1"/>
    <row r="3661" ht="15.75" customHeight="1"/>
    <row r="3662" ht="15.75" customHeight="1"/>
    <row r="3663" ht="15.75" customHeight="1"/>
    <row r="3664" ht="15.75" customHeight="1"/>
    <row r="3665" ht="15.75" customHeight="1"/>
    <row r="3666" ht="15.75" customHeight="1"/>
    <row r="3667" ht="15.75" customHeight="1"/>
    <row r="3668" ht="15.75" customHeight="1"/>
    <row r="3669" ht="15.75" customHeight="1"/>
    <row r="3670" ht="15.75" customHeight="1"/>
    <row r="3671" ht="15.75" customHeight="1"/>
    <row r="3672" ht="15.75" customHeight="1"/>
    <row r="3673" ht="15.75" customHeight="1"/>
    <row r="3674" ht="15.75" customHeight="1"/>
    <row r="3675" ht="15.75" customHeight="1"/>
    <row r="3676" ht="15.75" customHeight="1"/>
    <row r="3677" ht="15.75" customHeight="1"/>
    <row r="3678" ht="15.75" customHeight="1"/>
    <row r="3679" ht="15.75" customHeight="1"/>
    <row r="3680" ht="15.75" customHeight="1"/>
    <row r="3681" ht="15.75" customHeight="1"/>
    <row r="3682" ht="15.75" customHeight="1"/>
    <row r="3683" ht="15.75" customHeight="1"/>
    <row r="3684" ht="15.75" customHeight="1"/>
    <row r="3685" ht="15.75" customHeight="1"/>
    <row r="3686" ht="15.75" customHeight="1"/>
    <row r="3687" ht="15.75" customHeight="1"/>
    <row r="3688" ht="15.75" customHeight="1"/>
    <row r="3689" ht="15.75" customHeight="1"/>
    <row r="3690" ht="15.75" customHeight="1"/>
    <row r="3691" ht="15.75" customHeight="1"/>
    <row r="3692" ht="15.75" customHeight="1"/>
    <row r="3693" ht="15.75" customHeight="1"/>
    <row r="3694" ht="15.75" customHeight="1"/>
    <row r="3695" ht="15.75" customHeight="1"/>
    <row r="3696" ht="15.75" customHeight="1"/>
    <row r="3697" ht="15.75" customHeight="1"/>
    <row r="3698" ht="15.75" customHeight="1"/>
    <row r="3699" ht="15.75" customHeight="1"/>
    <row r="3700" ht="15.75" customHeight="1"/>
    <row r="3701" ht="15.75" customHeight="1"/>
    <row r="3702" ht="15.75" customHeight="1"/>
    <row r="3703" ht="15.75" customHeight="1"/>
    <row r="3704" ht="15.75" customHeight="1"/>
    <row r="3705" ht="15.75" customHeight="1"/>
    <row r="3706" ht="15.75" customHeight="1"/>
    <row r="3707" ht="15.75" customHeight="1"/>
    <row r="3708" ht="15.75" customHeight="1"/>
    <row r="3709" ht="15.75" customHeight="1"/>
    <row r="3710" ht="15.75" customHeight="1"/>
    <row r="3711" ht="15.75" customHeight="1"/>
    <row r="3712" ht="15.75" customHeight="1"/>
    <row r="3713" ht="15.75" customHeight="1"/>
    <row r="3714" ht="15.75" customHeight="1"/>
    <row r="3715" ht="15.75" customHeight="1"/>
    <row r="3716" ht="15.75" customHeight="1"/>
    <row r="3717" ht="15.75" customHeight="1"/>
    <row r="3718" ht="15.75" customHeight="1"/>
    <row r="3719" ht="15.75" customHeight="1"/>
    <row r="3720" ht="15.75" customHeight="1"/>
    <row r="3721" ht="15.75" customHeight="1"/>
    <row r="3722" ht="15.75" customHeight="1"/>
    <row r="3723" ht="15.75" customHeight="1"/>
    <row r="3724" ht="15.75" customHeight="1"/>
    <row r="3725" ht="15.75" customHeight="1"/>
    <row r="3726" ht="15.75" customHeight="1"/>
    <row r="3727" ht="15.75" customHeight="1"/>
    <row r="3728" ht="15.75" customHeight="1"/>
    <row r="3729" ht="15.75" customHeight="1"/>
    <row r="3730" ht="15.75" customHeight="1"/>
    <row r="3731" ht="15.75" customHeight="1"/>
    <row r="3732" ht="15.75" customHeight="1"/>
    <row r="3733" ht="15.75" customHeight="1"/>
    <row r="3734" ht="15.75" customHeight="1"/>
    <row r="3735" ht="15.75" customHeight="1"/>
    <row r="3736" ht="15.75" customHeight="1"/>
    <row r="3737" ht="15.75" customHeight="1"/>
    <row r="3738" ht="15.75" customHeight="1"/>
    <row r="3739" ht="15.75" customHeight="1"/>
    <row r="3740" ht="15.75" customHeight="1"/>
    <row r="3741" ht="15.75" customHeight="1"/>
    <row r="3742" ht="15.75" customHeight="1"/>
    <row r="3743" ht="15.75" customHeight="1"/>
    <row r="3744" ht="15.75" customHeight="1"/>
    <row r="3745" ht="15.75" customHeight="1"/>
    <row r="3746" ht="15.75" customHeight="1"/>
    <row r="3747" ht="15.75" customHeight="1"/>
    <row r="3748" ht="15.75" customHeight="1"/>
    <row r="3749" ht="15.75" customHeight="1"/>
    <row r="3750" ht="15.75" customHeight="1"/>
    <row r="3751" ht="15.75" customHeight="1"/>
    <row r="3752" ht="15.75" customHeight="1"/>
    <row r="3753" ht="15.75" customHeight="1"/>
    <row r="3754" ht="15.75" customHeight="1"/>
    <row r="3755" ht="15.75" customHeight="1"/>
    <row r="3756" ht="15.75" customHeight="1"/>
    <row r="3757" ht="15.75" customHeight="1"/>
    <row r="3758" ht="15.75" customHeight="1"/>
    <row r="3759" ht="15.75" customHeight="1"/>
    <row r="3760" ht="15.75" customHeight="1"/>
    <row r="3761" ht="15.75" customHeight="1"/>
    <row r="3762" ht="15.75" customHeight="1"/>
    <row r="3763" ht="15.75" customHeight="1"/>
    <row r="3764" ht="15.75" customHeight="1"/>
    <row r="3765" ht="15.75" customHeight="1"/>
    <row r="3766" ht="15.75" customHeight="1"/>
    <row r="3767" ht="15.75" customHeight="1"/>
    <row r="3768" ht="15.75" customHeight="1"/>
    <row r="3769" ht="15.75" customHeight="1"/>
    <row r="3770" ht="15.75" customHeight="1"/>
    <row r="3771" ht="15.75" customHeight="1"/>
    <row r="3772" ht="15.75" customHeight="1"/>
    <row r="3773" ht="15.75" customHeight="1"/>
    <row r="3774" ht="15.75" customHeight="1"/>
    <row r="3775" ht="15.75" customHeight="1"/>
    <row r="3776" ht="15.75" customHeight="1"/>
    <row r="3777" ht="15.75" customHeight="1"/>
    <row r="3778" ht="15.75" customHeight="1"/>
    <row r="3779" ht="15.75" customHeight="1"/>
    <row r="3780" ht="15.75" customHeight="1"/>
    <row r="3781" ht="15.75" customHeight="1"/>
    <row r="3782" ht="15.75" customHeight="1"/>
    <row r="3783" ht="15.75" customHeight="1"/>
    <row r="3784" ht="15.75" customHeight="1"/>
    <row r="3785" ht="15.75" customHeight="1"/>
    <row r="3786" ht="15.75" customHeight="1"/>
    <row r="3787" ht="15.75" customHeight="1"/>
    <row r="3788" ht="15.75" customHeight="1"/>
    <row r="3789" ht="15.75" customHeight="1"/>
    <row r="3790" ht="15.75" customHeight="1"/>
    <row r="3791" ht="15.75" customHeight="1"/>
    <row r="3792" ht="15.75" customHeight="1"/>
    <row r="3793" ht="15.75" customHeight="1"/>
    <row r="3794" ht="15.75" customHeight="1"/>
    <row r="3795" ht="15.75" customHeight="1"/>
    <row r="3796" ht="15.75" customHeight="1"/>
    <row r="3797" ht="15.75" customHeight="1"/>
    <row r="3798" ht="15.75" customHeight="1"/>
    <row r="3799" ht="15.75" customHeight="1"/>
    <row r="3800" ht="15.75" customHeight="1"/>
    <row r="3801" ht="15.75" customHeight="1"/>
    <row r="3802" ht="15.75" customHeight="1"/>
    <row r="3803" ht="15.75" customHeight="1"/>
    <row r="3804" ht="15.75" customHeight="1"/>
    <row r="3805" ht="15.75" customHeight="1"/>
    <row r="3806" ht="15.75" customHeight="1"/>
    <row r="3807" ht="15.75" customHeight="1"/>
    <row r="3808" ht="15.75" customHeight="1"/>
    <row r="3809" ht="15.75" customHeight="1"/>
    <row r="3810" ht="15.75" customHeight="1"/>
    <row r="3811" ht="15.75" customHeight="1"/>
    <row r="3812" ht="15.75" customHeight="1"/>
    <row r="3813" ht="15.75" customHeight="1"/>
    <row r="3814" ht="15.75" customHeight="1"/>
    <row r="3815" ht="15.75" customHeight="1"/>
    <row r="3816" ht="15.75" customHeight="1"/>
    <row r="3817" ht="15.75" customHeight="1"/>
    <row r="3818" ht="15.75" customHeight="1"/>
    <row r="3819" ht="15.75" customHeight="1"/>
    <row r="3820" ht="15.75" customHeight="1"/>
    <row r="3821" ht="15.75" customHeight="1"/>
    <row r="3822" ht="15.75" customHeight="1"/>
    <row r="3823" ht="15.75" customHeight="1"/>
    <row r="3824" ht="15.75" customHeight="1"/>
    <row r="3825" ht="15.75" customHeight="1"/>
    <row r="3826" ht="15.75" customHeight="1"/>
    <row r="3827" ht="15.75" customHeight="1"/>
    <row r="3828" ht="15.75" customHeight="1"/>
    <row r="3829" ht="15.75" customHeight="1"/>
    <row r="3830" ht="15.75" customHeight="1"/>
    <row r="3831" ht="15.75" customHeight="1"/>
    <row r="3832" ht="15.75" customHeight="1"/>
    <row r="3833" ht="15.75" customHeight="1"/>
    <row r="3834" ht="15.75" customHeight="1"/>
    <row r="3835" ht="15.75" customHeight="1"/>
    <row r="3836" ht="15.75" customHeight="1"/>
    <row r="3837" ht="15.75" customHeight="1"/>
    <row r="3838" ht="15.75" customHeight="1"/>
    <row r="3839" ht="15.75" customHeight="1"/>
    <row r="3840" ht="15.75" customHeight="1"/>
    <row r="3841" ht="15.75" customHeight="1"/>
    <row r="3842" ht="15.75" customHeight="1"/>
    <row r="3843" ht="15.75" customHeight="1"/>
    <row r="3844" ht="15.75" customHeight="1"/>
    <row r="3845" ht="15.75" customHeight="1"/>
    <row r="3846" ht="15.75" customHeight="1"/>
    <row r="3847" ht="15.75" customHeight="1"/>
    <row r="3848" ht="15.75" customHeight="1"/>
    <row r="3849" ht="15.75" customHeight="1"/>
    <row r="3850" ht="15.75" customHeight="1"/>
    <row r="3851" ht="15.75" customHeight="1"/>
    <row r="3852" ht="15.75" customHeight="1"/>
    <row r="3853" ht="15.75" customHeight="1"/>
    <row r="3854" ht="15.75" customHeight="1"/>
    <row r="3855" ht="15.75" customHeight="1"/>
    <row r="3856" ht="15.75" customHeight="1"/>
    <row r="3857" ht="15.75" customHeight="1"/>
    <row r="3858" ht="15.75" customHeight="1"/>
    <row r="3859" ht="15.75" customHeight="1"/>
    <row r="3860" ht="15.75" customHeight="1"/>
    <row r="3861" ht="15.75" customHeight="1"/>
    <row r="3862" ht="15.75" customHeight="1"/>
    <row r="3863" ht="15.75" customHeight="1"/>
    <row r="3864" ht="15.75" customHeight="1"/>
    <row r="3865" ht="15.75" customHeight="1"/>
    <row r="3866" ht="15.75" customHeight="1"/>
    <row r="3867" ht="15.75" customHeight="1"/>
    <row r="3868" ht="15.75" customHeight="1"/>
    <row r="3869" ht="15.75" customHeight="1"/>
    <row r="3870" ht="15.75" customHeight="1"/>
    <row r="3871" ht="15.75" customHeight="1"/>
    <row r="3872" ht="15.75" customHeight="1"/>
    <row r="3873" ht="15.75" customHeight="1"/>
    <row r="3874" ht="15.75" customHeight="1"/>
    <row r="3875" ht="15.75" customHeight="1"/>
    <row r="3876" ht="15.75" customHeight="1"/>
    <row r="3877" ht="15.75" customHeight="1"/>
    <row r="3878" ht="15.75" customHeight="1"/>
    <row r="3879" ht="15.75" customHeight="1"/>
    <row r="3880" ht="15.75" customHeight="1"/>
    <row r="3881" ht="15.75" customHeight="1"/>
    <row r="3882" ht="15.75" customHeight="1"/>
    <row r="3883" ht="15.75" customHeight="1"/>
    <row r="3884" ht="15.75" customHeight="1"/>
    <row r="3885" ht="15.75" customHeight="1"/>
    <row r="3886" ht="15.75" customHeight="1"/>
    <row r="3887" ht="15.75" customHeight="1"/>
    <row r="3888" ht="15.75" customHeight="1"/>
    <row r="3889" ht="15.75" customHeight="1"/>
    <row r="3890" ht="15.75" customHeight="1"/>
    <row r="3891" ht="15.75" customHeight="1"/>
    <row r="3892" ht="15.75" customHeight="1"/>
    <row r="3893" ht="15.75" customHeight="1"/>
    <row r="3894" ht="15.75" customHeight="1"/>
    <row r="3895" ht="15.75" customHeight="1"/>
    <row r="3896" ht="15.75" customHeight="1"/>
    <row r="3897" ht="15.75" customHeight="1"/>
    <row r="3898" ht="15.75" customHeight="1"/>
    <row r="3899" ht="15.75" customHeight="1"/>
    <row r="3900" ht="15.75" customHeight="1"/>
    <row r="3901" ht="15.75" customHeight="1"/>
    <row r="3902" ht="15.75" customHeight="1"/>
    <row r="3903" ht="15.75" customHeight="1"/>
    <row r="3904" ht="15.75" customHeight="1"/>
    <row r="3905" ht="15.75" customHeight="1"/>
    <row r="3906" ht="15.75" customHeight="1"/>
    <row r="3907" ht="15.75" customHeight="1"/>
    <row r="3908" ht="15.75" customHeight="1"/>
    <row r="3909" ht="15.75" customHeight="1"/>
    <row r="3910" ht="15.75" customHeight="1"/>
    <row r="3911" ht="15.75" customHeight="1"/>
    <row r="3912" ht="15.75" customHeight="1"/>
    <row r="3913" ht="15.75" customHeight="1"/>
    <row r="3914" ht="15.75" customHeight="1"/>
    <row r="3915" ht="15.75" customHeight="1"/>
    <row r="3916" ht="15.75" customHeight="1"/>
    <row r="3917" ht="15.75" customHeight="1"/>
    <row r="3918" ht="15.75" customHeight="1"/>
    <row r="3919" ht="15.75" customHeight="1"/>
    <row r="3920" ht="15.75" customHeight="1"/>
    <row r="3921" ht="15.75" customHeight="1"/>
    <row r="3922" ht="15.75" customHeight="1"/>
    <row r="3923" ht="15.75" customHeight="1"/>
    <row r="3924" ht="15.75" customHeight="1"/>
    <row r="3925" ht="15.75" customHeight="1"/>
    <row r="3926" ht="15.75" customHeight="1"/>
    <row r="3927" ht="15.75" customHeight="1"/>
    <row r="3928" ht="15.75" customHeight="1"/>
    <row r="3929" ht="15.75" customHeight="1"/>
    <row r="3930" ht="15.75" customHeight="1"/>
    <row r="3931" ht="15.75" customHeight="1"/>
    <row r="3932" ht="15.75" customHeight="1"/>
    <row r="3933" ht="15.75" customHeight="1"/>
    <row r="3934" ht="15.75" customHeight="1"/>
    <row r="3935" ht="15.75" customHeight="1"/>
    <row r="3936" ht="15.75" customHeight="1"/>
    <row r="3937" ht="15.75" customHeight="1"/>
    <row r="3938" ht="15.75" customHeight="1"/>
    <row r="3939" ht="15.75" customHeight="1"/>
    <row r="3940" ht="15.75" customHeight="1"/>
    <row r="3941" ht="15.75" customHeight="1"/>
    <row r="3942" ht="15.75" customHeight="1"/>
    <row r="3943" ht="15.75" customHeight="1"/>
    <row r="3944" ht="15.75" customHeight="1"/>
    <row r="3945" ht="15.75" customHeight="1"/>
    <row r="3946" ht="15.75" customHeight="1"/>
    <row r="3947" ht="15.75" customHeight="1"/>
    <row r="3948" ht="15.75" customHeight="1"/>
    <row r="3949" ht="15.75" customHeight="1"/>
    <row r="3950" ht="15.75" customHeight="1"/>
    <row r="3951" ht="15.75" customHeight="1"/>
    <row r="3952" ht="15.75" customHeight="1"/>
    <row r="3953" ht="15.75" customHeight="1"/>
    <row r="3954" ht="15.75" customHeight="1"/>
    <row r="3955" ht="15.75" customHeight="1"/>
    <row r="3956" ht="15.75" customHeight="1"/>
    <row r="3957" ht="15.75" customHeight="1"/>
    <row r="3958" ht="15.75" customHeight="1"/>
    <row r="3959" ht="15.75" customHeight="1"/>
    <row r="3960" ht="15.75" customHeight="1"/>
    <row r="3961" ht="15.75" customHeight="1"/>
    <row r="3962" ht="15.75" customHeight="1"/>
    <row r="3963" ht="15.75" customHeight="1"/>
    <row r="3964" ht="15.75" customHeight="1"/>
    <row r="3965" ht="15.75" customHeight="1"/>
    <row r="3966" ht="15.75" customHeight="1"/>
    <row r="3967" ht="15.75" customHeight="1"/>
    <row r="3968" ht="15.75" customHeight="1"/>
    <row r="3969" ht="15.75" customHeight="1"/>
    <row r="3970" ht="15.75" customHeight="1"/>
    <row r="3971" ht="15.75" customHeight="1"/>
    <row r="3972" ht="15.75" customHeight="1"/>
    <row r="3973" ht="15.75" customHeight="1"/>
    <row r="3974" ht="15.75" customHeight="1"/>
    <row r="3975" ht="15.75" customHeight="1"/>
    <row r="3976" ht="15.75" customHeight="1"/>
    <row r="3977" ht="15.75" customHeight="1"/>
    <row r="3978" ht="15.75" customHeight="1"/>
    <row r="3979" ht="15.75" customHeight="1"/>
    <row r="3980" ht="15.75" customHeight="1"/>
    <row r="3981" ht="15.75" customHeight="1"/>
    <row r="3982" ht="15.75" customHeight="1"/>
    <row r="3983" ht="15.75" customHeight="1"/>
    <row r="3984" ht="15.75" customHeight="1"/>
    <row r="3985" ht="15.75" customHeight="1"/>
    <row r="3986" ht="15.75" customHeight="1"/>
    <row r="3987" ht="15.75" customHeight="1"/>
    <row r="3988" ht="15.75" customHeight="1"/>
    <row r="3989" ht="15.75" customHeight="1"/>
    <row r="3990" ht="15.75" customHeight="1"/>
    <row r="3991" ht="15.75" customHeight="1"/>
    <row r="3992" ht="15.75" customHeight="1"/>
    <row r="3993" ht="15.75" customHeight="1"/>
    <row r="3994" ht="15.75" customHeight="1"/>
    <row r="3995" ht="15.75" customHeight="1"/>
    <row r="3996" ht="15.75" customHeight="1"/>
    <row r="3997" ht="15.75" customHeight="1"/>
    <row r="3998" ht="15.75" customHeight="1"/>
    <row r="3999" ht="15.75" customHeight="1"/>
    <row r="4000" ht="15.75" customHeight="1"/>
    <row r="4001" ht="15.75" customHeight="1"/>
    <row r="4002" ht="15.75" customHeight="1"/>
    <row r="4003" ht="15.75" customHeight="1"/>
    <row r="4004" ht="15.75" customHeight="1"/>
    <row r="4005" ht="15.75" customHeight="1"/>
    <row r="4006" ht="15.75" customHeight="1"/>
    <row r="4007" ht="15.75" customHeight="1"/>
    <row r="4008" ht="15.75" customHeight="1"/>
    <row r="4009" ht="15.75" customHeight="1"/>
    <row r="4010" ht="15.75" customHeight="1"/>
    <row r="4011" ht="15.75" customHeight="1"/>
    <row r="4012" ht="15.75" customHeight="1"/>
    <row r="4013" ht="15.75" customHeight="1"/>
    <row r="4014" ht="15.75" customHeight="1"/>
    <row r="4015" ht="15.75" customHeight="1"/>
    <row r="4016" ht="15.75" customHeight="1"/>
    <row r="4017" ht="15.75" customHeight="1"/>
    <row r="4018" ht="15.75" customHeight="1"/>
    <row r="4019" ht="15.75" customHeight="1"/>
    <row r="4020" ht="15.75" customHeight="1"/>
    <row r="4021" ht="15.75" customHeight="1"/>
    <row r="4022" ht="15.75" customHeight="1"/>
    <row r="4023" ht="15.75" customHeight="1"/>
    <row r="4024" ht="15.75" customHeight="1"/>
    <row r="4025" ht="15.75" customHeight="1"/>
    <row r="4026" ht="15.75" customHeight="1"/>
    <row r="4027" ht="15.75" customHeight="1"/>
    <row r="4028" ht="15.75" customHeight="1"/>
    <row r="4029" ht="15.75" customHeight="1"/>
    <row r="4030" ht="15.75" customHeight="1"/>
    <row r="4031" ht="15.75" customHeight="1"/>
    <row r="4032" ht="15.75" customHeight="1"/>
    <row r="4033" ht="15.75" customHeight="1"/>
    <row r="4034" ht="15.75" customHeight="1"/>
    <row r="4035" ht="15.75" customHeight="1"/>
    <row r="4036" ht="15.75" customHeight="1"/>
    <row r="4037" ht="15.75" customHeight="1"/>
    <row r="4038" ht="15.75" customHeight="1"/>
    <row r="4039" ht="15.75" customHeight="1"/>
    <row r="4040" ht="15.75" customHeight="1"/>
    <row r="4041" ht="15.75" customHeight="1"/>
    <row r="4042" ht="15.75" customHeight="1"/>
    <row r="4043" ht="15.75" customHeight="1"/>
    <row r="4044" ht="15.75" customHeight="1"/>
    <row r="4045" ht="15.75" customHeight="1"/>
    <row r="4046" ht="15.75" customHeight="1"/>
    <row r="4047" ht="15.75" customHeight="1"/>
    <row r="4048" ht="15.75" customHeight="1"/>
    <row r="4049" ht="15.75" customHeight="1"/>
    <row r="4050" ht="15.75" customHeight="1"/>
    <row r="4051" ht="15.75" customHeight="1"/>
    <row r="4052" ht="15.75" customHeight="1"/>
    <row r="4053" ht="15.75" customHeight="1"/>
    <row r="4054" ht="15.75" customHeight="1"/>
    <row r="4055" ht="15.75" customHeight="1"/>
    <row r="4056" ht="15.75" customHeight="1"/>
    <row r="4057" ht="15.75" customHeight="1"/>
    <row r="4058" ht="15.75" customHeight="1"/>
    <row r="4059" ht="15.75" customHeight="1"/>
    <row r="4060" ht="15.75" customHeight="1"/>
    <row r="4061" ht="15.75" customHeight="1"/>
    <row r="4062" ht="15.75" customHeight="1"/>
    <row r="4063" ht="15.75" customHeight="1"/>
    <row r="4064" ht="15.75" customHeight="1"/>
    <row r="4065" ht="15.75" customHeight="1"/>
    <row r="4066" ht="15.75" customHeight="1"/>
    <row r="4067" ht="15.75" customHeight="1"/>
    <row r="4068" ht="15.75" customHeight="1"/>
    <row r="4069" ht="15.75" customHeight="1"/>
    <row r="4070" ht="15.75" customHeight="1"/>
    <row r="4071" ht="15.75" customHeight="1"/>
    <row r="4072" ht="15.75" customHeight="1"/>
    <row r="4073" ht="15.75" customHeight="1"/>
    <row r="4074" ht="15.75" customHeight="1"/>
    <row r="4075" ht="15.75" customHeight="1"/>
    <row r="4076" ht="15.75" customHeight="1"/>
    <row r="4077" ht="15.75" customHeight="1"/>
    <row r="4078" ht="15.75" customHeight="1"/>
    <row r="4079" ht="15.75" customHeight="1"/>
    <row r="4080" ht="15.75" customHeight="1"/>
    <row r="4081" ht="15.75" customHeight="1"/>
    <row r="4082" ht="15.75" customHeight="1"/>
    <row r="4083" ht="15.75" customHeight="1"/>
    <row r="4084" ht="15.75" customHeight="1"/>
    <row r="4085" ht="15.75" customHeight="1"/>
    <row r="4086" ht="15.75" customHeight="1"/>
    <row r="4087" ht="15.75" customHeight="1"/>
    <row r="4088" ht="15.75" customHeight="1"/>
    <row r="4089" ht="15.75" customHeight="1"/>
    <row r="4090" ht="15.75" customHeight="1"/>
    <row r="4091" ht="15.75" customHeight="1"/>
    <row r="4092" ht="15.75" customHeight="1"/>
    <row r="4093" ht="15.75" customHeight="1"/>
    <row r="4094" ht="15.75" customHeight="1"/>
    <row r="4095" ht="15.75" customHeight="1"/>
    <row r="4096" ht="15.75" customHeight="1"/>
    <row r="4097" ht="15.75" customHeight="1"/>
    <row r="4098" ht="15.75" customHeight="1"/>
    <row r="4099" ht="15.75" customHeight="1"/>
    <row r="4100" ht="15.75" customHeight="1"/>
    <row r="4101" ht="15.75" customHeight="1"/>
    <row r="4102" ht="15.75" customHeight="1"/>
    <row r="4103" ht="15.75" customHeight="1"/>
    <row r="4104" ht="15.75" customHeight="1"/>
    <row r="4105" ht="15.75" customHeight="1"/>
    <row r="4106" ht="15.75" customHeight="1"/>
    <row r="4107" ht="15.75" customHeight="1"/>
    <row r="4108" ht="15.75" customHeight="1"/>
    <row r="4109" ht="15.75" customHeight="1"/>
    <row r="4110" ht="15.75" customHeight="1"/>
    <row r="4111" ht="15.75" customHeight="1"/>
    <row r="4112" ht="15.75" customHeight="1"/>
    <row r="4113" ht="15.75" customHeight="1"/>
    <row r="4114" ht="15.75" customHeight="1"/>
    <row r="4115" ht="15.75" customHeight="1"/>
    <row r="4116" ht="15.75" customHeight="1"/>
    <row r="4117" ht="15.75" customHeight="1"/>
    <row r="4118" ht="15.75" customHeight="1"/>
    <row r="4119" ht="15.75" customHeight="1"/>
    <row r="4120" ht="15.75" customHeight="1"/>
    <row r="4121" ht="15.75" customHeight="1"/>
    <row r="4122" ht="15.75" customHeight="1"/>
    <row r="4123" ht="15.75" customHeight="1"/>
    <row r="4124" ht="15.75" customHeight="1"/>
    <row r="4125" ht="15.75" customHeight="1"/>
    <row r="4126" ht="15.75" customHeight="1"/>
    <row r="4127" ht="15.75" customHeight="1"/>
    <row r="4128" ht="15.75" customHeight="1"/>
    <row r="4129" ht="15.75" customHeight="1"/>
    <row r="4130" ht="15.75" customHeight="1"/>
    <row r="4131" ht="15.75" customHeight="1"/>
    <row r="4132" ht="15.75" customHeight="1"/>
    <row r="4133" ht="15.75" customHeight="1"/>
    <row r="4134" ht="15.75" customHeight="1"/>
    <row r="4135" ht="15.75" customHeight="1"/>
    <row r="4136" ht="15.75" customHeight="1"/>
    <row r="4137" ht="15.75" customHeight="1"/>
    <row r="4138" ht="15.75" customHeight="1"/>
    <row r="4139" ht="15.75" customHeight="1"/>
    <row r="4140" ht="15.75" customHeight="1"/>
    <row r="4141" ht="15.75" customHeight="1"/>
    <row r="4142" ht="15.75" customHeight="1"/>
    <row r="4143" ht="15.75" customHeight="1"/>
    <row r="4144" ht="15.75" customHeight="1"/>
    <row r="4145" ht="15.75" customHeight="1"/>
    <row r="4146" ht="15.75" customHeight="1"/>
    <row r="4147" ht="15.75" customHeight="1"/>
    <row r="4148" ht="15.75" customHeight="1"/>
    <row r="4149" ht="15.75" customHeight="1"/>
    <row r="4150" ht="15.75" customHeight="1"/>
    <row r="4151" ht="15.75" customHeight="1"/>
    <row r="4152" ht="15.75" customHeight="1"/>
    <row r="4153" ht="15.75" customHeight="1"/>
    <row r="4154" ht="15.75" customHeight="1"/>
    <row r="4155" ht="15.75" customHeight="1"/>
    <row r="4156" ht="15.75" customHeight="1"/>
    <row r="4157" ht="15.75" customHeight="1"/>
    <row r="4158" ht="15.75" customHeight="1"/>
    <row r="4159" ht="15.75" customHeight="1"/>
    <row r="4160" ht="15.75" customHeight="1"/>
    <row r="4161" ht="15.75" customHeight="1"/>
    <row r="4162" ht="15.75" customHeight="1"/>
    <row r="4163" ht="15.75" customHeight="1"/>
    <row r="4164" ht="15.75" customHeight="1"/>
    <row r="4165" ht="15.75" customHeight="1"/>
    <row r="4166" ht="15.75" customHeight="1"/>
    <row r="4167" ht="15.75" customHeight="1"/>
    <row r="4168" ht="15.75" customHeight="1"/>
    <row r="4169" ht="15.75" customHeight="1"/>
    <row r="4170" ht="15.75" customHeight="1"/>
    <row r="4171" ht="15.75" customHeight="1"/>
    <row r="4172" ht="15.75" customHeight="1"/>
    <row r="4173" ht="15.75" customHeight="1"/>
    <row r="4174" ht="15.75" customHeight="1"/>
    <row r="4175" ht="15.75" customHeight="1"/>
    <row r="4176" ht="15.75" customHeight="1"/>
    <row r="4177" ht="15.75" customHeight="1"/>
    <row r="4178" ht="15.75" customHeight="1"/>
    <row r="4179" ht="15.75" customHeight="1"/>
    <row r="4180" ht="15.75" customHeight="1"/>
    <row r="4181" ht="15.75" customHeight="1"/>
    <row r="4182" ht="15.75" customHeight="1"/>
    <row r="4183" ht="15.75" customHeight="1"/>
    <row r="4184" ht="15.75" customHeight="1"/>
    <row r="4185" ht="15.75" customHeight="1"/>
    <row r="4186" ht="15.75" customHeight="1"/>
    <row r="4187" ht="15.75" customHeight="1"/>
    <row r="4188" ht="15.75" customHeight="1"/>
    <row r="4189" ht="15.75" customHeight="1"/>
    <row r="4190" ht="15.75" customHeight="1"/>
    <row r="4191" ht="15.75" customHeight="1"/>
    <row r="4192" ht="15.75" customHeight="1"/>
    <row r="4193" ht="15.75" customHeight="1"/>
    <row r="4194" ht="15.75" customHeight="1"/>
    <row r="4195" ht="15.75" customHeight="1"/>
    <row r="4196" ht="15.75" customHeight="1"/>
    <row r="4197" ht="15.75" customHeight="1"/>
    <row r="4198" ht="15.75" customHeight="1"/>
    <row r="4199" ht="15.75" customHeight="1"/>
    <row r="4200" ht="15.75" customHeight="1"/>
    <row r="4201" ht="15.75" customHeight="1"/>
    <row r="4202" ht="15.75" customHeight="1"/>
    <row r="4203" ht="15.75" customHeight="1"/>
    <row r="4204" ht="15.75" customHeight="1"/>
    <row r="4205" ht="15.75" customHeight="1"/>
    <row r="4206" ht="15.75" customHeight="1"/>
    <row r="4207" ht="15.75" customHeight="1"/>
    <row r="4208" ht="15.75" customHeight="1"/>
    <row r="4209" ht="15.75" customHeight="1"/>
    <row r="4210" ht="15.75" customHeight="1"/>
    <row r="4211" ht="15.75" customHeight="1"/>
    <row r="4212" ht="15.75" customHeight="1"/>
    <row r="4213" ht="15.75" customHeight="1"/>
    <row r="4214" ht="15.75" customHeight="1"/>
    <row r="4215" ht="15.75" customHeight="1"/>
    <row r="4216" ht="15.75" customHeight="1"/>
    <row r="4217" ht="15.75" customHeight="1"/>
    <row r="4218" ht="15.75" customHeight="1"/>
    <row r="4219" ht="15.75" customHeight="1"/>
    <row r="4220" ht="15.75" customHeight="1"/>
    <row r="4221" ht="15.75" customHeight="1"/>
    <row r="4222" ht="15.75" customHeight="1"/>
    <row r="4223" ht="15.75" customHeight="1"/>
    <row r="4224" ht="15.75" customHeight="1"/>
    <row r="4225" ht="15.75" customHeight="1"/>
    <row r="4226" ht="15.75" customHeight="1"/>
    <row r="4227" ht="15.75" customHeight="1"/>
    <row r="4228" ht="15.75" customHeight="1"/>
    <row r="4229" ht="15.75" customHeight="1"/>
    <row r="4230" ht="15.75" customHeight="1"/>
    <row r="4231" ht="15.75" customHeight="1"/>
    <row r="4232" ht="15.75" customHeight="1"/>
    <row r="4233" ht="15.75" customHeight="1"/>
    <row r="4234" ht="15.75" customHeight="1"/>
    <row r="4235" ht="15.75" customHeight="1"/>
    <row r="4236" ht="15.75" customHeight="1"/>
    <row r="4237" ht="15.75" customHeight="1"/>
    <row r="4238" ht="15.75" customHeight="1"/>
    <row r="4239" ht="15.75" customHeight="1"/>
    <row r="4240" ht="15.75" customHeight="1"/>
    <row r="4241" ht="15.75" customHeight="1"/>
    <row r="4242" ht="15.75" customHeight="1"/>
    <row r="4243" ht="15.75" customHeight="1"/>
    <row r="4244" ht="15.75" customHeight="1"/>
    <row r="4245" ht="15.75" customHeight="1"/>
    <row r="4246" ht="15.75" customHeight="1"/>
    <row r="4247" ht="15.75" customHeight="1"/>
    <row r="4248" ht="15.75" customHeight="1"/>
    <row r="4249" ht="15.75" customHeight="1"/>
    <row r="4250" ht="15.75" customHeight="1"/>
    <row r="4251" ht="15.75" customHeight="1"/>
    <row r="4252" ht="15.75" customHeight="1"/>
    <row r="4253" ht="15.75" customHeight="1"/>
    <row r="4254" ht="15.75" customHeight="1"/>
    <row r="4255" ht="15.75" customHeight="1"/>
    <row r="4256" ht="15.75" customHeight="1"/>
    <row r="4257" ht="15.75" customHeight="1"/>
    <row r="4258" ht="15.75" customHeight="1"/>
    <row r="4259" ht="15.75" customHeight="1"/>
    <row r="4260" ht="15.75" customHeight="1"/>
    <row r="4261" ht="15.75" customHeight="1"/>
    <row r="4262" ht="15.75" customHeight="1"/>
    <row r="4263" ht="15.75" customHeight="1"/>
    <row r="4264" ht="15.75" customHeight="1"/>
    <row r="4265" ht="15.75" customHeight="1"/>
    <row r="4266" ht="15.75" customHeight="1"/>
    <row r="4267" ht="15.75" customHeight="1"/>
    <row r="4268" ht="15.75" customHeight="1"/>
    <row r="4269" ht="15.75" customHeight="1"/>
    <row r="4270" ht="15.75" customHeight="1"/>
    <row r="4271" ht="15.75" customHeight="1"/>
    <row r="4272" ht="15.75" customHeight="1"/>
    <row r="4273" ht="15.75" customHeight="1"/>
    <row r="4274" ht="15.75" customHeight="1"/>
    <row r="4275" ht="15.75" customHeight="1"/>
    <row r="4276" ht="15.75" customHeight="1"/>
    <row r="4277" ht="15.75" customHeight="1"/>
    <row r="4278" ht="15.75" customHeight="1"/>
    <row r="4279" ht="15.75" customHeight="1"/>
    <row r="4280" ht="15.75" customHeight="1"/>
    <row r="4281" ht="15.75" customHeight="1"/>
    <row r="4282" ht="15.75" customHeight="1"/>
    <row r="4283" ht="15.75" customHeight="1"/>
    <row r="4284" ht="15.75" customHeight="1"/>
    <row r="4285" ht="15.75" customHeight="1"/>
    <row r="4286" ht="15.75" customHeight="1"/>
    <row r="4287" ht="15.75" customHeight="1"/>
    <row r="4288" ht="15.75" customHeight="1"/>
    <row r="4289" ht="15.75" customHeight="1"/>
    <row r="4290" ht="15.75" customHeight="1"/>
    <row r="4291" ht="15.75" customHeight="1"/>
    <row r="4292" ht="15.75" customHeight="1"/>
    <row r="4293" ht="15.75" customHeight="1"/>
    <row r="4294" ht="15.75" customHeight="1"/>
    <row r="4295" ht="15.75" customHeight="1"/>
    <row r="4296" ht="15.75" customHeight="1"/>
    <row r="4297" ht="15.75" customHeight="1"/>
    <row r="4298" ht="15.75" customHeight="1"/>
    <row r="4299" ht="15.75" customHeight="1"/>
    <row r="4300" ht="15.75" customHeight="1"/>
    <row r="4301" ht="15.75" customHeight="1"/>
    <row r="4302" ht="15.75" customHeight="1"/>
    <row r="4303" ht="15.75" customHeight="1"/>
    <row r="4304" ht="15.75" customHeight="1"/>
    <row r="4305" ht="15.75" customHeight="1"/>
    <row r="4306" ht="15.75" customHeight="1"/>
    <row r="4307" ht="15.75" customHeight="1"/>
    <row r="4308" ht="15.75" customHeight="1"/>
    <row r="4309" ht="15.75" customHeight="1"/>
    <row r="4310" ht="15.75" customHeight="1"/>
    <row r="4311" ht="15.75" customHeight="1"/>
    <row r="4312" ht="15.75" customHeight="1"/>
    <row r="4313" ht="15.75" customHeight="1"/>
    <row r="4314" ht="15.75" customHeight="1"/>
    <row r="4315" ht="15.75" customHeight="1"/>
    <row r="4316" ht="15.75" customHeight="1"/>
    <row r="4317" ht="15.75" customHeight="1"/>
    <row r="4318" ht="15.75" customHeight="1"/>
    <row r="4319" ht="15.75" customHeight="1"/>
    <row r="4320" ht="15.75" customHeight="1"/>
    <row r="4321" ht="15.75" customHeight="1"/>
    <row r="4322" ht="15.75" customHeight="1"/>
    <row r="4323" ht="15.75" customHeight="1"/>
    <row r="4324" ht="15.75" customHeight="1"/>
    <row r="4325" ht="15.75" customHeight="1"/>
    <row r="4326" ht="15.75" customHeight="1"/>
    <row r="4327" ht="15.75" customHeight="1"/>
    <row r="4328" ht="15.75" customHeight="1"/>
    <row r="4329" ht="15.75" customHeight="1"/>
    <row r="4330" ht="15.75" customHeight="1"/>
    <row r="4331" ht="15.75" customHeight="1"/>
    <row r="4332" ht="15.75" customHeight="1"/>
    <row r="4333" ht="15.75" customHeight="1"/>
    <row r="4334" ht="15.75" customHeight="1"/>
    <row r="4335" ht="15.75" customHeight="1"/>
    <row r="4336" ht="15.75" customHeight="1"/>
    <row r="4337" ht="15.75" customHeight="1"/>
    <row r="4338" ht="15.75" customHeight="1"/>
    <row r="4339" ht="15.75" customHeight="1"/>
    <row r="4340" ht="15.75" customHeight="1"/>
    <row r="4341" ht="15.75" customHeight="1"/>
    <row r="4342" ht="15.75" customHeight="1"/>
    <row r="4343" ht="15.75" customHeight="1"/>
    <row r="4344" ht="15.75" customHeight="1"/>
    <row r="4345" ht="15.75" customHeight="1"/>
    <row r="4346" ht="15.75" customHeight="1"/>
    <row r="4347" ht="15.75" customHeight="1"/>
    <row r="4348" ht="15.75" customHeight="1"/>
    <row r="4349" ht="15.75" customHeight="1"/>
    <row r="4350" ht="15.75" customHeight="1"/>
    <row r="4351" ht="15.75" customHeight="1"/>
    <row r="4352" ht="15.75" customHeight="1"/>
    <row r="4353" ht="15.75" customHeight="1"/>
    <row r="4354" ht="15.75" customHeight="1"/>
    <row r="4355" ht="15.75" customHeight="1"/>
    <row r="4356" ht="15.75" customHeight="1"/>
    <row r="4357" ht="15.75" customHeight="1"/>
    <row r="4358" ht="15.75" customHeight="1"/>
    <row r="4359" ht="15.75" customHeight="1"/>
    <row r="4360" ht="15.75" customHeight="1"/>
    <row r="4361" ht="15.75" customHeight="1"/>
    <row r="4362" ht="15.75" customHeight="1"/>
    <row r="4363" ht="15.75" customHeight="1"/>
    <row r="4364" ht="15.75" customHeight="1"/>
    <row r="4365" ht="15.75" customHeight="1"/>
    <row r="4366" ht="15.75" customHeight="1"/>
    <row r="4367" ht="15.75" customHeight="1"/>
    <row r="4368" ht="15.75" customHeight="1"/>
    <row r="4369" ht="15.75" customHeight="1"/>
    <row r="4370" ht="15.75" customHeight="1"/>
    <row r="4371" ht="15.75" customHeight="1"/>
    <row r="4372" ht="15.75" customHeight="1"/>
    <row r="4373" ht="15.75" customHeight="1"/>
    <row r="4374" ht="15.75" customHeight="1"/>
    <row r="4375" ht="15.75" customHeight="1"/>
    <row r="4376" ht="15.75" customHeight="1"/>
    <row r="4377" ht="15.75" customHeight="1"/>
    <row r="4378" ht="15.75" customHeight="1"/>
    <row r="4379" ht="15.75" customHeight="1"/>
    <row r="4380" ht="15.75" customHeight="1"/>
    <row r="4381" ht="15.75" customHeight="1"/>
    <row r="4382" ht="15.75" customHeight="1"/>
    <row r="4383" ht="15.75" customHeight="1"/>
    <row r="4384" ht="15.75" customHeight="1"/>
    <row r="4385" ht="15.75" customHeight="1"/>
    <row r="4386" ht="15.75" customHeight="1"/>
    <row r="4387" ht="15.75" customHeight="1"/>
    <row r="4388" ht="15.75" customHeight="1"/>
    <row r="4389" ht="15.75" customHeight="1"/>
    <row r="4390" ht="15.75" customHeight="1"/>
    <row r="4391" ht="15.75" customHeight="1"/>
    <row r="4392" ht="15.75" customHeight="1"/>
    <row r="4393" ht="15.75" customHeight="1"/>
    <row r="4394" ht="15.75" customHeight="1"/>
    <row r="4395" ht="15.75" customHeight="1"/>
    <row r="4396" ht="15.75" customHeight="1"/>
    <row r="4397" ht="15.75" customHeight="1"/>
    <row r="4398" ht="15.75" customHeight="1"/>
    <row r="4399" ht="15.75" customHeight="1"/>
    <row r="4400" ht="15.75" customHeight="1"/>
    <row r="4401" ht="15.75" customHeight="1"/>
    <row r="4402" ht="15.75" customHeight="1"/>
    <row r="4403" ht="15.75" customHeight="1"/>
    <row r="4404" ht="15.75" customHeight="1"/>
    <row r="4405" ht="15.75" customHeight="1"/>
    <row r="4406" ht="15.75" customHeight="1"/>
    <row r="4407" ht="15.75" customHeight="1"/>
    <row r="4408" ht="15.75" customHeight="1"/>
    <row r="4409" ht="15.75" customHeight="1"/>
    <row r="4410" ht="15.75" customHeight="1"/>
    <row r="4411" ht="15.75" customHeight="1"/>
    <row r="4412" ht="15.75" customHeight="1"/>
    <row r="4413" ht="15.75" customHeight="1"/>
    <row r="4414" ht="15.75" customHeight="1"/>
    <row r="4415" ht="15.75" customHeight="1"/>
    <row r="4416" ht="15.75" customHeight="1"/>
    <row r="4417" ht="15.75" customHeight="1"/>
    <row r="4418" ht="15.75" customHeight="1"/>
    <row r="4419" ht="15.75" customHeight="1"/>
    <row r="4420" ht="15.75" customHeight="1"/>
    <row r="4421" ht="15.75" customHeight="1"/>
    <row r="4422" ht="15.75" customHeight="1"/>
    <row r="4423" ht="15.75" customHeight="1"/>
    <row r="4424" ht="15.75" customHeight="1"/>
    <row r="4425" ht="15.75" customHeight="1"/>
    <row r="4426" ht="15.75" customHeight="1"/>
    <row r="4427" ht="15.75" customHeight="1"/>
    <row r="4428" ht="15.75" customHeight="1"/>
    <row r="4429" ht="15.75" customHeight="1"/>
    <row r="4430" ht="15.75" customHeight="1"/>
    <row r="4431" ht="15.75" customHeight="1"/>
    <row r="4432" ht="15.75" customHeight="1"/>
    <row r="4433" ht="15.75" customHeight="1"/>
    <row r="4434" ht="15.75" customHeight="1"/>
    <row r="4435" ht="15.75" customHeight="1"/>
    <row r="4436" ht="15.75" customHeight="1"/>
    <row r="4437" ht="15.75" customHeight="1"/>
    <row r="4438" ht="15.75" customHeight="1"/>
    <row r="4439" ht="15.75" customHeight="1"/>
    <row r="4440" ht="15.75" customHeight="1"/>
    <row r="4441" ht="15.75" customHeight="1"/>
    <row r="4442" ht="15.75" customHeight="1"/>
    <row r="4443" ht="15.75" customHeight="1"/>
    <row r="4444" ht="15.75" customHeight="1"/>
    <row r="4445" ht="15.75" customHeight="1"/>
    <row r="4446" ht="15.75" customHeight="1"/>
    <row r="4447" ht="15.75" customHeight="1"/>
    <row r="4448" ht="15.75" customHeight="1"/>
    <row r="4449" ht="15.75" customHeight="1"/>
    <row r="4450" ht="15.75" customHeight="1"/>
    <row r="4451" ht="15.75" customHeight="1"/>
    <row r="4452" ht="15.75" customHeight="1"/>
    <row r="4453" ht="15.75" customHeight="1"/>
    <row r="4454" ht="15.75" customHeight="1"/>
    <row r="4455" ht="15.75" customHeight="1"/>
    <row r="4456" ht="15.75" customHeight="1"/>
    <row r="4457" ht="15.75" customHeight="1"/>
    <row r="4458" ht="15.75" customHeight="1"/>
    <row r="4459" ht="15.75" customHeight="1"/>
    <row r="4460" ht="15.75" customHeight="1"/>
    <row r="4461" ht="15.75" customHeight="1"/>
    <row r="4462" ht="15.75" customHeight="1"/>
    <row r="4463" ht="15.75" customHeight="1"/>
    <row r="4464" ht="15.75" customHeight="1"/>
    <row r="4465" ht="15.75" customHeight="1"/>
    <row r="4466" ht="15.75" customHeight="1"/>
    <row r="4467" ht="15.75" customHeight="1"/>
    <row r="4468" ht="15.75" customHeight="1"/>
    <row r="4469" ht="15.75" customHeight="1"/>
    <row r="4470" ht="15.75" customHeight="1"/>
    <row r="4471" ht="15.75" customHeight="1"/>
    <row r="4472" ht="15.75" customHeight="1"/>
    <row r="4473" ht="15.75" customHeight="1"/>
    <row r="4474" ht="15.75" customHeight="1"/>
    <row r="4475" ht="15.75" customHeight="1"/>
    <row r="4476" ht="15.75" customHeight="1"/>
    <row r="4477" ht="15.75" customHeight="1"/>
    <row r="4478" ht="15.75" customHeight="1"/>
    <row r="4479" ht="15.75" customHeight="1"/>
    <row r="4480" ht="15.75" customHeight="1"/>
    <row r="4481" ht="15.75" customHeight="1"/>
    <row r="4482" ht="15.75" customHeight="1"/>
    <row r="4483" ht="15.75" customHeight="1"/>
    <row r="4484" ht="15.75" customHeight="1"/>
    <row r="4485" ht="15.75" customHeight="1"/>
    <row r="4486" ht="15.75" customHeight="1"/>
    <row r="4487" ht="15.75" customHeight="1"/>
    <row r="4488" ht="15.75" customHeight="1"/>
    <row r="4489" ht="15.75" customHeight="1"/>
    <row r="4490" ht="15.75" customHeight="1"/>
    <row r="4491" ht="15.75" customHeight="1"/>
    <row r="4492" ht="15.75" customHeight="1"/>
    <row r="4493" ht="15.75" customHeight="1"/>
    <row r="4494" ht="15.75" customHeight="1"/>
    <row r="4495" ht="15.75" customHeight="1"/>
    <row r="4496" ht="15.75" customHeight="1"/>
    <row r="4497" ht="15.75" customHeight="1"/>
    <row r="4498" ht="15.75" customHeight="1"/>
    <row r="4499" ht="15.75" customHeight="1"/>
    <row r="4500" ht="15.75" customHeight="1"/>
    <row r="4501" ht="15.75" customHeight="1"/>
    <row r="4502" ht="15.75" customHeight="1"/>
    <row r="4503" ht="15.75" customHeight="1"/>
    <row r="4504" ht="15.75" customHeight="1"/>
    <row r="4505" ht="15.75" customHeight="1"/>
    <row r="4506" ht="15.75" customHeight="1"/>
    <row r="4507" ht="15.75" customHeight="1"/>
    <row r="4508" ht="15.75" customHeight="1"/>
    <row r="4509" ht="15.75" customHeight="1"/>
    <row r="4510" ht="15.75" customHeight="1"/>
    <row r="4511" ht="15.75" customHeight="1"/>
    <row r="4512" ht="15.75" customHeight="1"/>
    <row r="4513" ht="15.75" customHeight="1"/>
    <row r="4514" ht="15.75" customHeight="1"/>
    <row r="4515" ht="15.75" customHeight="1"/>
    <row r="4516" ht="15.75" customHeight="1"/>
    <row r="4517" ht="15.75" customHeight="1"/>
    <row r="4518" ht="15.75" customHeight="1"/>
    <row r="4519" ht="15.75" customHeight="1"/>
    <row r="4520" ht="15.75" customHeight="1"/>
    <row r="4521" ht="15.75" customHeight="1"/>
    <row r="4522" ht="15.75" customHeight="1"/>
    <row r="4523" ht="15.75" customHeight="1"/>
    <row r="4524" ht="15.75" customHeight="1"/>
    <row r="4525" ht="15.75" customHeight="1"/>
    <row r="4526" ht="15.75" customHeight="1"/>
    <row r="4527" ht="15.75" customHeight="1"/>
    <row r="4528" ht="15.75" customHeight="1"/>
    <row r="4529" ht="15.75" customHeight="1"/>
    <row r="4530" ht="15.75" customHeight="1"/>
    <row r="4531" ht="15.75" customHeight="1"/>
    <row r="4532" ht="15.75" customHeight="1"/>
    <row r="4533" ht="15.75" customHeight="1"/>
    <row r="4534" ht="15.75" customHeight="1"/>
    <row r="4535" ht="15.75" customHeight="1"/>
    <row r="4536" ht="15.75" customHeight="1"/>
    <row r="4537" ht="15.75" customHeight="1"/>
    <row r="4538" ht="15.75" customHeight="1"/>
    <row r="4539" ht="15.75" customHeight="1"/>
    <row r="4540" ht="15.75" customHeight="1"/>
    <row r="4541" ht="15.75" customHeight="1"/>
    <row r="4542" ht="15.75" customHeight="1"/>
    <row r="4543" ht="15.75" customHeight="1"/>
    <row r="4544" ht="15.75" customHeight="1"/>
    <row r="4545" ht="15.75" customHeight="1"/>
    <row r="4546" ht="15.75" customHeight="1"/>
    <row r="4547" ht="15.75" customHeight="1"/>
    <row r="4548" ht="15.75" customHeight="1"/>
    <row r="4549" ht="15.75" customHeight="1"/>
    <row r="4550" ht="15.75" customHeight="1"/>
    <row r="4551" ht="15.75" customHeight="1"/>
    <row r="4552" ht="15.75" customHeight="1"/>
    <row r="4553" ht="15.75" customHeight="1"/>
    <row r="4554" ht="15.75" customHeight="1"/>
    <row r="4555" ht="15.75" customHeight="1"/>
    <row r="4556" ht="15.75" customHeight="1"/>
    <row r="4557" ht="15.75" customHeight="1"/>
    <row r="4558" ht="15.75" customHeight="1"/>
    <row r="4559" ht="15.75" customHeight="1"/>
    <row r="4560" ht="15.75" customHeight="1"/>
    <row r="4561" ht="15.75" customHeight="1"/>
    <row r="4562" ht="15.75" customHeight="1"/>
    <row r="4563" ht="15.75" customHeight="1"/>
    <row r="4564" ht="15.75" customHeight="1"/>
    <row r="4565" ht="15.75" customHeight="1"/>
    <row r="4566" ht="15.75" customHeight="1"/>
    <row r="4567" ht="15.75" customHeight="1"/>
    <row r="4568" ht="15.75" customHeight="1"/>
    <row r="4569" ht="15.75" customHeight="1"/>
    <row r="4570" ht="15.75" customHeight="1"/>
    <row r="4571" ht="15.75" customHeight="1"/>
    <row r="4572" ht="15.75" customHeight="1"/>
    <row r="4573" ht="15.75" customHeight="1"/>
    <row r="4574" ht="15.75" customHeight="1"/>
    <row r="4575" ht="15.75" customHeight="1"/>
    <row r="4576" ht="15.75" customHeight="1"/>
    <row r="4577" ht="15.75" customHeight="1"/>
    <row r="4578" ht="15.75" customHeight="1"/>
    <row r="4579" ht="15.75" customHeight="1"/>
    <row r="4580" ht="15.75" customHeight="1"/>
    <row r="4581" ht="15.75" customHeight="1"/>
    <row r="4582" ht="15.75" customHeight="1"/>
    <row r="4583" ht="15.75" customHeight="1"/>
    <row r="4584" ht="15.75" customHeight="1"/>
    <row r="4585" ht="15.75" customHeight="1"/>
    <row r="4586" ht="15.75" customHeight="1"/>
    <row r="4587" ht="15.75" customHeight="1"/>
    <row r="4588" ht="15.75" customHeight="1"/>
    <row r="4589" ht="15.75" customHeight="1"/>
    <row r="4590" ht="15.75" customHeight="1"/>
    <row r="4591" ht="15.75" customHeight="1"/>
    <row r="4592" ht="15.75" customHeight="1"/>
    <row r="4593" ht="15.75" customHeight="1"/>
    <row r="4594" ht="15.75" customHeight="1"/>
    <row r="4595" ht="15.75" customHeight="1"/>
    <row r="4596" ht="15.75" customHeight="1"/>
    <row r="4597" ht="15.75" customHeight="1"/>
    <row r="4598" ht="15.75" customHeight="1"/>
    <row r="4599" ht="15.75" customHeight="1"/>
    <row r="4600" ht="15.75" customHeight="1"/>
    <row r="4601" ht="15.75" customHeight="1"/>
    <row r="4602" ht="15.75" customHeight="1"/>
    <row r="4603" ht="15.75" customHeight="1"/>
    <row r="4604" ht="15.75" customHeight="1"/>
    <row r="4605" ht="15.75" customHeight="1"/>
    <row r="4606" ht="15.75" customHeight="1"/>
    <row r="4607" ht="15.75" customHeight="1"/>
    <row r="4608" ht="15.75" customHeight="1"/>
    <row r="4609" ht="15.75" customHeight="1"/>
    <row r="4610" ht="15.75" customHeight="1"/>
    <row r="4611" ht="15.75" customHeight="1"/>
    <row r="4612" ht="15.75" customHeight="1"/>
    <row r="4613" ht="15.75" customHeight="1"/>
    <row r="4614" ht="15.75" customHeight="1"/>
    <row r="4615" ht="15.75" customHeight="1"/>
    <row r="4616" ht="15.75" customHeight="1"/>
    <row r="4617" ht="15.75" customHeight="1"/>
    <row r="4618" ht="15.75" customHeight="1"/>
    <row r="4619" ht="15.75" customHeight="1"/>
    <row r="4620" ht="15.75" customHeight="1"/>
    <row r="4621" ht="15.75" customHeight="1"/>
    <row r="4622" ht="15.75" customHeight="1"/>
    <row r="4623" ht="15.75" customHeight="1"/>
    <row r="4624" ht="15.75" customHeight="1"/>
    <row r="4625" ht="15.75" customHeight="1"/>
    <row r="4626" ht="15.75" customHeight="1"/>
    <row r="4627" ht="15.75" customHeight="1"/>
    <row r="4628" ht="15.75" customHeight="1"/>
    <row r="4629" ht="15.75" customHeight="1"/>
    <row r="4630" ht="15.75" customHeight="1"/>
    <row r="4631" ht="15.75" customHeight="1"/>
    <row r="4632" ht="15.75" customHeight="1"/>
    <row r="4633" ht="15.75" customHeight="1"/>
    <row r="4634" ht="15.75" customHeight="1"/>
    <row r="4635" ht="15.75" customHeight="1"/>
    <row r="4636" ht="15.75" customHeight="1"/>
    <row r="4637" ht="15.75" customHeight="1"/>
    <row r="4638" ht="15.75" customHeight="1"/>
    <row r="4639" ht="15.75" customHeight="1"/>
    <row r="4640" ht="15.75" customHeight="1"/>
    <row r="4641" ht="15.75" customHeight="1"/>
    <row r="4642" ht="15.75" customHeight="1"/>
    <row r="4643" ht="15.75" customHeight="1"/>
    <row r="4644" ht="15.75" customHeight="1"/>
    <row r="4645" ht="15.75" customHeight="1"/>
    <row r="4646" ht="15.75" customHeight="1"/>
    <row r="4647" ht="15.75" customHeight="1"/>
    <row r="4648" ht="15.75" customHeight="1"/>
    <row r="4649" ht="15.75" customHeight="1"/>
    <row r="4650" ht="15.75" customHeight="1"/>
    <row r="4651" ht="15.75" customHeight="1"/>
    <row r="4652" ht="15.75" customHeight="1"/>
    <row r="4653" ht="15.75" customHeight="1"/>
    <row r="4654" ht="15.75" customHeight="1"/>
    <row r="4655" ht="15.75" customHeight="1"/>
    <row r="4656" ht="15.75" customHeight="1"/>
    <row r="4657" ht="15.75" customHeight="1"/>
    <row r="4658" ht="15.75" customHeight="1"/>
    <row r="4659" ht="15.75" customHeight="1"/>
    <row r="4660" ht="15.75" customHeight="1"/>
    <row r="4661" ht="15.75" customHeight="1"/>
    <row r="4662" ht="15.75" customHeight="1"/>
    <row r="4663" ht="15.75" customHeight="1"/>
    <row r="4664" ht="15.75" customHeight="1"/>
    <row r="4665" ht="15.75" customHeight="1"/>
    <row r="4666" ht="15.75" customHeight="1"/>
    <row r="4667" ht="15.75" customHeight="1"/>
    <row r="4668" ht="15.75" customHeight="1"/>
    <row r="4669" ht="15.75" customHeight="1"/>
    <row r="4670" ht="15.75" customHeight="1"/>
    <row r="4671" ht="15.75" customHeight="1"/>
    <row r="4672" ht="15.75" customHeight="1"/>
    <row r="4673" ht="15.75" customHeight="1"/>
    <row r="4674" ht="15.75" customHeight="1"/>
    <row r="4675" ht="15.75" customHeight="1"/>
    <row r="4676" ht="15.75" customHeight="1"/>
    <row r="4677" ht="15.75" customHeight="1"/>
    <row r="4678" ht="15.75" customHeight="1"/>
    <row r="4679" ht="15.75" customHeight="1"/>
    <row r="4680" ht="15.75" customHeight="1"/>
    <row r="4681" ht="15.75" customHeight="1"/>
    <row r="4682" ht="15.75" customHeight="1"/>
    <row r="4683" ht="15.75" customHeight="1"/>
    <row r="4684" ht="15.75" customHeight="1"/>
    <row r="4685" ht="15.75" customHeight="1"/>
    <row r="4686" ht="15.75" customHeight="1"/>
    <row r="4687" ht="15.75" customHeight="1"/>
    <row r="4688" ht="15.75" customHeight="1"/>
    <row r="4689" ht="15.75" customHeight="1"/>
    <row r="4690" ht="15.75" customHeight="1"/>
    <row r="4691" ht="15.75" customHeight="1"/>
    <row r="4692" ht="15.75" customHeight="1"/>
    <row r="4693" ht="15.75" customHeight="1"/>
    <row r="4694" ht="15.75" customHeight="1"/>
    <row r="4695" ht="15.75" customHeight="1"/>
    <row r="4696" ht="15.75" customHeight="1"/>
    <row r="4697" ht="15.75" customHeight="1"/>
    <row r="4698" ht="15.75" customHeight="1"/>
    <row r="4699" ht="15.75" customHeight="1"/>
    <row r="4700" ht="15.75" customHeight="1"/>
    <row r="4701" ht="15.75" customHeight="1"/>
    <row r="4702" ht="15.75" customHeight="1"/>
    <row r="4703" ht="15.75" customHeight="1"/>
    <row r="4704" ht="15.75" customHeight="1"/>
    <row r="4705" ht="15.75" customHeight="1"/>
    <row r="4706" ht="15.75" customHeight="1"/>
    <row r="4707" ht="15.75" customHeight="1"/>
    <row r="4708" ht="15.75" customHeight="1"/>
    <row r="4709" ht="15.75" customHeight="1"/>
    <row r="4710" ht="15.75" customHeight="1"/>
    <row r="4711" ht="15.75" customHeight="1"/>
    <row r="4712" ht="15.75" customHeight="1"/>
    <row r="4713" ht="15.75" customHeight="1"/>
    <row r="4714" ht="15.75" customHeight="1"/>
    <row r="4715" ht="15.75" customHeight="1"/>
    <row r="4716" ht="15.75" customHeight="1"/>
    <row r="4717" ht="15.75" customHeight="1"/>
    <row r="4718" ht="15.75" customHeight="1"/>
    <row r="4719" ht="15.75" customHeight="1"/>
    <row r="4720" ht="15.75" customHeight="1"/>
    <row r="4721" ht="15.75" customHeight="1"/>
    <row r="4722" ht="15.75" customHeight="1"/>
    <row r="4723" ht="15.75" customHeight="1"/>
    <row r="4724" ht="15.75" customHeight="1"/>
    <row r="4725" ht="15.75" customHeight="1"/>
    <row r="4726" ht="15.75" customHeight="1"/>
    <row r="4727" ht="15.75" customHeight="1"/>
    <row r="4728" ht="15.75" customHeight="1"/>
    <row r="4729" ht="15.75" customHeight="1"/>
    <row r="4730" ht="15.75" customHeight="1"/>
    <row r="4731" ht="15.75" customHeight="1"/>
    <row r="4732" ht="15.75" customHeight="1"/>
    <row r="4733" ht="15.75" customHeight="1"/>
    <row r="4734" ht="15.75" customHeight="1"/>
    <row r="4735" ht="15.75" customHeight="1"/>
    <row r="4736" ht="15.75" customHeight="1"/>
    <row r="4737" ht="15.75" customHeight="1"/>
    <row r="4738" ht="15.75" customHeight="1"/>
    <row r="4739" ht="15.75" customHeight="1"/>
    <row r="4740" ht="15.75" customHeight="1"/>
    <row r="4741" ht="15.75" customHeight="1"/>
    <row r="4742" ht="15.75" customHeight="1"/>
    <row r="4743" ht="15.75" customHeight="1"/>
    <row r="4744" ht="15.75" customHeight="1"/>
    <row r="4745" ht="15.75" customHeight="1"/>
    <row r="4746" ht="15.75" customHeight="1"/>
    <row r="4747" ht="15.75" customHeight="1"/>
    <row r="4748" ht="15.75" customHeight="1"/>
    <row r="4749" ht="15.75" customHeight="1"/>
    <row r="4750" ht="15.75" customHeight="1"/>
    <row r="4751" ht="15.75" customHeight="1"/>
    <row r="4752" ht="15.75" customHeight="1"/>
    <row r="4753" ht="15.75" customHeight="1"/>
    <row r="4754" ht="15.75" customHeight="1"/>
    <row r="4755" ht="15.75" customHeight="1"/>
    <row r="4756" ht="15.75" customHeight="1"/>
    <row r="4757" ht="15.75" customHeight="1"/>
    <row r="4758" ht="15.75" customHeight="1"/>
    <row r="4759" ht="15.75" customHeight="1"/>
    <row r="4760" ht="15.75" customHeight="1"/>
    <row r="4761" ht="15.75" customHeight="1"/>
    <row r="4762" ht="15.75" customHeight="1"/>
    <row r="4763" ht="15.75" customHeight="1"/>
    <row r="4764" ht="15.75" customHeight="1"/>
    <row r="4765" ht="15.75" customHeight="1"/>
    <row r="4766" ht="15.75" customHeight="1"/>
    <row r="4767" ht="15.75" customHeight="1"/>
    <row r="4768" ht="15.75" customHeight="1"/>
    <row r="4769" ht="15.75" customHeight="1"/>
    <row r="4770" ht="15.75" customHeight="1"/>
    <row r="4771" ht="15.75" customHeight="1"/>
    <row r="4772" ht="15.75" customHeight="1"/>
    <row r="4773" ht="15.75" customHeight="1"/>
    <row r="4774" ht="15.75" customHeight="1"/>
    <row r="4775" ht="15.75" customHeight="1"/>
    <row r="4776" ht="15.75" customHeight="1"/>
    <row r="4777" ht="15.75" customHeight="1"/>
    <row r="4778" ht="15.75" customHeight="1"/>
    <row r="4779" ht="15.75" customHeight="1"/>
    <row r="4780" ht="15.75" customHeight="1"/>
    <row r="4781" ht="15.75" customHeight="1"/>
    <row r="4782" ht="15.75" customHeight="1"/>
    <row r="4783" ht="15.75" customHeight="1"/>
    <row r="4784" ht="15.75" customHeight="1"/>
    <row r="4785" ht="15.75" customHeight="1"/>
    <row r="4786" ht="15.75" customHeight="1"/>
    <row r="4787" ht="15.75" customHeight="1"/>
    <row r="4788" ht="15.75" customHeight="1"/>
    <row r="4789" ht="15.75" customHeight="1"/>
    <row r="4790" ht="15.75" customHeight="1"/>
    <row r="4791" ht="15.75" customHeight="1"/>
    <row r="4792" ht="15.75" customHeight="1"/>
    <row r="4793" ht="15.75" customHeight="1"/>
    <row r="4794" ht="15.75" customHeight="1"/>
    <row r="4795" ht="15.75" customHeight="1"/>
    <row r="4796" ht="15.75" customHeight="1"/>
    <row r="4797" ht="15.75" customHeight="1"/>
    <row r="4798" ht="15.75" customHeight="1"/>
    <row r="4799" ht="15.75" customHeight="1"/>
    <row r="4800" ht="15.75" customHeight="1"/>
    <row r="4801" ht="15.75" customHeight="1"/>
    <row r="4802" ht="15.75" customHeight="1"/>
    <row r="4803" ht="15.75" customHeight="1"/>
    <row r="4804" ht="15.75" customHeight="1"/>
    <row r="4805" ht="15.75" customHeight="1"/>
    <row r="4806" ht="15.75" customHeight="1"/>
    <row r="4807" ht="15.75" customHeight="1"/>
    <row r="4808" ht="15.75" customHeight="1"/>
    <row r="4809" ht="15.75" customHeight="1"/>
    <row r="4810" ht="15.75" customHeight="1"/>
    <row r="4811" ht="15.75" customHeight="1"/>
    <row r="4812" ht="15.75" customHeight="1"/>
    <row r="4813" ht="15.75" customHeight="1"/>
    <row r="4814" ht="15.75" customHeight="1"/>
    <row r="4815" ht="15.75" customHeight="1"/>
    <row r="4816" ht="15.75" customHeight="1"/>
    <row r="4817" ht="15.75" customHeight="1"/>
    <row r="4818" ht="15.75" customHeight="1"/>
    <row r="4819" ht="15.75" customHeight="1"/>
    <row r="4820" ht="15.75" customHeight="1"/>
    <row r="4821" ht="15.75" customHeight="1"/>
    <row r="4822" ht="15.75" customHeight="1"/>
    <row r="4823" ht="15.75" customHeight="1"/>
    <row r="4824" ht="15.75" customHeight="1"/>
    <row r="4825" ht="15.75" customHeight="1"/>
    <row r="4826" ht="15.75" customHeight="1"/>
    <row r="4827" ht="15.75" customHeight="1"/>
    <row r="4828" ht="15.75" customHeight="1"/>
    <row r="4829" ht="15.75" customHeight="1"/>
    <row r="4830" ht="15.75" customHeight="1"/>
    <row r="4831" ht="15.75" customHeight="1"/>
    <row r="4832" ht="15.75" customHeight="1"/>
    <row r="4833" ht="15.75" customHeight="1"/>
    <row r="4834" ht="15.75" customHeight="1"/>
    <row r="4835" ht="15.75" customHeight="1"/>
    <row r="4836" ht="15.75" customHeight="1"/>
    <row r="4837" ht="15.75" customHeight="1"/>
    <row r="4838" ht="15.75" customHeight="1"/>
    <row r="4839" ht="15.75" customHeight="1"/>
    <row r="4840" ht="15.75" customHeight="1"/>
    <row r="4841" ht="15.75" customHeight="1"/>
    <row r="4842" ht="15.75" customHeight="1"/>
    <row r="4843" ht="15.75" customHeight="1"/>
    <row r="4844" ht="15.75" customHeight="1"/>
    <row r="4845" ht="15.75" customHeight="1"/>
    <row r="4846" ht="15.75" customHeight="1"/>
    <row r="4847" ht="15.75" customHeight="1"/>
    <row r="4848" ht="15.75" customHeight="1"/>
    <row r="4849" ht="15.75" customHeight="1"/>
    <row r="4850" ht="15.75" customHeight="1"/>
    <row r="4851" ht="15.75" customHeight="1"/>
    <row r="4852" ht="15.75" customHeight="1"/>
    <row r="4853" ht="15.75" customHeight="1"/>
    <row r="4854" ht="15.75" customHeight="1"/>
    <row r="4855" ht="15.75" customHeight="1"/>
    <row r="4856" ht="15.75" customHeight="1"/>
    <row r="4857" ht="15.75" customHeight="1"/>
    <row r="4858" ht="15.75" customHeight="1"/>
    <row r="4859" ht="15.75" customHeight="1"/>
    <row r="4860" ht="15.75" customHeight="1"/>
    <row r="4861" ht="15.75" customHeight="1"/>
    <row r="4862" ht="15.75" customHeight="1"/>
    <row r="4863" ht="15.75" customHeight="1"/>
    <row r="4864" ht="15.75" customHeight="1"/>
    <row r="4865" ht="15.75" customHeight="1"/>
    <row r="4866" ht="15.75" customHeight="1"/>
    <row r="4867" ht="15.75" customHeight="1"/>
    <row r="4868" ht="15.75" customHeight="1"/>
    <row r="4869" ht="15.75" customHeight="1"/>
    <row r="4870" ht="15.75" customHeight="1"/>
    <row r="4871" ht="15.75" customHeight="1"/>
    <row r="4872" ht="15.75" customHeight="1"/>
    <row r="4873" ht="15.75" customHeight="1"/>
    <row r="4874" ht="15.75" customHeight="1"/>
    <row r="4875" ht="15.75" customHeight="1"/>
    <row r="4876" ht="15.75" customHeight="1"/>
    <row r="4877" ht="15.75" customHeight="1"/>
    <row r="4878" ht="15.75" customHeight="1"/>
    <row r="4879" ht="15.75" customHeight="1"/>
    <row r="4880" ht="15.75" customHeight="1"/>
    <row r="4881" ht="15.75" customHeight="1"/>
    <row r="4882" ht="15.75" customHeight="1"/>
    <row r="4883" ht="15.75" customHeight="1"/>
    <row r="4884" ht="15.75" customHeight="1"/>
    <row r="4885" ht="15.75" customHeight="1"/>
    <row r="4886" ht="15.75" customHeight="1"/>
    <row r="4887" ht="15.75" customHeight="1"/>
    <row r="4888" ht="15.75" customHeight="1"/>
    <row r="4889" ht="15.75" customHeight="1"/>
    <row r="4890" ht="15.75" customHeight="1"/>
    <row r="4891" ht="15.75" customHeight="1"/>
    <row r="4892" ht="15.75" customHeight="1"/>
    <row r="4893" ht="15.75" customHeight="1"/>
    <row r="4894" ht="15.75" customHeight="1"/>
    <row r="4895" ht="15.75" customHeight="1"/>
    <row r="4896" ht="15.75" customHeight="1"/>
    <row r="4897" ht="15.75" customHeight="1"/>
    <row r="4898" ht="15.75" customHeight="1"/>
    <row r="4899" ht="15.75" customHeight="1"/>
    <row r="4900" ht="15.75" customHeight="1"/>
    <row r="4901" ht="15.75" customHeight="1"/>
    <row r="4902" ht="15.75" customHeight="1"/>
    <row r="4903" ht="15.75" customHeight="1"/>
    <row r="4904" ht="15.75" customHeight="1"/>
    <row r="4905" ht="15.75" customHeight="1"/>
    <row r="4906" ht="15.75" customHeight="1"/>
    <row r="4907" ht="15.75" customHeight="1"/>
    <row r="4908" ht="15.75" customHeight="1"/>
    <row r="4909" ht="15.75" customHeight="1"/>
    <row r="4910" ht="15.75" customHeight="1"/>
    <row r="4911" ht="15.75" customHeight="1"/>
    <row r="4912" ht="15.75" customHeight="1"/>
    <row r="4913" ht="15.75" customHeight="1"/>
    <row r="4914" ht="15.75" customHeight="1"/>
    <row r="4915" ht="15.75" customHeight="1"/>
    <row r="4916" ht="15.75" customHeight="1"/>
    <row r="4917" ht="15.75" customHeight="1"/>
    <row r="4918" ht="15.75" customHeight="1"/>
    <row r="4919" ht="15.75" customHeight="1"/>
    <row r="4920" ht="15.75" customHeight="1"/>
    <row r="4921" ht="15.75" customHeight="1"/>
    <row r="4922" ht="15.75" customHeight="1"/>
    <row r="4923" ht="15.75" customHeight="1"/>
    <row r="4924" ht="15.75" customHeight="1"/>
    <row r="4925" ht="15.75" customHeight="1"/>
    <row r="4926" ht="15.75" customHeight="1"/>
    <row r="4927" ht="15.75" customHeight="1"/>
    <row r="4928" ht="15.75" customHeight="1"/>
    <row r="4929" ht="15.75" customHeight="1"/>
    <row r="4930" ht="15.75" customHeight="1"/>
    <row r="4931" ht="15.75" customHeight="1"/>
    <row r="4932" ht="15.75" customHeight="1"/>
    <row r="4933" ht="15.75" customHeight="1"/>
    <row r="4934" ht="15.75" customHeight="1"/>
    <row r="4935" ht="15.75" customHeight="1"/>
    <row r="4936" ht="15.75" customHeight="1"/>
    <row r="4937" ht="15.75" customHeight="1"/>
    <row r="4938" ht="15.75" customHeight="1"/>
    <row r="4939" ht="15.75" customHeight="1"/>
    <row r="4940" ht="15.75" customHeight="1"/>
    <row r="4941" ht="15.75" customHeight="1"/>
    <row r="4942" ht="15.75" customHeight="1"/>
    <row r="4943" ht="15.75" customHeight="1"/>
    <row r="4944" ht="15.75" customHeight="1"/>
    <row r="4945" ht="15.75" customHeight="1"/>
    <row r="4946" ht="15.75" customHeight="1"/>
    <row r="4947" ht="15.75" customHeight="1"/>
    <row r="4948" ht="15.75" customHeight="1"/>
    <row r="4949" ht="15.75" customHeight="1"/>
    <row r="4950" ht="15.75" customHeight="1"/>
    <row r="4951" ht="15.75" customHeight="1"/>
    <row r="4952" ht="15.75" customHeight="1"/>
    <row r="4953" ht="15.75" customHeight="1"/>
    <row r="4954" ht="15.75" customHeight="1"/>
    <row r="4955" ht="15.75" customHeight="1"/>
    <row r="4956" ht="15.75" customHeight="1"/>
    <row r="4957" ht="15.75" customHeight="1"/>
    <row r="4958" ht="15.75" customHeight="1"/>
    <row r="4959" ht="15.75" customHeight="1"/>
    <row r="4960" ht="15.75" customHeight="1"/>
    <row r="4961" ht="15.75" customHeight="1"/>
    <row r="4962" ht="15.75" customHeight="1"/>
    <row r="4963" ht="15.75" customHeight="1"/>
    <row r="4964" ht="15.75" customHeight="1"/>
    <row r="4965" ht="15.75" customHeight="1"/>
    <row r="4966" ht="15.75" customHeight="1"/>
    <row r="4967" ht="15.75" customHeight="1"/>
    <row r="4968" ht="15.75" customHeight="1"/>
    <row r="4969" ht="15.75" customHeight="1"/>
    <row r="4970" ht="15.75" customHeight="1"/>
    <row r="4971" ht="15.75" customHeight="1"/>
    <row r="4972" ht="15.75" customHeight="1"/>
    <row r="4973" ht="15.75" customHeight="1"/>
    <row r="4974" ht="15.75" customHeight="1"/>
    <row r="4975" ht="15.75" customHeight="1"/>
    <row r="4976" ht="15.75" customHeight="1"/>
    <row r="4977" ht="15.75" customHeight="1"/>
    <row r="4978" ht="15.75" customHeight="1"/>
    <row r="4979" ht="15.75" customHeight="1"/>
    <row r="4980" ht="15.75" customHeight="1"/>
    <row r="4981" ht="15.75" customHeight="1"/>
    <row r="4982" ht="15.75" customHeight="1"/>
    <row r="4983" ht="15.75" customHeight="1"/>
    <row r="4984" ht="15.75" customHeight="1"/>
    <row r="4985" ht="15.75" customHeight="1"/>
    <row r="4986" ht="15.75" customHeight="1"/>
    <row r="4987" ht="15.75" customHeight="1"/>
    <row r="4988" ht="15.75" customHeight="1"/>
    <row r="4989" ht="15.75" customHeight="1"/>
    <row r="4990" ht="15.75" customHeight="1"/>
    <row r="4991" ht="15.75" customHeight="1"/>
    <row r="4992" ht="15.75" customHeight="1"/>
    <row r="4993" ht="15.75" customHeight="1"/>
    <row r="4994" ht="15.75" customHeight="1"/>
    <row r="4995" ht="15.75" customHeight="1"/>
    <row r="4996" ht="15.75" customHeight="1"/>
    <row r="4997" ht="15.75" customHeight="1"/>
    <row r="4998" ht="15.75" customHeight="1"/>
    <row r="4999" ht="15.75" customHeight="1"/>
    <row r="5000" ht="15.75" customHeight="1"/>
    <row r="5001" ht="15.75" customHeight="1"/>
    <row r="5002" ht="15.75" customHeight="1"/>
    <row r="5003" ht="15.75" customHeight="1"/>
    <row r="5004" ht="15.75" customHeight="1"/>
    <row r="5005" ht="15.75" customHeight="1"/>
    <row r="5006" ht="15.75" customHeight="1"/>
    <row r="5007" ht="15.75" customHeight="1"/>
    <row r="5008" ht="15.75" customHeight="1"/>
    <row r="5009" ht="15.75" customHeight="1"/>
    <row r="5010" ht="15.75" customHeight="1"/>
    <row r="5011" ht="15.75" customHeight="1"/>
    <row r="5012" ht="15.75" customHeight="1"/>
    <row r="5013" ht="15.75" customHeight="1"/>
    <row r="5014" ht="15.75" customHeight="1"/>
    <row r="5015" ht="15.75" customHeight="1"/>
    <row r="5016" ht="15.75" customHeight="1"/>
    <row r="5017" ht="15.75" customHeight="1"/>
    <row r="5018" ht="15.75" customHeight="1"/>
    <row r="5019" ht="15.75" customHeight="1"/>
    <row r="5020" ht="15.75" customHeight="1"/>
    <row r="5021" ht="15.75" customHeight="1"/>
    <row r="5022" ht="15.75" customHeight="1"/>
    <row r="5023" ht="15.75" customHeight="1"/>
    <row r="5024" ht="15.75" customHeight="1"/>
    <row r="5025" ht="15.75" customHeight="1"/>
    <row r="5026" ht="15.75" customHeight="1"/>
    <row r="5027" ht="15.75" customHeight="1"/>
    <row r="5028" ht="15.75" customHeight="1"/>
    <row r="5029" ht="15.75" customHeight="1"/>
    <row r="5030" ht="15.75" customHeight="1"/>
    <row r="5031" ht="15.75" customHeight="1"/>
    <row r="5032" ht="15.75" customHeight="1"/>
    <row r="5033" ht="15.75" customHeight="1"/>
    <row r="5034" ht="15.75" customHeight="1"/>
    <row r="5035" ht="15.75" customHeight="1"/>
    <row r="5036" ht="15.75" customHeight="1"/>
    <row r="5037" ht="15.75" customHeight="1"/>
    <row r="5038" ht="15.75" customHeight="1"/>
    <row r="5039" ht="15.75" customHeight="1"/>
    <row r="5040" ht="15.75" customHeight="1"/>
    <row r="5041" ht="15.75" customHeight="1"/>
    <row r="5042" ht="15.75" customHeight="1"/>
    <row r="5043" ht="15.75" customHeight="1"/>
    <row r="5044" ht="15.75" customHeight="1"/>
    <row r="5045" ht="15.75" customHeight="1"/>
    <row r="5046" ht="15.75" customHeight="1"/>
    <row r="5047" ht="15.75" customHeight="1"/>
    <row r="5048" ht="15.75" customHeight="1"/>
    <row r="5049" ht="15.75" customHeight="1"/>
    <row r="5050" ht="15.75" customHeight="1"/>
    <row r="5051" ht="15.75" customHeight="1"/>
    <row r="5052" ht="15.75" customHeight="1"/>
    <row r="5053" ht="15.75" customHeight="1"/>
    <row r="5054" ht="15.75" customHeight="1"/>
    <row r="5055" ht="15.75" customHeight="1"/>
    <row r="5056" ht="15.75" customHeight="1"/>
    <row r="5057" ht="15.75" customHeight="1"/>
    <row r="5058" ht="15.75" customHeight="1"/>
    <row r="5059" ht="15.75" customHeight="1"/>
    <row r="5060" ht="15.75" customHeight="1"/>
    <row r="5061" ht="15.75" customHeight="1"/>
    <row r="5062" ht="15.75" customHeight="1"/>
    <row r="5063" ht="15.75" customHeight="1"/>
    <row r="5064" ht="15.75" customHeight="1"/>
    <row r="5065" ht="15.75" customHeight="1"/>
    <row r="5066" ht="15.75" customHeight="1"/>
    <row r="5067" ht="15.75" customHeight="1"/>
    <row r="5068" ht="15.75" customHeight="1"/>
    <row r="5069" ht="15.75" customHeight="1"/>
    <row r="5070" ht="15.75" customHeight="1"/>
    <row r="5071" ht="15.75" customHeight="1"/>
    <row r="5072" ht="15.75" customHeight="1"/>
    <row r="5073" ht="15.75" customHeight="1"/>
    <row r="5074" ht="15.75" customHeight="1"/>
    <row r="5075" ht="15.75" customHeight="1"/>
    <row r="5076" ht="15.75" customHeight="1"/>
    <row r="5077" ht="15.75" customHeight="1"/>
    <row r="5078" ht="15.75" customHeight="1"/>
    <row r="5079" ht="15.75" customHeight="1"/>
    <row r="5080" ht="15.75" customHeight="1"/>
    <row r="5081" ht="15.75" customHeight="1"/>
    <row r="5082" ht="15.75" customHeight="1"/>
    <row r="5083" ht="15.75" customHeight="1"/>
    <row r="5084" ht="15.75" customHeight="1"/>
    <row r="5085" ht="15.75" customHeight="1"/>
    <row r="5086" ht="15.75" customHeight="1"/>
    <row r="5087" ht="15.75" customHeight="1"/>
    <row r="5088" ht="15.75" customHeight="1"/>
    <row r="5089" ht="15.75" customHeight="1"/>
    <row r="5090" ht="15.75" customHeight="1"/>
    <row r="5091" ht="15.75" customHeight="1"/>
    <row r="5092" ht="15.75" customHeight="1"/>
    <row r="5093" ht="15.75" customHeight="1"/>
    <row r="5094" ht="15.75" customHeight="1"/>
    <row r="5095" ht="15.75" customHeight="1"/>
    <row r="5096" ht="15.75" customHeight="1"/>
    <row r="5097" ht="15.75" customHeight="1"/>
    <row r="5098" ht="15.75" customHeight="1"/>
    <row r="5099" ht="15.75" customHeight="1"/>
    <row r="5100" ht="15.75" customHeight="1"/>
    <row r="5101" ht="15.75" customHeight="1"/>
    <row r="5102" ht="15.75" customHeight="1"/>
    <row r="5103" ht="15.75" customHeight="1"/>
    <row r="5104" ht="15.75" customHeight="1"/>
    <row r="5105" ht="15.75" customHeight="1"/>
    <row r="5106" ht="15.75" customHeight="1"/>
    <row r="5107" ht="15.75" customHeight="1"/>
    <row r="5108" ht="15.75" customHeight="1"/>
    <row r="5109" ht="15.75" customHeight="1"/>
    <row r="5110" ht="15.75" customHeight="1"/>
    <row r="5111" ht="15.75" customHeight="1"/>
    <row r="5112" ht="15.75" customHeight="1"/>
    <row r="5113" ht="15.75" customHeight="1"/>
    <row r="5114" ht="15.75" customHeight="1"/>
    <row r="5115" ht="15.75" customHeight="1"/>
    <row r="5116" ht="15.75" customHeight="1"/>
    <row r="5117" ht="15.75" customHeight="1"/>
    <row r="5118" ht="15.75" customHeight="1"/>
    <row r="5119" ht="15.75" customHeight="1"/>
    <row r="5120" ht="15.75" customHeight="1"/>
    <row r="5121" ht="15.75" customHeight="1"/>
    <row r="5122" ht="15.75" customHeight="1"/>
    <row r="5123" ht="15.75" customHeight="1"/>
    <row r="5124" ht="15.75" customHeight="1"/>
    <row r="5125" ht="15.75" customHeight="1"/>
    <row r="5126" ht="15.75" customHeight="1"/>
    <row r="5127" ht="15.75" customHeight="1"/>
    <row r="5128" ht="15.75" customHeight="1"/>
    <row r="5129" ht="15.75" customHeight="1"/>
    <row r="5130" ht="15.75" customHeight="1"/>
    <row r="5131" ht="15.75" customHeight="1"/>
    <row r="5132" ht="15.75" customHeight="1"/>
    <row r="5133" ht="15.75" customHeight="1"/>
    <row r="5134" ht="15.75" customHeight="1"/>
    <row r="5135" ht="15.75" customHeight="1"/>
    <row r="5136" ht="15.75" customHeight="1"/>
    <row r="5137" ht="15.75" customHeight="1"/>
    <row r="5138" ht="15.75" customHeight="1"/>
    <row r="5139" ht="15.75" customHeight="1"/>
    <row r="5140" ht="15.75" customHeight="1"/>
    <row r="5141" ht="15.75" customHeight="1"/>
    <row r="5142" ht="15.75" customHeight="1"/>
    <row r="5143" ht="15.75" customHeight="1"/>
    <row r="5144" ht="15.75" customHeight="1"/>
    <row r="5145" ht="15.75" customHeight="1"/>
    <row r="5146" ht="15.75" customHeight="1"/>
    <row r="5147" ht="15.75" customHeight="1"/>
    <row r="5148" ht="15.75" customHeight="1"/>
    <row r="5149" ht="15.75" customHeight="1"/>
    <row r="5150" ht="15.75" customHeight="1"/>
    <row r="5151" ht="15.75" customHeight="1"/>
    <row r="5152" ht="15.75" customHeight="1"/>
    <row r="5153" ht="15.75" customHeight="1"/>
    <row r="5154" ht="15.75" customHeight="1"/>
    <row r="5155" ht="15.75" customHeight="1"/>
    <row r="5156" ht="15.75" customHeight="1"/>
    <row r="5157" ht="15.75" customHeight="1"/>
    <row r="5158" ht="15.75" customHeight="1"/>
    <row r="5159" ht="15.75" customHeight="1"/>
    <row r="5160" ht="15.75" customHeight="1"/>
    <row r="5161" ht="15.75" customHeight="1"/>
    <row r="5162" ht="15.75" customHeight="1"/>
    <row r="5163" ht="15.75" customHeight="1"/>
    <row r="5164" ht="15.75" customHeight="1"/>
    <row r="5165" ht="15.75" customHeight="1"/>
    <row r="5166" ht="15.75" customHeight="1"/>
    <row r="5167" ht="15.75" customHeight="1"/>
    <row r="5168" ht="15.75" customHeight="1"/>
    <row r="5169" ht="15.75" customHeight="1"/>
    <row r="5170" ht="15.75" customHeight="1"/>
    <row r="5171" ht="15.75" customHeight="1"/>
    <row r="5172" ht="15.75" customHeight="1"/>
    <row r="5173" ht="15.75" customHeight="1"/>
    <row r="5174" ht="15.75" customHeight="1"/>
    <row r="5175" ht="15.75" customHeight="1"/>
    <row r="5176" ht="15.75" customHeight="1"/>
    <row r="5177" ht="15.75" customHeight="1"/>
    <row r="5178" ht="15.75" customHeight="1"/>
    <row r="5179" ht="15.75" customHeight="1"/>
    <row r="5180" ht="15.75" customHeight="1"/>
    <row r="5181" ht="15.75" customHeight="1"/>
    <row r="5182" ht="15.75" customHeight="1"/>
    <row r="5183" ht="15.75" customHeight="1"/>
    <row r="5184" ht="15.75" customHeight="1"/>
    <row r="5185" ht="15.75" customHeight="1"/>
    <row r="5186" ht="15.75" customHeight="1"/>
    <row r="5187" ht="15.75" customHeight="1"/>
    <row r="5188" ht="15.75" customHeight="1"/>
    <row r="5189" ht="15.75" customHeight="1"/>
    <row r="5190" ht="15.75" customHeight="1"/>
    <row r="5191" ht="15.75" customHeight="1"/>
    <row r="5192" ht="15.75" customHeight="1"/>
    <row r="5193" ht="15.75" customHeight="1"/>
    <row r="5194" ht="15.75" customHeight="1"/>
    <row r="5195" ht="15.75" customHeight="1"/>
    <row r="5196" ht="15.75" customHeight="1"/>
    <row r="5197" ht="15.75" customHeight="1"/>
    <row r="5198" ht="15.75" customHeight="1"/>
    <row r="5199" ht="15.75" customHeight="1"/>
    <row r="5200" ht="15.75" customHeight="1"/>
    <row r="5201" ht="15.75" customHeight="1"/>
    <row r="5202" ht="15.75" customHeight="1"/>
    <row r="5203" ht="15.75" customHeight="1"/>
    <row r="5204" ht="15.75" customHeight="1"/>
    <row r="5205" ht="15.75" customHeight="1"/>
    <row r="5206" ht="15.75" customHeight="1"/>
    <row r="5207" ht="15.75" customHeight="1"/>
    <row r="5208" ht="15.75" customHeight="1"/>
    <row r="5209" ht="15.75" customHeight="1"/>
    <row r="5210" ht="15.75" customHeight="1"/>
    <row r="5211" ht="15.75" customHeight="1"/>
    <row r="5212" ht="15.75" customHeight="1"/>
    <row r="5213" ht="15.75" customHeight="1"/>
    <row r="5214" ht="15.75" customHeight="1"/>
    <row r="5215" ht="15.75" customHeight="1"/>
    <row r="5216" ht="15.75" customHeight="1"/>
    <row r="5217" ht="15.75" customHeight="1"/>
    <row r="5218" ht="15.75" customHeight="1"/>
    <row r="5219" ht="15.75" customHeight="1"/>
    <row r="5220" ht="15.75" customHeight="1"/>
    <row r="5221" ht="15.75" customHeight="1"/>
    <row r="5222" ht="15.75" customHeight="1"/>
    <row r="5223" ht="15.75" customHeight="1"/>
    <row r="5224" ht="15.75" customHeight="1"/>
    <row r="5225" ht="15.75" customHeight="1"/>
    <row r="5226" ht="15.75" customHeight="1"/>
    <row r="5227" ht="15.75" customHeight="1"/>
    <row r="5228" ht="15.75" customHeight="1"/>
    <row r="5229" ht="15.75" customHeight="1"/>
    <row r="5230" ht="15.75" customHeight="1"/>
    <row r="5231" ht="15.75" customHeight="1"/>
    <row r="5232" ht="15.75" customHeight="1"/>
    <row r="5233" ht="15.75" customHeight="1"/>
    <row r="5234" ht="15.75" customHeight="1"/>
    <row r="5235" ht="15.75" customHeight="1"/>
    <row r="5236" ht="15.75" customHeight="1"/>
    <row r="5237" ht="15.75" customHeight="1"/>
    <row r="5238" ht="15.75" customHeight="1"/>
    <row r="5239" ht="15.75" customHeight="1"/>
    <row r="5240" ht="15.75" customHeight="1"/>
    <row r="5241" ht="15.75" customHeight="1"/>
    <row r="5242" ht="15.75" customHeight="1"/>
    <row r="5243" ht="15.75" customHeight="1"/>
    <row r="5244" ht="15.75" customHeight="1"/>
    <row r="5245" ht="15.75" customHeight="1"/>
    <row r="5246" ht="15.75" customHeight="1"/>
    <row r="5247" ht="15.75" customHeight="1"/>
    <row r="5248" ht="15.75" customHeight="1"/>
    <row r="5249" ht="15.75" customHeight="1"/>
    <row r="5250" ht="15.75" customHeight="1"/>
    <row r="5251" ht="15.75" customHeight="1"/>
    <row r="5252" ht="15.75" customHeight="1"/>
    <row r="5253" ht="15.75" customHeight="1"/>
    <row r="5254" ht="15.75" customHeight="1"/>
    <row r="5255" ht="15.75" customHeight="1"/>
    <row r="5256" ht="15.75" customHeight="1"/>
    <row r="5257" ht="15.75" customHeight="1"/>
    <row r="5258" ht="15.75" customHeight="1"/>
    <row r="5259" ht="15.75" customHeight="1"/>
    <row r="5260" ht="15.75" customHeight="1"/>
    <row r="5261" ht="15.75" customHeight="1"/>
    <row r="5262" ht="15.75" customHeight="1"/>
    <row r="5263" ht="15.75" customHeight="1"/>
    <row r="5264" ht="15.75" customHeight="1"/>
    <row r="5265" ht="15.75" customHeight="1"/>
    <row r="5266" ht="15.75" customHeight="1"/>
    <row r="5267" ht="15.75" customHeight="1"/>
    <row r="5268" ht="15.75" customHeight="1"/>
    <row r="5269" ht="15.75" customHeight="1"/>
    <row r="5270" ht="15.75" customHeight="1"/>
    <row r="5271" ht="15.75" customHeight="1"/>
    <row r="5272" ht="15.75" customHeight="1"/>
    <row r="5273" ht="15.75" customHeight="1"/>
    <row r="5274" ht="15.75" customHeight="1"/>
    <row r="5275" ht="15.75" customHeight="1"/>
    <row r="5276" ht="15.75" customHeight="1"/>
    <row r="5277" ht="15.75" customHeight="1"/>
    <row r="5278" ht="15.75" customHeight="1"/>
    <row r="5279" ht="15.75" customHeight="1"/>
    <row r="5280" ht="15.75" customHeight="1"/>
    <row r="5281" ht="15.75" customHeight="1"/>
    <row r="5282" ht="15.75" customHeight="1"/>
    <row r="5283" ht="15.75" customHeight="1"/>
    <row r="5284" ht="15.75" customHeight="1"/>
    <row r="5285" ht="15.75" customHeight="1"/>
    <row r="5286" ht="15.75" customHeight="1"/>
    <row r="5287" ht="15.75" customHeight="1"/>
    <row r="5288" ht="15.75" customHeight="1"/>
    <row r="5289" ht="15.75" customHeight="1"/>
    <row r="5290" ht="15.75" customHeight="1"/>
    <row r="5291" ht="15.75" customHeight="1"/>
    <row r="5292" ht="15.75" customHeight="1"/>
    <row r="5293" ht="15.75" customHeight="1"/>
    <row r="5294" ht="15.75" customHeight="1"/>
    <row r="5295" ht="15.75" customHeight="1"/>
    <row r="5296" ht="15.75" customHeight="1"/>
    <row r="5297" ht="15.75" customHeight="1"/>
    <row r="5298" ht="15.75" customHeight="1"/>
    <row r="5299" ht="15.75" customHeight="1"/>
    <row r="5300" ht="15.75" customHeight="1"/>
    <row r="5301" ht="15.75" customHeight="1"/>
    <row r="5302" ht="15.75" customHeight="1"/>
    <row r="5303" ht="15.75" customHeight="1"/>
    <row r="5304" ht="15.75" customHeight="1"/>
    <row r="5305" ht="15.75" customHeight="1"/>
    <row r="5306" ht="15.75" customHeight="1"/>
    <row r="5307" ht="15.75" customHeight="1"/>
    <row r="5308" ht="15.75" customHeight="1"/>
    <row r="5309" ht="15.75" customHeight="1"/>
    <row r="5310" ht="15.75" customHeight="1"/>
    <row r="5311" ht="15.75" customHeight="1"/>
    <row r="5312" ht="15.75" customHeight="1"/>
    <row r="5313" ht="15.75" customHeight="1"/>
    <row r="5314" ht="15.75" customHeight="1"/>
    <row r="5315" ht="15.75" customHeight="1"/>
    <row r="5316" ht="15.75" customHeight="1"/>
    <row r="5317" ht="15.75" customHeight="1"/>
    <row r="5318" ht="15.75" customHeight="1"/>
    <row r="5319" ht="15.75" customHeight="1"/>
    <row r="5320" ht="15.75" customHeight="1"/>
    <row r="5321" ht="15.75" customHeight="1"/>
    <row r="5322" ht="15.75" customHeight="1"/>
    <row r="5323" ht="15.75" customHeight="1"/>
    <row r="5324" ht="15.75" customHeight="1"/>
    <row r="5325" ht="15.75" customHeight="1"/>
    <row r="5326" ht="15.75" customHeight="1"/>
    <row r="5327" ht="15.75" customHeight="1"/>
    <row r="5328" ht="15.75" customHeight="1"/>
    <row r="5329" ht="15.75" customHeight="1"/>
    <row r="5330" ht="15.75" customHeight="1"/>
    <row r="5331" ht="15.75" customHeight="1"/>
    <row r="5332" ht="15.75" customHeight="1"/>
    <row r="5333" ht="15.75" customHeight="1"/>
    <row r="5334" ht="15.75" customHeight="1"/>
    <row r="5335" ht="15.75" customHeight="1"/>
    <row r="5336" ht="15.75" customHeight="1"/>
    <row r="5337" ht="15.75" customHeight="1"/>
    <row r="5338" ht="15.75" customHeight="1"/>
    <row r="5339" ht="15.75" customHeight="1"/>
    <row r="5340" ht="15.75" customHeight="1"/>
    <row r="5341" ht="15.75" customHeight="1"/>
    <row r="5342" ht="15.75" customHeight="1"/>
    <row r="5343" ht="15.75" customHeight="1"/>
    <row r="5344" ht="15.75" customHeight="1"/>
    <row r="5345" ht="15.75" customHeight="1"/>
    <row r="5346" ht="15.75" customHeight="1"/>
    <row r="5347" ht="15.75" customHeight="1"/>
    <row r="5348" ht="15.75" customHeight="1"/>
    <row r="5349" ht="15.75" customHeight="1"/>
    <row r="5350" ht="15.75" customHeight="1"/>
    <row r="5351" ht="15.75" customHeight="1"/>
    <row r="5352" ht="15.75" customHeight="1"/>
    <row r="5353" ht="15.75" customHeight="1"/>
    <row r="5354" ht="15.75" customHeight="1"/>
    <row r="5355" ht="15.75" customHeight="1"/>
    <row r="5356" ht="15.75" customHeight="1"/>
    <row r="5357" ht="15.75" customHeight="1"/>
    <row r="5358" ht="15.75" customHeight="1"/>
    <row r="5359" ht="15.75" customHeight="1"/>
    <row r="5360" ht="15.75" customHeight="1"/>
    <row r="5361" ht="15.75" customHeight="1"/>
    <row r="5362" ht="15.75" customHeight="1"/>
    <row r="5363" ht="15.75" customHeight="1"/>
    <row r="5364" ht="15.75" customHeight="1"/>
    <row r="5365" ht="15.75" customHeight="1"/>
    <row r="5366" ht="15.75" customHeight="1"/>
    <row r="5367" ht="15.75" customHeight="1"/>
    <row r="5368" ht="15.75" customHeight="1"/>
    <row r="5369" ht="15.75" customHeight="1"/>
    <row r="5370" ht="15.75" customHeight="1"/>
    <row r="5371" ht="15.75" customHeight="1"/>
    <row r="5372" ht="15.75" customHeight="1"/>
    <row r="5373" ht="15.75" customHeight="1"/>
    <row r="5374" ht="15.75" customHeight="1"/>
    <row r="5375" ht="15.75" customHeight="1"/>
    <row r="5376" ht="15.75" customHeight="1"/>
    <row r="5377" ht="15.75" customHeight="1"/>
    <row r="5378" ht="15.75" customHeight="1"/>
    <row r="5379" ht="15.75" customHeight="1"/>
    <row r="5380" ht="15.75" customHeight="1"/>
    <row r="5381" ht="15.75" customHeight="1"/>
    <row r="5382" ht="15.75" customHeight="1"/>
    <row r="5383" ht="15.75" customHeight="1"/>
    <row r="5384" ht="15.75" customHeight="1"/>
    <row r="5385" ht="15.75" customHeight="1"/>
    <row r="5386" ht="15.75" customHeight="1"/>
    <row r="5387" ht="15.75" customHeight="1"/>
    <row r="5388" ht="15.75" customHeight="1"/>
    <row r="5389" ht="15.75" customHeight="1"/>
    <row r="5390" ht="15.75" customHeight="1"/>
    <row r="5391" ht="15.75" customHeight="1"/>
    <row r="5392" ht="15.75" customHeight="1"/>
    <row r="5393" ht="15.75" customHeight="1"/>
    <row r="5394" ht="15.75" customHeight="1"/>
    <row r="5395" ht="15.75" customHeight="1"/>
    <row r="5396" ht="15.75" customHeight="1"/>
    <row r="5397" ht="15.75" customHeight="1"/>
    <row r="5398" ht="15.75" customHeight="1"/>
    <row r="5399" ht="15.75" customHeight="1"/>
    <row r="5400" ht="15.75" customHeight="1"/>
    <row r="5401" ht="15.75" customHeight="1"/>
    <row r="5402" ht="15.75" customHeight="1"/>
    <row r="5403" ht="15.75" customHeight="1"/>
    <row r="5404" ht="15.75" customHeight="1"/>
    <row r="5405" ht="15.75" customHeight="1"/>
    <row r="5406" ht="15.75" customHeight="1"/>
    <row r="5407" ht="15.75" customHeight="1"/>
    <row r="5408" ht="15.75" customHeight="1"/>
    <row r="5409" ht="15.75" customHeight="1"/>
    <row r="5410" ht="15.75" customHeight="1"/>
    <row r="5411" ht="15.75" customHeight="1"/>
    <row r="5412" ht="15.75" customHeight="1"/>
    <row r="5413" ht="15.75" customHeight="1"/>
    <row r="5414" ht="15.75" customHeight="1"/>
    <row r="5415" ht="15.75" customHeight="1"/>
    <row r="5416" ht="15.75" customHeight="1"/>
    <row r="5417" ht="15.75" customHeight="1"/>
    <row r="5418" ht="15.75" customHeight="1"/>
    <row r="5419" ht="15.75" customHeight="1"/>
    <row r="5420" ht="15.75" customHeight="1"/>
    <row r="5421" ht="15.75" customHeight="1"/>
    <row r="5422" ht="15.75" customHeight="1"/>
    <row r="5423" ht="15.75" customHeight="1"/>
    <row r="5424" ht="15.75" customHeight="1"/>
    <row r="5425" ht="15.75" customHeight="1"/>
    <row r="5426" ht="15.75" customHeight="1"/>
    <row r="5427" ht="15.75" customHeight="1"/>
    <row r="5428" ht="15.75" customHeight="1"/>
    <row r="5429" ht="15.75" customHeight="1"/>
    <row r="5430" ht="15.75" customHeight="1"/>
    <row r="5431" ht="15.75" customHeight="1"/>
    <row r="5432" ht="15.75" customHeight="1"/>
    <row r="5433" ht="15.75" customHeight="1"/>
    <row r="5434" ht="15.75" customHeight="1"/>
    <row r="5435" ht="15.75" customHeight="1"/>
    <row r="5436" ht="15.75" customHeight="1"/>
    <row r="5437" ht="15.75" customHeight="1"/>
    <row r="5438" ht="15.75" customHeight="1"/>
    <row r="5439" ht="15.75" customHeight="1"/>
    <row r="5440" ht="15.75" customHeight="1"/>
    <row r="5441" ht="15.75" customHeight="1"/>
    <row r="5442" ht="15.75" customHeight="1"/>
    <row r="5443" ht="15.75" customHeight="1"/>
    <row r="5444" ht="15.75" customHeight="1"/>
    <row r="5445" ht="15.75" customHeight="1"/>
    <row r="5446" ht="15.75" customHeight="1"/>
    <row r="5447" ht="15.75" customHeight="1"/>
    <row r="5448" ht="15.75" customHeight="1"/>
    <row r="5449" ht="15.75" customHeight="1"/>
    <row r="5450" ht="15.75" customHeight="1"/>
    <row r="5451" ht="15.75" customHeight="1"/>
    <row r="5452" ht="15.75" customHeight="1"/>
    <row r="5453" ht="15.75" customHeight="1"/>
    <row r="5454" ht="15.75" customHeight="1"/>
    <row r="5455" ht="15.75" customHeight="1"/>
    <row r="5456" ht="15.75" customHeight="1"/>
    <row r="5457" ht="15.75" customHeight="1"/>
    <row r="5458" ht="15.75" customHeight="1"/>
    <row r="5459" ht="15.75" customHeight="1"/>
    <row r="5460" ht="15.75" customHeight="1"/>
    <row r="5461" ht="15.75" customHeight="1"/>
    <row r="5462" ht="15.75" customHeight="1"/>
    <row r="5463" ht="15.75" customHeight="1"/>
    <row r="5464" ht="15.75" customHeight="1"/>
    <row r="5465" ht="15.75" customHeight="1"/>
    <row r="5466" ht="15.75" customHeight="1"/>
    <row r="5467" ht="15.75" customHeight="1"/>
    <row r="5468" ht="15.75" customHeight="1"/>
    <row r="5469" ht="15.75" customHeight="1"/>
    <row r="5470" ht="15.75" customHeight="1"/>
    <row r="5471" ht="15.75" customHeight="1"/>
    <row r="5472" ht="15.75" customHeight="1"/>
    <row r="5473" ht="15.75" customHeight="1"/>
    <row r="5474" ht="15.75" customHeight="1"/>
    <row r="5475" ht="15.75" customHeight="1"/>
    <row r="5476" ht="15.75" customHeight="1"/>
    <row r="5477" ht="15.75" customHeight="1"/>
    <row r="5478" ht="15.75" customHeight="1"/>
    <row r="5479" ht="15.75" customHeight="1"/>
    <row r="5480" ht="15.75" customHeight="1"/>
    <row r="5481" ht="15.75" customHeight="1"/>
    <row r="5482" ht="15.75" customHeight="1"/>
    <row r="5483" ht="15.75" customHeight="1"/>
    <row r="5484" ht="15.75" customHeight="1"/>
    <row r="5485" ht="15.75" customHeight="1"/>
    <row r="5486" ht="15.75" customHeight="1"/>
    <row r="5487" ht="15.75" customHeight="1"/>
    <row r="5488" ht="15.75" customHeight="1"/>
    <row r="5489" ht="15.75" customHeight="1"/>
    <row r="5490" ht="15.75" customHeight="1"/>
    <row r="5491" ht="15.75" customHeight="1"/>
    <row r="5492" ht="15.75" customHeight="1"/>
    <row r="5493" ht="15.75" customHeight="1"/>
    <row r="5494" ht="15.75" customHeight="1"/>
    <row r="5495" ht="15.75" customHeight="1"/>
    <row r="5496" ht="15.75" customHeight="1"/>
    <row r="5497" ht="15.75" customHeight="1"/>
    <row r="5498" ht="15.75" customHeight="1"/>
    <row r="5499" ht="15.75" customHeight="1"/>
    <row r="5500" ht="15.75" customHeight="1"/>
    <row r="5501" ht="15.75" customHeight="1"/>
    <row r="5502" ht="15.75" customHeight="1"/>
    <row r="5503" ht="15.75" customHeight="1"/>
    <row r="5504" ht="15.75" customHeight="1"/>
    <row r="5505" ht="15.75" customHeight="1"/>
    <row r="5506" ht="15.75" customHeight="1"/>
    <row r="5507" ht="15.75" customHeight="1"/>
    <row r="5508" ht="15.75" customHeight="1"/>
    <row r="5509" ht="15.75" customHeight="1"/>
    <row r="5510" ht="15.75" customHeight="1"/>
    <row r="5511" ht="15.75" customHeight="1"/>
    <row r="5512" ht="15.75" customHeight="1"/>
    <row r="5513" ht="15.75" customHeight="1"/>
    <row r="5514" ht="15.75" customHeight="1"/>
    <row r="5515" ht="15.75" customHeight="1"/>
    <row r="5516" ht="15.75" customHeight="1"/>
    <row r="5517" ht="15.75" customHeight="1"/>
    <row r="5518" ht="15.75" customHeight="1"/>
    <row r="5519" ht="15.75" customHeight="1"/>
    <row r="5520" ht="15.75" customHeight="1"/>
    <row r="5521" ht="15.75" customHeight="1"/>
    <row r="5522" ht="15.75" customHeight="1"/>
    <row r="5523" ht="15.75" customHeight="1"/>
    <row r="5524" ht="15.75" customHeight="1"/>
    <row r="5525" ht="15.75" customHeight="1"/>
    <row r="5526" ht="15.75" customHeight="1"/>
    <row r="5527" ht="15.75" customHeight="1"/>
    <row r="5528" ht="15.75" customHeight="1"/>
    <row r="5529" ht="15.75" customHeight="1"/>
    <row r="5530" ht="15.75" customHeight="1"/>
    <row r="5531" ht="15.75" customHeight="1"/>
    <row r="5532" ht="15.75" customHeight="1"/>
    <row r="5533" ht="15.75" customHeight="1"/>
    <row r="5534" ht="15.75" customHeight="1"/>
    <row r="5535" ht="15.75" customHeight="1"/>
    <row r="5536" ht="15.75" customHeight="1"/>
    <row r="5537" ht="15.75" customHeight="1"/>
    <row r="5538" ht="15.75" customHeight="1"/>
    <row r="5539" ht="15.75" customHeight="1"/>
    <row r="5540" ht="15.75" customHeight="1"/>
    <row r="5541" ht="15.75" customHeight="1"/>
    <row r="5542" ht="15.75" customHeight="1"/>
    <row r="5543" ht="15.75" customHeight="1"/>
    <row r="5544" ht="15.75" customHeight="1"/>
    <row r="5545" ht="15.75" customHeight="1"/>
    <row r="5546" ht="15.75" customHeight="1"/>
    <row r="5547" ht="15.75" customHeight="1"/>
    <row r="5548" ht="15.75" customHeight="1"/>
    <row r="5549" ht="15.75" customHeight="1"/>
    <row r="5550" ht="15.75" customHeight="1"/>
    <row r="5551" ht="15.75" customHeight="1"/>
    <row r="5552" ht="15.75" customHeight="1"/>
    <row r="5553" ht="15.75" customHeight="1"/>
    <row r="5554" ht="15.75" customHeight="1"/>
    <row r="5555" ht="15.75" customHeight="1"/>
    <row r="5556" ht="15.75" customHeight="1"/>
    <row r="5557" ht="15.75" customHeight="1"/>
    <row r="5558" ht="15.75" customHeight="1"/>
    <row r="5559" ht="15.75" customHeight="1"/>
    <row r="5560" ht="15.75" customHeight="1"/>
    <row r="5561" ht="15.75" customHeight="1"/>
    <row r="5562" ht="15.75" customHeight="1"/>
    <row r="5563" ht="15.75" customHeight="1"/>
    <row r="5564" ht="15.75" customHeight="1"/>
    <row r="5565" ht="15.75" customHeight="1"/>
    <row r="5566" ht="15.75" customHeight="1"/>
    <row r="5567" ht="15.75" customHeight="1"/>
    <row r="5568" ht="15.75" customHeight="1"/>
    <row r="5569" ht="15.75" customHeight="1"/>
    <row r="5570" ht="15.75" customHeight="1"/>
    <row r="5571" ht="15.75" customHeight="1"/>
    <row r="5572" ht="15.75" customHeight="1"/>
    <row r="5573" ht="15.75" customHeight="1"/>
    <row r="5574" ht="15.75" customHeight="1"/>
    <row r="5575" ht="15.75" customHeight="1"/>
    <row r="5576" ht="15.75" customHeight="1"/>
    <row r="5577" ht="15.75" customHeight="1"/>
    <row r="5578" ht="15.75" customHeight="1"/>
    <row r="5579" ht="15.75" customHeight="1"/>
    <row r="5580" ht="15.75" customHeight="1"/>
    <row r="5581" ht="15.75" customHeight="1"/>
    <row r="5582" ht="15.75" customHeight="1"/>
    <row r="5583" ht="15.75" customHeight="1"/>
    <row r="5584" ht="15.75" customHeight="1"/>
    <row r="5585" ht="15.75" customHeight="1"/>
    <row r="5586" ht="15.75" customHeight="1"/>
    <row r="5587" ht="15.75" customHeight="1"/>
    <row r="5588" ht="15.75" customHeight="1"/>
    <row r="5589" ht="15.75" customHeight="1"/>
    <row r="5590" ht="15.75" customHeight="1"/>
    <row r="5591" ht="15.75" customHeight="1"/>
    <row r="5592" ht="15.75" customHeight="1"/>
    <row r="5593" ht="15.75" customHeight="1"/>
    <row r="5594" ht="15.75" customHeight="1"/>
    <row r="5595" ht="15.75" customHeight="1"/>
    <row r="5596" ht="15.75" customHeight="1"/>
    <row r="5597" ht="15.75" customHeight="1"/>
    <row r="5598" ht="15.75" customHeight="1"/>
    <row r="5599" ht="15.75" customHeight="1"/>
    <row r="5600" ht="15.75" customHeight="1"/>
    <row r="5601" ht="15.75" customHeight="1"/>
    <row r="5602" ht="15.75" customHeight="1"/>
    <row r="5603" ht="15.75" customHeight="1"/>
    <row r="5604" ht="15.75" customHeight="1"/>
    <row r="5605" ht="15.75" customHeight="1"/>
    <row r="5606" ht="15.75" customHeight="1"/>
    <row r="5607" ht="15.75" customHeight="1"/>
    <row r="5608" ht="15.75" customHeight="1"/>
    <row r="5609" ht="15.75" customHeight="1"/>
    <row r="5610" ht="15.75" customHeight="1"/>
    <row r="5611" ht="15.75" customHeight="1"/>
    <row r="5612" ht="15.75" customHeight="1"/>
    <row r="5613" ht="15.75" customHeight="1"/>
    <row r="5614" ht="15.75" customHeight="1"/>
    <row r="5615" ht="15.75" customHeight="1"/>
    <row r="5616" ht="15.75" customHeight="1"/>
    <row r="5617" ht="15.75" customHeight="1"/>
    <row r="5618" ht="15.75" customHeight="1"/>
    <row r="5619" ht="15.75" customHeight="1"/>
    <row r="5620" ht="15.75" customHeight="1"/>
    <row r="5621" ht="15.75" customHeight="1"/>
    <row r="5622" ht="15.75" customHeight="1"/>
    <row r="5623" ht="15.75" customHeight="1"/>
    <row r="5624" ht="15.75" customHeight="1"/>
    <row r="5625" ht="15.75" customHeight="1"/>
    <row r="5626" ht="15.75" customHeight="1"/>
    <row r="5627" ht="15.75" customHeight="1"/>
    <row r="5628" ht="15.75" customHeight="1"/>
    <row r="5629" ht="15.75" customHeight="1"/>
    <row r="5630" ht="15.75" customHeight="1"/>
    <row r="5631" ht="15.75" customHeight="1"/>
    <row r="5632" ht="15.75" customHeight="1"/>
    <row r="5633" ht="15.75" customHeight="1"/>
    <row r="5634" ht="15.75" customHeight="1"/>
    <row r="5635" ht="15.75" customHeight="1"/>
    <row r="5636" ht="15.75" customHeight="1"/>
    <row r="5637" ht="15.75" customHeight="1"/>
    <row r="5638" ht="15.75" customHeight="1"/>
    <row r="5639" ht="15.75" customHeight="1"/>
    <row r="5640" ht="15.75" customHeight="1"/>
    <row r="5641" ht="15.75" customHeight="1"/>
    <row r="5642" ht="15.75" customHeight="1"/>
    <row r="5643" ht="15.75" customHeight="1"/>
    <row r="5644" ht="15.75" customHeight="1"/>
    <row r="5645" ht="15.75" customHeight="1"/>
    <row r="5646" ht="15.75" customHeight="1"/>
    <row r="5647" ht="15.75" customHeight="1"/>
    <row r="5648" ht="15.75" customHeight="1"/>
    <row r="5649" ht="15.75" customHeight="1"/>
    <row r="5650" ht="15.75" customHeight="1"/>
    <row r="5651" ht="15.75" customHeight="1"/>
    <row r="5652" ht="15.75" customHeight="1"/>
    <row r="5653" ht="15.75" customHeight="1"/>
    <row r="5654" ht="15.75" customHeight="1"/>
    <row r="5655" ht="15.75" customHeight="1"/>
    <row r="5656" ht="15.75" customHeight="1"/>
    <row r="5657" ht="15.75" customHeight="1"/>
    <row r="5658" ht="15.75" customHeight="1"/>
    <row r="5659" ht="15.75" customHeight="1"/>
    <row r="5660" ht="15.75" customHeight="1"/>
    <row r="5661" ht="15.75" customHeight="1"/>
    <row r="5662" ht="15.75" customHeight="1"/>
    <row r="5663" ht="15.75" customHeight="1"/>
    <row r="5664" ht="15.75" customHeight="1"/>
    <row r="5665" ht="15.75" customHeight="1"/>
    <row r="5666" ht="15.75" customHeight="1"/>
    <row r="5667" ht="15.75" customHeight="1"/>
    <row r="5668" ht="15.75" customHeight="1"/>
    <row r="5669" ht="15.75" customHeight="1"/>
    <row r="5670" ht="15.75" customHeight="1"/>
    <row r="5671" ht="15.75" customHeight="1"/>
    <row r="5672" ht="15.75" customHeight="1"/>
    <row r="5673" ht="15.75" customHeight="1"/>
    <row r="5674" ht="15.75" customHeight="1"/>
    <row r="5675" ht="15.75" customHeight="1"/>
    <row r="5676" ht="15.75" customHeight="1"/>
    <row r="5677" ht="15.75" customHeight="1"/>
    <row r="5678" ht="15.75" customHeight="1"/>
    <row r="5679" ht="15.75" customHeight="1"/>
    <row r="5680" ht="15.75" customHeight="1"/>
    <row r="5681" ht="15.75" customHeight="1"/>
    <row r="5682" ht="15.75" customHeight="1"/>
    <row r="5683" ht="15.75" customHeight="1"/>
    <row r="5684" ht="15.75" customHeight="1"/>
    <row r="5685" ht="15.75" customHeight="1"/>
    <row r="5686" ht="15.75" customHeight="1"/>
    <row r="5687" ht="15.75" customHeight="1"/>
    <row r="5688" ht="15.75" customHeight="1"/>
    <row r="5689" ht="15.75" customHeight="1"/>
    <row r="5690" ht="15.75" customHeight="1"/>
    <row r="5691" ht="15.75" customHeight="1"/>
    <row r="5692" ht="15.75" customHeight="1"/>
    <row r="5693" ht="15.75" customHeight="1"/>
    <row r="5694" ht="15.75" customHeight="1"/>
    <row r="5695" ht="15.75" customHeight="1"/>
    <row r="5696" ht="15.75" customHeight="1"/>
    <row r="5697" ht="15.75" customHeight="1"/>
    <row r="5698" ht="15.75" customHeight="1"/>
    <row r="5699" ht="15.75" customHeight="1"/>
    <row r="5700" ht="15.75" customHeight="1"/>
    <row r="5701" ht="15.75" customHeight="1"/>
    <row r="5702" ht="15.75" customHeight="1"/>
    <row r="5703" ht="15.75" customHeight="1"/>
    <row r="5704" ht="15.75" customHeight="1"/>
    <row r="5705" ht="15.75" customHeight="1"/>
    <row r="5706" ht="15.75" customHeight="1"/>
    <row r="5707" ht="15.75" customHeight="1"/>
    <row r="5708" ht="15.75" customHeight="1"/>
    <row r="5709" ht="15.75" customHeight="1"/>
    <row r="5710" ht="15.75" customHeight="1"/>
    <row r="5711" ht="15.75" customHeight="1"/>
    <row r="5712" ht="15.75" customHeight="1"/>
    <row r="5713" ht="15.75" customHeight="1"/>
    <row r="5714" ht="15.75" customHeight="1"/>
    <row r="5715" ht="15.75" customHeight="1"/>
    <row r="5716" ht="15.75" customHeight="1"/>
    <row r="5717" ht="15.75" customHeight="1"/>
    <row r="5718" ht="15.75" customHeight="1"/>
    <row r="5719" ht="15.75" customHeight="1"/>
    <row r="5720" ht="15.75" customHeight="1"/>
    <row r="5721" ht="15.75" customHeight="1"/>
    <row r="5722" ht="15.75" customHeight="1"/>
    <row r="5723" ht="15.75" customHeight="1"/>
    <row r="5724" ht="15.75" customHeight="1"/>
    <row r="5725" ht="15.75" customHeight="1"/>
    <row r="5726" ht="15.75" customHeight="1"/>
    <row r="5727" ht="15.75" customHeight="1"/>
    <row r="5728" ht="15.75" customHeight="1"/>
    <row r="5729" ht="15.75" customHeight="1"/>
    <row r="5730" ht="15.75" customHeight="1"/>
    <row r="5731" ht="15.75" customHeight="1"/>
    <row r="5732" ht="15.75" customHeight="1"/>
    <row r="5733" ht="15.75" customHeight="1"/>
    <row r="5734" ht="15.75" customHeight="1"/>
    <row r="5735" ht="15.75" customHeight="1"/>
    <row r="5736" ht="15.75" customHeight="1"/>
    <row r="5737" ht="15.75" customHeight="1"/>
    <row r="5738" ht="15.75" customHeight="1"/>
    <row r="5739" ht="15.75" customHeight="1"/>
    <row r="5740" ht="15.75" customHeight="1"/>
    <row r="5741" ht="15.75" customHeight="1"/>
    <row r="5742" ht="15.75" customHeight="1"/>
    <row r="5743" ht="15.75" customHeight="1"/>
    <row r="5744" ht="15.75" customHeight="1"/>
    <row r="5745" ht="15.75" customHeight="1"/>
    <row r="5746" ht="15.75" customHeight="1"/>
    <row r="5747" ht="15.75" customHeight="1"/>
    <row r="5748" ht="15.75" customHeight="1"/>
    <row r="5749" ht="15.75" customHeight="1"/>
    <row r="5750" ht="15.75" customHeight="1"/>
    <row r="5751" ht="15.75" customHeight="1"/>
    <row r="5752" ht="15.75" customHeight="1"/>
    <row r="5753" ht="15.75" customHeight="1"/>
    <row r="5754" ht="15.75" customHeight="1"/>
    <row r="5755" ht="15.75" customHeight="1"/>
    <row r="5756" ht="15.75" customHeight="1"/>
    <row r="5757" ht="15.75" customHeight="1"/>
    <row r="5758" ht="15.75" customHeight="1"/>
    <row r="5759" ht="15.75" customHeight="1"/>
    <row r="5760" ht="15.75" customHeight="1"/>
    <row r="5761" ht="15.75" customHeight="1"/>
    <row r="5762" ht="15.75" customHeight="1"/>
    <row r="5763" ht="15.75" customHeight="1"/>
    <row r="5764" ht="15.75" customHeight="1"/>
    <row r="5765" ht="15.75" customHeight="1"/>
    <row r="5766" ht="15.75" customHeight="1"/>
    <row r="5767" ht="15.75" customHeight="1"/>
    <row r="5768" ht="15.75" customHeight="1"/>
    <row r="5769" ht="15.75" customHeight="1"/>
    <row r="5770" ht="15.75" customHeight="1"/>
    <row r="5771" ht="15.75" customHeight="1"/>
    <row r="5772" ht="15.75" customHeight="1"/>
    <row r="5773" ht="15.75" customHeight="1"/>
    <row r="5774" ht="15.75" customHeight="1"/>
    <row r="5775" ht="15.75" customHeight="1"/>
    <row r="5776" ht="15.75" customHeight="1"/>
    <row r="5777" ht="15.75" customHeight="1"/>
    <row r="5778" ht="15.75" customHeight="1"/>
    <row r="5779" ht="15.75" customHeight="1"/>
    <row r="5780" ht="15.75" customHeight="1"/>
    <row r="5781" ht="15.75" customHeight="1"/>
    <row r="5782" ht="15.75" customHeight="1"/>
    <row r="5783" ht="15.75" customHeight="1"/>
    <row r="5784" ht="15.75" customHeight="1"/>
    <row r="5785" ht="15.75" customHeight="1"/>
    <row r="5786" ht="15.75" customHeight="1"/>
    <row r="5787" ht="15.75" customHeight="1"/>
    <row r="5788" ht="15.75" customHeight="1"/>
    <row r="5789" ht="15.75" customHeight="1"/>
    <row r="5790" ht="15.75" customHeight="1"/>
    <row r="5791" ht="15.75" customHeight="1"/>
    <row r="5792" ht="15.75" customHeight="1"/>
    <row r="5793" ht="15.75" customHeight="1"/>
    <row r="5794" ht="15.75" customHeight="1"/>
    <row r="5795" ht="15.75" customHeight="1"/>
    <row r="5796" ht="15.75" customHeight="1"/>
    <row r="5797" ht="15.75" customHeight="1"/>
    <row r="5798" ht="15.75" customHeight="1"/>
    <row r="5799" ht="15.75" customHeight="1"/>
    <row r="5800" ht="15.75" customHeight="1"/>
    <row r="5801" ht="15.75" customHeight="1"/>
    <row r="5802" ht="15.75" customHeight="1"/>
    <row r="5803" ht="15.75" customHeight="1"/>
    <row r="5804" ht="15.75" customHeight="1"/>
    <row r="5805" ht="15.75" customHeight="1"/>
    <row r="5806" ht="15.75" customHeight="1"/>
    <row r="5807" ht="15.75" customHeight="1"/>
    <row r="5808" ht="15.75" customHeight="1"/>
    <row r="5809" ht="15.75" customHeight="1"/>
    <row r="5810" ht="15.75" customHeight="1"/>
    <row r="5811" ht="15.75" customHeight="1"/>
    <row r="5812" ht="15.75" customHeight="1"/>
    <row r="5813" ht="15.75" customHeight="1"/>
    <row r="5814" ht="15.75" customHeight="1"/>
    <row r="5815" ht="15.75" customHeight="1"/>
    <row r="5816" ht="15.75" customHeight="1"/>
    <row r="5817" ht="15.75" customHeight="1"/>
    <row r="5818" ht="15.75" customHeight="1"/>
    <row r="5819" ht="15.75" customHeight="1"/>
    <row r="5820" ht="15.75" customHeight="1"/>
    <row r="5821" ht="15.75" customHeight="1"/>
    <row r="5822" ht="15.75" customHeight="1"/>
    <row r="5823" ht="15.75" customHeight="1"/>
    <row r="5824" ht="15.75" customHeight="1"/>
    <row r="5825" ht="15.75" customHeight="1"/>
    <row r="5826" ht="15.75" customHeight="1"/>
    <row r="5827" ht="15.75" customHeight="1"/>
    <row r="5828" ht="15.75" customHeight="1"/>
    <row r="5829" ht="15.75" customHeight="1"/>
    <row r="5830" ht="15.75" customHeight="1"/>
    <row r="5831" ht="15.75" customHeight="1"/>
    <row r="5832" ht="15.75" customHeight="1"/>
    <row r="5833" ht="15.75" customHeight="1"/>
    <row r="5834" ht="15.75" customHeight="1"/>
    <row r="5835" ht="15.75" customHeight="1"/>
    <row r="5836" ht="15.75" customHeight="1"/>
    <row r="5837" ht="15.75" customHeight="1"/>
    <row r="5838" ht="15.75" customHeight="1"/>
    <row r="5839" ht="15.75" customHeight="1"/>
    <row r="5840" ht="15.75" customHeight="1"/>
    <row r="5841" ht="15.75" customHeight="1"/>
    <row r="5842" ht="15.75" customHeight="1"/>
    <row r="5843" ht="15.75" customHeight="1"/>
    <row r="5844" ht="15.75" customHeight="1"/>
    <row r="5845" ht="15.75" customHeight="1"/>
    <row r="5846" ht="15.75" customHeight="1"/>
    <row r="5847" ht="15.75" customHeight="1"/>
    <row r="5848" ht="15.75" customHeight="1"/>
    <row r="5849" ht="15.75" customHeight="1"/>
    <row r="5850" ht="15.75" customHeight="1"/>
    <row r="5851" ht="15.75" customHeight="1"/>
    <row r="5852" ht="15.75" customHeight="1"/>
    <row r="5853" ht="15.75" customHeight="1"/>
    <row r="5854" ht="15.75" customHeight="1"/>
    <row r="5855" ht="15.75" customHeight="1"/>
    <row r="5856" ht="15.75" customHeight="1"/>
    <row r="5857" ht="15.75" customHeight="1"/>
    <row r="5858" ht="15.75" customHeight="1"/>
    <row r="5859" ht="15.75" customHeight="1"/>
    <row r="5860" ht="15.75" customHeight="1"/>
    <row r="5861" ht="15.75" customHeight="1"/>
    <row r="5862" ht="15.75" customHeight="1"/>
    <row r="5863" ht="15.75" customHeight="1"/>
    <row r="5864" ht="15.75" customHeight="1"/>
    <row r="5865" ht="15.75" customHeight="1"/>
    <row r="5866" ht="15.75" customHeight="1"/>
    <row r="5867" ht="15.75" customHeight="1"/>
    <row r="5868" ht="15.75" customHeight="1"/>
    <row r="5869" ht="15.75" customHeight="1"/>
    <row r="5870" ht="15.75" customHeight="1"/>
    <row r="5871" ht="15.75" customHeight="1"/>
    <row r="5872" ht="15.75" customHeight="1"/>
    <row r="5873" ht="15.75" customHeight="1"/>
    <row r="5874" ht="15.75" customHeight="1"/>
    <row r="5875" ht="15.75" customHeight="1"/>
    <row r="5876" ht="15.75" customHeight="1"/>
    <row r="5877" ht="15.75" customHeight="1"/>
    <row r="5878" ht="15.75" customHeight="1"/>
    <row r="5879" ht="15.75" customHeight="1"/>
    <row r="5880" ht="15.75" customHeight="1"/>
    <row r="5881" ht="15.75" customHeight="1"/>
    <row r="5882" ht="15.75" customHeight="1"/>
    <row r="5883" ht="15.75" customHeight="1"/>
    <row r="5884" ht="15.75" customHeight="1"/>
    <row r="5885" ht="15.75" customHeight="1"/>
    <row r="5886" ht="15.75" customHeight="1"/>
    <row r="5887" ht="15.75" customHeight="1"/>
    <row r="5888" ht="15.75" customHeight="1"/>
    <row r="5889" ht="15.75" customHeight="1"/>
    <row r="5890" ht="15.75" customHeight="1"/>
    <row r="5891" ht="15.75" customHeight="1"/>
    <row r="5892" ht="15.75" customHeight="1"/>
    <row r="5893" ht="15.75" customHeight="1"/>
    <row r="5894" ht="15.75" customHeight="1"/>
    <row r="5895" ht="15.75" customHeight="1"/>
    <row r="5896" ht="15.75" customHeight="1"/>
    <row r="5897" ht="15.75" customHeight="1"/>
    <row r="5898" ht="15.75" customHeight="1"/>
    <row r="5899" ht="15.75" customHeight="1"/>
    <row r="5900" ht="15.75" customHeight="1"/>
    <row r="5901" ht="15.75" customHeight="1"/>
    <row r="5902" ht="15.75" customHeight="1"/>
    <row r="5903" ht="15.75" customHeight="1"/>
    <row r="5904" ht="15.75" customHeight="1"/>
    <row r="5905" ht="15.75" customHeight="1"/>
    <row r="5906" ht="15.75" customHeight="1"/>
    <row r="5907" ht="15.75" customHeight="1"/>
    <row r="5908" ht="15.75" customHeight="1"/>
    <row r="5909" ht="15.75" customHeight="1"/>
    <row r="5910" ht="15.75" customHeight="1"/>
    <row r="5911" ht="15.75" customHeight="1"/>
    <row r="5912" ht="15.75" customHeight="1"/>
    <row r="5913" ht="15.75" customHeight="1"/>
    <row r="5914" ht="15.75" customHeight="1"/>
    <row r="5915" ht="15.75" customHeight="1"/>
    <row r="5916" ht="15.75" customHeight="1"/>
    <row r="5917" ht="15.75" customHeight="1"/>
    <row r="5918" ht="15.75" customHeight="1"/>
    <row r="5919" ht="15.75" customHeight="1"/>
    <row r="5920" ht="15.75" customHeight="1"/>
    <row r="5921" ht="15.75" customHeight="1"/>
    <row r="5922" ht="15.75" customHeight="1"/>
    <row r="5923" ht="15.75" customHeight="1"/>
    <row r="5924" ht="15.75" customHeight="1"/>
    <row r="5925" ht="15.75" customHeight="1"/>
    <row r="5926" ht="15.75" customHeight="1"/>
    <row r="5927" ht="15.75" customHeight="1"/>
    <row r="5928" ht="15.75" customHeight="1"/>
    <row r="5929" ht="15.75" customHeight="1"/>
    <row r="5930" ht="15.75" customHeight="1"/>
    <row r="5931" ht="15.75" customHeight="1"/>
    <row r="5932" ht="15.75" customHeight="1"/>
    <row r="5933" ht="15.75" customHeight="1"/>
    <row r="5934" ht="15.75" customHeight="1"/>
    <row r="5935" ht="15.75" customHeight="1"/>
    <row r="5936" ht="15.75" customHeight="1"/>
    <row r="5937" ht="15.75" customHeight="1"/>
    <row r="5938" ht="15.75" customHeight="1"/>
    <row r="5939" ht="15.75" customHeight="1"/>
    <row r="5940" ht="15.75" customHeight="1"/>
    <row r="5941" ht="15.75" customHeight="1"/>
    <row r="5942" ht="15.75" customHeight="1"/>
    <row r="5943" ht="15.75" customHeight="1"/>
    <row r="5944" ht="15.75" customHeight="1"/>
    <row r="5945" ht="15.75" customHeight="1"/>
    <row r="5946" ht="15.75" customHeight="1"/>
    <row r="5947" ht="15.75" customHeight="1"/>
    <row r="5948" ht="15.75" customHeight="1"/>
    <row r="5949" ht="15.75" customHeight="1"/>
    <row r="5950" ht="15.75" customHeight="1"/>
    <row r="5951" ht="15.75" customHeight="1"/>
    <row r="5952" ht="15.75" customHeight="1"/>
    <row r="5953" ht="15.75" customHeight="1"/>
    <row r="5954" ht="15.75" customHeight="1"/>
    <row r="5955" ht="15.75" customHeight="1"/>
    <row r="5956" ht="15.75" customHeight="1"/>
    <row r="5957" ht="15.75" customHeight="1"/>
    <row r="5958" ht="15.75" customHeight="1"/>
    <row r="5959" ht="15.75" customHeight="1"/>
    <row r="5960" ht="15.75" customHeight="1"/>
    <row r="5961" ht="15.75" customHeight="1"/>
    <row r="5962" ht="15.75" customHeight="1"/>
    <row r="5963" ht="15.75" customHeight="1"/>
    <row r="5964" ht="15.75" customHeight="1"/>
    <row r="5965" ht="15.75" customHeight="1"/>
    <row r="5966" ht="15.75" customHeight="1"/>
    <row r="5967" ht="15.75" customHeight="1"/>
    <row r="5968" ht="15.75" customHeight="1"/>
    <row r="5969" ht="15.75" customHeight="1"/>
    <row r="5970" ht="15.75" customHeight="1"/>
    <row r="5971" ht="15.75" customHeight="1"/>
    <row r="5972" ht="15.75" customHeight="1"/>
    <row r="5973" ht="15.75" customHeight="1"/>
    <row r="5974" ht="15.75" customHeight="1"/>
    <row r="5975" ht="15.75" customHeight="1"/>
    <row r="5976" ht="15.75" customHeight="1"/>
    <row r="5977" ht="15.75" customHeight="1"/>
    <row r="5978" ht="15.75" customHeight="1"/>
    <row r="5979" ht="15.75" customHeight="1"/>
    <row r="5980" ht="15.75" customHeight="1"/>
    <row r="5981" ht="15.75" customHeight="1"/>
    <row r="5982" ht="15.75" customHeight="1"/>
    <row r="5983" ht="15.75" customHeight="1"/>
    <row r="5984" ht="15.75" customHeight="1"/>
    <row r="5985" ht="15.75" customHeight="1"/>
    <row r="5986" ht="15.75" customHeight="1"/>
    <row r="5987" ht="15.75" customHeight="1"/>
    <row r="5988" ht="15.75" customHeight="1"/>
    <row r="5989" ht="15.75" customHeight="1"/>
    <row r="5990" ht="15.75" customHeight="1"/>
    <row r="5991" ht="15.75" customHeight="1"/>
    <row r="5992" ht="15.75" customHeight="1"/>
    <row r="5993" ht="15.75" customHeight="1"/>
    <row r="5994" ht="15.75" customHeight="1"/>
    <row r="5995" ht="15.75" customHeight="1"/>
    <row r="5996" ht="15.75" customHeight="1"/>
    <row r="5997" ht="15.75" customHeight="1"/>
    <row r="5998" ht="15.75" customHeight="1"/>
    <row r="5999" ht="15.75" customHeight="1"/>
    <row r="6000" ht="15.75" customHeight="1"/>
    <row r="6001" ht="15.75" customHeight="1"/>
    <row r="6002" ht="15.75" customHeight="1"/>
    <row r="6003" ht="15.75" customHeight="1"/>
    <row r="6004" ht="15.75" customHeight="1"/>
    <row r="6005" ht="15.75" customHeight="1"/>
    <row r="6006" ht="15.75" customHeight="1"/>
    <row r="6007" ht="15.75" customHeight="1"/>
    <row r="6008" ht="15.75" customHeight="1"/>
    <row r="6009" ht="15.75" customHeight="1"/>
    <row r="6010" ht="15.75" customHeight="1"/>
    <row r="6011" ht="15.75" customHeight="1"/>
    <row r="6012" ht="15.75" customHeight="1"/>
    <row r="6013" ht="15.75" customHeight="1"/>
    <row r="6014" ht="15.75" customHeight="1"/>
    <row r="6015" ht="15.75" customHeight="1"/>
    <row r="6016" ht="15.75" customHeight="1"/>
    <row r="6017" ht="15.75" customHeight="1"/>
    <row r="6018" ht="15.75" customHeight="1"/>
    <row r="6019" ht="15.75" customHeight="1"/>
    <row r="6020" ht="15.75" customHeight="1"/>
    <row r="6021" ht="15.75" customHeight="1"/>
    <row r="6022" ht="15.75" customHeight="1"/>
    <row r="6023" ht="15.75" customHeight="1"/>
    <row r="6024" ht="15.75" customHeight="1"/>
    <row r="6025" ht="15.75" customHeight="1"/>
    <row r="6026" ht="15.75" customHeight="1"/>
    <row r="6027" ht="15.75" customHeight="1"/>
    <row r="6028" ht="15.75" customHeight="1"/>
    <row r="6029" ht="15.75" customHeight="1"/>
    <row r="6030" ht="15.75" customHeight="1"/>
    <row r="6031" ht="15.75" customHeight="1"/>
    <row r="6032" ht="15.75" customHeight="1"/>
    <row r="6033" ht="15.75" customHeight="1"/>
    <row r="6034" ht="15.75" customHeight="1"/>
    <row r="6035" ht="15.75" customHeight="1"/>
    <row r="6036" ht="15.75" customHeight="1"/>
    <row r="6037" ht="15.75" customHeight="1"/>
    <row r="6038" ht="15.75" customHeight="1"/>
    <row r="6039" ht="15.75" customHeight="1"/>
    <row r="6040" ht="15.75" customHeight="1"/>
    <row r="6041" ht="15.75" customHeight="1"/>
    <row r="6042" ht="15.75" customHeight="1"/>
    <row r="6043" ht="15.75" customHeight="1"/>
    <row r="6044" ht="15.75" customHeight="1"/>
    <row r="6045" ht="15.75" customHeight="1"/>
    <row r="6046" ht="15.75" customHeight="1"/>
    <row r="6047" ht="15.75" customHeight="1"/>
    <row r="6048" ht="15.75" customHeight="1"/>
    <row r="6049" ht="15.75" customHeight="1"/>
    <row r="6050" ht="15.75" customHeight="1"/>
    <row r="6051" ht="15.75" customHeight="1"/>
    <row r="6052" ht="15.75" customHeight="1"/>
    <row r="6053" ht="15.75" customHeight="1"/>
    <row r="6054" ht="15.75" customHeight="1"/>
    <row r="6055" ht="15.75" customHeight="1"/>
    <row r="6056" ht="15.75" customHeight="1"/>
    <row r="6057" ht="15.75" customHeight="1"/>
    <row r="6058" ht="15.75" customHeight="1"/>
    <row r="6059" ht="15.75" customHeight="1"/>
    <row r="6060" ht="15.75" customHeight="1"/>
    <row r="6061" ht="15.75" customHeight="1"/>
    <row r="6062" ht="15.75" customHeight="1"/>
    <row r="6063" ht="15.75" customHeight="1"/>
    <row r="6064" ht="15.75" customHeight="1"/>
    <row r="6065" ht="15.75" customHeight="1"/>
    <row r="6066" ht="15.75" customHeight="1"/>
    <row r="6067" ht="15.75" customHeight="1"/>
    <row r="6068" ht="15.75" customHeight="1"/>
    <row r="6069" ht="15.75" customHeight="1"/>
    <row r="6070" ht="15.75" customHeight="1"/>
    <row r="6071" ht="15.75" customHeight="1"/>
    <row r="6072" ht="15.75" customHeight="1"/>
    <row r="6073" ht="15.75" customHeight="1"/>
    <row r="6074" ht="15.75" customHeight="1"/>
    <row r="6075" ht="15.75" customHeight="1"/>
    <row r="6076" ht="15.75" customHeight="1"/>
    <row r="6077" ht="15.75" customHeight="1"/>
    <row r="6078" ht="15.75" customHeight="1"/>
    <row r="6079" ht="15.75" customHeight="1"/>
    <row r="6080" ht="15.75" customHeight="1"/>
    <row r="6081" ht="15.75" customHeight="1"/>
    <row r="6082" ht="15.75" customHeight="1"/>
    <row r="6083" ht="15.75" customHeight="1"/>
    <row r="6084" ht="15.75" customHeight="1"/>
    <row r="6085" ht="15.75" customHeight="1"/>
    <row r="6086" ht="15.75" customHeight="1"/>
    <row r="6087" ht="15.75" customHeight="1"/>
    <row r="6088" ht="15.75" customHeight="1"/>
    <row r="6089" ht="15.75" customHeight="1"/>
    <row r="6090" ht="15.75" customHeight="1"/>
    <row r="6091" ht="15.75" customHeight="1"/>
    <row r="6092" ht="15.75" customHeight="1"/>
    <row r="6093" ht="15.75" customHeight="1"/>
    <row r="6094" ht="15.75" customHeight="1"/>
    <row r="6095" ht="15.75" customHeight="1"/>
    <row r="6096" ht="15.75" customHeight="1"/>
    <row r="6097" ht="15.75" customHeight="1"/>
    <row r="6098" ht="15.75" customHeight="1"/>
    <row r="6099" ht="15.75" customHeight="1"/>
    <row r="6100" ht="15.75" customHeight="1"/>
    <row r="6101" ht="15.75" customHeight="1"/>
    <row r="6102" ht="15.75" customHeight="1"/>
    <row r="6103" ht="15.75" customHeight="1"/>
    <row r="6104" ht="15.75" customHeight="1"/>
    <row r="6105" ht="15.75" customHeight="1"/>
    <row r="6106" ht="15.75" customHeight="1"/>
    <row r="6107" ht="15.75" customHeight="1"/>
    <row r="6108" ht="15.75" customHeight="1"/>
    <row r="6109" ht="15.75" customHeight="1"/>
    <row r="6110" ht="15.75" customHeight="1"/>
    <row r="6111" ht="15.75" customHeight="1"/>
    <row r="6112" ht="15.75" customHeight="1"/>
    <row r="6113" ht="15.75" customHeight="1"/>
    <row r="6114" ht="15.75" customHeight="1"/>
    <row r="6115" ht="15.75" customHeight="1"/>
    <row r="6116" ht="15.75" customHeight="1"/>
    <row r="6117" ht="15.75" customHeight="1"/>
    <row r="6118" ht="15.75" customHeight="1"/>
    <row r="6119" ht="15.75" customHeight="1"/>
    <row r="6120" ht="15.75" customHeight="1"/>
    <row r="6121" ht="15.75" customHeight="1"/>
    <row r="6122" ht="15.75" customHeight="1"/>
    <row r="6123" ht="15.75" customHeight="1"/>
    <row r="6124" ht="15.75" customHeight="1"/>
    <row r="6125" ht="15.75" customHeight="1"/>
    <row r="6126" ht="15.75" customHeight="1"/>
    <row r="6127" ht="15.75" customHeight="1"/>
    <row r="6128" ht="15.75" customHeight="1"/>
    <row r="6129" ht="15.75" customHeight="1"/>
    <row r="6130" ht="15.75" customHeight="1"/>
    <row r="6131" ht="15.75" customHeight="1"/>
    <row r="6132" ht="15.75" customHeight="1"/>
    <row r="6133" ht="15.75" customHeight="1"/>
    <row r="6134" ht="15.75" customHeight="1"/>
    <row r="6135" ht="15.75" customHeight="1"/>
    <row r="6136" ht="15.75" customHeight="1"/>
    <row r="6137" ht="15.75" customHeight="1"/>
    <row r="6138" ht="15.75" customHeight="1"/>
    <row r="6139" ht="15.75" customHeight="1"/>
    <row r="6140" ht="15.75" customHeight="1"/>
    <row r="6141" ht="15.75" customHeight="1"/>
    <row r="6142" ht="15.75" customHeight="1"/>
    <row r="6143" ht="15.75" customHeight="1"/>
    <row r="6144" ht="15.75" customHeight="1"/>
    <row r="6145" ht="15.75" customHeight="1"/>
    <row r="6146" ht="15.75" customHeight="1"/>
    <row r="6147" ht="15.75" customHeight="1"/>
    <row r="6148" ht="15.75" customHeight="1"/>
    <row r="6149" ht="15.75" customHeight="1"/>
    <row r="6150" ht="15.75" customHeight="1"/>
    <row r="6151" ht="15.75" customHeight="1"/>
    <row r="6152" ht="15.75" customHeight="1"/>
    <row r="6153" ht="15.75" customHeight="1"/>
    <row r="6154" ht="15.75" customHeight="1"/>
    <row r="6155" ht="15.75" customHeight="1"/>
    <row r="6156" ht="15.75" customHeight="1"/>
    <row r="6157" ht="15.75" customHeight="1"/>
    <row r="6158" ht="15.75" customHeight="1"/>
    <row r="6159" ht="15.75" customHeight="1"/>
    <row r="6160" ht="15.75" customHeight="1"/>
    <row r="6161" ht="15.75" customHeight="1"/>
    <row r="6162" ht="15.75" customHeight="1"/>
    <row r="6163" ht="15.75" customHeight="1"/>
    <row r="6164" ht="15.75" customHeight="1"/>
    <row r="6165" ht="15.75" customHeight="1"/>
    <row r="6166" ht="15.75" customHeight="1"/>
    <row r="6167" ht="15.75" customHeight="1"/>
    <row r="6168" ht="15.75" customHeight="1"/>
    <row r="6169" ht="15.75" customHeight="1"/>
    <row r="6170" ht="15.75" customHeight="1"/>
    <row r="6171" ht="15.75" customHeight="1"/>
    <row r="6172" ht="15.75" customHeight="1"/>
    <row r="6173" ht="15.75" customHeight="1"/>
    <row r="6174" ht="15.75" customHeight="1"/>
    <row r="6175" ht="15.75" customHeight="1"/>
    <row r="6176" ht="15.75" customHeight="1"/>
    <row r="6177" ht="15.75" customHeight="1"/>
    <row r="6178" ht="15.75" customHeight="1"/>
    <row r="6179" ht="15.75" customHeight="1"/>
    <row r="6180" ht="15.75" customHeight="1"/>
    <row r="6181" ht="15.75" customHeight="1"/>
    <row r="6182" ht="15.75" customHeight="1"/>
    <row r="6183" ht="15.75" customHeight="1"/>
    <row r="6184" ht="15.75" customHeight="1"/>
    <row r="6185" ht="15.75" customHeight="1"/>
    <row r="6186" ht="15.75" customHeight="1"/>
    <row r="6187" ht="15.75" customHeight="1"/>
    <row r="6188" ht="15.75" customHeight="1"/>
    <row r="6189" ht="15.75" customHeight="1"/>
    <row r="6190" ht="15.75" customHeight="1"/>
    <row r="6191" ht="15.75" customHeight="1"/>
    <row r="6192" ht="15.75" customHeight="1"/>
    <row r="6193" ht="15.75" customHeight="1"/>
    <row r="6194" ht="15.75" customHeight="1"/>
    <row r="6195" ht="15.75" customHeight="1"/>
    <row r="6196" ht="15.75" customHeight="1"/>
    <row r="6197" ht="15.75" customHeight="1"/>
    <row r="6198" ht="15.75" customHeight="1"/>
    <row r="6199" ht="15.75" customHeight="1"/>
    <row r="6200" ht="15.75" customHeight="1"/>
    <row r="6201" ht="15.75" customHeight="1"/>
    <row r="6202" ht="15.75" customHeight="1"/>
    <row r="6203" ht="15.75" customHeight="1"/>
    <row r="6204" ht="15.75" customHeight="1"/>
    <row r="6205" ht="15.75" customHeight="1"/>
    <row r="6206" ht="15.75" customHeight="1"/>
    <row r="6207" ht="15.75" customHeight="1"/>
    <row r="6208" ht="15.75" customHeight="1"/>
    <row r="6209" ht="15.75" customHeight="1"/>
    <row r="6210" ht="15.75" customHeight="1"/>
    <row r="6211" ht="15.75" customHeight="1"/>
    <row r="6212" ht="15.75" customHeight="1"/>
    <row r="6213" ht="15.75" customHeight="1"/>
    <row r="6214" ht="15.75" customHeight="1"/>
    <row r="6215" ht="15.75" customHeight="1"/>
    <row r="6216" ht="15.75" customHeight="1"/>
    <row r="6217" ht="15.75" customHeight="1"/>
    <row r="6218" ht="15.75" customHeight="1"/>
    <row r="6219" ht="15.75" customHeight="1"/>
    <row r="6220" ht="15.75" customHeight="1"/>
    <row r="6221" ht="15.75" customHeight="1"/>
    <row r="6222" ht="15.75" customHeight="1"/>
    <row r="6223" ht="15.75" customHeight="1"/>
    <row r="6224" ht="15.75" customHeight="1"/>
    <row r="6225" ht="15.75" customHeight="1"/>
    <row r="6226" ht="15.75" customHeight="1"/>
    <row r="6227" ht="15.75" customHeight="1"/>
    <row r="6228" ht="15.75" customHeight="1"/>
    <row r="6229" ht="15.75" customHeight="1"/>
    <row r="6230" ht="15.75" customHeight="1"/>
    <row r="6231" ht="15.75" customHeight="1"/>
    <row r="6232" ht="15.75" customHeight="1"/>
    <row r="6233" ht="15.75" customHeight="1"/>
    <row r="6234" ht="15.75" customHeight="1"/>
    <row r="6235" ht="15.75" customHeight="1"/>
    <row r="6236" ht="15.75" customHeight="1"/>
    <row r="6237" ht="15.75" customHeight="1"/>
    <row r="6238" ht="15.75" customHeight="1"/>
    <row r="6239" ht="15.75" customHeight="1"/>
    <row r="6240" ht="15.75" customHeight="1"/>
    <row r="6241" ht="15.75" customHeight="1"/>
    <row r="6242" ht="15.75" customHeight="1"/>
    <row r="6243" ht="15.75" customHeight="1"/>
    <row r="6244" ht="15.75" customHeight="1"/>
    <row r="6245" ht="15.75" customHeight="1"/>
    <row r="6246" ht="15.75" customHeight="1"/>
    <row r="6247" ht="15.75" customHeight="1"/>
    <row r="6248" ht="15.75" customHeight="1"/>
    <row r="6249" ht="15.75" customHeight="1"/>
    <row r="6250" ht="15.75" customHeight="1"/>
    <row r="6251" ht="15.75" customHeight="1"/>
    <row r="6252" ht="15.75" customHeight="1"/>
    <row r="6253" ht="15.75" customHeight="1"/>
    <row r="6254" ht="15.75" customHeight="1"/>
    <row r="6255" ht="15.75" customHeight="1"/>
    <row r="6256" ht="15.75" customHeight="1"/>
    <row r="6257" ht="15.75" customHeight="1"/>
    <row r="6258" ht="15.75" customHeight="1"/>
    <row r="6259" ht="15.75" customHeight="1"/>
    <row r="6260" ht="15.75" customHeight="1"/>
    <row r="6261" ht="15.75" customHeight="1"/>
    <row r="6262" ht="15.75" customHeight="1"/>
    <row r="6263" ht="15.75" customHeight="1"/>
    <row r="6264" ht="15.75" customHeight="1"/>
    <row r="6265" ht="15.75" customHeight="1"/>
    <row r="6266" ht="15.75" customHeight="1"/>
    <row r="6267" ht="15.75" customHeight="1"/>
    <row r="6268" ht="15.75" customHeight="1"/>
    <row r="6269" ht="15.75" customHeight="1"/>
    <row r="6270" ht="15.75" customHeight="1"/>
    <row r="6271" ht="15.75" customHeight="1"/>
    <row r="6272" ht="15.75" customHeight="1"/>
    <row r="6273" ht="15.75" customHeight="1"/>
    <row r="6274" ht="15.75" customHeight="1"/>
    <row r="6275" ht="15.75" customHeight="1"/>
    <row r="6276" ht="15.75" customHeight="1"/>
    <row r="6277" ht="15.75" customHeight="1"/>
    <row r="6278" ht="15.75" customHeight="1"/>
    <row r="6279" ht="15.75" customHeight="1"/>
    <row r="6280" ht="15.75" customHeight="1"/>
    <row r="6281" ht="15.75" customHeight="1"/>
    <row r="6282" ht="15.75" customHeight="1"/>
    <row r="6283" ht="15.75" customHeight="1"/>
    <row r="6284" ht="15.75" customHeight="1"/>
    <row r="6285" ht="15.75" customHeight="1"/>
    <row r="6286" ht="15.75" customHeight="1"/>
    <row r="6287" ht="15.75" customHeight="1"/>
    <row r="6288" ht="15.75" customHeight="1"/>
    <row r="6289" ht="15.75" customHeight="1"/>
    <row r="6290" ht="15.75" customHeight="1"/>
    <row r="6291" ht="15.75" customHeight="1"/>
    <row r="6292" ht="15.75" customHeight="1"/>
    <row r="6293" ht="15.75" customHeight="1"/>
    <row r="6294" ht="15.75" customHeight="1"/>
    <row r="6295" ht="15.75" customHeight="1"/>
    <row r="6296" ht="15.75" customHeight="1"/>
    <row r="6297" ht="15.75" customHeight="1"/>
    <row r="6298" ht="15.75" customHeight="1"/>
    <row r="6299" ht="15.75" customHeight="1"/>
    <row r="6300" ht="15.75" customHeight="1"/>
    <row r="6301" ht="15.75" customHeight="1"/>
    <row r="6302" ht="15.75" customHeight="1"/>
    <row r="6303" ht="15.75" customHeight="1"/>
    <row r="6304" ht="15.75" customHeight="1"/>
    <row r="6305" ht="15.75" customHeight="1"/>
    <row r="6306" ht="15.75" customHeight="1"/>
    <row r="6307" ht="15.75" customHeight="1"/>
    <row r="6308" ht="15.75" customHeight="1"/>
    <row r="6309" ht="15.75" customHeight="1"/>
    <row r="6310" ht="15.75" customHeight="1"/>
    <row r="6311" ht="15.75" customHeight="1"/>
    <row r="6312" ht="15.75" customHeight="1"/>
    <row r="6313" ht="15.75" customHeight="1"/>
    <row r="6314" ht="15.75" customHeight="1"/>
    <row r="6315" ht="15.75" customHeight="1"/>
    <row r="6316" ht="15.75" customHeight="1"/>
    <row r="6317" ht="15.75" customHeight="1"/>
    <row r="6318" ht="15.75" customHeight="1"/>
    <row r="6319" ht="15.75" customHeight="1"/>
    <row r="6320" ht="15.75" customHeight="1"/>
    <row r="6321" ht="15.75" customHeight="1"/>
    <row r="6322" ht="15.75" customHeight="1"/>
    <row r="6323" ht="15.75" customHeight="1"/>
    <row r="6324" ht="15.75" customHeight="1"/>
    <row r="6325" ht="15.75" customHeight="1"/>
    <row r="6326" ht="15.75" customHeight="1"/>
    <row r="6327" ht="15.75" customHeight="1"/>
    <row r="6328" ht="15.75" customHeight="1"/>
    <row r="6329" ht="15.75" customHeight="1"/>
    <row r="6330" ht="15.75" customHeight="1"/>
    <row r="6331" ht="15.75" customHeight="1"/>
    <row r="6332" ht="15.75" customHeight="1"/>
    <row r="6333" ht="15.75" customHeight="1"/>
    <row r="6334" ht="15.75" customHeight="1"/>
    <row r="6335" ht="15.75" customHeight="1"/>
    <row r="6336" ht="15.75" customHeight="1"/>
    <row r="6337" ht="15.75" customHeight="1"/>
    <row r="6338" ht="15.75" customHeight="1"/>
    <row r="6339" ht="15.75" customHeight="1"/>
    <row r="6340" ht="15.75" customHeight="1"/>
    <row r="6341" ht="15.75" customHeight="1"/>
    <row r="6342" ht="15.75" customHeight="1"/>
    <row r="6343" ht="15.75" customHeight="1"/>
    <row r="6344" ht="15.75" customHeight="1"/>
    <row r="6345" ht="15.75" customHeight="1"/>
    <row r="6346" ht="15.75" customHeight="1"/>
    <row r="6347" ht="15.75" customHeight="1"/>
    <row r="6348" ht="15.75" customHeight="1"/>
    <row r="6349" ht="15.75" customHeight="1"/>
    <row r="6350" ht="15.75" customHeight="1"/>
    <row r="6351" ht="15.75" customHeight="1"/>
    <row r="6352" ht="15.75" customHeight="1"/>
    <row r="6353" ht="15.75" customHeight="1"/>
    <row r="6354" ht="15.75" customHeight="1"/>
    <row r="6355" ht="15.75" customHeight="1"/>
    <row r="6356" ht="15.75" customHeight="1"/>
    <row r="6357" ht="15.75" customHeight="1"/>
    <row r="6358" ht="15.75" customHeight="1"/>
    <row r="6359" ht="15.75" customHeight="1"/>
    <row r="6360" ht="15.75" customHeight="1"/>
    <row r="6361" ht="15.75" customHeight="1"/>
    <row r="6362" ht="15.75" customHeight="1"/>
    <row r="6363" ht="15.75" customHeight="1"/>
    <row r="6364" ht="15.75" customHeight="1"/>
    <row r="6365" ht="15.75" customHeight="1"/>
    <row r="6366" ht="15.75" customHeight="1"/>
    <row r="6367" ht="15.75" customHeight="1"/>
    <row r="6368" ht="15.75" customHeight="1"/>
    <row r="6369" ht="15.75" customHeight="1"/>
    <row r="6370" ht="15.75" customHeight="1"/>
    <row r="6371" ht="15.75" customHeight="1"/>
    <row r="6372" ht="15.75" customHeight="1"/>
    <row r="6373" ht="15.75" customHeight="1"/>
    <row r="6374" ht="15.75" customHeight="1"/>
    <row r="6375" ht="15.75" customHeight="1"/>
    <row r="6376" ht="15.75" customHeight="1"/>
    <row r="6377" ht="15.75" customHeight="1"/>
    <row r="6378" ht="15.75" customHeight="1"/>
    <row r="6379" ht="15.75" customHeight="1"/>
    <row r="6380" ht="15.75" customHeight="1"/>
    <row r="6381" ht="15.75" customHeight="1"/>
    <row r="6382" ht="15.75" customHeight="1"/>
    <row r="6383" ht="15.75" customHeight="1"/>
    <row r="6384" ht="15.75" customHeight="1"/>
    <row r="6385" ht="15.75" customHeight="1"/>
    <row r="6386" ht="15.75" customHeight="1"/>
    <row r="6387" ht="15.75" customHeight="1"/>
    <row r="6388" ht="15.75" customHeight="1"/>
    <row r="6389" ht="15.75" customHeight="1"/>
    <row r="6390" ht="15.75" customHeight="1"/>
    <row r="6391" ht="15.75" customHeight="1"/>
    <row r="6392" ht="15.75" customHeight="1"/>
    <row r="6393" ht="15.75" customHeight="1"/>
    <row r="6394" ht="15.75" customHeight="1"/>
    <row r="6395" ht="15.75" customHeight="1"/>
    <row r="6396" ht="15.75" customHeight="1"/>
    <row r="6397" ht="15.75" customHeight="1"/>
    <row r="6398" ht="15.75" customHeight="1"/>
    <row r="6399" ht="15.75" customHeight="1"/>
    <row r="6400" ht="15.75" customHeight="1"/>
    <row r="6401" ht="15.75" customHeight="1"/>
    <row r="6402" ht="15.75" customHeight="1"/>
    <row r="6403" ht="15.75" customHeight="1"/>
    <row r="6404" ht="15.75" customHeight="1"/>
    <row r="6405" ht="15.75" customHeight="1"/>
    <row r="6406" ht="15.75" customHeight="1"/>
    <row r="6407" ht="15.75" customHeight="1"/>
    <row r="6408" ht="15.75" customHeight="1"/>
    <row r="6409" ht="15.75" customHeight="1"/>
    <row r="6410" ht="15.75" customHeight="1"/>
    <row r="6411" ht="15.75" customHeight="1"/>
    <row r="6412" ht="15.75" customHeight="1"/>
    <row r="6413" ht="15.75" customHeight="1"/>
    <row r="6414" ht="15.75" customHeight="1"/>
    <row r="6415" ht="15.75" customHeight="1"/>
    <row r="6416" ht="15.75" customHeight="1"/>
    <row r="6417" ht="15.75" customHeight="1"/>
    <row r="6418" ht="15.75" customHeight="1"/>
    <row r="6419" ht="15.75" customHeight="1"/>
    <row r="6420" ht="15.75" customHeight="1"/>
    <row r="6421" ht="15.75" customHeight="1"/>
    <row r="6422" ht="15.75" customHeight="1"/>
    <row r="6423" ht="15.75" customHeight="1"/>
    <row r="6424" ht="15.75" customHeight="1"/>
    <row r="6425" ht="15.75" customHeight="1"/>
    <row r="6426" ht="15.75" customHeight="1"/>
    <row r="6427" ht="15.75" customHeight="1"/>
    <row r="6428" ht="15.75" customHeight="1"/>
    <row r="6429" ht="15.75" customHeight="1"/>
    <row r="6430" ht="15.75" customHeight="1"/>
    <row r="6431" ht="15.75" customHeight="1"/>
    <row r="6432" ht="15.75" customHeight="1"/>
    <row r="6433" ht="15.75" customHeight="1"/>
    <row r="6434" ht="15.75" customHeight="1"/>
    <row r="6435" ht="15.75" customHeight="1"/>
    <row r="6436" ht="15.75" customHeight="1"/>
    <row r="6437" ht="15.75" customHeight="1"/>
    <row r="6438" ht="15.75" customHeight="1"/>
    <row r="6439" ht="15.75" customHeight="1"/>
    <row r="6440" ht="15.75" customHeight="1"/>
    <row r="6441" ht="15.75" customHeight="1"/>
    <row r="6442" ht="15.75" customHeight="1"/>
    <row r="6443" ht="15.75" customHeight="1"/>
    <row r="6444" ht="15.75" customHeight="1"/>
    <row r="6445" ht="15.75" customHeight="1"/>
    <row r="6446" ht="15.75" customHeight="1"/>
    <row r="6447" ht="15.75" customHeight="1"/>
    <row r="6448" ht="15.75" customHeight="1"/>
    <row r="6449" ht="15.75" customHeight="1"/>
    <row r="6450" ht="15.75" customHeight="1"/>
    <row r="6451" ht="15.75" customHeight="1"/>
    <row r="6452" ht="15.75" customHeight="1"/>
    <row r="6453" ht="15.75" customHeight="1"/>
    <row r="6454" ht="15.75" customHeight="1"/>
    <row r="6455" ht="15.75" customHeight="1"/>
    <row r="6456" ht="15.75" customHeight="1"/>
    <row r="6457" ht="15.75" customHeight="1"/>
    <row r="6458" ht="15.75" customHeight="1"/>
    <row r="6459" ht="15.75" customHeight="1"/>
    <row r="6460" ht="15.75" customHeight="1"/>
    <row r="6461" ht="15.75" customHeight="1"/>
    <row r="6462" ht="15.75" customHeight="1"/>
    <row r="6463" ht="15.75" customHeight="1"/>
    <row r="6464" ht="15.75" customHeight="1"/>
    <row r="6465" ht="15.75" customHeight="1"/>
    <row r="6466" ht="15.75" customHeight="1"/>
    <row r="6467" ht="15.75" customHeight="1"/>
    <row r="6468" ht="15.75" customHeight="1"/>
    <row r="6469" ht="15.75" customHeight="1"/>
    <row r="6470" ht="15.75" customHeight="1"/>
    <row r="6471" ht="15.75" customHeight="1"/>
    <row r="6472" ht="15.75" customHeight="1"/>
    <row r="6473" ht="15.75" customHeight="1"/>
    <row r="6474" ht="15.75" customHeight="1"/>
    <row r="6475" ht="15.75" customHeight="1"/>
    <row r="6476" ht="15.75" customHeight="1"/>
    <row r="6477" ht="15.75" customHeight="1"/>
    <row r="6478" ht="15.75" customHeight="1"/>
    <row r="6479" ht="15.75" customHeight="1"/>
    <row r="6480" ht="15.75" customHeight="1"/>
    <row r="6481" ht="15.75" customHeight="1"/>
    <row r="6482" ht="15.75" customHeight="1"/>
    <row r="6483" ht="15.75" customHeight="1"/>
    <row r="6484" ht="15.75" customHeight="1"/>
    <row r="6485" ht="15.75" customHeight="1"/>
    <row r="6486" ht="15.75" customHeight="1"/>
    <row r="6487" ht="15.75" customHeight="1"/>
    <row r="6488" ht="15.75" customHeight="1"/>
    <row r="6489" ht="15.75" customHeight="1"/>
    <row r="6490" ht="15.75" customHeight="1"/>
    <row r="6491" ht="15.75" customHeight="1"/>
    <row r="6492" ht="15.75" customHeight="1"/>
    <row r="6493" ht="15.75" customHeight="1"/>
    <row r="6494" ht="15.75" customHeight="1"/>
    <row r="6495" ht="15.75" customHeight="1"/>
    <row r="6496" ht="15.75" customHeight="1"/>
    <row r="6497" ht="15.75" customHeight="1"/>
    <row r="6498" ht="15.75" customHeight="1"/>
    <row r="6499" ht="15.75" customHeight="1"/>
    <row r="6500" ht="15.75" customHeight="1"/>
    <row r="6501" ht="15.75" customHeight="1"/>
    <row r="6502" ht="15.75" customHeight="1"/>
    <row r="6503" ht="15.75" customHeight="1"/>
    <row r="6504" ht="15.75" customHeight="1"/>
    <row r="6505" ht="15.75" customHeight="1"/>
    <row r="6506" ht="15.75" customHeight="1"/>
    <row r="6507" ht="15.75" customHeight="1"/>
    <row r="6508" ht="15.75" customHeight="1"/>
    <row r="6509" ht="15.75" customHeight="1"/>
    <row r="6510" ht="15.75" customHeight="1"/>
    <row r="6511" ht="15.75" customHeight="1"/>
    <row r="6512" ht="15.75" customHeight="1"/>
    <row r="6513" ht="15.75" customHeight="1"/>
    <row r="6514" ht="15.75" customHeight="1"/>
    <row r="6515" ht="15.75" customHeight="1"/>
    <row r="6516" ht="15.75" customHeight="1"/>
    <row r="6517" ht="15.75" customHeight="1"/>
    <row r="6518" ht="15.75" customHeight="1"/>
    <row r="6519" ht="15.75" customHeight="1"/>
    <row r="6520" ht="15.75" customHeight="1"/>
    <row r="6521" ht="15.75" customHeight="1"/>
    <row r="6522" ht="15.75" customHeight="1"/>
    <row r="6523" ht="15.75" customHeight="1"/>
    <row r="6524" ht="15.75" customHeight="1"/>
    <row r="6525" ht="15.75" customHeight="1"/>
    <row r="6526" ht="15.75" customHeight="1"/>
    <row r="6527" ht="15.75" customHeight="1"/>
    <row r="6528" ht="15.75" customHeight="1"/>
    <row r="6529" ht="15.75" customHeight="1"/>
    <row r="6530" ht="15.75" customHeight="1"/>
    <row r="6531" ht="15.75" customHeight="1"/>
    <row r="6532" ht="15.75" customHeight="1"/>
    <row r="6533" ht="15.75" customHeight="1"/>
    <row r="6534" ht="15.75" customHeight="1"/>
    <row r="6535" ht="15.75" customHeight="1"/>
    <row r="6536" ht="15.75" customHeight="1"/>
    <row r="6537" ht="15.75" customHeight="1"/>
    <row r="6538" ht="15.75" customHeight="1"/>
    <row r="6539" ht="15.75" customHeight="1"/>
    <row r="6540" ht="15.75" customHeight="1"/>
    <row r="6541" ht="15.75" customHeight="1"/>
    <row r="6542" ht="15.75" customHeight="1"/>
    <row r="6543" ht="15.75" customHeight="1"/>
    <row r="6544" ht="15.75" customHeight="1"/>
    <row r="6545" ht="15.75" customHeight="1"/>
    <row r="6546" ht="15.75" customHeight="1"/>
    <row r="6547" ht="15.75" customHeight="1"/>
    <row r="6548" ht="15.75" customHeight="1"/>
    <row r="6549" ht="15.75" customHeight="1"/>
    <row r="6550" ht="15.75" customHeight="1"/>
    <row r="6551" ht="15.75" customHeight="1"/>
    <row r="6552" ht="15.75" customHeight="1"/>
    <row r="6553" ht="15.75" customHeight="1"/>
    <row r="6554" ht="15.75" customHeight="1"/>
    <row r="6555" ht="15.75" customHeight="1"/>
    <row r="6556" ht="15.75" customHeight="1"/>
    <row r="6557" ht="15.75" customHeight="1"/>
    <row r="6558" ht="15.75" customHeight="1"/>
    <row r="6559" ht="15.75" customHeight="1"/>
    <row r="6560" ht="15.75" customHeight="1"/>
    <row r="6561" ht="15.75" customHeight="1"/>
    <row r="6562" ht="15.75" customHeight="1"/>
    <row r="6563" ht="15.75" customHeight="1"/>
    <row r="6564" ht="15.75" customHeight="1"/>
    <row r="6565" ht="15.75" customHeight="1"/>
    <row r="6566" ht="15.75" customHeight="1"/>
    <row r="6567" ht="15.75" customHeight="1"/>
    <row r="6568" ht="15.75" customHeight="1"/>
    <row r="6569" ht="15.75" customHeight="1"/>
    <row r="6570" ht="15.75" customHeight="1"/>
    <row r="6571" ht="15.75" customHeight="1"/>
    <row r="6572" ht="15.75" customHeight="1"/>
    <row r="6573" ht="15.75" customHeight="1"/>
    <row r="6574" ht="15.75" customHeight="1"/>
    <row r="6575" ht="15.75" customHeight="1"/>
    <row r="6576" ht="15.75" customHeight="1"/>
    <row r="6577" ht="15.75" customHeight="1"/>
    <row r="6578" ht="15.75" customHeight="1"/>
    <row r="6579" ht="15.75" customHeight="1"/>
    <row r="6580" ht="15.75" customHeight="1"/>
    <row r="6581" ht="15.75" customHeight="1"/>
    <row r="6582" ht="15.75" customHeight="1"/>
    <row r="6583" ht="15.75" customHeight="1"/>
    <row r="6584" ht="15.75" customHeight="1"/>
    <row r="6585" ht="15.75" customHeight="1"/>
    <row r="6586" ht="15.75" customHeight="1"/>
    <row r="6587" ht="15.75" customHeight="1"/>
    <row r="6588" ht="15.75" customHeight="1"/>
    <row r="6589" ht="15.75" customHeight="1"/>
    <row r="6590" ht="15.75" customHeight="1"/>
    <row r="6591" ht="15.75" customHeight="1"/>
    <row r="6592" ht="15.75" customHeight="1"/>
    <row r="6593" ht="15.75" customHeight="1"/>
    <row r="6594" ht="15.75" customHeight="1"/>
    <row r="6595" ht="15.75" customHeight="1"/>
    <row r="6596" ht="15.75" customHeight="1"/>
    <row r="6597" ht="15.75" customHeight="1"/>
    <row r="6598" ht="15.75" customHeight="1"/>
    <row r="6599" ht="15.75" customHeight="1"/>
    <row r="6600" ht="15.75" customHeight="1"/>
    <row r="6601" ht="15.75" customHeight="1"/>
    <row r="6602" ht="15.75" customHeight="1"/>
    <row r="6603" ht="15.75" customHeight="1"/>
    <row r="6604" ht="15.75" customHeight="1"/>
    <row r="6605" ht="15.75" customHeight="1"/>
    <row r="6606" ht="15.75" customHeight="1"/>
    <row r="6607" ht="15.75" customHeight="1"/>
    <row r="6608" ht="15.75" customHeight="1"/>
    <row r="6609" ht="15.75" customHeight="1"/>
    <row r="6610" ht="15.75" customHeight="1"/>
    <row r="6611" ht="15.75" customHeight="1"/>
    <row r="6612" ht="15.75" customHeight="1"/>
    <row r="6613" ht="15.75" customHeight="1"/>
    <row r="6614" ht="15.75" customHeight="1"/>
    <row r="6615" ht="15.75" customHeight="1"/>
    <row r="6616" ht="15.75" customHeight="1"/>
    <row r="6617" ht="15.75" customHeight="1"/>
    <row r="6618" ht="15.75" customHeight="1"/>
    <row r="6619" ht="15.75" customHeight="1"/>
    <row r="6620" ht="15.75" customHeight="1"/>
    <row r="6621" ht="15.75" customHeight="1"/>
    <row r="6622" ht="15.75" customHeight="1"/>
    <row r="6623" ht="15.75" customHeight="1"/>
    <row r="6624" ht="15.75" customHeight="1"/>
    <row r="6625" ht="15.75" customHeight="1"/>
    <row r="6626" ht="15.75" customHeight="1"/>
    <row r="6627" ht="15.75" customHeight="1"/>
    <row r="6628" ht="15.75" customHeight="1"/>
    <row r="6629" ht="15.75" customHeight="1"/>
    <row r="6630" ht="15.75" customHeight="1"/>
    <row r="6631" ht="15.75" customHeight="1"/>
    <row r="6632" ht="15.75" customHeight="1"/>
    <row r="6633" ht="15.75" customHeight="1"/>
    <row r="6634" ht="15.75" customHeight="1"/>
    <row r="6635" ht="15.75" customHeight="1"/>
    <row r="6636" ht="15.75" customHeight="1"/>
    <row r="6637" ht="15.75" customHeight="1"/>
    <row r="6638" ht="15.75" customHeight="1"/>
    <row r="6639" ht="15.75" customHeight="1"/>
    <row r="6640" ht="15.75" customHeight="1"/>
    <row r="6641" ht="15.75" customHeight="1"/>
    <row r="6642" ht="15.75" customHeight="1"/>
    <row r="6643" ht="15.75" customHeight="1"/>
    <row r="6644" ht="15.75" customHeight="1"/>
    <row r="6645" ht="15.75" customHeight="1"/>
    <row r="6646" ht="15.75" customHeight="1"/>
    <row r="6647" ht="15.75" customHeight="1"/>
    <row r="6648" ht="15.75" customHeight="1"/>
    <row r="6649" ht="15.75" customHeight="1"/>
    <row r="6650" ht="15.75" customHeight="1"/>
    <row r="6651" ht="15.75" customHeight="1"/>
    <row r="6652" ht="15.75" customHeight="1"/>
    <row r="6653" ht="15.75" customHeight="1"/>
    <row r="6654" ht="15.75" customHeight="1"/>
    <row r="6655" ht="15.75" customHeight="1"/>
    <row r="6656" ht="15.75" customHeight="1"/>
    <row r="6657" ht="15.75" customHeight="1"/>
    <row r="6658" ht="15.75" customHeight="1"/>
    <row r="6659" ht="15.75" customHeight="1"/>
    <row r="6660" ht="15.75" customHeight="1"/>
    <row r="6661" ht="15.75" customHeight="1"/>
    <row r="6662" ht="15.75" customHeight="1"/>
    <row r="6663" ht="15.75" customHeight="1"/>
    <row r="6664" ht="15.75" customHeight="1"/>
    <row r="6665" ht="15.75" customHeight="1"/>
    <row r="6666" ht="15.75" customHeight="1"/>
    <row r="6667" ht="15.75" customHeight="1"/>
    <row r="6668" ht="15.75" customHeight="1"/>
    <row r="6669" ht="15.75" customHeight="1"/>
    <row r="6670" ht="15.75" customHeight="1"/>
    <row r="6671" ht="15.75" customHeight="1"/>
    <row r="6672" ht="15.75" customHeight="1"/>
    <row r="6673" ht="15.75" customHeight="1"/>
    <row r="6674" ht="15.75" customHeight="1"/>
    <row r="6675" ht="15.75" customHeight="1"/>
    <row r="6676" ht="15.75" customHeight="1"/>
    <row r="6677" ht="15.75" customHeight="1"/>
    <row r="6678" ht="15.75" customHeight="1"/>
    <row r="6679" ht="15.75" customHeight="1"/>
    <row r="6680" ht="15.75" customHeight="1"/>
    <row r="6681" ht="15.75" customHeight="1"/>
    <row r="6682" ht="15.75" customHeight="1"/>
    <row r="6683" ht="15.75" customHeight="1"/>
    <row r="6684" ht="15.75" customHeight="1"/>
    <row r="6685" ht="15.75" customHeight="1"/>
    <row r="6686" ht="15.75" customHeight="1"/>
    <row r="6687" ht="15.75" customHeight="1"/>
    <row r="6688" ht="15.75" customHeight="1"/>
    <row r="6689" ht="15.75" customHeight="1"/>
    <row r="6690" ht="15.75" customHeight="1"/>
    <row r="6691" ht="15.75" customHeight="1"/>
    <row r="6692" ht="15.75" customHeight="1"/>
    <row r="6693" ht="15.75" customHeight="1"/>
    <row r="6694" ht="15.75" customHeight="1"/>
    <row r="6695" ht="15.75" customHeight="1"/>
    <row r="6696" ht="15.75" customHeight="1"/>
    <row r="6697" ht="15.75" customHeight="1"/>
    <row r="6698" ht="15.75" customHeight="1"/>
    <row r="6699" ht="15.75" customHeight="1"/>
    <row r="6700" ht="15.75" customHeight="1"/>
    <row r="6701" ht="15.75" customHeight="1"/>
    <row r="6702" ht="15.75" customHeight="1"/>
    <row r="6703" ht="15.75" customHeight="1"/>
    <row r="6704" ht="15.75" customHeight="1"/>
    <row r="6705" ht="15.75" customHeight="1"/>
    <row r="6706" ht="15.75" customHeight="1"/>
    <row r="6707" ht="15.75" customHeight="1"/>
    <row r="6708" ht="15.75" customHeight="1"/>
    <row r="6709" ht="15.75" customHeight="1"/>
    <row r="6710" ht="15.75" customHeight="1"/>
    <row r="6711" ht="15.75" customHeight="1"/>
    <row r="6712" ht="15.75" customHeight="1"/>
    <row r="6713" ht="15.75" customHeight="1"/>
    <row r="6714" ht="15.75" customHeight="1"/>
    <row r="6715" ht="15.75" customHeight="1"/>
    <row r="6716" ht="15.75" customHeight="1"/>
    <row r="6717" ht="15.75" customHeight="1"/>
    <row r="6718" ht="15.75" customHeight="1"/>
    <row r="6719" ht="15.75" customHeight="1"/>
    <row r="6720" ht="15.75" customHeight="1"/>
    <row r="6721" ht="15.75" customHeight="1"/>
    <row r="6722" ht="15.75" customHeight="1"/>
    <row r="6723" ht="15.75" customHeight="1"/>
    <row r="6724" ht="15.75" customHeight="1"/>
    <row r="6725" ht="15.75" customHeight="1"/>
    <row r="6726" ht="15.75" customHeight="1"/>
    <row r="6727" ht="15.75" customHeight="1"/>
    <row r="6728" ht="15.75" customHeight="1"/>
    <row r="6729" ht="15.75" customHeight="1"/>
    <row r="6730" ht="15.75" customHeight="1"/>
    <row r="6731" ht="15.75" customHeight="1"/>
    <row r="6732" ht="15.75" customHeight="1"/>
    <row r="6733" ht="15.75" customHeight="1"/>
    <row r="6734" ht="15.75" customHeight="1"/>
    <row r="6735" ht="15.75" customHeight="1"/>
    <row r="6736" ht="15.75" customHeight="1"/>
    <row r="6737" ht="15.75" customHeight="1"/>
    <row r="6738" ht="15.75" customHeight="1"/>
    <row r="6739" ht="15.75" customHeight="1"/>
    <row r="6740" ht="15.75" customHeight="1"/>
    <row r="6741" ht="15.75" customHeight="1"/>
    <row r="6742" ht="15.75" customHeight="1"/>
    <row r="6743" ht="15.75" customHeight="1"/>
    <row r="6744" ht="15.75" customHeight="1"/>
    <row r="6745" ht="15.75" customHeight="1"/>
    <row r="6746" ht="15.75" customHeight="1"/>
    <row r="6747" ht="15.75" customHeight="1"/>
    <row r="6748" ht="15.75" customHeight="1"/>
    <row r="6749" ht="15.75" customHeight="1"/>
    <row r="6750" ht="15.75" customHeight="1"/>
    <row r="6751" ht="15.75" customHeight="1"/>
    <row r="6752" ht="15.75" customHeight="1"/>
    <row r="6753" ht="15.75" customHeight="1"/>
    <row r="6754" ht="15.75" customHeight="1"/>
    <row r="6755" ht="15.75" customHeight="1"/>
    <row r="6756" ht="15.75" customHeight="1"/>
    <row r="6757" ht="15.75" customHeight="1"/>
    <row r="6758" ht="15.75" customHeight="1"/>
    <row r="6759" ht="15.75" customHeight="1"/>
    <row r="6760" ht="15.75" customHeight="1"/>
    <row r="6761" ht="15.75" customHeight="1"/>
    <row r="6762" ht="15.75" customHeight="1"/>
    <row r="6763" ht="15.75" customHeight="1"/>
    <row r="6764" ht="15.75" customHeight="1"/>
    <row r="6765" ht="15.75" customHeight="1"/>
    <row r="6766" ht="15.75" customHeight="1"/>
    <row r="6767" ht="15.75" customHeight="1"/>
    <row r="6768" ht="15.75" customHeight="1"/>
    <row r="6769" ht="15.75" customHeight="1"/>
    <row r="6770" ht="15.75" customHeight="1"/>
    <row r="6771" ht="15.75" customHeight="1"/>
    <row r="6772" ht="15.75" customHeight="1"/>
    <row r="6773" ht="15.75" customHeight="1"/>
    <row r="6774" ht="15.75" customHeight="1"/>
    <row r="6775" ht="15.75" customHeight="1"/>
    <row r="6776" ht="15.75" customHeight="1"/>
    <row r="6777" ht="15.75" customHeight="1"/>
    <row r="6778" ht="15.75" customHeight="1"/>
    <row r="6779" ht="15.75" customHeight="1"/>
    <row r="6780" ht="15.75" customHeight="1"/>
    <row r="6781" ht="15.75" customHeight="1"/>
    <row r="6782" ht="15.75" customHeight="1"/>
    <row r="6783" ht="15.75" customHeight="1"/>
    <row r="6784" ht="15.75" customHeight="1"/>
    <row r="6785" ht="15.75" customHeight="1"/>
    <row r="6786" ht="15.75" customHeight="1"/>
    <row r="6787" ht="15.75" customHeight="1"/>
    <row r="6788" ht="15.75" customHeight="1"/>
    <row r="6789" ht="15.75" customHeight="1"/>
    <row r="6790" ht="15.75" customHeight="1"/>
    <row r="6791" ht="15.75" customHeight="1"/>
    <row r="6792" ht="15.75" customHeight="1"/>
    <row r="6793" ht="15.75" customHeight="1"/>
    <row r="6794" ht="15.75" customHeight="1"/>
    <row r="6795" ht="15.75" customHeight="1"/>
    <row r="6796" ht="15.75" customHeight="1"/>
    <row r="6797" ht="15.75" customHeight="1"/>
    <row r="6798" ht="15.75" customHeight="1"/>
    <row r="6799" ht="15.75" customHeight="1"/>
    <row r="6800" ht="15.75" customHeight="1"/>
    <row r="6801" ht="15.75" customHeight="1"/>
    <row r="6802" ht="15.75" customHeight="1"/>
    <row r="6803" ht="15.75" customHeight="1"/>
    <row r="6804" ht="15.75" customHeight="1"/>
    <row r="6805" ht="15.75" customHeight="1"/>
    <row r="6806" ht="15.75" customHeight="1"/>
    <row r="6807" ht="15.75" customHeight="1"/>
    <row r="6808" ht="15.75" customHeight="1"/>
    <row r="6809" ht="15.75" customHeight="1"/>
    <row r="6810" ht="15.75" customHeight="1"/>
    <row r="6811" ht="15.75" customHeight="1"/>
    <row r="6812" ht="15.75" customHeight="1"/>
    <row r="6813" ht="15.75" customHeight="1"/>
    <row r="6814" ht="15.75" customHeight="1"/>
    <row r="6815" ht="15.75" customHeight="1"/>
    <row r="6816" ht="15.75" customHeight="1"/>
    <row r="6817" ht="15.75" customHeight="1"/>
    <row r="6818" ht="15.75" customHeight="1"/>
    <row r="6819" ht="15.75" customHeight="1"/>
    <row r="6820" ht="15.75" customHeight="1"/>
    <row r="6821" ht="15.75" customHeight="1"/>
    <row r="6822" ht="15.75" customHeight="1"/>
    <row r="6823" ht="15.75" customHeight="1"/>
    <row r="6824" ht="15.75" customHeight="1"/>
    <row r="6825" ht="15.75" customHeight="1"/>
    <row r="6826" ht="15.75" customHeight="1"/>
    <row r="6827" ht="15.75" customHeight="1"/>
    <row r="6828" ht="15.75" customHeight="1"/>
    <row r="6829" ht="15.75" customHeight="1"/>
    <row r="6830" ht="15.75" customHeight="1"/>
    <row r="6831" ht="15.75" customHeight="1"/>
    <row r="6832" ht="15.75" customHeight="1"/>
    <row r="6833" ht="15.75" customHeight="1"/>
    <row r="6834" ht="15.75" customHeight="1"/>
    <row r="6835" ht="15.75" customHeight="1"/>
    <row r="6836" ht="15.75" customHeight="1"/>
    <row r="6837" ht="15.75" customHeight="1"/>
    <row r="6838" ht="15.75" customHeight="1"/>
    <row r="6839" ht="15.75" customHeight="1"/>
    <row r="6840" ht="15.75" customHeight="1"/>
    <row r="6841" ht="15.75" customHeight="1"/>
    <row r="6842" ht="15.75" customHeight="1"/>
    <row r="6843" ht="15.75" customHeight="1"/>
    <row r="6844" ht="15.75" customHeight="1"/>
    <row r="6845" ht="15.75" customHeight="1"/>
    <row r="6846" ht="15.75" customHeight="1"/>
    <row r="6847" ht="15.75" customHeight="1"/>
    <row r="6848" ht="15.75" customHeight="1"/>
    <row r="6849" ht="15.75" customHeight="1"/>
    <row r="6850" ht="15.75" customHeight="1"/>
    <row r="6851" ht="15.75" customHeight="1"/>
    <row r="6852" ht="15.75" customHeight="1"/>
    <row r="6853" ht="15.75" customHeight="1"/>
    <row r="6854" ht="15.75" customHeight="1"/>
    <row r="6855" ht="15.75" customHeight="1"/>
    <row r="6856" ht="15.75" customHeight="1"/>
    <row r="6857" ht="15.75" customHeight="1"/>
    <row r="6858" ht="15.75" customHeight="1"/>
    <row r="6859" ht="15.75" customHeight="1"/>
    <row r="6860" ht="15.75" customHeight="1"/>
    <row r="6861" ht="15.75" customHeight="1"/>
    <row r="6862" ht="15.75" customHeight="1"/>
    <row r="6863" ht="15.75" customHeight="1"/>
    <row r="6864" ht="15.75" customHeight="1"/>
    <row r="6865" ht="15.75" customHeight="1"/>
    <row r="6866" ht="15.75" customHeight="1"/>
    <row r="6867" ht="15.75" customHeight="1"/>
    <row r="6868" ht="15.75" customHeight="1"/>
    <row r="6869" ht="15.75" customHeight="1"/>
    <row r="6870" ht="15.75" customHeight="1"/>
    <row r="6871" ht="15.75" customHeight="1"/>
    <row r="6872" ht="15.75" customHeight="1"/>
    <row r="6873" ht="15.75" customHeight="1"/>
    <row r="6874" ht="15.75" customHeight="1"/>
    <row r="6875" ht="15.75" customHeight="1"/>
    <row r="6876" ht="15.75" customHeight="1"/>
    <row r="6877" ht="15.75" customHeight="1"/>
    <row r="6878" ht="15.75" customHeight="1"/>
    <row r="6879" ht="15.75" customHeight="1"/>
    <row r="6880" ht="15.75" customHeight="1"/>
    <row r="6881" ht="15.75" customHeight="1"/>
    <row r="6882" ht="15.75" customHeight="1"/>
    <row r="6883" ht="15.75" customHeight="1"/>
    <row r="6884" ht="15.75" customHeight="1"/>
    <row r="6885" ht="15.75" customHeight="1"/>
    <row r="6886" ht="15.75" customHeight="1"/>
    <row r="6887" ht="15.75" customHeight="1"/>
    <row r="6888" ht="15.75" customHeight="1"/>
    <row r="6889" ht="15.75" customHeight="1"/>
    <row r="6890" ht="15.75" customHeight="1"/>
    <row r="6891" ht="15.75" customHeight="1"/>
    <row r="6892" ht="15.75" customHeight="1"/>
    <row r="6893" ht="15.75" customHeight="1"/>
    <row r="6894" ht="15.75" customHeight="1"/>
    <row r="6895" ht="15.75" customHeight="1"/>
    <row r="6896" ht="15.75" customHeight="1"/>
    <row r="6897" ht="15.75" customHeight="1"/>
    <row r="6898" ht="15.75" customHeight="1"/>
    <row r="6899" ht="15.75" customHeight="1"/>
    <row r="6900" ht="15.75" customHeight="1"/>
    <row r="6901" ht="15.75" customHeight="1"/>
    <row r="6902" ht="15.75" customHeight="1"/>
    <row r="6903" ht="15.75" customHeight="1"/>
    <row r="6904" ht="15.75" customHeight="1"/>
    <row r="6905" ht="15.75" customHeight="1"/>
    <row r="6906" ht="15.75" customHeight="1"/>
    <row r="6907" ht="15.75" customHeight="1"/>
    <row r="6908" ht="15.75" customHeight="1"/>
    <row r="6909" ht="15.75" customHeight="1"/>
    <row r="6910" ht="15.75" customHeight="1"/>
    <row r="6911" ht="15.75" customHeight="1"/>
    <row r="6912" ht="15.75" customHeight="1"/>
    <row r="6913" ht="15.75" customHeight="1"/>
    <row r="6914" ht="15.75" customHeight="1"/>
    <row r="6915" ht="15.75" customHeight="1"/>
    <row r="6916" ht="15.75" customHeight="1"/>
    <row r="6917" ht="15.75" customHeight="1"/>
    <row r="6918" ht="15.75" customHeight="1"/>
    <row r="6919" ht="15.75" customHeight="1"/>
    <row r="6920" ht="15.75" customHeight="1"/>
    <row r="6921" ht="15.75" customHeight="1"/>
    <row r="6922" ht="15.75" customHeight="1"/>
    <row r="6923" ht="15.75" customHeight="1"/>
    <row r="6924" ht="15.75" customHeight="1"/>
    <row r="6925" ht="15.75" customHeight="1"/>
    <row r="6926" ht="15.75" customHeight="1"/>
    <row r="6927" ht="15.75" customHeight="1"/>
    <row r="6928" ht="15.75" customHeight="1"/>
    <row r="6929" ht="15.75" customHeight="1"/>
    <row r="6930" ht="15.75" customHeight="1"/>
    <row r="6931" ht="15.75" customHeight="1"/>
    <row r="6932" ht="15.75" customHeight="1"/>
    <row r="6933" ht="15.75" customHeight="1"/>
    <row r="6934" ht="15.75" customHeight="1"/>
    <row r="6935" ht="15.75" customHeight="1"/>
    <row r="6936" ht="15.75" customHeight="1"/>
    <row r="6937" ht="15.75" customHeight="1"/>
    <row r="6938" ht="15.75" customHeight="1"/>
    <row r="6939" ht="15.75" customHeight="1"/>
    <row r="6940" ht="15.75" customHeight="1"/>
    <row r="6941" ht="15.75" customHeight="1"/>
    <row r="6942" ht="15.75" customHeight="1"/>
    <row r="6943" ht="15.75" customHeight="1"/>
    <row r="6944" ht="15.75" customHeight="1"/>
    <row r="6945" ht="15.75" customHeight="1"/>
    <row r="6946" ht="15.75" customHeight="1"/>
    <row r="6947" ht="15.75" customHeight="1"/>
    <row r="6948" ht="15.75" customHeight="1"/>
    <row r="6949" ht="15.75" customHeight="1"/>
    <row r="6950" ht="15.75" customHeight="1"/>
    <row r="6951" ht="15.75" customHeight="1"/>
    <row r="6952" ht="15.75" customHeight="1"/>
    <row r="6953" ht="15.75" customHeight="1"/>
    <row r="6954" ht="15.75" customHeight="1"/>
    <row r="6955" ht="15.75" customHeight="1"/>
    <row r="6956" ht="15.75" customHeight="1"/>
    <row r="6957" ht="15.75" customHeight="1"/>
    <row r="6958" ht="15.75" customHeight="1"/>
    <row r="6959" ht="15.75" customHeight="1"/>
    <row r="6960" ht="15.75" customHeight="1"/>
    <row r="6961" ht="15.75" customHeight="1"/>
    <row r="6962" ht="15.75" customHeight="1"/>
    <row r="6963" ht="15.75" customHeight="1"/>
    <row r="6964" ht="15.75" customHeight="1"/>
    <row r="6965" ht="15.75" customHeight="1"/>
    <row r="6966" ht="15.75" customHeight="1"/>
    <row r="6967" ht="15.75" customHeight="1"/>
    <row r="6968" ht="15.75" customHeight="1"/>
    <row r="6969" ht="15.75" customHeight="1"/>
    <row r="6970" ht="15.75" customHeight="1"/>
    <row r="6971" ht="15.75" customHeight="1"/>
    <row r="6972" ht="15.75" customHeight="1"/>
    <row r="6973" ht="15.75" customHeight="1"/>
    <row r="6974" ht="15.75" customHeight="1"/>
    <row r="6975" ht="15.75" customHeight="1"/>
    <row r="6976" ht="15.75" customHeight="1"/>
    <row r="6977" ht="15.75" customHeight="1"/>
    <row r="6978" ht="15.75" customHeight="1"/>
    <row r="6979" ht="15.75" customHeight="1"/>
    <row r="6980" ht="15.75" customHeight="1"/>
    <row r="6981" ht="15.75" customHeight="1"/>
    <row r="6982" ht="15.75" customHeight="1"/>
    <row r="6983" ht="15.75" customHeight="1"/>
    <row r="6984" ht="15.75" customHeight="1"/>
    <row r="6985" ht="15.75" customHeight="1"/>
    <row r="6986" ht="15.75" customHeight="1"/>
    <row r="6987" ht="15.75" customHeight="1"/>
    <row r="6988" ht="15.75" customHeight="1"/>
    <row r="6989" ht="15.75" customHeight="1"/>
    <row r="6990" ht="15.75" customHeight="1"/>
    <row r="6991" ht="15.75" customHeight="1"/>
    <row r="6992" ht="15.75" customHeight="1"/>
    <row r="6993" ht="15.75" customHeight="1"/>
    <row r="6994" ht="15.75" customHeight="1"/>
    <row r="6995" ht="15.75" customHeight="1"/>
    <row r="6996" ht="15.75" customHeight="1"/>
    <row r="6997" ht="15.75" customHeight="1"/>
    <row r="6998" ht="15.75" customHeight="1"/>
    <row r="6999" ht="15.75" customHeight="1"/>
    <row r="7000" ht="15.75" customHeight="1"/>
    <row r="7001" ht="15.75" customHeight="1"/>
    <row r="7002" ht="15.75" customHeight="1"/>
    <row r="7003" ht="15.75" customHeight="1"/>
    <row r="7004" ht="15.75" customHeight="1"/>
    <row r="7005" ht="15.75" customHeight="1"/>
    <row r="7006" ht="15.75" customHeight="1"/>
    <row r="7007" ht="15.75" customHeight="1"/>
    <row r="7008" ht="15.75" customHeight="1"/>
    <row r="7009" ht="15.75" customHeight="1"/>
    <row r="7010" ht="15.75" customHeight="1"/>
    <row r="7011" ht="15.75" customHeight="1"/>
    <row r="7012" ht="15.75" customHeight="1"/>
    <row r="7013" ht="15.75" customHeight="1"/>
    <row r="7014" ht="15.75" customHeight="1"/>
    <row r="7015" ht="15.75" customHeight="1"/>
    <row r="7016" ht="15.75" customHeight="1"/>
    <row r="7017" ht="15.75" customHeight="1"/>
    <row r="7018" ht="15.75" customHeight="1"/>
    <row r="7019" ht="15.75" customHeight="1"/>
    <row r="7020" ht="15.75" customHeight="1"/>
    <row r="7021" ht="15.75" customHeight="1"/>
    <row r="7022" ht="15.75" customHeight="1"/>
    <row r="7023" ht="15.75" customHeight="1"/>
    <row r="7024" ht="15.75" customHeight="1"/>
    <row r="7025" ht="15.75" customHeight="1"/>
    <row r="7026" ht="15.75" customHeight="1"/>
    <row r="7027" ht="15.75" customHeight="1"/>
    <row r="7028" ht="15.75" customHeight="1"/>
    <row r="7029" ht="15.75" customHeight="1"/>
    <row r="7030" ht="15.75" customHeight="1"/>
    <row r="7031" ht="15.75" customHeight="1"/>
    <row r="7032" ht="15.75" customHeight="1"/>
    <row r="7033" ht="15.75" customHeight="1"/>
    <row r="7034" ht="15.75" customHeight="1"/>
    <row r="7035" ht="15.75" customHeight="1"/>
    <row r="7036" ht="15.75" customHeight="1"/>
    <row r="7037" ht="15.75" customHeight="1"/>
    <row r="7038" ht="15.75" customHeight="1"/>
    <row r="7039" ht="15.75" customHeight="1"/>
    <row r="7040" ht="15.75" customHeight="1"/>
    <row r="7041" ht="15.75" customHeight="1"/>
    <row r="7042" ht="15.75" customHeight="1"/>
    <row r="7043" ht="15.75" customHeight="1"/>
    <row r="7044" ht="15.75" customHeight="1"/>
    <row r="7045" ht="15.75" customHeight="1"/>
    <row r="7046" ht="15.75" customHeight="1"/>
    <row r="7047" ht="15.75" customHeight="1"/>
    <row r="7048" ht="15.75" customHeight="1"/>
    <row r="7049" ht="15.75" customHeight="1"/>
    <row r="7050" ht="15.75" customHeight="1"/>
    <row r="7051" ht="15.75" customHeight="1"/>
    <row r="7052" ht="15.75" customHeight="1"/>
    <row r="7053" ht="15.75" customHeight="1"/>
    <row r="7054" ht="15.75" customHeight="1"/>
    <row r="7055" ht="15.75" customHeight="1"/>
    <row r="7056" ht="15.75" customHeight="1"/>
    <row r="7057" ht="15.75" customHeight="1"/>
    <row r="7058" ht="15.75" customHeight="1"/>
    <row r="7059" ht="15.75" customHeight="1"/>
    <row r="7060" ht="15.75" customHeight="1"/>
    <row r="7061" ht="15.75" customHeight="1"/>
    <row r="7062" ht="15.75" customHeight="1"/>
    <row r="7063" ht="15.75" customHeight="1"/>
    <row r="7064" ht="15.75" customHeight="1"/>
    <row r="7065" ht="15.75" customHeight="1"/>
    <row r="7066" ht="15.75" customHeight="1"/>
    <row r="7067" ht="15.75" customHeight="1"/>
    <row r="7068" ht="15.75" customHeight="1"/>
    <row r="7069" ht="15.75" customHeight="1"/>
    <row r="7070" ht="15.75" customHeight="1"/>
    <row r="7071" ht="15.75" customHeight="1"/>
    <row r="7072" ht="15.75" customHeight="1"/>
    <row r="7073" ht="15.75" customHeight="1"/>
    <row r="7074" ht="15.75" customHeight="1"/>
    <row r="7075" ht="15.75" customHeight="1"/>
    <row r="7076" ht="15.75" customHeight="1"/>
    <row r="7077" ht="15.75" customHeight="1"/>
    <row r="7078" ht="15.75" customHeight="1"/>
    <row r="7079" ht="15.75" customHeight="1"/>
    <row r="7080" ht="15.75" customHeight="1"/>
    <row r="7081" ht="15.75" customHeight="1"/>
    <row r="7082" ht="15.75" customHeight="1"/>
    <row r="7083" ht="15.75" customHeight="1"/>
    <row r="7084" ht="15.75" customHeight="1"/>
    <row r="7085" ht="15.75" customHeight="1"/>
    <row r="7086" ht="15.75" customHeight="1"/>
    <row r="7087" ht="15.75" customHeight="1"/>
    <row r="7088" ht="15.75" customHeight="1"/>
    <row r="7089" ht="15.75" customHeight="1"/>
    <row r="7090" ht="15.75" customHeight="1"/>
    <row r="7091" ht="15.75" customHeight="1"/>
    <row r="7092" ht="15.75" customHeight="1"/>
    <row r="7093" ht="15.75" customHeight="1"/>
    <row r="7094" ht="15.75" customHeight="1"/>
    <row r="7095" ht="15.75" customHeight="1"/>
    <row r="7096" ht="15.75" customHeight="1"/>
    <row r="7097" ht="15.75" customHeight="1"/>
    <row r="7098" ht="15.75" customHeight="1"/>
    <row r="7099" ht="15.75" customHeight="1"/>
    <row r="7100" ht="15.75" customHeight="1"/>
    <row r="7101" ht="15.75" customHeight="1"/>
    <row r="7102" ht="15.75" customHeight="1"/>
    <row r="7103" ht="15.75" customHeight="1"/>
    <row r="7104" ht="15.75" customHeight="1"/>
    <row r="7105" ht="15.75" customHeight="1"/>
    <row r="7106" ht="15.75" customHeight="1"/>
    <row r="7107" ht="15.75" customHeight="1"/>
    <row r="7108" ht="15.75" customHeight="1"/>
    <row r="7109" ht="15.75" customHeight="1"/>
    <row r="7110" ht="15.75" customHeight="1"/>
    <row r="7111" ht="15.75" customHeight="1"/>
    <row r="7112" ht="15.75" customHeight="1"/>
    <row r="7113" ht="15.75" customHeight="1"/>
    <row r="7114" ht="15.75" customHeight="1"/>
    <row r="7115" ht="15.75" customHeight="1"/>
    <row r="7116" ht="15.75" customHeight="1"/>
    <row r="7117" ht="15.75" customHeight="1"/>
    <row r="7118" ht="15.75" customHeight="1"/>
    <row r="7119" ht="15.75" customHeight="1"/>
    <row r="7120" ht="15.75" customHeight="1"/>
    <row r="7121" ht="15.75" customHeight="1"/>
    <row r="7122" ht="15.75" customHeight="1"/>
    <row r="7123" ht="15.75" customHeight="1"/>
    <row r="7124" ht="15.75" customHeight="1"/>
    <row r="7125" ht="15.75" customHeight="1"/>
    <row r="7126" ht="15.75" customHeight="1"/>
    <row r="7127" ht="15.75" customHeight="1"/>
    <row r="7128" ht="15.75" customHeight="1"/>
    <row r="7129" ht="15.75" customHeight="1"/>
    <row r="7130" ht="15.75" customHeight="1"/>
    <row r="7131" ht="15.75" customHeight="1"/>
    <row r="7132" ht="15.75" customHeight="1"/>
    <row r="7133" ht="15.75" customHeight="1"/>
    <row r="7134" ht="15.75" customHeight="1"/>
    <row r="7135" ht="15.75" customHeight="1"/>
    <row r="7136" ht="15.75" customHeight="1"/>
    <row r="7137" ht="15.75" customHeight="1"/>
    <row r="7138" ht="15.75" customHeight="1"/>
    <row r="7139" ht="15.75" customHeight="1"/>
    <row r="7140" ht="15.75" customHeight="1"/>
    <row r="7141" ht="15.75" customHeight="1"/>
    <row r="7142" ht="15.75" customHeight="1"/>
    <row r="7143" ht="15.75" customHeight="1"/>
    <row r="7144" ht="15.75" customHeight="1"/>
    <row r="7145" ht="15.75" customHeight="1"/>
    <row r="7146" ht="15.75" customHeight="1"/>
    <row r="7147" ht="15.75" customHeight="1"/>
    <row r="7148" ht="15.75" customHeight="1"/>
    <row r="7149" ht="15.75" customHeight="1"/>
    <row r="7150" ht="15.75" customHeight="1"/>
    <row r="7151" ht="15.75" customHeight="1"/>
    <row r="7152" ht="15.75" customHeight="1"/>
    <row r="7153" ht="15.75" customHeight="1"/>
    <row r="7154" ht="15.75" customHeight="1"/>
    <row r="7155" ht="15.75" customHeight="1"/>
    <row r="7156" ht="15.75" customHeight="1"/>
    <row r="7157" ht="15.75" customHeight="1"/>
    <row r="7158" ht="15.75" customHeight="1"/>
    <row r="7159" ht="15.75" customHeight="1"/>
    <row r="7160" ht="15.75" customHeight="1"/>
    <row r="7161" ht="15.75" customHeight="1"/>
    <row r="7162" ht="15.75" customHeight="1"/>
    <row r="7163" ht="15.75" customHeight="1"/>
    <row r="7164" ht="15.75" customHeight="1"/>
    <row r="7165" ht="15.75" customHeight="1"/>
    <row r="7166" ht="15.75" customHeight="1"/>
    <row r="7167" ht="15.75" customHeight="1"/>
    <row r="7168" ht="15.75" customHeight="1"/>
    <row r="7169" ht="15.75" customHeight="1"/>
    <row r="7170" ht="15.75" customHeight="1"/>
    <row r="7171" ht="15.75" customHeight="1"/>
    <row r="7172" ht="15.75" customHeight="1"/>
    <row r="7173" ht="15.75" customHeight="1"/>
    <row r="7174" ht="15.75" customHeight="1"/>
    <row r="7175" ht="15.75" customHeight="1"/>
    <row r="7176" ht="15.75" customHeight="1"/>
    <row r="7177" ht="15.75" customHeight="1"/>
    <row r="7178" ht="15.75" customHeight="1"/>
    <row r="7179" ht="15.75" customHeight="1"/>
    <row r="7180" ht="15.75" customHeight="1"/>
    <row r="7181" ht="15.75" customHeight="1"/>
    <row r="7182" ht="15.75" customHeight="1"/>
    <row r="7183" ht="15.75" customHeight="1"/>
    <row r="7184" ht="15.75" customHeight="1"/>
    <row r="7185" ht="15.75" customHeight="1"/>
    <row r="7186" ht="15.75" customHeight="1"/>
    <row r="7187" ht="15.75" customHeight="1"/>
    <row r="7188" ht="15.75" customHeight="1"/>
    <row r="7189" ht="15.75" customHeight="1"/>
    <row r="7190" ht="15.75" customHeight="1"/>
    <row r="7191" ht="15.75" customHeight="1"/>
    <row r="7192" ht="15.75" customHeight="1"/>
    <row r="7193" ht="15.75" customHeight="1"/>
    <row r="7194" ht="15.75" customHeight="1"/>
    <row r="7195" ht="15.75" customHeight="1"/>
    <row r="7196" ht="15.75" customHeight="1"/>
    <row r="7197" ht="15.75" customHeight="1"/>
    <row r="7198" ht="15.75" customHeight="1"/>
    <row r="7199" ht="15.75" customHeight="1"/>
    <row r="7200" ht="15.75" customHeight="1"/>
    <row r="7201" ht="15.75" customHeight="1"/>
    <row r="7202" ht="15.75" customHeight="1"/>
    <row r="7203" ht="15.75" customHeight="1"/>
    <row r="7204" ht="15.75" customHeight="1"/>
    <row r="7205" ht="15.75" customHeight="1"/>
    <row r="7206" ht="15.75" customHeight="1"/>
    <row r="7207" ht="15.75" customHeight="1"/>
    <row r="7208" ht="15.75" customHeight="1"/>
    <row r="7209" ht="15.75" customHeight="1"/>
    <row r="7210" ht="15.75" customHeight="1"/>
    <row r="7211" ht="15.75" customHeight="1"/>
    <row r="7212" ht="15.75" customHeight="1"/>
    <row r="7213" ht="15.75" customHeight="1"/>
    <row r="7214" ht="15.75" customHeight="1"/>
    <row r="7215" ht="15.75" customHeight="1"/>
    <row r="7216" ht="15.75" customHeight="1"/>
    <row r="7217" ht="15.75" customHeight="1"/>
    <row r="7218" ht="15.75" customHeight="1"/>
    <row r="7219" ht="15.75" customHeight="1"/>
    <row r="7220" ht="15.75" customHeight="1"/>
    <row r="7221" ht="15.75" customHeight="1"/>
    <row r="7222" ht="15.75" customHeight="1"/>
    <row r="7223" ht="15.75" customHeight="1"/>
    <row r="7224" ht="15.75" customHeight="1"/>
    <row r="7225" ht="15.75" customHeight="1"/>
    <row r="7226" ht="15.75" customHeight="1"/>
    <row r="7227" ht="15.75" customHeight="1"/>
    <row r="7228" ht="15.75" customHeight="1"/>
    <row r="7229" ht="15.75" customHeight="1"/>
    <row r="7230" ht="15.75" customHeight="1"/>
    <row r="7231" ht="15.75" customHeight="1"/>
    <row r="7232" ht="15.75" customHeight="1"/>
    <row r="7233" ht="15.75" customHeight="1"/>
    <row r="7234" ht="15.75" customHeight="1"/>
    <row r="7235" ht="15.75" customHeight="1"/>
    <row r="7236" ht="15.75" customHeight="1"/>
    <row r="7237" ht="15.75" customHeight="1"/>
    <row r="7238" ht="15.75" customHeight="1"/>
    <row r="7239" ht="15.75" customHeight="1"/>
    <row r="7240" ht="15.75" customHeight="1"/>
    <row r="7241" ht="15.75" customHeight="1"/>
    <row r="7242" ht="15.75" customHeight="1"/>
    <row r="7243" ht="15.75" customHeight="1"/>
    <row r="7244" ht="15.75" customHeight="1"/>
    <row r="7245" ht="15.75" customHeight="1"/>
    <row r="7246" ht="15.75" customHeight="1"/>
    <row r="7247" ht="15.75" customHeight="1"/>
    <row r="7248" ht="15.75" customHeight="1"/>
    <row r="7249" ht="15.75" customHeight="1"/>
    <row r="7250" ht="15.75" customHeight="1"/>
    <row r="7251" ht="15.75" customHeight="1"/>
    <row r="7252" ht="15.75" customHeight="1"/>
    <row r="7253" ht="15.75" customHeight="1"/>
    <row r="7254" ht="15.75" customHeight="1"/>
    <row r="7255" ht="15.75" customHeight="1"/>
    <row r="7256" ht="15.75" customHeight="1"/>
    <row r="7257" ht="15.75" customHeight="1"/>
    <row r="7258" ht="15.75" customHeight="1"/>
    <row r="7259" ht="15.75" customHeight="1"/>
    <row r="7260" ht="15.75" customHeight="1"/>
    <row r="7261" ht="15.75" customHeight="1"/>
    <row r="7262" ht="15.75" customHeight="1"/>
    <row r="7263" ht="15.75" customHeight="1"/>
    <row r="7264" ht="15.75" customHeight="1"/>
    <row r="7265" ht="15.75" customHeight="1"/>
    <row r="7266" ht="15.75" customHeight="1"/>
    <row r="7267" ht="15.75" customHeight="1"/>
    <row r="7268" ht="15.75" customHeight="1"/>
    <row r="7269" ht="15.75" customHeight="1"/>
    <row r="7270" ht="15.75" customHeight="1"/>
    <row r="7271" ht="15.75" customHeight="1"/>
    <row r="7272" ht="15.75" customHeight="1"/>
    <row r="7273" ht="15.75" customHeight="1"/>
    <row r="7274" ht="15.75" customHeight="1"/>
    <row r="7275" ht="15.75" customHeight="1"/>
    <row r="7276" ht="15.75" customHeight="1"/>
    <row r="7277" ht="15.75" customHeight="1"/>
    <row r="7278" ht="15.75" customHeight="1"/>
    <row r="7279" ht="15.75" customHeight="1"/>
    <row r="7280" ht="15.75" customHeight="1"/>
    <row r="7281" ht="15.75" customHeight="1"/>
    <row r="7282" ht="15.75" customHeight="1"/>
    <row r="7283" ht="15.75" customHeight="1"/>
    <row r="7284" ht="15.75" customHeight="1"/>
    <row r="7285" ht="15.75" customHeight="1"/>
    <row r="7286" ht="15.75" customHeight="1"/>
    <row r="7287" ht="15.75" customHeight="1"/>
    <row r="7288" ht="15.75" customHeight="1"/>
    <row r="7289" ht="15.75" customHeight="1"/>
    <row r="7290" ht="15.75" customHeight="1"/>
    <row r="7291" ht="15.75" customHeight="1"/>
    <row r="7292" ht="15.75" customHeight="1"/>
    <row r="7293" ht="15.75" customHeight="1"/>
    <row r="7294" ht="15.75" customHeight="1"/>
    <row r="7295" ht="15.75" customHeight="1"/>
    <row r="7296" ht="15.75" customHeight="1"/>
    <row r="7297" ht="15.75" customHeight="1"/>
    <row r="7298" ht="15.75" customHeight="1"/>
    <row r="7299" ht="15.75" customHeight="1"/>
    <row r="7300" ht="15.75" customHeight="1"/>
    <row r="7301" ht="15.75" customHeight="1"/>
    <row r="7302" ht="15.75" customHeight="1"/>
    <row r="7303" ht="15.75" customHeight="1"/>
    <row r="7304" ht="15.75" customHeight="1"/>
    <row r="7305" ht="15.75" customHeight="1"/>
    <row r="7306" ht="15.75" customHeight="1"/>
    <row r="7307" ht="15.75" customHeight="1"/>
    <row r="7308" ht="15.75" customHeight="1"/>
    <row r="7309" ht="15.75" customHeight="1"/>
    <row r="7310" ht="15.75" customHeight="1"/>
    <row r="7311" ht="15.75" customHeight="1"/>
    <row r="7312" ht="15.75" customHeight="1"/>
    <row r="7313" ht="15.75" customHeight="1"/>
    <row r="7314" ht="15.75" customHeight="1"/>
    <row r="7315" ht="15.75" customHeight="1"/>
    <row r="7316" ht="15.75" customHeight="1"/>
    <row r="7317" ht="15.75" customHeight="1"/>
    <row r="7318" ht="15.75" customHeight="1"/>
    <row r="7319" ht="15.75" customHeight="1"/>
    <row r="7320" ht="15.75" customHeight="1"/>
    <row r="7321" ht="15.75" customHeight="1"/>
    <row r="7322" ht="15.75" customHeight="1"/>
    <row r="7323" ht="15.75" customHeight="1"/>
    <row r="7324" ht="15.75" customHeight="1"/>
    <row r="7325" ht="15.75" customHeight="1"/>
    <row r="7326" ht="15.75" customHeight="1"/>
    <row r="7327" ht="15.75" customHeight="1"/>
    <row r="7328" ht="15.75" customHeight="1"/>
    <row r="7329" ht="15.75" customHeight="1"/>
    <row r="7330" ht="15.75" customHeight="1"/>
    <row r="7331" ht="15.75" customHeight="1"/>
    <row r="7332" ht="15.75" customHeight="1"/>
    <row r="7333" ht="15.75" customHeight="1"/>
    <row r="7334" ht="15.75" customHeight="1"/>
    <row r="7335" ht="15.75" customHeight="1"/>
    <row r="7336" ht="15.75" customHeight="1"/>
    <row r="7337" ht="15.75" customHeight="1"/>
    <row r="7338" ht="15.75" customHeight="1"/>
    <row r="7339" ht="15.75" customHeight="1"/>
    <row r="7340" ht="15.75" customHeight="1"/>
    <row r="7341" ht="15.75" customHeight="1"/>
    <row r="7342" ht="15.75" customHeight="1"/>
    <row r="7343" ht="15.75" customHeight="1"/>
    <row r="7344" ht="15.75" customHeight="1"/>
    <row r="7345" ht="15.75" customHeight="1"/>
    <row r="7346" ht="15.75" customHeight="1"/>
    <row r="7347" ht="15.75" customHeight="1"/>
    <row r="7348" ht="15.75" customHeight="1"/>
    <row r="7349" ht="15.75" customHeight="1"/>
    <row r="7350" ht="15.75" customHeight="1"/>
    <row r="7351" ht="15.75" customHeight="1"/>
    <row r="7352" ht="15.75" customHeight="1"/>
    <row r="7353" ht="15.75" customHeight="1"/>
    <row r="7354" ht="15.75" customHeight="1"/>
    <row r="7355" ht="15.75" customHeight="1"/>
    <row r="7356" ht="15.75" customHeight="1"/>
    <row r="7357" ht="15.75" customHeight="1"/>
    <row r="7358" ht="15.75" customHeight="1"/>
    <row r="7359" ht="15.75" customHeight="1"/>
    <row r="7360" ht="15.75" customHeight="1"/>
    <row r="7361" ht="15.75" customHeight="1"/>
    <row r="7362" ht="15.75" customHeight="1"/>
    <row r="7363" ht="15.75" customHeight="1"/>
    <row r="7364" ht="15.75" customHeight="1"/>
    <row r="7365" ht="15.75" customHeight="1"/>
    <row r="7366" ht="15.75" customHeight="1"/>
    <row r="7367" ht="15.75" customHeight="1"/>
    <row r="7368" ht="15.75" customHeight="1"/>
    <row r="7369" ht="15.75" customHeight="1"/>
    <row r="7370" ht="15.75" customHeight="1"/>
    <row r="7371" ht="15.75" customHeight="1"/>
    <row r="7372" ht="15.75" customHeight="1"/>
    <row r="7373" ht="15.75" customHeight="1"/>
    <row r="7374" ht="15.75" customHeight="1"/>
    <row r="7375" ht="15.75" customHeight="1"/>
    <row r="7376" ht="15.75" customHeight="1"/>
    <row r="7377" ht="15.75" customHeight="1"/>
    <row r="7378" ht="15.75" customHeight="1"/>
    <row r="7379" ht="15.75" customHeight="1"/>
    <row r="7380" ht="15.75" customHeight="1"/>
    <row r="7381" ht="15.75" customHeight="1"/>
    <row r="7382" ht="15.75" customHeight="1"/>
    <row r="7383" ht="15.75" customHeight="1"/>
    <row r="7384" ht="15.75" customHeight="1"/>
    <row r="7385" ht="15.75" customHeight="1"/>
    <row r="7386" ht="15.75" customHeight="1"/>
    <row r="7387" ht="15.75" customHeight="1"/>
    <row r="7388" ht="15.75" customHeight="1"/>
    <row r="7389" ht="15.75" customHeight="1"/>
    <row r="7390" ht="15.75" customHeight="1"/>
    <row r="7391" ht="15.75" customHeight="1"/>
    <row r="7392" ht="15.75" customHeight="1"/>
    <row r="7393" ht="15.75" customHeight="1"/>
    <row r="7394" ht="15.75" customHeight="1"/>
    <row r="7395" ht="15.75" customHeight="1"/>
    <row r="7396" ht="15.75" customHeight="1"/>
    <row r="7397" ht="15.75" customHeight="1"/>
    <row r="7398" ht="15.75" customHeight="1"/>
    <row r="7399" ht="15.75" customHeight="1"/>
    <row r="7400" ht="15.75" customHeight="1"/>
    <row r="7401" ht="15.75" customHeight="1"/>
    <row r="7402" ht="15.75" customHeight="1"/>
    <row r="7403" ht="15.75" customHeight="1"/>
    <row r="7404" ht="15.75" customHeight="1"/>
    <row r="7405" ht="15.75" customHeight="1"/>
    <row r="7406" ht="15.75" customHeight="1"/>
    <row r="7407" ht="15.75" customHeight="1"/>
    <row r="7408" ht="15.75" customHeight="1"/>
    <row r="7409" ht="15.75" customHeight="1"/>
    <row r="7410" ht="15.75" customHeight="1"/>
    <row r="7411" ht="15.75" customHeight="1"/>
    <row r="7412" ht="15.75" customHeight="1"/>
    <row r="7413" ht="15.75" customHeight="1"/>
    <row r="7414" ht="15.75" customHeight="1"/>
    <row r="7415" ht="15.75" customHeight="1"/>
    <row r="7416" ht="15.75" customHeight="1"/>
    <row r="7417" ht="15.75" customHeight="1"/>
    <row r="7418" ht="15.75" customHeight="1"/>
    <row r="7419" ht="15.75" customHeight="1"/>
    <row r="7420" ht="15.75" customHeight="1"/>
    <row r="7421" ht="15.75" customHeight="1"/>
    <row r="7422" ht="15.75" customHeight="1"/>
    <row r="7423" ht="15.75" customHeight="1"/>
    <row r="7424" ht="15.75" customHeight="1"/>
    <row r="7425" ht="15.75" customHeight="1"/>
    <row r="7426" ht="15.75" customHeight="1"/>
    <row r="7427" ht="15.75" customHeight="1"/>
    <row r="7428" ht="15.75" customHeight="1"/>
    <row r="7429" ht="15.75" customHeight="1"/>
    <row r="7430" ht="15.75" customHeight="1"/>
    <row r="7431" ht="15.75" customHeight="1"/>
    <row r="7432" ht="15.75" customHeight="1"/>
    <row r="7433" ht="15.75" customHeight="1"/>
    <row r="7434" ht="15.75" customHeight="1"/>
    <row r="7435" ht="15.75" customHeight="1"/>
    <row r="7436" ht="15.75" customHeight="1"/>
    <row r="7437" ht="15.75" customHeight="1"/>
    <row r="7438" ht="15.75" customHeight="1"/>
    <row r="7439" ht="15.75" customHeight="1"/>
    <row r="7440" ht="15.75" customHeight="1"/>
    <row r="7441" ht="15.75" customHeight="1"/>
    <row r="7442" ht="15.75" customHeight="1"/>
    <row r="7443" ht="15.75" customHeight="1"/>
    <row r="7444" ht="15.75" customHeight="1"/>
    <row r="7445" ht="15.75" customHeight="1"/>
    <row r="7446" ht="15.75" customHeight="1"/>
    <row r="7447" ht="15.75" customHeight="1"/>
    <row r="7448" ht="15.75" customHeight="1"/>
    <row r="7449" ht="15.75" customHeight="1"/>
    <row r="7450" ht="15.75" customHeight="1"/>
    <row r="7451" ht="15.75" customHeight="1"/>
    <row r="7452" ht="15.75" customHeight="1"/>
    <row r="7453" ht="15.75" customHeight="1"/>
    <row r="7454" ht="15.75" customHeight="1"/>
    <row r="7455" ht="15.75" customHeight="1"/>
    <row r="7456" ht="15.75" customHeight="1"/>
    <row r="7457" ht="15.75" customHeight="1"/>
    <row r="7458" ht="15.75" customHeight="1"/>
    <row r="7459" ht="15.75" customHeight="1"/>
    <row r="7460" ht="15.75" customHeight="1"/>
    <row r="7461" ht="15.75" customHeight="1"/>
    <row r="7462" ht="15.75" customHeight="1"/>
    <row r="7463" ht="15.75" customHeight="1"/>
    <row r="7464" ht="15.75" customHeight="1"/>
    <row r="7465" ht="15.75" customHeight="1"/>
    <row r="7466" ht="15.75" customHeight="1"/>
    <row r="7467" ht="15.75" customHeight="1"/>
    <row r="7468" ht="15.75" customHeight="1"/>
    <row r="7469" ht="15.75" customHeight="1"/>
    <row r="7470" ht="15.75" customHeight="1"/>
    <row r="7471" ht="15.75" customHeight="1"/>
    <row r="7472" ht="15.75" customHeight="1"/>
    <row r="7473" ht="15.75" customHeight="1"/>
    <row r="7474" ht="15.75" customHeight="1"/>
    <row r="7475" ht="15.75" customHeight="1"/>
    <row r="7476" ht="15.75" customHeight="1"/>
    <row r="7477" ht="15.75" customHeight="1"/>
    <row r="7478" ht="15.75" customHeight="1"/>
    <row r="7479" ht="15.75" customHeight="1"/>
    <row r="7480" ht="15.75" customHeight="1"/>
    <row r="7481" ht="15.75" customHeight="1"/>
    <row r="7482" ht="15.75" customHeight="1"/>
    <row r="7483" ht="15.75" customHeight="1"/>
    <row r="7484" ht="15.75" customHeight="1"/>
    <row r="7485" ht="15.75" customHeight="1"/>
    <row r="7486" ht="15.75" customHeight="1"/>
    <row r="7487" ht="15.75" customHeight="1"/>
    <row r="7488" ht="15.75" customHeight="1"/>
    <row r="7489" ht="15.75" customHeight="1"/>
    <row r="7490" ht="15.75" customHeight="1"/>
    <row r="7491" ht="15.75" customHeight="1"/>
    <row r="7492" ht="15.75" customHeight="1"/>
    <row r="7493" ht="15.75" customHeight="1"/>
    <row r="7494" ht="15.75" customHeight="1"/>
    <row r="7495" ht="15.75" customHeight="1"/>
    <row r="7496" ht="15.75" customHeight="1"/>
    <row r="7497" ht="15.75" customHeight="1"/>
    <row r="7498" ht="15.75" customHeight="1"/>
    <row r="7499" ht="15.75" customHeight="1"/>
    <row r="7500" ht="15.75" customHeight="1"/>
    <row r="7501" ht="15.75" customHeight="1"/>
    <row r="7502" ht="15.75" customHeight="1"/>
    <row r="7503" ht="15.75" customHeight="1"/>
    <row r="7504" ht="15.75" customHeight="1"/>
    <row r="7505" ht="15.75" customHeight="1"/>
    <row r="7506" ht="15.75" customHeight="1"/>
    <row r="7507" ht="15.75" customHeight="1"/>
    <row r="7508" ht="15.75" customHeight="1"/>
    <row r="7509" ht="15.75" customHeight="1"/>
    <row r="7510" ht="15.75" customHeight="1"/>
    <row r="7511" ht="15.75" customHeight="1"/>
    <row r="7512" ht="15.75" customHeight="1"/>
    <row r="7513" ht="15.75" customHeight="1"/>
    <row r="7514" ht="15.75" customHeight="1"/>
    <row r="7515" ht="15.75" customHeight="1"/>
    <row r="7516" ht="15.75" customHeight="1"/>
    <row r="7517" ht="15.75" customHeight="1"/>
    <row r="7518" ht="15.75" customHeight="1"/>
    <row r="7519" ht="15.75" customHeight="1"/>
    <row r="7520" ht="15.75" customHeight="1"/>
    <row r="7521" ht="15.75" customHeight="1"/>
    <row r="7522" ht="15.75" customHeight="1"/>
    <row r="7523" ht="15.75" customHeight="1"/>
    <row r="7524" ht="15.75" customHeight="1"/>
    <row r="7525" ht="15.75" customHeight="1"/>
    <row r="7526" ht="15.75" customHeight="1"/>
    <row r="7527" ht="15.75" customHeight="1"/>
    <row r="7528" ht="15.75" customHeight="1"/>
    <row r="7529" ht="15.75" customHeight="1"/>
    <row r="7530" ht="15.75" customHeight="1"/>
    <row r="7531" ht="15.75" customHeight="1"/>
    <row r="7532" ht="15.75" customHeight="1"/>
    <row r="7533" ht="15.75" customHeight="1"/>
    <row r="7534" ht="15.75" customHeight="1"/>
    <row r="7535" ht="15.75" customHeight="1"/>
    <row r="7536" ht="15.75" customHeight="1"/>
    <row r="7537" ht="15.75" customHeight="1"/>
    <row r="7538" ht="15.75" customHeight="1"/>
    <row r="7539" ht="15.75" customHeight="1"/>
    <row r="7540" ht="15.75" customHeight="1"/>
    <row r="7541" ht="15.75" customHeight="1"/>
    <row r="7542" ht="15.75" customHeight="1"/>
    <row r="7543" ht="15.75" customHeight="1"/>
    <row r="7544" ht="15.75" customHeight="1"/>
    <row r="7545" ht="15.75" customHeight="1"/>
    <row r="7546" ht="15.75" customHeight="1"/>
    <row r="7547" ht="15.75" customHeight="1"/>
    <row r="7548" ht="15.75" customHeight="1"/>
    <row r="7549" ht="15.75" customHeight="1"/>
    <row r="7550" ht="15.75" customHeight="1"/>
    <row r="7551" ht="15.75" customHeight="1"/>
    <row r="7552" ht="15.75" customHeight="1"/>
    <row r="7553" ht="15.75" customHeight="1"/>
    <row r="7554" ht="15.75" customHeight="1"/>
    <row r="7555" ht="15.75" customHeight="1"/>
    <row r="7556" ht="15.75" customHeight="1"/>
    <row r="7557" ht="15.75" customHeight="1"/>
    <row r="7558" ht="15.75" customHeight="1"/>
    <row r="7559" ht="15.75" customHeight="1"/>
    <row r="7560" ht="15.75" customHeight="1"/>
    <row r="7561" ht="15.75" customHeight="1"/>
    <row r="7562" ht="15.75" customHeight="1"/>
    <row r="7563" ht="15.75" customHeight="1"/>
    <row r="7564" ht="15.75" customHeight="1"/>
    <row r="7565" ht="15.75" customHeight="1"/>
    <row r="7566" ht="15.75" customHeight="1"/>
    <row r="7567" ht="15.75" customHeight="1"/>
    <row r="7568" ht="15.75" customHeight="1"/>
    <row r="7569" ht="15.75" customHeight="1"/>
    <row r="7570" ht="15.75" customHeight="1"/>
    <row r="7571" ht="15.75" customHeight="1"/>
    <row r="7572" ht="15.75" customHeight="1"/>
    <row r="7573" ht="15.75" customHeight="1"/>
    <row r="7574" ht="15.75" customHeight="1"/>
    <row r="7575" ht="15.75" customHeight="1"/>
    <row r="7576" ht="15.75" customHeight="1"/>
    <row r="7577" ht="15.75" customHeight="1"/>
    <row r="7578" ht="15.75" customHeight="1"/>
    <row r="7579" ht="15.75" customHeight="1"/>
    <row r="7580" ht="15.75" customHeight="1"/>
    <row r="7581" ht="15.75" customHeight="1"/>
    <row r="7582" ht="15.75" customHeight="1"/>
    <row r="7583" ht="15.75" customHeight="1"/>
    <row r="7584" ht="15.75" customHeight="1"/>
    <row r="7585" ht="15.75" customHeight="1"/>
    <row r="7586" ht="15.75" customHeight="1"/>
    <row r="7587" ht="15.75" customHeight="1"/>
    <row r="7588" ht="15.75" customHeight="1"/>
    <row r="7589" ht="15.75" customHeight="1"/>
    <row r="7590" ht="15.75" customHeight="1"/>
    <row r="7591" ht="15.75" customHeight="1"/>
    <row r="7592" ht="15.75" customHeight="1"/>
    <row r="7593" ht="15.75" customHeight="1"/>
    <row r="7594" ht="15.75" customHeight="1"/>
    <row r="7595" ht="15.75" customHeight="1"/>
    <row r="7596" ht="15.75" customHeight="1"/>
    <row r="7597" ht="15.75" customHeight="1"/>
    <row r="7598" ht="15.75" customHeight="1"/>
    <row r="7599" ht="15.75" customHeight="1"/>
    <row r="7600" ht="15.75" customHeight="1"/>
    <row r="7601" ht="15.75" customHeight="1"/>
    <row r="7602" ht="15.75" customHeight="1"/>
    <row r="7603" ht="15.75" customHeight="1"/>
    <row r="7604" ht="15.75" customHeight="1"/>
    <row r="7605" ht="15.75" customHeight="1"/>
    <row r="7606" ht="15.75" customHeight="1"/>
    <row r="7607" ht="15.75" customHeight="1"/>
    <row r="7608" ht="15.75" customHeight="1"/>
    <row r="7609" ht="15.75" customHeight="1"/>
    <row r="7610" ht="15.75" customHeight="1"/>
    <row r="7611" ht="15.75" customHeight="1"/>
    <row r="7612" ht="15.75" customHeight="1"/>
    <row r="7613" ht="15.75" customHeight="1"/>
    <row r="7614" ht="15.75" customHeight="1"/>
    <row r="7615" ht="15.75" customHeight="1"/>
    <row r="7616" ht="15.75" customHeight="1"/>
    <row r="7617" ht="15.75" customHeight="1"/>
    <row r="7618" ht="15.75" customHeight="1"/>
    <row r="7619" ht="15.75" customHeight="1"/>
    <row r="7620" ht="15.75" customHeight="1"/>
    <row r="7621" ht="15.75" customHeight="1"/>
    <row r="7622" ht="15.75" customHeight="1"/>
    <row r="7623" ht="15.75" customHeight="1"/>
    <row r="7624" ht="15.75" customHeight="1"/>
    <row r="7625" ht="15.75" customHeight="1"/>
    <row r="7626" ht="15.75" customHeight="1"/>
    <row r="7627" ht="15.75" customHeight="1"/>
    <row r="7628" ht="15.75" customHeight="1"/>
    <row r="7629" ht="15.75" customHeight="1"/>
    <row r="7630" ht="15.75" customHeight="1"/>
    <row r="7631" ht="15.75" customHeight="1"/>
    <row r="7632" ht="15.75" customHeight="1"/>
    <row r="7633" ht="15.75" customHeight="1"/>
    <row r="7634" ht="15.75" customHeight="1"/>
    <row r="7635" ht="15.75" customHeight="1"/>
    <row r="7636" ht="15.75" customHeight="1"/>
    <row r="7637" ht="15.75" customHeight="1"/>
    <row r="7638" ht="15.75" customHeight="1"/>
    <row r="7639" ht="15.75" customHeight="1"/>
    <row r="7640" ht="15.75" customHeight="1"/>
    <row r="7641" ht="15.75" customHeight="1"/>
    <row r="7642" ht="15.75" customHeight="1"/>
    <row r="7643" ht="15.75" customHeight="1"/>
    <row r="7644" ht="15.75" customHeight="1"/>
    <row r="7645" ht="15.75" customHeight="1"/>
    <row r="7646" ht="15.75" customHeight="1"/>
    <row r="7647" ht="15.75" customHeight="1"/>
    <row r="7648" ht="15.75" customHeight="1"/>
    <row r="7649" ht="15.75" customHeight="1"/>
    <row r="7650" ht="15.75" customHeight="1"/>
    <row r="7651" ht="15.75" customHeight="1"/>
    <row r="7652" ht="15.75" customHeight="1"/>
    <row r="7653" ht="15.75" customHeight="1"/>
    <row r="7654" ht="15.75" customHeight="1"/>
    <row r="7655" ht="15.75" customHeight="1"/>
    <row r="7656" ht="15.75" customHeight="1"/>
    <row r="7657" ht="15.75" customHeight="1"/>
    <row r="7658" ht="15.75" customHeight="1"/>
    <row r="7659" ht="15.75" customHeight="1"/>
    <row r="7660" ht="15.75" customHeight="1"/>
    <row r="7661" ht="15.75" customHeight="1"/>
    <row r="7662" ht="15.75" customHeight="1"/>
    <row r="7663" ht="15.75" customHeight="1"/>
    <row r="7664" ht="15.75" customHeight="1"/>
    <row r="7665" ht="15.75" customHeight="1"/>
    <row r="7666" ht="15.75" customHeight="1"/>
    <row r="7667" ht="15.75" customHeight="1"/>
    <row r="7668" ht="15.75" customHeight="1"/>
    <row r="7669" ht="15.75" customHeight="1"/>
    <row r="7670" ht="15.75" customHeight="1"/>
    <row r="7671" ht="15.75" customHeight="1"/>
    <row r="7672" ht="15.75" customHeight="1"/>
    <row r="7673" ht="15.75" customHeight="1"/>
    <row r="7674" ht="15.75" customHeight="1"/>
    <row r="7675" ht="15.75" customHeight="1"/>
    <row r="7676" ht="15.75" customHeight="1"/>
    <row r="7677" ht="15.75" customHeight="1"/>
    <row r="7678" ht="15.75" customHeight="1"/>
    <row r="7679" ht="15.75" customHeight="1"/>
    <row r="7680" ht="15.75" customHeight="1"/>
    <row r="7681" ht="15.75" customHeight="1"/>
    <row r="7682" ht="15.75" customHeight="1"/>
    <row r="7683" ht="15.75" customHeight="1"/>
    <row r="7684" ht="15.75" customHeight="1"/>
    <row r="7685" ht="15.75" customHeight="1"/>
    <row r="7686" ht="15.75" customHeight="1"/>
    <row r="7687" ht="15.75" customHeight="1"/>
    <row r="7688" ht="15.75" customHeight="1"/>
    <row r="7689" ht="15.75" customHeight="1"/>
    <row r="7690" ht="15.75" customHeight="1"/>
    <row r="7691" ht="15.75" customHeight="1"/>
    <row r="7692" ht="15.75" customHeight="1"/>
    <row r="7693" ht="15.75" customHeight="1"/>
    <row r="7694" ht="15.75" customHeight="1"/>
    <row r="7695" ht="15.75" customHeight="1"/>
    <row r="7696" ht="15.75" customHeight="1"/>
    <row r="7697" ht="15.75" customHeight="1"/>
    <row r="7698" ht="15.75" customHeight="1"/>
    <row r="7699" ht="15.75" customHeight="1"/>
    <row r="7700" ht="15.75" customHeight="1"/>
    <row r="7701" ht="15.75" customHeight="1"/>
    <row r="7702" ht="15.75" customHeight="1"/>
    <row r="7703" ht="15.75" customHeight="1"/>
    <row r="7704" ht="15.75" customHeight="1"/>
    <row r="7705" ht="15.75" customHeight="1"/>
    <row r="7706" ht="15.75" customHeight="1"/>
    <row r="7707" ht="15.75" customHeight="1"/>
    <row r="7708" ht="15.75" customHeight="1"/>
    <row r="7709" ht="15.75" customHeight="1"/>
    <row r="7710" ht="15.75" customHeight="1"/>
    <row r="7711" ht="15.75" customHeight="1"/>
    <row r="7712" ht="15.75" customHeight="1"/>
    <row r="7713" ht="15.75" customHeight="1"/>
    <row r="7714" ht="15.75" customHeight="1"/>
    <row r="7715" ht="15.75" customHeight="1"/>
    <row r="7716" ht="15.75" customHeight="1"/>
    <row r="7717" ht="15.75" customHeight="1"/>
    <row r="7718" ht="15.75" customHeight="1"/>
    <row r="7719" ht="15.75" customHeight="1"/>
    <row r="7720" ht="15.75" customHeight="1"/>
    <row r="7721" ht="15.75" customHeight="1"/>
    <row r="7722" ht="15.75" customHeight="1"/>
    <row r="7723" ht="15.75" customHeight="1"/>
    <row r="7724" ht="15.75" customHeight="1"/>
    <row r="7725" ht="15.75" customHeight="1"/>
    <row r="7726" ht="15.75" customHeight="1"/>
    <row r="7727" ht="15.75" customHeight="1"/>
    <row r="7728" ht="15.75" customHeight="1"/>
    <row r="7729" ht="15.75" customHeight="1"/>
    <row r="7730" ht="15.75" customHeight="1"/>
    <row r="7731" ht="15.75" customHeight="1"/>
    <row r="7732" ht="15.75" customHeight="1"/>
    <row r="7733" ht="15.75" customHeight="1"/>
    <row r="7734" ht="15.75" customHeight="1"/>
    <row r="7735" ht="15.75" customHeight="1"/>
    <row r="7736" ht="15.75" customHeight="1"/>
    <row r="7737" ht="15.75" customHeight="1"/>
    <row r="7738" ht="15.75" customHeight="1"/>
    <row r="7739" ht="15.75" customHeight="1"/>
    <row r="7740" ht="15.75" customHeight="1"/>
    <row r="7741" ht="15.75" customHeight="1"/>
    <row r="7742" ht="15.75" customHeight="1"/>
    <row r="7743" ht="15.75" customHeight="1"/>
    <row r="7744" ht="15.75" customHeight="1"/>
    <row r="7745" ht="15.75" customHeight="1"/>
    <row r="7746" ht="15.75" customHeight="1"/>
    <row r="7747" ht="15.75" customHeight="1"/>
    <row r="7748" ht="15.75" customHeight="1"/>
    <row r="7749" ht="15.75" customHeight="1"/>
    <row r="7750" ht="15.75" customHeight="1"/>
    <row r="7751" ht="15.75" customHeight="1"/>
    <row r="7752" ht="15.75" customHeight="1"/>
    <row r="7753" ht="15.75" customHeight="1"/>
    <row r="7754" ht="15.75" customHeight="1"/>
    <row r="7755" ht="15.75" customHeight="1"/>
    <row r="7756" ht="15.75" customHeight="1"/>
    <row r="7757" ht="15.75" customHeight="1"/>
    <row r="7758" ht="15.75" customHeight="1"/>
    <row r="7759" ht="15.75" customHeight="1"/>
    <row r="7760" ht="15.75" customHeight="1"/>
    <row r="7761" ht="15.75" customHeight="1"/>
    <row r="7762" ht="15.75" customHeight="1"/>
    <row r="7763" ht="15.75" customHeight="1"/>
    <row r="7764" ht="15.75" customHeight="1"/>
    <row r="7765" ht="15.75" customHeight="1"/>
    <row r="7766" ht="15.75" customHeight="1"/>
    <row r="7767" ht="15.75" customHeight="1"/>
    <row r="7768" ht="15.75" customHeight="1"/>
    <row r="7769" ht="15.75" customHeight="1"/>
    <row r="7770" ht="15.75" customHeight="1"/>
    <row r="7771" ht="15.75" customHeight="1"/>
    <row r="7772" ht="15.75" customHeight="1"/>
    <row r="7773" ht="15.75" customHeight="1"/>
    <row r="7774" ht="15.75" customHeight="1"/>
    <row r="7775" ht="15.75" customHeight="1"/>
    <row r="7776" ht="15.75" customHeight="1"/>
    <row r="7777" ht="15.75" customHeight="1"/>
    <row r="7778" ht="15.75" customHeight="1"/>
    <row r="7779" ht="15.75" customHeight="1"/>
    <row r="7780" ht="15.75" customHeight="1"/>
    <row r="7781" ht="15.75" customHeight="1"/>
    <row r="7782" ht="15.75" customHeight="1"/>
    <row r="7783" ht="15.75" customHeight="1"/>
    <row r="7784" ht="15.75" customHeight="1"/>
    <row r="7785" ht="15.75" customHeight="1"/>
    <row r="7786" ht="15.75" customHeight="1"/>
    <row r="7787" ht="15.75" customHeight="1"/>
    <row r="7788" ht="15.75" customHeight="1"/>
    <row r="7789" ht="15.75" customHeight="1"/>
    <row r="7790" ht="15.75" customHeight="1"/>
    <row r="7791" ht="15.75" customHeight="1"/>
    <row r="7792" ht="15.75" customHeight="1"/>
    <row r="7793" ht="15.75" customHeight="1"/>
    <row r="7794" ht="15.75" customHeight="1"/>
    <row r="7795" ht="15.75" customHeight="1"/>
    <row r="7796" ht="15.75" customHeight="1"/>
    <row r="7797" ht="15.75" customHeight="1"/>
    <row r="7798" ht="15.75" customHeight="1"/>
    <row r="7799" ht="15.75" customHeight="1"/>
    <row r="7800" ht="15.75" customHeight="1"/>
    <row r="7801" ht="15.75" customHeight="1"/>
    <row r="7802" ht="15.75" customHeight="1"/>
    <row r="7803" ht="15.75" customHeight="1"/>
    <row r="7804" ht="15.75" customHeight="1"/>
    <row r="7805" ht="15.75" customHeight="1"/>
    <row r="7806" ht="15.75" customHeight="1"/>
    <row r="7807" ht="15.75" customHeight="1"/>
    <row r="7808" ht="15.75" customHeight="1"/>
    <row r="7809" ht="15.75" customHeight="1"/>
    <row r="7810" ht="15.75" customHeight="1"/>
    <row r="7811" ht="15.75" customHeight="1"/>
    <row r="7812" ht="15.75" customHeight="1"/>
    <row r="7813" ht="15.75" customHeight="1"/>
    <row r="7814" ht="15.75" customHeight="1"/>
    <row r="7815" ht="15.75" customHeight="1"/>
    <row r="7816" ht="15.75" customHeight="1"/>
    <row r="7817" ht="15.75" customHeight="1"/>
    <row r="7818" ht="15.75" customHeight="1"/>
    <row r="7819" ht="15.75" customHeight="1"/>
    <row r="7820" ht="15.75" customHeight="1"/>
    <row r="7821" ht="15.75" customHeight="1"/>
    <row r="7822" ht="15.75" customHeight="1"/>
    <row r="7823" ht="15.75" customHeight="1"/>
    <row r="7824" ht="15.75" customHeight="1"/>
    <row r="7825" ht="15.75" customHeight="1"/>
    <row r="7826" ht="15.75" customHeight="1"/>
    <row r="7827" ht="15.75" customHeight="1"/>
    <row r="7828" ht="15.75" customHeight="1"/>
    <row r="7829" ht="15.75" customHeight="1"/>
    <row r="7830" ht="15.75" customHeight="1"/>
    <row r="7831" ht="15.75" customHeight="1"/>
    <row r="7832" ht="15.75" customHeight="1"/>
    <row r="7833" ht="15.75" customHeight="1"/>
    <row r="7834" ht="15.75" customHeight="1"/>
    <row r="7835" ht="15.75" customHeight="1"/>
    <row r="7836" ht="15.75" customHeight="1"/>
    <row r="7837" ht="15.75" customHeight="1"/>
    <row r="7838" ht="15.75" customHeight="1"/>
    <row r="7839" ht="15.75" customHeight="1"/>
    <row r="7840" ht="15.75" customHeight="1"/>
    <row r="7841" ht="15.75" customHeight="1"/>
    <row r="7842" ht="15.75" customHeight="1"/>
    <row r="7843" ht="15.75" customHeight="1"/>
    <row r="7844" ht="15.75" customHeight="1"/>
    <row r="7845" ht="15.75" customHeight="1"/>
    <row r="7846" ht="15.75" customHeight="1"/>
    <row r="7847" ht="15.75" customHeight="1"/>
    <row r="7848" ht="15.75" customHeight="1"/>
    <row r="7849" ht="15.75" customHeight="1"/>
    <row r="7850" ht="15.75" customHeight="1"/>
    <row r="7851" ht="15.75" customHeight="1"/>
    <row r="7852" ht="15.75" customHeight="1"/>
    <row r="7853" ht="15.75" customHeight="1"/>
    <row r="7854" ht="15.75" customHeight="1"/>
    <row r="7855" ht="15.75" customHeight="1"/>
    <row r="7856" ht="15.75" customHeight="1"/>
    <row r="7857" ht="15.75" customHeight="1"/>
    <row r="7858" ht="15.75" customHeight="1"/>
    <row r="7859" ht="15.75" customHeight="1"/>
    <row r="7860" ht="15.75" customHeight="1"/>
    <row r="7861" ht="15.75" customHeight="1"/>
    <row r="7862" ht="15.75" customHeight="1"/>
    <row r="7863" ht="15.75" customHeight="1"/>
    <row r="7864" ht="15.75" customHeight="1"/>
    <row r="7865" ht="15.75" customHeight="1"/>
    <row r="7866" ht="15.75" customHeight="1"/>
    <row r="7867" ht="15.75" customHeight="1"/>
    <row r="7868" ht="15.75" customHeight="1"/>
    <row r="7869" ht="15.75" customHeight="1"/>
    <row r="7870" ht="15.75" customHeight="1"/>
    <row r="7871" ht="15.75" customHeight="1"/>
    <row r="7872" ht="15.75" customHeight="1"/>
    <row r="7873" ht="15.75" customHeight="1"/>
    <row r="7874" ht="15.75" customHeight="1"/>
    <row r="7875" ht="15.75" customHeight="1"/>
    <row r="7876" ht="15.75" customHeight="1"/>
    <row r="7877" ht="15.75" customHeight="1"/>
    <row r="7878" ht="15.75" customHeight="1"/>
    <row r="7879" ht="15.75" customHeight="1"/>
    <row r="7880" ht="15.75" customHeight="1"/>
    <row r="7881" ht="15.75" customHeight="1"/>
    <row r="7882" ht="15.75" customHeight="1"/>
    <row r="7883" ht="15.75" customHeight="1"/>
    <row r="7884" ht="15.75" customHeight="1"/>
    <row r="7885" ht="15.75" customHeight="1"/>
    <row r="7886" ht="15.75" customHeight="1"/>
    <row r="7887" ht="15.75" customHeight="1"/>
    <row r="7888" ht="15.75" customHeight="1"/>
    <row r="7889" ht="15.75" customHeight="1"/>
    <row r="7890" ht="15.75" customHeight="1"/>
    <row r="7891" ht="15.75" customHeight="1"/>
    <row r="7892" ht="15.75" customHeight="1"/>
    <row r="7893" ht="15.75" customHeight="1"/>
    <row r="7894" ht="15.75" customHeight="1"/>
    <row r="7895" ht="15.75" customHeight="1"/>
    <row r="7896" ht="15.75" customHeight="1"/>
    <row r="7897" ht="15.75" customHeight="1"/>
    <row r="7898" ht="15.75" customHeight="1"/>
    <row r="7899" ht="15.75" customHeight="1"/>
    <row r="7900" ht="15.75" customHeight="1"/>
    <row r="7901" ht="15.75" customHeight="1"/>
    <row r="7902" ht="15.75" customHeight="1"/>
    <row r="7903" ht="15.75" customHeight="1"/>
    <row r="7904" ht="15.75" customHeight="1"/>
    <row r="7905" ht="15.75" customHeight="1"/>
    <row r="7906" ht="15.75" customHeight="1"/>
    <row r="7907" ht="15.75" customHeight="1"/>
    <row r="7908" ht="15.75" customHeight="1"/>
    <row r="7909" ht="15.75" customHeight="1"/>
    <row r="7910" ht="15.75" customHeight="1"/>
    <row r="7911" ht="15.75" customHeight="1"/>
    <row r="7912" ht="15.75" customHeight="1"/>
    <row r="7913" ht="15.75" customHeight="1"/>
    <row r="7914" ht="15.75" customHeight="1"/>
    <row r="7915" ht="15.75" customHeight="1"/>
    <row r="7916" ht="15.75" customHeight="1"/>
    <row r="7917" ht="15.75" customHeight="1"/>
    <row r="7918" ht="15.75" customHeight="1"/>
    <row r="7919" ht="15.75" customHeight="1"/>
    <row r="7920" ht="15.75" customHeight="1"/>
    <row r="7921" ht="15.75" customHeight="1"/>
    <row r="7922" ht="15.75" customHeight="1"/>
    <row r="7923" ht="15.75" customHeight="1"/>
    <row r="7924" ht="15.75" customHeight="1"/>
    <row r="7925" ht="15.75" customHeight="1"/>
    <row r="7926" ht="15.75" customHeight="1"/>
    <row r="7927" ht="15.75" customHeight="1"/>
    <row r="7928" ht="15.75" customHeight="1"/>
    <row r="7929" ht="15.75" customHeight="1"/>
    <row r="7930" ht="15.75" customHeight="1"/>
    <row r="7931" ht="15.75" customHeight="1"/>
    <row r="7932" ht="15.75" customHeight="1"/>
    <row r="7933" ht="15.75" customHeight="1"/>
    <row r="7934" ht="15.75" customHeight="1"/>
    <row r="7935" ht="15.75" customHeight="1"/>
    <row r="7936" ht="15.75" customHeight="1"/>
    <row r="7937" ht="15.75" customHeight="1"/>
    <row r="7938" ht="15.75" customHeight="1"/>
    <row r="7939" ht="15.75" customHeight="1"/>
    <row r="7940" ht="15.75" customHeight="1"/>
    <row r="7941" ht="15.75" customHeight="1"/>
    <row r="7942" ht="15.75" customHeight="1"/>
    <row r="7943" ht="15.75" customHeight="1"/>
    <row r="7944" ht="15.75" customHeight="1"/>
    <row r="7945" ht="15.75" customHeight="1"/>
    <row r="7946" ht="15.75" customHeight="1"/>
    <row r="7947" ht="15.75" customHeight="1"/>
    <row r="7948" ht="15.75" customHeight="1"/>
    <row r="7949" ht="15.75" customHeight="1"/>
    <row r="7950" ht="15.75" customHeight="1"/>
    <row r="7951" ht="15.75" customHeight="1"/>
    <row r="7952" ht="15.75" customHeight="1"/>
    <row r="7953" ht="15.75" customHeight="1"/>
    <row r="7954" ht="15.75" customHeight="1"/>
    <row r="7955" ht="15.75" customHeight="1"/>
    <row r="7956" ht="15.75" customHeight="1"/>
    <row r="7957" ht="15.75" customHeight="1"/>
    <row r="7958" ht="15.75" customHeight="1"/>
    <row r="7959" ht="15.75" customHeight="1"/>
    <row r="7960" ht="15.75" customHeight="1"/>
    <row r="7961" ht="15.75" customHeight="1"/>
    <row r="7962" ht="15.75" customHeight="1"/>
    <row r="7963" ht="15.75" customHeight="1"/>
    <row r="7964" ht="15.75" customHeight="1"/>
    <row r="7965" ht="15.75" customHeight="1"/>
    <row r="7966" ht="15.75" customHeight="1"/>
    <row r="7967" ht="15.75" customHeight="1"/>
    <row r="7968" ht="15.75" customHeight="1"/>
    <row r="7969" ht="15.75" customHeight="1"/>
    <row r="7970" ht="15.75" customHeight="1"/>
    <row r="7971" ht="15.75" customHeight="1"/>
    <row r="7972" ht="15.75" customHeight="1"/>
    <row r="7973" ht="15.75" customHeight="1"/>
    <row r="7974" ht="15.75" customHeight="1"/>
    <row r="7975" ht="15.75" customHeight="1"/>
    <row r="7976" ht="15.75" customHeight="1"/>
    <row r="7977" ht="15.75" customHeight="1"/>
    <row r="7978" ht="15.75" customHeight="1"/>
    <row r="7979" ht="15.75" customHeight="1"/>
    <row r="7980" ht="15.75" customHeight="1"/>
    <row r="7981" ht="15.75" customHeight="1"/>
    <row r="7982" ht="15.75" customHeight="1"/>
    <row r="7983" ht="15.75" customHeight="1"/>
    <row r="7984" ht="15.75" customHeight="1"/>
    <row r="7985" ht="15.75" customHeight="1"/>
    <row r="7986" ht="15.75" customHeight="1"/>
    <row r="7987" ht="15.75" customHeight="1"/>
    <row r="7988" ht="15.75" customHeight="1"/>
    <row r="7989" ht="15.75" customHeight="1"/>
    <row r="7990" ht="15.75" customHeight="1"/>
    <row r="7991" ht="15.75" customHeight="1"/>
    <row r="7992" ht="15.75" customHeight="1"/>
    <row r="7993" ht="15.75" customHeight="1"/>
    <row r="7994" ht="15.75" customHeight="1"/>
    <row r="7995" ht="15.75" customHeight="1"/>
    <row r="7996" ht="15.75" customHeight="1"/>
    <row r="7997" ht="15.75" customHeight="1"/>
    <row r="7998" ht="15.75" customHeight="1"/>
    <row r="7999" ht="15.75" customHeight="1"/>
    <row r="8000" ht="15.75" customHeight="1"/>
    <row r="8001" ht="15.75" customHeight="1"/>
    <row r="8002" ht="15.75" customHeight="1"/>
    <row r="8003" ht="15.75" customHeight="1"/>
    <row r="8004" ht="15.75" customHeight="1"/>
    <row r="8005" ht="15.75" customHeight="1"/>
    <row r="8006" ht="15.75" customHeight="1"/>
    <row r="8007" ht="15.75" customHeight="1"/>
    <row r="8008" ht="15.75" customHeight="1"/>
    <row r="8009" ht="15.75" customHeight="1"/>
    <row r="8010" ht="15.75" customHeight="1"/>
    <row r="8011" ht="15.75" customHeight="1"/>
    <row r="8012" ht="15.75" customHeight="1"/>
    <row r="8013" ht="15.75" customHeight="1"/>
    <row r="8014" ht="15.75" customHeight="1"/>
    <row r="8015" ht="15.75" customHeight="1"/>
    <row r="8016" ht="15.75" customHeight="1"/>
    <row r="8017" ht="15.75" customHeight="1"/>
    <row r="8018" ht="15.75" customHeight="1"/>
    <row r="8019" ht="15.75" customHeight="1"/>
    <row r="8020" ht="15.75" customHeight="1"/>
    <row r="8021" ht="15.75" customHeight="1"/>
    <row r="8022" ht="15.75" customHeight="1"/>
    <row r="8023" ht="15.75" customHeight="1"/>
    <row r="8024" ht="15.75" customHeight="1"/>
    <row r="8025" ht="15.75" customHeight="1"/>
    <row r="8026" ht="15.75" customHeight="1"/>
    <row r="8027" ht="15.75" customHeight="1"/>
    <row r="8028" ht="15.75" customHeight="1"/>
    <row r="8029" ht="15.75" customHeight="1"/>
    <row r="8030" ht="15.75" customHeight="1"/>
    <row r="8031" ht="15.75" customHeight="1"/>
    <row r="8032" ht="15.75" customHeight="1"/>
    <row r="8033" ht="15.75" customHeight="1"/>
    <row r="8034" ht="15.75" customHeight="1"/>
    <row r="8035" ht="15.75" customHeight="1"/>
    <row r="8036" ht="15.75" customHeight="1"/>
    <row r="8037" ht="15.75" customHeight="1"/>
    <row r="8038" ht="15.75" customHeight="1"/>
    <row r="8039" ht="15.75" customHeight="1"/>
    <row r="8040" ht="15.75" customHeight="1"/>
    <row r="8041" ht="15.75" customHeight="1"/>
    <row r="8042" ht="15.75" customHeight="1"/>
    <row r="8043" ht="15.75" customHeight="1"/>
    <row r="8044" ht="15.75" customHeight="1"/>
    <row r="8045" ht="15.75" customHeight="1"/>
    <row r="8046" ht="15.75" customHeight="1"/>
    <row r="8047" ht="15.75" customHeight="1"/>
    <row r="8048" ht="15.75" customHeight="1"/>
    <row r="8049" ht="15.75" customHeight="1"/>
    <row r="8050" ht="15.75" customHeight="1"/>
    <row r="8051" ht="15.75" customHeight="1"/>
    <row r="8052" ht="15.75" customHeight="1"/>
    <row r="8053" ht="15.75" customHeight="1"/>
    <row r="8054" ht="15.75" customHeight="1"/>
    <row r="8055" ht="15.75" customHeight="1"/>
    <row r="8056" ht="15.75" customHeight="1"/>
    <row r="8057" ht="15.75" customHeight="1"/>
    <row r="8058" ht="15.75" customHeight="1"/>
    <row r="8059" ht="15.75" customHeight="1"/>
    <row r="8060" ht="15.75" customHeight="1"/>
    <row r="8061" ht="15.75" customHeight="1"/>
    <row r="8062" ht="15.75" customHeight="1"/>
    <row r="8063" ht="15.75" customHeight="1"/>
    <row r="8064" ht="15.75" customHeight="1"/>
    <row r="8065" ht="15.75" customHeight="1"/>
    <row r="8066" ht="15.75" customHeight="1"/>
    <row r="8067" ht="15.75" customHeight="1"/>
    <row r="8068" ht="15.75" customHeight="1"/>
    <row r="8069" ht="15.75" customHeight="1"/>
    <row r="8070" ht="15.75" customHeight="1"/>
    <row r="8071" ht="15.75" customHeight="1"/>
    <row r="8072" ht="15.75" customHeight="1"/>
    <row r="8073" ht="15.75" customHeight="1"/>
    <row r="8074" ht="15.75" customHeight="1"/>
    <row r="8075" ht="15.75" customHeight="1"/>
    <row r="8076" ht="15.75" customHeight="1"/>
    <row r="8077" ht="15.75" customHeight="1"/>
    <row r="8078" ht="15.75" customHeight="1"/>
    <row r="8079" ht="15.75" customHeight="1"/>
    <row r="8080" ht="15.75" customHeight="1"/>
    <row r="8081" ht="15.75" customHeight="1"/>
    <row r="8082" ht="15.75" customHeight="1"/>
    <row r="8083" ht="15.75" customHeight="1"/>
    <row r="8084" ht="15.75" customHeight="1"/>
    <row r="8085" ht="15.75" customHeight="1"/>
    <row r="8086" ht="15.75" customHeight="1"/>
    <row r="8087" ht="15.75" customHeight="1"/>
    <row r="8088" ht="15.75" customHeight="1"/>
    <row r="8089" ht="15.75" customHeight="1"/>
    <row r="8090" ht="15.75" customHeight="1"/>
    <row r="8091" ht="15.75" customHeight="1"/>
    <row r="8092" ht="15.75" customHeight="1"/>
    <row r="8093" ht="15.75" customHeight="1"/>
    <row r="8094" ht="15.75" customHeight="1"/>
    <row r="8095" ht="15.75" customHeight="1"/>
    <row r="8096" ht="15.75" customHeight="1"/>
    <row r="8097" ht="15.75" customHeight="1"/>
    <row r="8098" ht="15.75" customHeight="1"/>
    <row r="8099" ht="15.75" customHeight="1"/>
    <row r="8100" ht="15.75" customHeight="1"/>
    <row r="8101" ht="15.75" customHeight="1"/>
    <row r="8102" ht="15.75" customHeight="1"/>
    <row r="8103" ht="15.75" customHeight="1"/>
    <row r="8104" ht="15.75" customHeight="1"/>
    <row r="8105" ht="15.75" customHeight="1"/>
    <row r="8106" ht="15.75" customHeight="1"/>
    <row r="8107" ht="15.75" customHeight="1"/>
    <row r="8108" ht="15.75" customHeight="1"/>
    <row r="8109" ht="15.75" customHeight="1"/>
    <row r="8110" ht="15.75" customHeight="1"/>
    <row r="8111" ht="15.75" customHeight="1"/>
    <row r="8112" ht="15.75" customHeight="1"/>
    <row r="8113" ht="15.75" customHeight="1"/>
    <row r="8114" ht="15.75" customHeight="1"/>
    <row r="8115" ht="15.75" customHeight="1"/>
    <row r="8116" ht="15.75" customHeight="1"/>
    <row r="8117" ht="15.75" customHeight="1"/>
    <row r="8118" ht="15.75" customHeight="1"/>
    <row r="8119" ht="15.75" customHeight="1"/>
    <row r="8120" ht="15.75" customHeight="1"/>
    <row r="8121" ht="15.75" customHeight="1"/>
    <row r="8122" ht="15.75" customHeight="1"/>
    <row r="8123" ht="15.75" customHeight="1"/>
    <row r="8124" ht="15.75" customHeight="1"/>
    <row r="8125" ht="15.75" customHeight="1"/>
    <row r="8126" ht="15.75" customHeight="1"/>
    <row r="8127" ht="15.75" customHeight="1"/>
    <row r="8128" ht="15.75" customHeight="1"/>
    <row r="8129" ht="15.75" customHeight="1"/>
    <row r="8130" ht="15.75" customHeight="1"/>
    <row r="8131" ht="15.75" customHeight="1"/>
    <row r="8132" ht="15.75" customHeight="1"/>
    <row r="8133" ht="15.75" customHeight="1"/>
    <row r="8134" ht="15.75" customHeight="1"/>
    <row r="8135" ht="15.75" customHeight="1"/>
    <row r="8136" ht="15.75" customHeight="1"/>
    <row r="8137" ht="15.75" customHeight="1"/>
    <row r="8138" ht="15.75" customHeight="1"/>
    <row r="8139" ht="15.75" customHeight="1"/>
    <row r="8140" ht="15.75" customHeight="1"/>
    <row r="8141" ht="15.75" customHeight="1"/>
    <row r="8142" ht="15.75" customHeight="1"/>
    <row r="8143" ht="15.75" customHeight="1"/>
    <row r="8144" ht="15.75" customHeight="1"/>
    <row r="8145" ht="15.75" customHeight="1"/>
    <row r="8146" ht="15.75" customHeight="1"/>
    <row r="8147" ht="15.75" customHeight="1"/>
    <row r="8148" ht="15.75" customHeight="1"/>
    <row r="8149" ht="15.75" customHeight="1"/>
    <row r="8150" ht="15.75" customHeight="1"/>
    <row r="8151" ht="15.75" customHeight="1"/>
    <row r="8152" ht="15.75" customHeight="1"/>
    <row r="8153" ht="15.75" customHeight="1"/>
    <row r="8154" ht="15.75" customHeight="1"/>
    <row r="8155" ht="15.75" customHeight="1"/>
    <row r="8156" ht="15.75" customHeight="1"/>
    <row r="8157" ht="15.75" customHeight="1"/>
    <row r="8158" ht="15.75" customHeight="1"/>
    <row r="8159" ht="15.75" customHeight="1"/>
    <row r="8160" ht="15.75" customHeight="1"/>
    <row r="8161" ht="15.75" customHeight="1"/>
    <row r="8162" ht="15.75" customHeight="1"/>
    <row r="8163" ht="15.75" customHeight="1"/>
    <row r="8164" ht="15.75" customHeight="1"/>
    <row r="8165" ht="15.75" customHeight="1"/>
    <row r="8166" ht="15.75" customHeight="1"/>
    <row r="8167" ht="15.75" customHeight="1"/>
    <row r="8168" ht="15.75" customHeight="1"/>
    <row r="8169" ht="15.75" customHeight="1"/>
    <row r="8170" ht="15.75" customHeight="1"/>
    <row r="8171" ht="15.75" customHeight="1"/>
    <row r="8172" ht="15.75" customHeight="1"/>
    <row r="8173" ht="15.75" customHeight="1"/>
    <row r="8174" ht="15.75" customHeight="1"/>
    <row r="8175" ht="15.75" customHeight="1"/>
    <row r="8176" ht="15.75" customHeight="1"/>
    <row r="8177" ht="15.75" customHeight="1"/>
    <row r="8178" ht="15.75" customHeight="1"/>
    <row r="8179" ht="15.75" customHeight="1"/>
    <row r="8180" ht="15.75" customHeight="1"/>
    <row r="8181" ht="15.75" customHeight="1"/>
    <row r="8182" ht="15.75" customHeight="1"/>
    <row r="8183" ht="15.75" customHeight="1"/>
    <row r="8184" ht="15.75" customHeight="1"/>
    <row r="8185" ht="15.75" customHeight="1"/>
    <row r="8186" ht="15.75" customHeight="1"/>
    <row r="8187" ht="15.75" customHeight="1"/>
    <row r="8188" ht="15.75" customHeight="1"/>
    <row r="8189" ht="15.75" customHeight="1"/>
    <row r="8190" ht="15.75" customHeight="1"/>
    <row r="8191" ht="15.75" customHeight="1"/>
    <row r="8192" ht="15.75" customHeight="1"/>
    <row r="8193" ht="15.75" customHeight="1"/>
    <row r="8194" ht="15.75" customHeight="1"/>
    <row r="8195" ht="15.75" customHeight="1"/>
    <row r="8196" ht="15.75" customHeight="1"/>
    <row r="8197" ht="15.75" customHeight="1"/>
    <row r="8198" ht="15.75" customHeight="1"/>
    <row r="8199" ht="15.75" customHeight="1"/>
    <row r="8200" ht="15.75" customHeight="1"/>
    <row r="8201" ht="15.75" customHeight="1"/>
    <row r="8202" ht="15.75" customHeight="1"/>
    <row r="8203" ht="15.75" customHeight="1"/>
    <row r="8204" ht="15.75" customHeight="1"/>
    <row r="8205" ht="15.75" customHeight="1"/>
    <row r="8206" ht="15.75" customHeight="1"/>
    <row r="8207" ht="15.75" customHeight="1"/>
    <row r="8208" ht="15.75" customHeight="1"/>
    <row r="8209" ht="15.75" customHeight="1"/>
    <row r="8210" ht="15.75" customHeight="1"/>
    <row r="8211" ht="15.75" customHeight="1"/>
    <row r="8212" ht="15.75" customHeight="1"/>
    <row r="8213" ht="15.75" customHeight="1"/>
    <row r="8214" ht="15.75" customHeight="1"/>
    <row r="8215" ht="15.75" customHeight="1"/>
    <row r="8216" ht="15.75" customHeight="1"/>
    <row r="8217" ht="15.75" customHeight="1"/>
    <row r="8218" ht="15.75" customHeight="1"/>
    <row r="8219" ht="15.75" customHeight="1"/>
    <row r="8220" ht="15.75" customHeight="1"/>
    <row r="8221" ht="15.75" customHeight="1"/>
    <row r="8222" ht="15.75" customHeight="1"/>
    <row r="8223" ht="15.75" customHeight="1"/>
    <row r="8224" ht="15.75" customHeight="1"/>
    <row r="8225" ht="15.75" customHeight="1"/>
    <row r="8226" ht="15.75" customHeight="1"/>
    <row r="8227" ht="15.75" customHeight="1"/>
    <row r="8228" ht="15.75" customHeight="1"/>
    <row r="8229" ht="15.75" customHeight="1"/>
    <row r="8230" ht="15.75" customHeight="1"/>
    <row r="8231" ht="15.75" customHeight="1"/>
    <row r="8232" ht="15.75" customHeight="1"/>
    <row r="8233" ht="15.75" customHeight="1"/>
    <row r="8234" ht="15.75" customHeight="1"/>
    <row r="8235" ht="15.75" customHeight="1"/>
    <row r="8236" ht="15.75" customHeight="1"/>
    <row r="8237" ht="15.75" customHeight="1"/>
    <row r="8238" ht="15.75" customHeight="1"/>
    <row r="8239" ht="15.75" customHeight="1"/>
    <row r="8240" ht="15.75" customHeight="1"/>
    <row r="8241" ht="15.75" customHeight="1"/>
    <row r="8242" ht="15.75" customHeight="1"/>
    <row r="8243" ht="15.75" customHeight="1"/>
    <row r="8244" ht="15.75" customHeight="1"/>
    <row r="8245" ht="15.75" customHeight="1"/>
    <row r="8246" ht="15.75" customHeight="1"/>
    <row r="8247" ht="15.75" customHeight="1"/>
    <row r="8248" ht="15.75" customHeight="1"/>
    <row r="8249" ht="15.75" customHeight="1"/>
    <row r="8250" ht="15.75" customHeight="1"/>
    <row r="8251" ht="15.75" customHeight="1"/>
    <row r="8252" ht="15.75" customHeight="1"/>
    <row r="8253" ht="15.75" customHeight="1"/>
    <row r="8254" ht="15.75" customHeight="1"/>
    <row r="8255" ht="15.75" customHeight="1"/>
    <row r="8256" ht="15.75" customHeight="1"/>
    <row r="8257" ht="15.75" customHeight="1"/>
    <row r="8258" ht="15.75" customHeight="1"/>
    <row r="8259" ht="15.75" customHeight="1"/>
    <row r="8260" ht="15.75" customHeight="1"/>
    <row r="8261" ht="15.75" customHeight="1"/>
    <row r="8262" ht="15.75" customHeight="1"/>
    <row r="8263" ht="15.75" customHeight="1"/>
    <row r="8264" ht="15.75" customHeight="1"/>
    <row r="8265" ht="15.75" customHeight="1"/>
    <row r="8266" ht="15.75" customHeight="1"/>
    <row r="8267" ht="15.75" customHeight="1"/>
    <row r="8268" ht="15.75" customHeight="1"/>
    <row r="8269" ht="15.75" customHeight="1"/>
    <row r="8270" ht="15.75" customHeight="1"/>
    <row r="8271" ht="15.75" customHeight="1"/>
    <row r="8272" ht="15.75" customHeight="1"/>
    <row r="8273" ht="15.75" customHeight="1"/>
    <row r="8274" ht="15.75" customHeight="1"/>
    <row r="8275" ht="15.75" customHeight="1"/>
    <row r="8276" ht="15.75" customHeight="1"/>
    <row r="8277" ht="15.75" customHeight="1"/>
    <row r="8278" ht="15.75" customHeight="1"/>
    <row r="8279" ht="15.75" customHeight="1"/>
    <row r="8280" ht="15.75" customHeight="1"/>
    <row r="8281" ht="15.75" customHeight="1"/>
    <row r="8282" ht="15.75" customHeight="1"/>
    <row r="8283" ht="15.75" customHeight="1"/>
    <row r="8284" ht="15.75" customHeight="1"/>
    <row r="8285" ht="15.75" customHeight="1"/>
    <row r="8286" ht="15.75" customHeight="1"/>
    <row r="8287" ht="15.75" customHeight="1"/>
    <row r="8288" ht="15.75" customHeight="1"/>
    <row r="8289" ht="15.75" customHeight="1"/>
    <row r="8290" ht="15.75" customHeight="1"/>
    <row r="8291" ht="15.75" customHeight="1"/>
    <row r="8292" ht="15.75" customHeight="1"/>
    <row r="8293" ht="15.75" customHeight="1"/>
    <row r="8294" ht="15.75" customHeight="1"/>
    <row r="8295" ht="15.75" customHeight="1"/>
    <row r="8296" ht="15.75" customHeight="1"/>
    <row r="8297" ht="15.75" customHeight="1"/>
    <row r="8298" ht="15.75" customHeight="1"/>
    <row r="8299" ht="15.75" customHeight="1"/>
    <row r="8300" ht="15.75" customHeight="1"/>
    <row r="8301" ht="15.75" customHeight="1"/>
    <row r="8302" ht="15.75" customHeight="1"/>
    <row r="8303" ht="15.75" customHeight="1"/>
    <row r="8304" ht="15.75" customHeight="1"/>
    <row r="8305" ht="15.75" customHeight="1"/>
    <row r="8306" ht="15.75" customHeight="1"/>
    <row r="8307" ht="15.75" customHeight="1"/>
    <row r="8308" ht="15.75" customHeight="1"/>
    <row r="8309" ht="15.75" customHeight="1"/>
    <row r="8310" ht="15.75" customHeight="1"/>
    <row r="8311" ht="15.75" customHeight="1"/>
    <row r="8312" ht="15.75" customHeight="1"/>
    <row r="8313" ht="15.75" customHeight="1"/>
    <row r="8314" ht="15.75" customHeight="1"/>
    <row r="8315" ht="15.75" customHeight="1"/>
    <row r="8316" ht="15.75" customHeight="1"/>
    <row r="8317" ht="15.75" customHeight="1"/>
    <row r="8318" ht="15.75" customHeight="1"/>
    <row r="8319" ht="15.75" customHeight="1"/>
    <row r="8320" ht="15.75" customHeight="1"/>
    <row r="8321" ht="15.75" customHeight="1"/>
    <row r="8322" ht="15.75" customHeight="1"/>
    <row r="8323" ht="15.75" customHeight="1"/>
    <row r="8324" ht="15.75" customHeight="1"/>
    <row r="8325" ht="15.75" customHeight="1"/>
    <row r="8326" ht="15.75" customHeight="1"/>
    <row r="8327" ht="15.75" customHeight="1"/>
    <row r="8328" ht="15.75" customHeight="1"/>
    <row r="8329" ht="15.75" customHeight="1"/>
    <row r="8330" ht="15.75" customHeight="1"/>
    <row r="8331" ht="15.75" customHeight="1"/>
    <row r="8332" ht="15.75" customHeight="1"/>
    <row r="8333" ht="15.75" customHeight="1"/>
    <row r="8334" ht="15.75" customHeight="1"/>
    <row r="8335" ht="15.75" customHeight="1"/>
    <row r="8336" ht="15.75" customHeight="1"/>
    <row r="8337" ht="15.75" customHeight="1"/>
    <row r="8338" ht="15.75" customHeight="1"/>
    <row r="8339" ht="15.75" customHeight="1"/>
    <row r="8340" ht="15.75" customHeight="1"/>
    <row r="8341" ht="15.75" customHeight="1"/>
    <row r="8342" ht="15.75" customHeight="1"/>
    <row r="8343" ht="15.75" customHeight="1"/>
    <row r="8344" ht="15.75" customHeight="1"/>
    <row r="8345" ht="15.75" customHeight="1"/>
    <row r="8346" ht="15.75" customHeight="1"/>
    <row r="8347" ht="15.75" customHeight="1"/>
    <row r="8348" ht="15.75" customHeight="1"/>
    <row r="8349" ht="15.75" customHeight="1"/>
    <row r="8350" ht="15.75" customHeight="1"/>
    <row r="8351" ht="15.75" customHeight="1"/>
    <row r="8352" ht="15.75" customHeight="1"/>
    <row r="8353" ht="15.75" customHeight="1"/>
    <row r="8354" ht="15.75" customHeight="1"/>
    <row r="8355" ht="15.75" customHeight="1"/>
    <row r="8356" ht="15.75" customHeight="1"/>
    <row r="8357" ht="15.75" customHeight="1"/>
    <row r="8358" ht="15.75" customHeight="1"/>
    <row r="8359" ht="15.75" customHeight="1"/>
    <row r="8360" ht="15.75" customHeight="1"/>
    <row r="8361" ht="15.75" customHeight="1"/>
    <row r="8362" ht="15.75" customHeight="1"/>
    <row r="8363" ht="15.75" customHeight="1"/>
    <row r="8364" ht="15.75" customHeight="1"/>
    <row r="8365" ht="15.75" customHeight="1"/>
    <row r="8366" ht="15.75" customHeight="1"/>
    <row r="8367" ht="15.75" customHeight="1"/>
    <row r="8368" ht="15.75" customHeight="1"/>
    <row r="8369" ht="15.75" customHeight="1"/>
    <row r="8370" ht="15.75" customHeight="1"/>
    <row r="8371" ht="15.75" customHeight="1"/>
    <row r="8372" ht="15.75" customHeight="1"/>
    <row r="8373" ht="15.75" customHeight="1"/>
    <row r="8374" ht="15.75" customHeight="1"/>
    <row r="8375" ht="15.75" customHeight="1"/>
    <row r="8376" ht="15.75" customHeight="1"/>
    <row r="8377" ht="15.75" customHeight="1"/>
    <row r="8378" ht="15.75" customHeight="1"/>
    <row r="8379" ht="15.75" customHeight="1"/>
    <row r="8380" ht="15.75" customHeight="1"/>
    <row r="8381" ht="15.75" customHeight="1"/>
    <row r="8382" ht="15.75" customHeight="1"/>
    <row r="8383" ht="15.75" customHeight="1"/>
    <row r="8384" ht="15.75" customHeight="1"/>
    <row r="8385" ht="15.75" customHeight="1"/>
    <row r="8386" ht="15.75" customHeight="1"/>
    <row r="8387" ht="15.75" customHeight="1"/>
    <row r="8388" ht="15.75" customHeight="1"/>
    <row r="8389" ht="15.75" customHeight="1"/>
    <row r="8390" ht="15.75" customHeight="1"/>
    <row r="8391" ht="15.75" customHeight="1"/>
    <row r="8392" ht="15.75" customHeight="1"/>
    <row r="8393" ht="15.75" customHeight="1"/>
    <row r="8394" ht="15.75" customHeight="1"/>
    <row r="8395" ht="15.75" customHeight="1"/>
    <row r="8396" ht="15.75" customHeight="1"/>
    <row r="8397" ht="15.75" customHeight="1"/>
    <row r="8398" ht="15.75" customHeight="1"/>
    <row r="8399" ht="15.75" customHeight="1"/>
    <row r="8400" ht="15.75" customHeight="1"/>
    <row r="8401" ht="15.75" customHeight="1"/>
    <row r="8402" ht="15.75" customHeight="1"/>
    <row r="8403" ht="15.75" customHeight="1"/>
    <row r="8404" ht="15.75" customHeight="1"/>
    <row r="8405" ht="15.75" customHeight="1"/>
    <row r="8406" ht="15.75" customHeight="1"/>
    <row r="8407" ht="15.75" customHeight="1"/>
    <row r="8408" ht="15.75" customHeight="1"/>
    <row r="8409" ht="15.75" customHeight="1"/>
    <row r="8410" ht="15.75" customHeight="1"/>
    <row r="8411" ht="15.75" customHeight="1"/>
    <row r="8412" ht="15.75" customHeight="1"/>
    <row r="8413" ht="15.75" customHeight="1"/>
    <row r="8414" ht="15.75" customHeight="1"/>
    <row r="8415" ht="15.75" customHeight="1"/>
    <row r="8416" ht="15.75" customHeight="1"/>
    <row r="8417" ht="15.75" customHeight="1"/>
    <row r="8418" ht="15.75" customHeight="1"/>
    <row r="8419" ht="15.75" customHeight="1"/>
    <row r="8420" ht="15.75" customHeight="1"/>
    <row r="8421" ht="15.75" customHeight="1"/>
    <row r="8422" ht="15.75" customHeight="1"/>
    <row r="8423" ht="15.75" customHeight="1"/>
    <row r="8424" ht="15.75" customHeight="1"/>
    <row r="8425" ht="15.75" customHeight="1"/>
    <row r="8426" ht="15.75" customHeight="1"/>
    <row r="8427" ht="15.75" customHeight="1"/>
    <row r="8428" ht="15.75" customHeight="1"/>
    <row r="8429" ht="15.75" customHeight="1"/>
    <row r="8430" ht="15.75" customHeight="1"/>
    <row r="8431" ht="15.75" customHeight="1"/>
    <row r="8432" ht="15.75" customHeight="1"/>
    <row r="8433" ht="15.75" customHeight="1"/>
    <row r="8434" ht="15.75" customHeight="1"/>
    <row r="8435" ht="15.75" customHeight="1"/>
    <row r="8436" ht="15.75" customHeight="1"/>
    <row r="8437" ht="15.75" customHeight="1"/>
    <row r="8438" ht="15.75" customHeight="1"/>
    <row r="8439" ht="15.75" customHeight="1"/>
    <row r="8440" ht="15.75" customHeight="1"/>
    <row r="8441" ht="15.75" customHeight="1"/>
    <row r="8442" ht="15.75" customHeight="1"/>
    <row r="8443" ht="15.75" customHeight="1"/>
    <row r="8444" ht="15.75" customHeight="1"/>
    <row r="8445" ht="15.75" customHeight="1"/>
    <row r="8446" ht="15.75" customHeight="1"/>
    <row r="8447" ht="15.75" customHeight="1"/>
    <row r="8448" ht="15.75" customHeight="1"/>
    <row r="8449" ht="15.75" customHeight="1"/>
    <row r="8450" ht="15.75" customHeight="1"/>
    <row r="8451" ht="15.75" customHeight="1"/>
    <row r="8452" ht="15.75" customHeight="1"/>
    <row r="8453" ht="15.75" customHeight="1"/>
    <row r="8454" ht="15.75" customHeight="1"/>
    <row r="8455" ht="15.75" customHeight="1"/>
    <row r="8456" ht="15.75" customHeight="1"/>
    <row r="8457" ht="15.75" customHeight="1"/>
    <row r="8458" ht="15.75" customHeight="1"/>
    <row r="8459" ht="15.75" customHeight="1"/>
    <row r="8460" ht="15.75" customHeight="1"/>
    <row r="8461" ht="15.75" customHeight="1"/>
    <row r="8462" ht="15.75" customHeight="1"/>
    <row r="8463" ht="15.75" customHeight="1"/>
    <row r="8464" ht="15.75" customHeight="1"/>
    <row r="8465" ht="15.75" customHeight="1"/>
    <row r="8466" ht="15.75" customHeight="1"/>
    <row r="8467" ht="15.75" customHeight="1"/>
    <row r="8468" ht="15.75" customHeight="1"/>
    <row r="8469" ht="15.75" customHeight="1"/>
    <row r="8470" ht="15.75" customHeight="1"/>
    <row r="8471" ht="15.75" customHeight="1"/>
    <row r="8472" ht="15.75" customHeight="1"/>
    <row r="8473" ht="15.75" customHeight="1"/>
    <row r="8474" ht="15.75" customHeight="1"/>
    <row r="8475" ht="15.75" customHeight="1"/>
    <row r="8476" ht="15.75" customHeight="1"/>
    <row r="8477" ht="15.75" customHeight="1"/>
    <row r="8478" ht="15.75" customHeight="1"/>
    <row r="8479" ht="15.75" customHeight="1"/>
    <row r="8480" ht="15.75" customHeight="1"/>
    <row r="8481" ht="15.75" customHeight="1"/>
    <row r="8482" ht="15.75" customHeight="1"/>
    <row r="8483" ht="15.75" customHeight="1"/>
    <row r="8484" ht="15.75" customHeight="1"/>
    <row r="8485" ht="15.75" customHeight="1"/>
    <row r="8486" ht="15.75" customHeight="1"/>
    <row r="8487" ht="15.75" customHeight="1"/>
    <row r="8488" ht="15.75" customHeight="1"/>
    <row r="8489" ht="15.75" customHeight="1"/>
    <row r="8490" ht="15.75" customHeight="1"/>
    <row r="8491" ht="15.75" customHeight="1"/>
    <row r="8492" ht="15.75" customHeight="1"/>
    <row r="8493" ht="15.75" customHeight="1"/>
    <row r="8494" ht="15.75" customHeight="1"/>
    <row r="8495" ht="15.75" customHeight="1"/>
    <row r="8496" ht="15.75" customHeight="1"/>
    <row r="8497" ht="15.75" customHeight="1"/>
    <row r="8498" ht="15.75" customHeight="1"/>
    <row r="8499" ht="15.75" customHeight="1"/>
    <row r="8500" ht="15.75" customHeight="1"/>
    <row r="8501" ht="15.75" customHeight="1"/>
    <row r="8502" ht="15.75" customHeight="1"/>
    <row r="8503" ht="15.75" customHeight="1"/>
    <row r="8504" ht="15.75" customHeight="1"/>
    <row r="8505" ht="15.75" customHeight="1"/>
    <row r="8506" ht="15.75" customHeight="1"/>
    <row r="8507" ht="15.75" customHeight="1"/>
    <row r="8508" ht="15.75" customHeight="1"/>
    <row r="8509" ht="15.75" customHeight="1"/>
    <row r="8510" ht="15.75" customHeight="1"/>
    <row r="8511" ht="15.75" customHeight="1"/>
    <row r="8512" ht="15.75" customHeight="1"/>
    <row r="8513" ht="15.75" customHeight="1"/>
    <row r="8514" ht="15.75" customHeight="1"/>
    <row r="8515" ht="15.75" customHeight="1"/>
    <row r="8516" ht="15.75" customHeight="1"/>
    <row r="8517" ht="15.75" customHeight="1"/>
    <row r="8518" ht="15.75" customHeight="1"/>
    <row r="8519" ht="15.75" customHeight="1"/>
    <row r="8520" ht="15.75" customHeight="1"/>
    <row r="8521" ht="15.75" customHeight="1"/>
    <row r="8522" ht="15.75" customHeight="1"/>
    <row r="8523" ht="15.75" customHeight="1"/>
    <row r="8524" ht="15.75" customHeight="1"/>
    <row r="8525" ht="15.75" customHeight="1"/>
    <row r="8526" ht="15.75" customHeight="1"/>
    <row r="8527" ht="15.75" customHeight="1"/>
    <row r="8528" ht="15.75" customHeight="1"/>
    <row r="8529" ht="15.75" customHeight="1"/>
    <row r="8530" ht="15.75" customHeight="1"/>
    <row r="8531" ht="15.75" customHeight="1"/>
    <row r="8532" ht="15.75" customHeight="1"/>
    <row r="8533" ht="15.75" customHeight="1"/>
    <row r="8534" ht="15.75" customHeight="1"/>
    <row r="8535" ht="15.75" customHeight="1"/>
    <row r="8536" ht="15.75" customHeight="1"/>
    <row r="8537" ht="15.75" customHeight="1"/>
    <row r="8538" ht="15.75" customHeight="1"/>
    <row r="8539" ht="15.75" customHeight="1"/>
    <row r="8540" ht="15.75" customHeight="1"/>
    <row r="8541" ht="15.75" customHeight="1"/>
    <row r="8542" ht="15.75" customHeight="1"/>
    <row r="8543" ht="15.75" customHeight="1"/>
    <row r="8544" ht="15.75" customHeight="1"/>
    <row r="8545" ht="15.75" customHeight="1"/>
    <row r="8546" ht="15.75" customHeight="1"/>
    <row r="8547" ht="15.75" customHeight="1"/>
    <row r="8548" ht="15.75" customHeight="1"/>
    <row r="8549" ht="15.75" customHeight="1"/>
    <row r="8550" ht="15.75" customHeight="1"/>
    <row r="8551" ht="15.75" customHeight="1"/>
    <row r="8552" ht="15.75" customHeight="1"/>
    <row r="8553" ht="15.75" customHeight="1"/>
    <row r="8554" ht="15.75" customHeight="1"/>
    <row r="8555" ht="15.75" customHeight="1"/>
    <row r="8556" ht="15.75" customHeight="1"/>
    <row r="8557" ht="15.75" customHeight="1"/>
    <row r="8558" ht="15.75" customHeight="1"/>
    <row r="8559" ht="15.75" customHeight="1"/>
    <row r="8560" ht="15.75" customHeight="1"/>
    <row r="8561" ht="15.75" customHeight="1"/>
    <row r="8562" ht="15.75" customHeight="1"/>
    <row r="8563" ht="15.75" customHeight="1"/>
    <row r="8564" ht="15.75" customHeight="1"/>
    <row r="8565" ht="15.75" customHeight="1"/>
    <row r="8566" ht="15.75" customHeight="1"/>
    <row r="8567" ht="15.75" customHeight="1"/>
    <row r="8568" ht="15.75" customHeight="1"/>
    <row r="8569" ht="15.75" customHeight="1"/>
    <row r="8570" ht="15.75" customHeight="1"/>
    <row r="8571" ht="15.75" customHeight="1"/>
    <row r="8572" ht="15.75" customHeight="1"/>
    <row r="8573" ht="15.75" customHeight="1"/>
    <row r="8574" ht="15.75" customHeight="1"/>
    <row r="8575" ht="15.75" customHeight="1"/>
    <row r="8576" ht="15.75" customHeight="1"/>
    <row r="8577" ht="15.75" customHeight="1"/>
    <row r="8578" ht="15.75" customHeight="1"/>
    <row r="8579" ht="15.75" customHeight="1"/>
    <row r="8580" ht="15.75" customHeight="1"/>
    <row r="8581" ht="15.75" customHeight="1"/>
    <row r="8582" ht="15.75" customHeight="1"/>
    <row r="8583" ht="15.75" customHeight="1"/>
    <row r="8584" ht="15.75" customHeight="1"/>
    <row r="8585" ht="15.75" customHeight="1"/>
    <row r="8586" ht="15.75" customHeight="1"/>
    <row r="8587" ht="15.75" customHeight="1"/>
    <row r="8588" ht="15.75" customHeight="1"/>
    <row r="8589" ht="15.75" customHeight="1"/>
    <row r="8590" ht="15.75" customHeight="1"/>
    <row r="8591" ht="15.75" customHeight="1"/>
    <row r="8592" ht="15.75" customHeight="1"/>
    <row r="8593" ht="15.75" customHeight="1"/>
    <row r="8594" ht="15.75" customHeight="1"/>
    <row r="8595" ht="15.75" customHeight="1"/>
    <row r="8596" ht="15.75" customHeight="1"/>
    <row r="8597" ht="15.75" customHeight="1"/>
    <row r="8598" ht="15.75" customHeight="1"/>
    <row r="8599" ht="15.75" customHeight="1"/>
    <row r="8600" ht="15.75" customHeight="1"/>
    <row r="8601" ht="15.75" customHeight="1"/>
    <row r="8602" ht="15.75" customHeight="1"/>
    <row r="8603" ht="15.75" customHeight="1"/>
    <row r="8604" ht="15.75" customHeight="1"/>
    <row r="8605" ht="15.75" customHeight="1"/>
    <row r="8606" ht="15.75" customHeight="1"/>
    <row r="8607" ht="15.75" customHeight="1"/>
    <row r="8608" ht="15.75" customHeight="1"/>
    <row r="8609" ht="15.75" customHeight="1"/>
    <row r="8610" ht="15.75" customHeight="1"/>
    <row r="8611" ht="15.75" customHeight="1"/>
    <row r="8612" ht="15.75" customHeight="1"/>
    <row r="8613" ht="15.75" customHeight="1"/>
    <row r="8614" ht="15.75" customHeight="1"/>
    <row r="8615" ht="15.75" customHeight="1"/>
    <row r="8616" ht="15.75" customHeight="1"/>
    <row r="8617" ht="15.75" customHeight="1"/>
    <row r="8618" ht="15.75" customHeight="1"/>
    <row r="8619" ht="15.75" customHeight="1"/>
    <row r="8620" ht="15.75" customHeight="1"/>
    <row r="8621" ht="15.75" customHeight="1"/>
    <row r="8622" ht="15.75" customHeight="1"/>
    <row r="8623" ht="15.75" customHeight="1"/>
    <row r="8624" ht="15.75" customHeight="1"/>
    <row r="8625" ht="15.75" customHeight="1"/>
    <row r="8626" ht="15.75" customHeight="1"/>
    <row r="8627" ht="15.75" customHeight="1"/>
    <row r="8628" ht="15.75" customHeight="1"/>
    <row r="8629" ht="15.75" customHeight="1"/>
    <row r="8630" ht="15.75" customHeight="1"/>
    <row r="8631" ht="15.75" customHeight="1"/>
    <row r="8632" ht="15.75" customHeight="1"/>
    <row r="8633" ht="15.75" customHeight="1"/>
    <row r="8634" ht="15.75" customHeight="1"/>
    <row r="8635" ht="15.75" customHeight="1"/>
    <row r="8636" ht="15.75" customHeight="1"/>
    <row r="8637" ht="15.75" customHeight="1"/>
    <row r="8638" ht="15.75" customHeight="1"/>
    <row r="8639" ht="15.75" customHeight="1"/>
    <row r="8640" ht="15.75" customHeight="1"/>
    <row r="8641" ht="15.75" customHeight="1"/>
    <row r="8642" ht="15.75" customHeight="1"/>
    <row r="8643" ht="15.75" customHeight="1"/>
    <row r="8644" ht="15.75" customHeight="1"/>
    <row r="8645" ht="15.75" customHeight="1"/>
    <row r="8646" ht="15.75" customHeight="1"/>
    <row r="8647" ht="15.75" customHeight="1"/>
    <row r="8648" ht="15.75" customHeight="1"/>
    <row r="8649" ht="15.75" customHeight="1"/>
    <row r="8650" ht="15.75" customHeight="1"/>
    <row r="8651" ht="15.75" customHeight="1"/>
    <row r="8652" ht="15.75" customHeight="1"/>
    <row r="8653" ht="15.75" customHeight="1"/>
    <row r="8654" ht="15.75" customHeight="1"/>
    <row r="8655" ht="15.75" customHeight="1"/>
    <row r="8656" ht="15.75" customHeight="1"/>
    <row r="8657" ht="15.75" customHeight="1"/>
    <row r="8658" ht="15.75" customHeight="1"/>
    <row r="8659" ht="15.75" customHeight="1"/>
    <row r="8660" ht="15.75" customHeight="1"/>
    <row r="8661" ht="15.75" customHeight="1"/>
    <row r="8662" ht="15.75" customHeight="1"/>
    <row r="8663" ht="15.75" customHeight="1"/>
    <row r="8664" ht="15.75" customHeight="1"/>
    <row r="8665" ht="15.75" customHeight="1"/>
    <row r="8666" ht="15.75" customHeight="1"/>
    <row r="8667" ht="15.75" customHeight="1"/>
    <row r="8668" ht="15.75" customHeight="1"/>
    <row r="8669" ht="15.75" customHeight="1"/>
    <row r="8670" ht="15.75" customHeight="1"/>
    <row r="8671" ht="15.75" customHeight="1"/>
    <row r="8672" ht="15.75" customHeight="1"/>
    <row r="8673" ht="15.75" customHeight="1"/>
    <row r="8674" ht="15.75" customHeight="1"/>
    <row r="8675" ht="15.75" customHeight="1"/>
    <row r="8676" ht="15.75" customHeight="1"/>
    <row r="8677" ht="15.75" customHeight="1"/>
    <row r="8678" ht="15.75" customHeight="1"/>
    <row r="8679" ht="15.75" customHeight="1"/>
    <row r="8680" ht="15.75" customHeight="1"/>
    <row r="8681" ht="15.75" customHeight="1"/>
    <row r="8682" ht="15.75" customHeight="1"/>
    <row r="8683" ht="15.75" customHeight="1"/>
    <row r="8684" ht="15.75" customHeight="1"/>
    <row r="8685" ht="15.75" customHeight="1"/>
    <row r="8686" ht="15.75" customHeight="1"/>
    <row r="8687" ht="15.75" customHeight="1"/>
    <row r="8688" ht="15.75" customHeight="1"/>
    <row r="8689" ht="15.75" customHeight="1"/>
    <row r="8690" ht="15.75" customHeight="1"/>
    <row r="8691" ht="15.75" customHeight="1"/>
    <row r="8692" ht="15.75" customHeight="1"/>
    <row r="8693" ht="15.75" customHeight="1"/>
    <row r="8694" ht="15.75" customHeight="1"/>
    <row r="8695" ht="15.75" customHeight="1"/>
    <row r="8696" ht="15.75" customHeight="1"/>
    <row r="8697" ht="15.75" customHeight="1"/>
    <row r="8698" ht="15.75" customHeight="1"/>
    <row r="8699" ht="15.75" customHeight="1"/>
    <row r="8700" ht="15.75" customHeight="1"/>
    <row r="8701" ht="15.75" customHeight="1"/>
    <row r="8702" ht="15.75" customHeight="1"/>
    <row r="8703" ht="15.75" customHeight="1"/>
    <row r="8704" ht="15.75" customHeight="1"/>
    <row r="8705" ht="15.75" customHeight="1"/>
    <row r="8706" ht="15.75" customHeight="1"/>
    <row r="8707" ht="15.75" customHeight="1"/>
    <row r="8708" ht="15.75" customHeight="1"/>
    <row r="8709" ht="15.75" customHeight="1"/>
    <row r="8710" ht="15.75" customHeight="1"/>
    <row r="8711" ht="15.75" customHeight="1"/>
    <row r="8712" ht="15.75" customHeight="1"/>
    <row r="8713" ht="15.75" customHeight="1"/>
    <row r="8714" ht="15.75" customHeight="1"/>
    <row r="8715" ht="15.75" customHeight="1"/>
    <row r="8716" ht="15.75" customHeight="1"/>
    <row r="8717" ht="15.75" customHeight="1"/>
    <row r="8718" ht="15.75" customHeight="1"/>
    <row r="8719" ht="15.75" customHeight="1"/>
    <row r="8720" ht="15.75" customHeight="1"/>
    <row r="8721" ht="15.75" customHeight="1"/>
    <row r="8722" ht="15.75" customHeight="1"/>
    <row r="8723" ht="15.75" customHeight="1"/>
    <row r="8724" ht="15.75" customHeight="1"/>
    <row r="8725" ht="15.75" customHeight="1"/>
    <row r="8726" ht="15.75" customHeight="1"/>
    <row r="8727" ht="15.75" customHeight="1"/>
    <row r="8728" ht="15.75" customHeight="1"/>
    <row r="8729" ht="15.75" customHeight="1"/>
    <row r="8730" ht="15.75" customHeight="1"/>
    <row r="8731" ht="15.75" customHeight="1"/>
    <row r="8732" ht="15.75" customHeight="1"/>
    <row r="8733" ht="15.75" customHeight="1"/>
    <row r="8734" ht="15.75" customHeight="1"/>
    <row r="8735" ht="15.75" customHeight="1"/>
    <row r="8736" ht="15.75" customHeight="1"/>
    <row r="8737" ht="15.75" customHeight="1"/>
    <row r="8738" ht="15.75" customHeight="1"/>
    <row r="8739" ht="15.75" customHeight="1"/>
    <row r="8740" ht="15.75" customHeight="1"/>
    <row r="8741" ht="15.75" customHeight="1"/>
    <row r="8742" ht="15.75" customHeight="1"/>
    <row r="8743" ht="15.75" customHeight="1"/>
    <row r="8744" ht="15.75" customHeight="1"/>
    <row r="8745" ht="15.75" customHeight="1"/>
    <row r="8746" ht="15.75" customHeight="1"/>
    <row r="8747" ht="15.75" customHeight="1"/>
    <row r="8748" ht="15.75" customHeight="1"/>
    <row r="8749" ht="15.75" customHeight="1"/>
    <row r="8750" ht="15.75" customHeight="1"/>
    <row r="8751" ht="15.75" customHeight="1"/>
    <row r="8752" ht="15.75" customHeight="1"/>
    <row r="8753" ht="15.75" customHeight="1"/>
    <row r="8754" ht="15.75" customHeight="1"/>
    <row r="8755" ht="15.75" customHeight="1"/>
    <row r="8756" ht="15.75" customHeight="1"/>
    <row r="8757" ht="15.75" customHeight="1"/>
    <row r="8758" ht="15.75" customHeight="1"/>
    <row r="8759" ht="15.75" customHeight="1"/>
    <row r="8760" ht="15.75" customHeight="1"/>
    <row r="8761" ht="15.75" customHeight="1"/>
    <row r="8762" ht="15.75" customHeight="1"/>
    <row r="8763" ht="15.75" customHeight="1"/>
    <row r="8764" ht="15.75" customHeight="1"/>
    <row r="8765" ht="15.75" customHeight="1"/>
    <row r="8766" ht="15.75" customHeight="1"/>
    <row r="8767" ht="15.75" customHeight="1"/>
    <row r="8768" ht="15.75" customHeight="1"/>
    <row r="8769" ht="15.75" customHeight="1"/>
    <row r="8770" ht="15.75" customHeight="1"/>
    <row r="8771" ht="15.75" customHeight="1"/>
    <row r="8772" ht="15.75" customHeight="1"/>
    <row r="8773" ht="15.75" customHeight="1"/>
    <row r="8774" ht="15.75" customHeight="1"/>
    <row r="8775" ht="15.75" customHeight="1"/>
    <row r="8776" ht="15.75" customHeight="1"/>
    <row r="8777" ht="15.75" customHeight="1"/>
    <row r="8778" ht="15.75" customHeight="1"/>
    <row r="8779" ht="15.75" customHeight="1"/>
    <row r="8780" ht="15.75" customHeight="1"/>
    <row r="8781" ht="15.75" customHeight="1"/>
    <row r="8782" ht="15.75" customHeight="1"/>
    <row r="8783" ht="15.75" customHeight="1"/>
    <row r="8784" ht="15.75" customHeight="1"/>
    <row r="8785" ht="15.75" customHeight="1"/>
    <row r="8786" ht="15.75" customHeight="1"/>
    <row r="8787" ht="15.75" customHeight="1"/>
    <row r="8788" ht="15.75" customHeight="1"/>
    <row r="8789" ht="15.75" customHeight="1"/>
    <row r="8790" ht="15.75" customHeight="1"/>
    <row r="8791" ht="15.75" customHeight="1"/>
    <row r="8792" ht="15.75" customHeight="1"/>
    <row r="8793" ht="15.75" customHeight="1"/>
    <row r="8794" ht="15.75" customHeight="1"/>
    <row r="8795" ht="15.75" customHeight="1"/>
    <row r="8796" ht="15.75" customHeight="1"/>
    <row r="8797" ht="15.75" customHeight="1"/>
    <row r="8798" ht="15.75" customHeight="1"/>
    <row r="8799" ht="15.75" customHeight="1"/>
    <row r="8800" ht="15.75" customHeight="1"/>
    <row r="8801" ht="15.75" customHeight="1"/>
    <row r="8802" ht="15.75" customHeight="1"/>
    <row r="8803" ht="15.75" customHeight="1"/>
    <row r="8804" ht="15.75" customHeight="1"/>
    <row r="8805" ht="15.75" customHeight="1"/>
    <row r="8806" ht="15.75" customHeight="1"/>
    <row r="8807" ht="15.75" customHeight="1"/>
    <row r="8808" ht="15.75" customHeight="1"/>
    <row r="8809" ht="15.75" customHeight="1"/>
    <row r="8810" ht="15.75" customHeight="1"/>
    <row r="8811" ht="15.75" customHeight="1"/>
    <row r="8812" ht="15.75" customHeight="1"/>
    <row r="8813" ht="15.75" customHeight="1"/>
    <row r="8814" ht="15.75" customHeight="1"/>
    <row r="8815" ht="15.75" customHeight="1"/>
    <row r="8816" ht="15.75" customHeight="1"/>
    <row r="8817" ht="15.75" customHeight="1"/>
    <row r="8818" ht="15.75" customHeight="1"/>
    <row r="8819" ht="15.75" customHeight="1"/>
    <row r="8820" ht="15.75" customHeight="1"/>
    <row r="8821" ht="15.75" customHeight="1"/>
    <row r="8822" ht="15.75" customHeight="1"/>
    <row r="8823" ht="15.75" customHeight="1"/>
    <row r="8824" ht="15.75" customHeight="1"/>
    <row r="8825" ht="15.75" customHeight="1"/>
    <row r="8826" ht="15.75" customHeight="1"/>
    <row r="8827" ht="15.75" customHeight="1"/>
    <row r="8828" ht="15.75" customHeight="1"/>
    <row r="8829" ht="15.75" customHeight="1"/>
    <row r="8830" ht="15.75" customHeight="1"/>
    <row r="8831" ht="15.75" customHeight="1"/>
    <row r="8832" ht="15.75" customHeight="1"/>
    <row r="8833" ht="15.75" customHeight="1"/>
    <row r="8834" ht="15.75" customHeight="1"/>
    <row r="8835" ht="15.75" customHeight="1"/>
    <row r="8836" ht="15.75" customHeight="1"/>
    <row r="8837" ht="15.75" customHeight="1"/>
    <row r="8838" ht="15.75" customHeight="1"/>
    <row r="8839" ht="15.75" customHeight="1"/>
    <row r="8840" ht="15.75" customHeight="1"/>
    <row r="8841" ht="15.75" customHeight="1"/>
    <row r="8842" ht="15.75" customHeight="1"/>
    <row r="8843" ht="15.75" customHeight="1"/>
    <row r="8844" ht="15.75" customHeight="1"/>
    <row r="8845" ht="15.75" customHeight="1"/>
    <row r="8846" ht="15.75" customHeight="1"/>
    <row r="8847" ht="15.75" customHeight="1"/>
    <row r="8848" ht="15.75" customHeight="1"/>
    <row r="8849" ht="15.75" customHeight="1"/>
    <row r="8850" ht="15.75" customHeight="1"/>
    <row r="8851" ht="15.75" customHeight="1"/>
    <row r="8852" ht="15.75" customHeight="1"/>
    <row r="8853" ht="15.75" customHeight="1"/>
    <row r="8854" ht="15.75" customHeight="1"/>
    <row r="8855" ht="15.75" customHeight="1"/>
    <row r="8856" ht="15.75" customHeight="1"/>
    <row r="8857" ht="15.75" customHeight="1"/>
    <row r="8858" ht="15.75" customHeight="1"/>
    <row r="8859" ht="15.75" customHeight="1"/>
    <row r="8860" ht="15.75" customHeight="1"/>
    <row r="8861" ht="15.75" customHeight="1"/>
    <row r="8862" ht="15.75" customHeight="1"/>
    <row r="8863" ht="15.75" customHeight="1"/>
    <row r="8864" ht="15.75" customHeight="1"/>
    <row r="8865" ht="15.75" customHeight="1"/>
    <row r="8866" ht="15.75" customHeight="1"/>
    <row r="8867" ht="15.75" customHeight="1"/>
    <row r="8868" ht="15.75" customHeight="1"/>
    <row r="8869" ht="15.75" customHeight="1"/>
    <row r="8870" ht="15.75" customHeight="1"/>
    <row r="8871" ht="15.75" customHeight="1"/>
    <row r="8872" ht="15.75" customHeight="1"/>
    <row r="8873" ht="15.75" customHeight="1"/>
    <row r="8874" ht="15.75" customHeight="1"/>
    <row r="8875" ht="15.75" customHeight="1"/>
    <row r="8876" ht="15.75" customHeight="1"/>
    <row r="8877" ht="15.75" customHeight="1"/>
    <row r="8878" ht="15.75" customHeight="1"/>
    <row r="8879" ht="15.75" customHeight="1"/>
    <row r="8880" ht="15.75" customHeight="1"/>
    <row r="8881" ht="15.75" customHeight="1"/>
    <row r="8882" ht="15.75" customHeight="1"/>
    <row r="8883" ht="15.75" customHeight="1"/>
    <row r="8884" ht="15.75" customHeight="1"/>
    <row r="8885" ht="15.75" customHeight="1"/>
    <row r="8886" ht="15.75" customHeight="1"/>
    <row r="8887" ht="15.75" customHeight="1"/>
    <row r="8888" ht="15.75" customHeight="1"/>
    <row r="8889" ht="15.75" customHeight="1"/>
    <row r="8890" ht="15.75" customHeight="1"/>
    <row r="8891" ht="15.75" customHeight="1"/>
    <row r="8892" ht="15.75" customHeight="1"/>
    <row r="8893" ht="15.75" customHeight="1"/>
    <row r="8894" ht="15.75" customHeight="1"/>
    <row r="8895" ht="15.75" customHeight="1"/>
    <row r="8896" ht="15.75" customHeight="1"/>
    <row r="8897" ht="15.75" customHeight="1"/>
    <row r="8898" ht="15.75" customHeight="1"/>
    <row r="8899" ht="15.75" customHeight="1"/>
    <row r="8900" ht="15.75" customHeight="1"/>
    <row r="8901" ht="15.75" customHeight="1"/>
    <row r="8902" ht="15.75" customHeight="1"/>
    <row r="8903" ht="15.75" customHeight="1"/>
    <row r="8904" ht="15.75" customHeight="1"/>
    <row r="8905" ht="15.75" customHeight="1"/>
    <row r="8906" ht="15.75" customHeight="1"/>
    <row r="8907" ht="15.75" customHeight="1"/>
    <row r="8908" ht="15.75" customHeight="1"/>
    <row r="8909" ht="15.75" customHeight="1"/>
    <row r="8910" ht="15.75" customHeight="1"/>
    <row r="8911" ht="15.75" customHeight="1"/>
    <row r="8912" ht="15.75" customHeight="1"/>
    <row r="8913" ht="15.75" customHeight="1"/>
    <row r="8914" ht="15.75" customHeight="1"/>
    <row r="8915" ht="15.75" customHeight="1"/>
    <row r="8916" ht="15.75" customHeight="1"/>
    <row r="8917" ht="15.75" customHeight="1"/>
    <row r="8918" ht="15.75" customHeight="1"/>
    <row r="8919" ht="15.75" customHeight="1"/>
    <row r="8920" ht="15.75" customHeight="1"/>
    <row r="8921" ht="15.75" customHeight="1"/>
    <row r="8922" ht="15.75" customHeight="1"/>
    <row r="8923" ht="15.75" customHeight="1"/>
    <row r="8924" ht="15.75" customHeight="1"/>
    <row r="8925" ht="15.75" customHeight="1"/>
    <row r="8926" ht="15.75" customHeight="1"/>
    <row r="8927" ht="15.75" customHeight="1"/>
    <row r="8928" ht="15.75" customHeight="1"/>
    <row r="8929" ht="15.75" customHeight="1"/>
    <row r="8930" ht="15.75" customHeight="1"/>
    <row r="8931" ht="15.75" customHeight="1"/>
    <row r="8932" ht="15.75" customHeight="1"/>
    <row r="8933" ht="15.75" customHeight="1"/>
    <row r="8934" ht="15.75" customHeight="1"/>
    <row r="8935" ht="15.75" customHeight="1"/>
    <row r="8936" ht="15.75" customHeight="1"/>
    <row r="8937" ht="15.75" customHeight="1"/>
    <row r="8938" ht="15.75" customHeight="1"/>
    <row r="8939" ht="15.75" customHeight="1"/>
    <row r="8940" ht="15.75" customHeight="1"/>
    <row r="8941" ht="15.75" customHeight="1"/>
    <row r="8942" ht="15.75" customHeight="1"/>
    <row r="8943" ht="15.75" customHeight="1"/>
    <row r="8944" ht="15.75" customHeight="1"/>
    <row r="8945" ht="15.75" customHeight="1"/>
    <row r="8946" ht="15.75" customHeight="1"/>
    <row r="8947" ht="15.75" customHeight="1"/>
    <row r="8948" ht="15.75" customHeight="1"/>
    <row r="8949" ht="15.75" customHeight="1"/>
    <row r="8950" ht="15.75" customHeight="1"/>
    <row r="8951" ht="15.75" customHeight="1"/>
    <row r="8952" ht="15.75" customHeight="1"/>
    <row r="8953" ht="15.75" customHeight="1"/>
    <row r="8954" ht="15.75" customHeight="1"/>
    <row r="8955" ht="15.75" customHeight="1"/>
    <row r="8956" ht="15.75" customHeight="1"/>
    <row r="8957" ht="15.75" customHeight="1"/>
    <row r="8958" ht="15.75" customHeight="1"/>
    <row r="8959" ht="15.75" customHeight="1"/>
    <row r="8960" ht="15.75" customHeight="1"/>
    <row r="8961" ht="15.75" customHeight="1"/>
    <row r="8962" ht="15.75" customHeight="1"/>
    <row r="8963" ht="15.75" customHeight="1"/>
    <row r="8964" ht="15.75" customHeight="1"/>
    <row r="8965" ht="15.75" customHeight="1"/>
    <row r="8966" ht="15.75" customHeight="1"/>
    <row r="8967" ht="15.75" customHeight="1"/>
    <row r="8968" ht="15.75" customHeight="1"/>
    <row r="8969" ht="15.75" customHeight="1"/>
    <row r="8970" ht="15.75" customHeight="1"/>
    <row r="8971" ht="15.75" customHeight="1"/>
    <row r="8972" ht="15.75" customHeight="1"/>
    <row r="8973" ht="15.75" customHeight="1"/>
    <row r="8974" ht="15.75" customHeight="1"/>
    <row r="8975" ht="15.75" customHeight="1"/>
    <row r="8976" ht="15.75" customHeight="1"/>
    <row r="8977" ht="15.75" customHeight="1"/>
    <row r="8978" ht="15.75" customHeight="1"/>
    <row r="8979" ht="15.75" customHeight="1"/>
    <row r="8980" ht="15.75" customHeight="1"/>
    <row r="8981" ht="15.75" customHeight="1"/>
    <row r="8982" ht="15.75" customHeight="1"/>
    <row r="8983" ht="15.75" customHeight="1"/>
    <row r="8984" ht="15.75" customHeight="1"/>
    <row r="8985" ht="15.75" customHeight="1"/>
    <row r="8986" ht="15.75" customHeight="1"/>
    <row r="8987" ht="15.75" customHeight="1"/>
    <row r="8988" ht="15.75" customHeight="1"/>
    <row r="8989" ht="15.75" customHeight="1"/>
    <row r="8990" ht="15.75" customHeight="1"/>
    <row r="8991" ht="15.75" customHeight="1"/>
    <row r="8992" ht="15.75" customHeight="1"/>
    <row r="8993" ht="15.75" customHeight="1"/>
    <row r="8994" ht="15.75" customHeight="1"/>
    <row r="8995" ht="15.75" customHeight="1"/>
    <row r="8996" ht="15.75" customHeight="1"/>
    <row r="8997" ht="15.75" customHeight="1"/>
    <row r="8998" ht="15.75" customHeight="1"/>
    <row r="8999" ht="15.75" customHeight="1"/>
    <row r="9000" ht="15.75" customHeight="1"/>
    <row r="9001" ht="15.75" customHeight="1"/>
    <row r="9002" ht="15.75" customHeight="1"/>
    <row r="9003" ht="15.75" customHeight="1"/>
    <row r="9004" ht="15.75" customHeight="1"/>
    <row r="9005" ht="15.75" customHeight="1"/>
    <row r="9006" ht="15.75" customHeight="1"/>
    <row r="9007" ht="15.75" customHeight="1"/>
    <row r="9008" ht="15.75" customHeight="1"/>
    <row r="9009" ht="15.75" customHeight="1"/>
    <row r="9010" ht="15.75" customHeight="1"/>
    <row r="9011" ht="15.75" customHeight="1"/>
    <row r="9012" ht="15.75" customHeight="1"/>
    <row r="9013" ht="15.75" customHeight="1"/>
    <row r="9014" ht="15.75" customHeight="1"/>
    <row r="9015" ht="15.75" customHeight="1"/>
    <row r="9016" ht="15.75" customHeight="1"/>
    <row r="9017" ht="15.75" customHeight="1"/>
    <row r="9018" ht="15.75" customHeight="1"/>
    <row r="9019" ht="15.75" customHeight="1"/>
    <row r="9020" ht="15.75" customHeight="1"/>
    <row r="9021" ht="15.75" customHeight="1"/>
    <row r="9022" ht="15.75" customHeight="1"/>
    <row r="9023" ht="15.75" customHeight="1"/>
    <row r="9024" ht="15.75" customHeight="1"/>
    <row r="9025" ht="15.75" customHeight="1"/>
    <row r="9026" ht="15.75" customHeight="1"/>
    <row r="9027" ht="15.75" customHeight="1"/>
    <row r="9028" ht="15.75" customHeight="1"/>
    <row r="9029" ht="15.75" customHeight="1"/>
    <row r="9030" ht="15.75" customHeight="1"/>
    <row r="9031" ht="15.75" customHeight="1"/>
    <row r="9032" ht="15.75" customHeight="1"/>
    <row r="9033" ht="15.75" customHeight="1"/>
    <row r="9034" ht="15.75" customHeight="1"/>
    <row r="9035" ht="15.75" customHeight="1"/>
    <row r="9036" ht="15.75" customHeight="1"/>
    <row r="9037" ht="15.75" customHeight="1"/>
    <row r="9038" ht="15.75" customHeight="1"/>
    <row r="9039" ht="15.75" customHeight="1"/>
    <row r="9040" ht="15.75" customHeight="1"/>
    <row r="9041" ht="15.75" customHeight="1"/>
    <row r="9042" ht="15.75" customHeight="1"/>
    <row r="9043" ht="15.75" customHeight="1"/>
    <row r="9044" ht="15.75" customHeight="1"/>
    <row r="9045" ht="15.75" customHeight="1"/>
    <row r="9046" ht="15.75" customHeight="1"/>
    <row r="9047" ht="15.75" customHeight="1"/>
    <row r="9048" ht="15.75" customHeight="1"/>
    <row r="9049" ht="15.75" customHeight="1"/>
    <row r="9050" ht="15.75" customHeight="1"/>
    <row r="9051" ht="15.75" customHeight="1"/>
    <row r="9052" ht="15.75" customHeight="1"/>
    <row r="9053" ht="15.75" customHeight="1"/>
    <row r="9054" ht="15.75" customHeight="1"/>
    <row r="9055" ht="15.75" customHeight="1"/>
    <row r="9056" ht="15.75" customHeight="1"/>
    <row r="9057" ht="15.75" customHeight="1"/>
    <row r="9058" ht="15.75" customHeight="1"/>
    <row r="9059" ht="15.75" customHeight="1"/>
    <row r="9060" ht="15.75" customHeight="1"/>
    <row r="9061" ht="15.75" customHeight="1"/>
    <row r="9062" ht="15.75" customHeight="1"/>
    <row r="9063" ht="15.75" customHeight="1"/>
  </sheetData>
  <hyperlinks>
    <hyperlink ref="AE2" r:id="rId1" xr:uid="{9ADE16B7-B0E3-324B-973A-A652B9149411}"/>
    <hyperlink ref="AE3" r:id="rId2" xr:uid="{18AAEE50-7F77-8344-B60E-6FF35FB09E59}"/>
    <hyperlink ref="AF3" r:id="rId3" xr:uid="{FA21145F-7A3F-6D45-AD48-08EB1128F25A}"/>
    <hyperlink ref="AE4" r:id="rId4" xr:uid="{14CF41B9-6722-FB4D-89C8-E55E95F2BDD0}"/>
    <hyperlink ref="AF4" r:id="rId5" xr:uid="{AA370700-6BBB-F344-8ADC-58D59951F892}"/>
    <hyperlink ref="AE5" r:id="rId6" xr:uid="{B76D6373-08F2-944E-B72D-4711E1EF1462}"/>
    <hyperlink ref="AF5" r:id="rId7" xr:uid="{DAF65714-2DA4-024C-A9DD-07EAFB3B5B98}"/>
    <hyperlink ref="AE6" r:id="rId8" xr:uid="{6C055C88-9203-7546-B46E-051D73AB0188}"/>
    <hyperlink ref="AF6" r:id="rId9" xr:uid="{9B37FAF4-A726-3D44-A2C3-9626D0EB416E}"/>
    <hyperlink ref="AE7" r:id="rId10" xr:uid="{ECF724F9-5179-594A-A7F6-DE2B0783ECFF}"/>
    <hyperlink ref="AF7" r:id="rId11" xr:uid="{61C535D8-0805-4C48-8BE4-EACACC78D8AB}"/>
    <hyperlink ref="AE8" r:id="rId12" xr:uid="{5089EDFB-333A-544B-9183-1749E39714A2}"/>
    <hyperlink ref="AF8" r:id="rId13" xr:uid="{2A21640E-2FEB-A048-932B-ADB461F45967}"/>
    <hyperlink ref="AE9" r:id="rId14" xr:uid="{C66DF451-0C46-4D4B-A0E8-0076699F8F84}"/>
    <hyperlink ref="AF9" r:id="rId15" xr:uid="{632FDA08-47C0-284C-903D-36C03A7913A4}"/>
    <hyperlink ref="AG9" r:id="rId16" xr:uid="{FC318C27-8337-4F43-8036-2F1B83DACA8D}"/>
    <hyperlink ref="AH9" r:id="rId17" xr:uid="{41456268-0A69-3B4D-BC27-860C7124B6C8}"/>
    <hyperlink ref="AE10" r:id="rId18" xr:uid="{30081D52-BCDB-5640-BD80-5FFE13FB7C2B}"/>
    <hyperlink ref="AF10" r:id="rId19" xr:uid="{3E5ECCEE-5343-714C-AA6B-6376EA8CA586}"/>
    <hyperlink ref="AG10" r:id="rId20" xr:uid="{60E645D5-F366-1F45-A60C-5F752991A0E3}"/>
    <hyperlink ref="AH10" r:id="rId21" xr:uid="{813D63A9-2F9B-D145-A108-26BE6C0E5978}"/>
    <hyperlink ref="AE11" r:id="rId22" xr:uid="{FCDEED7F-BC41-3E47-9EBE-8DF1B42F7788}"/>
    <hyperlink ref="AF11" r:id="rId23" xr:uid="{D1A9A79B-BB47-3548-85B8-4C30100C69E9}"/>
    <hyperlink ref="AG11" r:id="rId24" xr:uid="{5C668D9F-5C50-944F-8C82-698CC90068FF}"/>
    <hyperlink ref="AH11" r:id="rId25" xr:uid="{182D1B58-DAD8-C640-B23B-3F1DCB556661}"/>
    <hyperlink ref="AE12" r:id="rId26" xr:uid="{A008DBDD-9BD2-7A45-88BD-00503EE7A91B}"/>
    <hyperlink ref="AF12" r:id="rId27" xr:uid="{C0A61229-CE16-9945-908B-0ED02D673CFB}"/>
    <hyperlink ref="AG12" r:id="rId28" xr:uid="{D16526A0-568D-FA4B-856D-C8961797AA96}"/>
    <hyperlink ref="AH12" r:id="rId29" xr:uid="{5B7A824F-47AF-D041-9C32-69D8E7B81E42}"/>
    <hyperlink ref="AE13" r:id="rId30" xr:uid="{BB4A9D37-94D2-AB45-8F0E-A352B0EFA0E9}"/>
    <hyperlink ref="AF13" r:id="rId31" xr:uid="{44D87CB2-6638-DF4D-A5CA-C85CFD7362CA}"/>
    <hyperlink ref="AG13" r:id="rId32" xr:uid="{BDB6EC6A-0ABD-1742-913B-83075F7738B9}"/>
    <hyperlink ref="AH13" r:id="rId33" xr:uid="{B8582EB9-12F3-2041-8C98-0E30DA41BCDA}"/>
    <hyperlink ref="AE14" r:id="rId34" xr:uid="{AE5F8430-6E6B-0C42-AB2E-EAB76EE36E85}"/>
    <hyperlink ref="AF14" r:id="rId35" xr:uid="{1C600F15-EB26-EE40-A48B-F58483B37552}"/>
    <hyperlink ref="AG14" r:id="rId36" xr:uid="{132C156A-7C88-E747-B6C1-339881EE97D7}"/>
    <hyperlink ref="AH14" r:id="rId37" xr:uid="{9BD85438-5ED6-C64D-A4CA-A9D7E2F6F069}"/>
    <hyperlink ref="AE15" r:id="rId38" xr:uid="{1302E587-58DA-DB43-836C-EBA49B5F027B}"/>
    <hyperlink ref="AE16" r:id="rId39" xr:uid="{54AF5080-9CF1-3143-A92F-47278F862499}"/>
    <hyperlink ref="AE17" r:id="rId40" xr:uid="{A7927181-60F9-DD40-AF12-916D2D0DDD22}"/>
    <hyperlink ref="AE18" r:id="rId41" xr:uid="{4B775E26-C990-244D-95C8-0090413DFDF2}"/>
    <hyperlink ref="AE19" r:id="rId42" xr:uid="{BD5799BF-4338-934C-930F-000F0EBE3F77}"/>
    <hyperlink ref="AE20" r:id="rId43" xr:uid="{D6B2586A-3C4F-764A-93FF-9106A0D22CFE}"/>
    <hyperlink ref="AE21" r:id="rId44" xr:uid="{0B1D51AB-CEC8-B741-BEFD-593DE117CAF9}"/>
    <hyperlink ref="AF21" r:id="rId45" xr:uid="{CFF32F46-F53E-DF48-852D-0B4D5E6C2D88}"/>
    <hyperlink ref="AE22" r:id="rId46" xr:uid="{0B51D135-B728-8C4E-8899-84EB1E2D5A08}"/>
    <hyperlink ref="AF22" r:id="rId47" xr:uid="{4E7BF42B-7260-6E41-B23A-1FD7C20CCC91}"/>
    <hyperlink ref="AE23" r:id="rId48" xr:uid="{D838A4B5-036C-BE4D-8440-7FEEC994E7C3}"/>
    <hyperlink ref="AF23" r:id="rId49" xr:uid="{6B9C98E3-86BD-AF4F-8ACB-929118DED211}"/>
    <hyperlink ref="AE24" r:id="rId50" xr:uid="{FF193564-BE64-0945-8A9C-F6662FC34206}"/>
    <hyperlink ref="AF24" r:id="rId51" xr:uid="{930F5483-AA44-4545-B522-F76D0C46F90E}"/>
    <hyperlink ref="AG24" r:id="rId52" xr:uid="{07F48901-6693-054C-A26B-3B1772E6EB09}"/>
    <hyperlink ref="AH24" r:id="rId53" xr:uid="{83DB454E-76BD-2341-8AC6-60FCD5F44DBD}"/>
    <hyperlink ref="AE25" r:id="rId54" xr:uid="{C59098F3-76A4-0644-B042-D769887A9177}"/>
    <hyperlink ref="AF25" r:id="rId55" xr:uid="{F9487691-C899-E64C-9AC6-1678A9D4DBD6}"/>
    <hyperlink ref="AG25" r:id="rId56" xr:uid="{411C678F-D3E1-3243-8C8B-2C8FF879B9C9}"/>
    <hyperlink ref="AH25" r:id="rId57" xr:uid="{BF0EACCB-C898-C94B-8E35-22E36E00196C}"/>
    <hyperlink ref="AE26" r:id="rId58" xr:uid="{B732366D-6C5E-A24E-BAD5-02D967035B1C}"/>
    <hyperlink ref="AF26" r:id="rId59" xr:uid="{45214D07-8ADE-0441-8915-CFA67BF11740}"/>
    <hyperlink ref="AG26" r:id="rId60" xr:uid="{D3AD8150-2083-7948-9B60-939DE1506805}"/>
    <hyperlink ref="AH26" r:id="rId61" xr:uid="{9F780D0A-546A-D049-B2F2-06CD1705A880}"/>
    <hyperlink ref="AE27" r:id="rId62" xr:uid="{E6555148-6082-5C41-8279-0CD537726E37}"/>
    <hyperlink ref="AF27" r:id="rId63" xr:uid="{43C4EFA3-5EF5-254D-9C09-5E5A236FB2E3}"/>
    <hyperlink ref="AG27" r:id="rId64" xr:uid="{59C3DCEA-A585-AB4B-B7D7-9015A8FD4AAA}"/>
    <hyperlink ref="AH27" r:id="rId65" xr:uid="{9516F93C-ABA2-9540-8FBA-4CC431AA718D}"/>
    <hyperlink ref="AE28" r:id="rId66" xr:uid="{652D022C-E4A1-8345-A74A-2FF88AF77876}"/>
    <hyperlink ref="AF28" r:id="rId67" xr:uid="{1CAAD670-CA0C-D445-A1F1-C04A62F7D0FC}"/>
    <hyperlink ref="AG28" r:id="rId68" xr:uid="{406E3E70-544D-CE4F-88E3-99EE3DD27F56}"/>
    <hyperlink ref="AH28" r:id="rId69" xr:uid="{0479C6C6-03CE-9B41-8A0B-E16F49B38B21}"/>
    <hyperlink ref="AE29" r:id="rId70" xr:uid="{3809131B-BABA-DE45-8888-9FDB223CC534}"/>
    <hyperlink ref="AF29" r:id="rId71" xr:uid="{71FAAE4D-CC84-6741-B570-5EFDFD263824}"/>
    <hyperlink ref="AG29" r:id="rId72" xr:uid="{B0ACB0AF-7C83-134C-BB8A-0D73333AE166}"/>
    <hyperlink ref="AH29" r:id="rId73" xr:uid="{8372F178-1128-8E42-B97A-E9DAD706EB6F}"/>
    <hyperlink ref="AE30" r:id="rId74" xr:uid="{CC91B943-1C20-054B-8E7E-C6222E122D53}"/>
    <hyperlink ref="AF30" r:id="rId75" xr:uid="{00FB79CC-5574-5642-B38B-9995C9A6429E}"/>
    <hyperlink ref="AG30" r:id="rId76" xr:uid="{0619372D-2431-7E48-98EF-E2DD558E35C9}"/>
    <hyperlink ref="AH30" r:id="rId77" xr:uid="{D5F46307-67B4-9C47-ACE9-AE69DFA740F2}"/>
    <hyperlink ref="AE31" r:id="rId78" xr:uid="{A0A1457F-D0E4-2244-A01D-F409DD29CE08}"/>
    <hyperlink ref="AF31" r:id="rId79" xr:uid="{5EB6FFFE-8C85-1C42-A4DE-7C5C3BF057B7}"/>
    <hyperlink ref="AG31" r:id="rId80" xr:uid="{3C51E499-FC48-554E-BFDC-B93B47346430}"/>
    <hyperlink ref="AH31" r:id="rId81" xr:uid="{05B6BDD2-D55B-D149-A760-61F7BFFC3324}"/>
    <hyperlink ref="AE32" r:id="rId82" xr:uid="{1A0363DF-DCAB-C040-8FFF-422A57B0407E}"/>
    <hyperlink ref="AF32" r:id="rId83" xr:uid="{79C908E6-0650-B740-928E-271FF5AF4D81}"/>
    <hyperlink ref="AG32" r:id="rId84" xr:uid="{964EC11E-0727-1F45-9890-C1AE4A29D7CF}"/>
    <hyperlink ref="AH32" r:id="rId85" xr:uid="{9DDA4738-31D8-3F4F-B084-6165B68FC776}"/>
    <hyperlink ref="AE33" r:id="rId86" xr:uid="{C4E35F4D-0FFA-8B4A-BDAA-7B80AFFE68F8}"/>
    <hyperlink ref="AF33" r:id="rId87" xr:uid="{D9397489-F9A3-BF4B-961C-7D54D12EB479}"/>
    <hyperlink ref="AG33" r:id="rId88" xr:uid="{87A57F7B-1F56-E54C-8BEE-9B5AF9CBD68B}"/>
    <hyperlink ref="AH33" r:id="rId89" xr:uid="{B1D21CDB-7B6C-6046-8D87-69158E90D325}"/>
    <hyperlink ref="AE34" r:id="rId90" xr:uid="{06418E65-6FF4-A346-BAD1-C3F0CA40572A}"/>
    <hyperlink ref="AF34" r:id="rId91" xr:uid="{E5480850-182B-EC43-A5F9-16AE72C824CC}"/>
    <hyperlink ref="AG34" r:id="rId92" xr:uid="{AA5561CF-7DEA-DD44-B435-D3097A64D6A1}"/>
    <hyperlink ref="AH34" r:id="rId93" xr:uid="{8B56754E-89FC-9E49-B54C-57D624827417}"/>
    <hyperlink ref="AE35" r:id="rId94" xr:uid="{3347A2B3-FD2A-3147-B0F0-4AFE9F0B41B3}"/>
    <hyperlink ref="AF35" r:id="rId95" xr:uid="{A54B63D9-C0F7-C845-9FE9-BEF292399401}"/>
    <hyperlink ref="AG35" r:id="rId96" xr:uid="{A815B4B2-84F8-4D40-86B1-DD87CCCA2CDB}"/>
    <hyperlink ref="AH35" r:id="rId97" xr:uid="{29E72234-D3D5-684E-A91C-B6177EED4C55}"/>
    <hyperlink ref="AE36" r:id="rId98" xr:uid="{9B390C45-48D7-1E4A-B531-732DFABD1946}"/>
    <hyperlink ref="AF36" r:id="rId99" xr:uid="{CB0E0BEE-C128-BE42-A97F-0D04F78C513A}"/>
    <hyperlink ref="AG36" r:id="rId100" xr:uid="{09C0E128-8F64-AB42-99A5-F70ABEAB05D0}"/>
    <hyperlink ref="AH36" r:id="rId101" xr:uid="{62D60DFF-64EA-6149-A7C5-AF27F0610D87}"/>
    <hyperlink ref="AE37" r:id="rId102" xr:uid="{85421911-CB37-D948-9095-26D64381BE05}"/>
    <hyperlink ref="AF37" r:id="rId103" xr:uid="{6A63098D-9547-A94B-B24E-ABA657E68F46}"/>
    <hyperlink ref="AG37" r:id="rId104" xr:uid="{E14DCF3E-9127-324B-AD48-48622F31ECE9}"/>
    <hyperlink ref="AH37" r:id="rId105" xr:uid="{9ADBFE61-7355-6147-BE72-A6E4049FEB13}"/>
    <hyperlink ref="AE38" r:id="rId106" xr:uid="{82C4D447-6ECE-2748-B740-3B824AD69E09}"/>
    <hyperlink ref="AF38" r:id="rId107" xr:uid="{C8652CD3-7EBA-0A45-9D9C-018AB224FEF4}"/>
    <hyperlink ref="AG38" r:id="rId108" xr:uid="{2FE433CC-380C-C649-AB55-D16D95FF6AF0}"/>
    <hyperlink ref="AH38" r:id="rId109" xr:uid="{ED21136D-F822-A247-A5EB-9CE2448C5994}"/>
    <hyperlink ref="AE39" r:id="rId110" xr:uid="{77819140-50EA-2348-85BB-A09C16FAA82A}"/>
    <hyperlink ref="AF39" r:id="rId111" xr:uid="{769F7E19-E428-E643-92CE-06EA685ACBCE}"/>
    <hyperlink ref="AG39" r:id="rId112" xr:uid="{FA643DA2-5DCA-6B43-9A3A-1440CB46F5F7}"/>
    <hyperlink ref="AH39" r:id="rId113" xr:uid="{C80AB28B-9D2A-EF44-AA70-AA40DF770AC9}"/>
    <hyperlink ref="AE40" r:id="rId114" xr:uid="{40BB1E0B-6D00-EE4F-91DE-1FF20F83AE6E}"/>
    <hyperlink ref="AF40" r:id="rId115" xr:uid="{0BCA45B1-01BE-3C4B-B585-BE7BB4BD1772}"/>
    <hyperlink ref="AG40" r:id="rId116" xr:uid="{652CB7D9-4B55-874C-AC7D-D2A45CBE1EF4}"/>
    <hyperlink ref="AH40" r:id="rId117" xr:uid="{21414AFF-CA76-1343-84F9-EBC3C6B794A9}"/>
    <hyperlink ref="AE41" r:id="rId118" xr:uid="{84CE274C-84DA-0943-AF6D-FC5E3BF6E8D2}"/>
    <hyperlink ref="AF41" r:id="rId119" xr:uid="{57281544-412F-E441-ACF8-625A8C25FD33}"/>
    <hyperlink ref="AG41" r:id="rId120" xr:uid="{17E322AD-617B-5342-B72F-E52A329F32DB}"/>
    <hyperlink ref="AH41" r:id="rId121" xr:uid="{F8737E01-18D3-2A4B-91F3-7B2BB581D76D}"/>
    <hyperlink ref="AE42" r:id="rId122" xr:uid="{C31038C0-A958-7A45-B7B5-069E6F92E235}"/>
    <hyperlink ref="AF42" r:id="rId123" xr:uid="{EF6F3B57-A711-9849-B231-824C5F1B0FD7}"/>
    <hyperlink ref="AG42" r:id="rId124" xr:uid="{53B5790B-2CC8-2B4C-8713-297E2BCE9637}"/>
    <hyperlink ref="AH42" r:id="rId125" xr:uid="{6A14A4B9-C8B7-7E48-897E-82B709E76473}"/>
    <hyperlink ref="AE43" r:id="rId126" xr:uid="{A6F4DE24-B2A7-274B-9AC3-314AE0058DD3}"/>
    <hyperlink ref="AF43" r:id="rId127" xr:uid="{30298FA6-7F87-0C4F-808E-092338313381}"/>
    <hyperlink ref="AG43" r:id="rId128" xr:uid="{DD3A9C00-C6A7-354F-9BF8-78E3B359F75B}"/>
    <hyperlink ref="AH43" r:id="rId129" xr:uid="{6FBFF640-9DC8-1147-8AFD-17B691825CBF}"/>
    <hyperlink ref="AE44" r:id="rId130" xr:uid="{B8B5C84B-7CBB-3B44-A7A5-E6C79B3DF1F5}"/>
    <hyperlink ref="AF44" r:id="rId131" xr:uid="{B14F063D-792C-8A4E-A0C9-CB96371A5AE5}"/>
    <hyperlink ref="AG44" r:id="rId132" xr:uid="{31C29327-1E94-AF40-A50E-B2C01F95D6A8}"/>
    <hyperlink ref="AH44" r:id="rId133" xr:uid="{EB8FBE1A-5CEE-C540-ACC0-B505266143DD}"/>
    <hyperlink ref="AE45" r:id="rId134" xr:uid="{6ED9F655-CDF4-734A-B58E-4CF518DAF5B7}"/>
    <hyperlink ref="AF45" r:id="rId135" xr:uid="{CD0C50A8-10F8-B145-AA5C-22B7F35D71DF}"/>
    <hyperlink ref="AG45" r:id="rId136" xr:uid="{C608D580-5342-254E-9875-4915ECD6073F}"/>
    <hyperlink ref="AH45" r:id="rId137" xr:uid="{6F785615-020D-9B4B-89FB-DB4BBC81BD48}"/>
    <hyperlink ref="AE46" r:id="rId138" xr:uid="{60914B59-45D8-174B-A243-1337492704F8}"/>
    <hyperlink ref="AF46" r:id="rId139" xr:uid="{B987E9ED-B956-B04D-97A6-22D69CA9B71B}"/>
    <hyperlink ref="AG46" r:id="rId140" xr:uid="{446BEDC2-CB65-644D-839D-EF8756036254}"/>
    <hyperlink ref="AH46" r:id="rId141" xr:uid="{802ADB20-5101-5C49-9D1D-DF1FAE0A5B7B}"/>
    <hyperlink ref="AE47" r:id="rId142" xr:uid="{054C790B-2A7F-6648-87B5-B33C910D63C8}"/>
    <hyperlink ref="AF47" r:id="rId143" xr:uid="{33EBF3CA-C29B-A44A-BA42-BFD3CB565084}"/>
    <hyperlink ref="AG47" r:id="rId144" xr:uid="{D20544CF-1B53-1746-BA45-139780B83F93}"/>
    <hyperlink ref="AH47" r:id="rId145" xr:uid="{E1A3984D-262A-6B43-97E4-F1D9BA4BC30C}"/>
    <hyperlink ref="AE48" r:id="rId146" xr:uid="{5E87C2C2-F300-F642-AF1A-22C525F3E2C9}"/>
    <hyperlink ref="AF48" r:id="rId147" xr:uid="{39ADC82D-86BD-2444-9547-C223E6EA5777}"/>
    <hyperlink ref="AG48" r:id="rId148" xr:uid="{BDAB78CD-7E1E-A645-A5F7-A0F450D1777E}"/>
    <hyperlink ref="AH48" r:id="rId149" xr:uid="{1F36E793-5A5C-4242-80AF-FD87DE2816AE}"/>
    <hyperlink ref="AE49" r:id="rId150" xr:uid="{8EB71AC0-ADFB-1C4A-A5F7-285D55915630}"/>
    <hyperlink ref="AF49" r:id="rId151" xr:uid="{489F0A3C-EB9D-BA4F-87C9-DC09F19A81EA}"/>
    <hyperlink ref="AG49" r:id="rId152" xr:uid="{532721AC-0EC6-B547-81E5-086E9B56DDE8}"/>
    <hyperlink ref="AH49" r:id="rId153" xr:uid="{D764B4B6-1FB5-2E49-83B5-3766619BB57E}"/>
    <hyperlink ref="AE50" r:id="rId154" xr:uid="{0FCEF4F6-0B3C-3145-B49D-36A4E6678EEA}"/>
    <hyperlink ref="AF50" r:id="rId155" xr:uid="{D469827F-D7AF-FD4A-A987-064679EC1B87}"/>
    <hyperlink ref="AG50" r:id="rId156" xr:uid="{5250504A-286E-1647-AE1D-8FD78195BD8D}"/>
    <hyperlink ref="AH50" r:id="rId157" xr:uid="{A5A86E43-4EB5-4D49-A588-406921224103}"/>
    <hyperlink ref="AE51" r:id="rId158" xr:uid="{E503670E-122D-3D4B-96CF-E23755F57ACF}"/>
    <hyperlink ref="AF51" r:id="rId159" xr:uid="{DE1CD4A3-602A-1848-A99E-497A2EDE28EB}"/>
    <hyperlink ref="AG51" r:id="rId160" xr:uid="{C90DD66A-AF53-7F4B-AC13-C74CC815D193}"/>
    <hyperlink ref="AH51" r:id="rId161" xr:uid="{78523371-5B19-5648-9D7B-721475A38555}"/>
    <hyperlink ref="AE52" r:id="rId162" xr:uid="{10709C1F-84AB-334C-922F-E3190AF13335}"/>
    <hyperlink ref="AF52" r:id="rId163" xr:uid="{2908D6BC-C728-464A-BF66-846FBC720EFB}"/>
    <hyperlink ref="AG52" r:id="rId164" xr:uid="{4703BDFA-6AC6-9547-B1D6-4F37C98658DC}"/>
    <hyperlink ref="AH52" r:id="rId165" xr:uid="{DB59DB9E-C950-AE4D-A4F3-AE2C1FFB826F}"/>
    <hyperlink ref="AE53" r:id="rId166" xr:uid="{EA5C3235-012A-9646-925D-C2F0536360F4}"/>
    <hyperlink ref="AF53" r:id="rId167" xr:uid="{25BB334D-ED15-6E49-ABB1-47819B597EFA}"/>
    <hyperlink ref="AE54" r:id="rId168" xr:uid="{E1364CFE-BD04-CE42-8142-B91F820B3121}"/>
    <hyperlink ref="AF54" r:id="rId169" xr:uid="{64E137CA-EC2C-AF40-836A-AC29DD1ED274}"/>
    <hyperlink ref="AE55" r:id="rId170" xr:uid="{B62D72E1-6670-234D-9C3E-06D8C71AA951}"/>
    <hyperlink ref="AF55" r:id="rId171" xr:uid="{1FCED725-7165-6B42-8619-26D5A778F3D4}"/>
    <hyperlink ref="AE56" r:id="rId172" xr:uid="{39E3F2AA-3B8A-974F-9E14-1D7F5B45FD11}"/>
    <hyperlink ref="AF56" r:id="rId173" xr:uid="{EC030954-CF1D-564E-9658-1428321A733C}"/>
    <hyperlink ref="AE57" r:id="rId174" xr:uid="{A629DD7D-48B8-E447-B704-A90A2A4F9442}"/>
    <hyperlink ref="AF57" r:id="rId175" xr:uid="{E52F1653-605B-B640-81AB-90F7738BD825}"/>
    <hyperlink ref="AE58" r:id="rId176" xr:uid="{3D136947-7512-D54B-AAAC-02024276B608}"/>
    <hyperlink ref="AF58" r:id="rId177" xr:uid="{C1E0DF95-7827-A042-BA65-8457622A1967}"/>
    <hyperlink ref="AE59" r:id="rId178" xr:uid="{89AC9A35-66CD-B74A-95DB-CBC5E350C057}"/>
    <hyperlink ref="AF59" r:id="rId179" xr:uid="{D49AB405-F865-4949-B3A0-A21AC497CF0B}"/>
    <hyperlink ref="AG59" r:id="rId180" xr:uid="{574E37AC-B2E7-CF4F-910A-634BD47A9689}"/>
    <hyperlink ref="AH59" r:id="rId181" xr:uid="{7B75AD6A-0E8C-1041-9E9A-69A08A44FE5F}"/>
    <hyperlink ref="AE60" r:id="rId182" xr:uid="{2F76E66D-9471-2945-B3AF-26D26FE46301}"/>
    <hyperlink ref="AF60" r:id="rId183" xr:uid="{33AF4679-E411-E24D-BED3-F9A6FB80262F}"/>
    <hyperlink ref="AG60" r:id="rId184" xr:uid="{2A1DD136-903F-3C4C-ACBB-B8DC4603D6ED}"/>
    <hyperlink ref="AH60" r:id="rId185" xr:uid="{29569A09-FDEA-4642-9907-224787F6BAF5}"/>
    <hyperlink ref="AE61" r:id="rId186" xr:uid="{9875CEE4-FA85-294D-9521-8A53D69B5F0F}"/>
    <hyperlink ref="AF61" r:id="rId187" xr:uid="{E753EA40-B0B8-7C44-9550-5C79F9E3BAF6}"/>
    <hyperlink ref="AG61" r:id="rId188" xr:uid="{0A855414-C623-EF4B-9475-DC4DAD6D0F16}"/>
    <hyperlink ref="AH61" r:id="rId189" xr:uid="{6E93CF40-5A83-F645-872D-EB4EF0394672}"/>
    <hyperlink ref="AE62" r:id="rId190" xr:uid="{D66CEF1D-3E19-9D48-884C-6C90CAB1673C}"/>
    <hyperlink ref="AF62" r:id="rId191" xr:uid="{161E1F1B-0046-8C47-86AB-1143964E57C1}"/>
    <hyperlink ref="AG62" r:id="rId192" xr:uid="{D1C9E801-0AEC-FD4B-8D25-19CFC717524A}"/>
    <hyperlink ref="AH62" r:id="rId193" xr:uid="{1D1D99AE-7636-7549-994E-BB2A7F494BFC}"/>
    <hyperlink ref="AE63" r:id="rId194" xr:uid="{B44EF2FD-903B-9E42-8171-A3A4D22DD51B}"/>
    <hyperlink ref="AF63" r:id="rId195" xr:uid="{83FCE86A-2E83-A24D-8C98-3A6D3F9DFA7F}"/>
    <hyperlink ref="AG63" r:id="rId196" xr:uid="{FA2F6229-D0FC-5F46-8D82-88DAD03B835A}"/>
    <hyperlink ref="AH63" r:id="rId197" xr:uid="{36FF0993-CBE2-744E-A69E-2B57DB323E31}"/>
    <hyperlink ref="AE64" r:id="rId198" xr:uid="{628CCDD1-1AAC-1145-80A5-A28A0E667CFB}"/>
    <hyperlink ref="AF64" r:id="rId199" xr:uid="{658030D5-5D92-274B-94F2-D3073B885DA9}"/>
    <hyperlink ref="AG64" r:id="rId200" xr:uid="{596ED691-D8C7-B14E-BAA0-D4FE20B77350}"/>
    <hyperlink ref="AH64" r:id="rId201" xr:uid="{8974E42B-1584-4B42-BC7A-D7D26DFA3730}"/>
    <hyperlink ref="AE65" r:id="rId202" xr:uid="{7FDE5C1E-F2CF-AD44-AEF8-8F6243AF72A2}"/>
    <hyperlink ref="AF65" r:id="rId203" xr:uid="{34361026-C172-134F-9DEF-008860EBA5D8}"/>
    <hyperlink ref="AG65" r:id="rId204" xr:uid="{B17D970B-7811-5C4E-8077-2C60CD55316B}"/>
    <hyperlink ref="AH65" r:id="rId205" xr:uid="{F823F9ED-F088-904F-83BF-4D2FD5197B54}"/>
    <hyperlink ref="AE66" r:id="rId206" xr:uid="{A476AEF8-037E-1C4F-B71D-DF84A839DD4C}"/>
    <hyperlink ref="AF66" r:id="rId207" xr:uid="{4E072AD3-25C8-3246-809E-EF0430CC5DFE}"/>
    <hyperlink ref="AG66" r:id="rId208" xr:uid="{9A6A5132-1F96-204C-BFEA-359315937527}"/>
    <hyperlink ref="AH66" r:id="rId209" xr:uid="{A4D6DAA9-D841-F841-B3F1-27B226F190BA}"/>
    <hyperlink ref="AE67" r:id="rId210" xr:uid="{EC614C58-26AB-F845-BD29-930708647B43}"/>
    <hyperlink ref="AF67" r:id="rId211" xr:uid="{8B679CB6-8EAA-CB4E-A20D-AB02B0D899BF}"/>
    <hyperlink ref="AG67" r:id="rId212" xr:uid="{BE985B21-4981-3F4D-AB34-353FAA17555E}"/>
    <hyperlink ref="AH67" r:id="rId213" xr:uid="{0CD6F057-5F68-B347-B95A-4B11419C7AFE}"/>
    <hyperlink ref="AE68" r:id="rId214" xr:uid="{1A565D16-7E13-F248-B43D-A05D66CAFF8D}"/>
    <hyperlink ref="AF68" r:id="rId215" xr:uid="{4CB5EBB2-7F02-A748-B3BC-12EFB0650723}"/>
    <hyperlink ref="AG68" r:id="rId216" xr:uid="{E6F0AA2B-3787-0C44-9E77-19C5A357004B}"/>
    <hyperlink ref="AH68" r:id="rId217" xr:uid="{24F1BB28-4634-364D-9B17-5F0E9D212E18}"/>
    <hyperlink ref="AE69" r:id="rId218" xr:uid="{62CC79D1-8EEC-8345-9F4C-72341BAAF8C6}"/>
    <hyperlink ref="AF69" r:id="rId219" xr:uid="{DF356FCD-98A6-E843-B2C0-23B44574647B}"/>
    <hyperlink ref="AG69" r:id="rId220" xr:uid="{0EA3C2E4-AD28-2D4F-BCD0-8F9C4BAC293F}"/>
    <hyperlink ref="AH69" r:id="rId221" xr:uid="{4525AAF9-A3F2-DD48-8048-BA4662AD7577}"/>
    <hyperlink ref="AE70" r:id="rId222" xr:uid="{F5F75482-4842-1240-8B57-B58A5F29052D}"/>
    <hyperlink ref="AF70" r:id="rId223" xr:uid="{7E38C87C-D520-8149-90A2-AB8440E50675}"/>
    <hyperlink ref="AG70" r:id="rId224" xr:uid="{933E26D8-B82E-924F-B3E9-C20CB58DB623}"/>
    <hyperlink ref="AH70" r:id="rId225" xr:uid="{32AFE614-11A8-E149-84E7-87FC05DD93C8}"/>
    <hyperlink ref="AE71" r:id="rId226" xr:uid="{3309E681-9D31-5B41-A083-6FE98F4789D4}"/>
    <hyperlink ref="AF71" r:id="rId227" xr:uid="{1B21D3BD-F36F-964C-8071-3CC953DDF034}"/>
    <hyperlink ref="AG71" r:id="rId228" xr:uid="{155183B2-92F0-E54A-BA84-53135FA7B7E5}"/>
    <hyperlink ref="AH71" r:id="rId229" xr:uid="{DA1695AD-C8D4-1345-889F-D90972C39AA6}"/>
    <hyperlink ref="AE72" r:id="rId230" xr:uid="{7AB3A2E1-EF8A-414D-9531-F2A9147E92CB}"/>
    <hyperlink ref="AF72" r:id="rId231" xr:uid="{0DA126F0-1CA0-4847-A37E-6FCD209037CF}"/>
    <hyperlink ref="AG72" r:id="rId232" xr:uid="{DE944371-84C5-DE4A-B69E-D94DC2EAEEC8}"/>
    <hyperlink ref="AH72" r:id="rId233" xr:uid="{BECFE32B-43B4-904D-AC13-12B338212A26}"/>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Commercial_Batteries</vt:lpstr>
      <vt:lpstr>Hydrogen</vt:lpstr>
      <vt:lpstr>Hydrogen_Production</vt:lpstr>
      <vt:lpstr>Battery_Development</vt:lpstr>
      <vt:lpstr>Commercial_SAF</vt:lpstr>
      <vt:lpstr>SAF Conversion Factors</vt:lpstr>
      <vt:lpstr>SAF_Development</vt:lpstr>
      <vt:lpstr>Electric_Motor_Development</vt:lpstr>
      <vt:lpstr>Power_Electronics_Cables</vt:lpstr>
      <vt:lpstr>US_Temperature_F</vt:lpstr>
      <vt:lpstr>US_County_FIPS</vt:lpstr>
      <vt:lpstr>Commercial_SAF_Full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Clarke, Matthew</dc:creator>
  <cp:lastModifiedBy>Matthew Clarke</cp:lastModifiedBy>
  <dcterms:created xsi:type="dcterms:W3CDTF">2024-01-29T19:36:51Z</dcterms:created>
  <dcterms:modified xsi:type="dcterms:W3CDTF">2024-07-28T20:07:37Z</dcterms:modified>
</cp:coreProperties>
</file>