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dria\Dropbox\UIEM\LEAD\Proyectos\Laitram\"/>
    </mc:Choice>
  </mc:AlternateContent>
  <xr:revisionPtr revIDLastSave="0" documentId="13_ncr:1_{DFA6E128-9D4E-47A3-BC3D-7D0022060310}" xr6:coauthVersionLast="47" xr6:coauthVersionMax="47" xr10:uidLastSave="{00000000-0000-0000-0000-000000000000}"/>
  <bookViews>
    <workbookView xWindow="-110" yWindow="-110" windowWidth="19420" windowHeight="10300" tabRatio="409" xr2:uid="{00000000-000D-0000-FFFF-FFFF00000000}"/>
  </bookViews>
  <sheets>
    <sheet name="data" sheetId="3" r:id="rId1"/>
    <sheet name="notes" sheetId="4" r:id="rId2"/>
    <sheet name="med savings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5" l="1"/>
  <c r="E5" i="4"/>
  <c r="E7" i="4"/>
  <c r="E9" i="4"/>
  <c r="E8" i="4"/>
  <c r="E6" i="4"/>
  <c r="I4" i="4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" i="3"/>
</calcChain>
</file>

<file path=xl/sharedStrings.xml><?xml version="1.0" encoding="utf-8"?>
<sst xmlns="http://schemas.openxmlformats.org/spreadsheetml/2006/main" count="150" uniqueCount="68">
  <si>
    <t>Q1</t>
  </si>
  <si>
    <t>Q2</t>
  </si>
  <si>
    <t>M</t>
  </si>
  <si>
    <t>F</t>
  </si>
  <si>
    <t>id</t>
  </si>
  <si>
    <t>sex</t>
  </si>
  <si>
    <t>age</t>
  </si>
  <si>
    <t>visit</t>
  </si>
  <si>
    <t>bmi</t>
  </si>
  <si>
    <t>fglu</t>
  </si>
  <si>
    <t>crp</t>
  </si>
  <si>
    <t>aic</t>
  </si>
  <si>
    <t>tc</t>
  </si>
  <si>
    <t>hdl</t>
  </si>
  <si>
    <t>ldl</t>
  </si>
  <si>
    <t>tg</t>
  </si>
  <si>
    <t>sbp</t>
  </si>
  <si>
    <t>dbp</t>
  </si>
  <si>
    <t>alt</t>
  </si>
  <si>
    <t>ast</t>
  </si>
  <si>
    <t>ins</t>
  </si>
  <si>
    <t>homair</t>
  </si>
  <si>
    <t>tgtohdl</t>
  </si>
  <si>
    <t>Total Avg:</t>
  </si>
  <si>
    <t xml:space="preserve">LDL &lt;70 </t>
  </si>
  <si>
    <t>LDL&lt;70</t>
  </si>
  <si>
    <t>no medications, reversed DM</t>
  </si>
  <si>
    <t>start</t>
  </si>
  <si>
    <t>q1</t>
  </si>
  <si>
    <t>q2</t>
  </si>
  <si>
    <t>%RRR</t>
  </si>
  <si>
    <t>%ARR</t>
  </si>
  <si>
    <t>stopped multiple medications icluding insulin</t>
  </si>
  <si>
    <t>LDL &lt;70, ldl increased to 70, total to 130</t>
  </si>
  <si>
    <t>reversed DM2 off alll diabetes meds</t>
  </si>
  <si>
    <t>cvd10yr</t>
  </si>
  <si>
    <t>rrr</t>
  </si>
  <si>
    <t>notes</t>
  </si>
  <si>
    <t>Baseline</t>
  </si>
  <si>
    <t>absrdiff</t>
  </si>
  <si>
    <t>Avg Retail Price Cost Savings</t>
  </si>
  <si>
    <t>Medication Name</t>
  </si>
  <si>
    <t>Quantity</t>
  </si>
  <si>
    <t>Monthly Cost</t>
  </si>
  <si>
    <t>Annual Cost</t>
  </si>
  <si>
    <t>Omeprazole 40mg</t>
  </si>
  <si>
    <t>30 tablets</t>
  </si>
  <si>
    <t>365 tablets</t>
  </si>
  <si>
    <t>Metformin 1000mg</t>
  </si>
  <si>
    <t>60 tablets</t>
  </si>
  <si>
    <t>730 tablets</t>
  </si>
  <si>
    <t>Chlorthalidione 50mg</t>
  </si>
  <si>
    <t>Pantoprazole 40mg</t>
  </si>
  <si>
    <t>HCTZ 25mg</t>
  </si>
  <si>
    <t>Sitagliptin 100mg</t>
  </si>
  <si>
    <t>Insulin Lispro (60units qd)</t>
  </si>
  <si>
    <t>2 vials/month</t>
  </si>
  <si>
    <t>22 vials/yr</t>
  </si>
  <si>
    <t>Insulin Glargine (40units qd)</t>
  </si>
  <si>
    <t>1 carton/month</t>
  </si>
  <si>
    <t>12 cartons/yr</t>
  </si>
  <si>
    <t>Dulaglutide 4.5mg</t>
  </si>
  <si>
    <t>1 box</t>
  </si>
  <si>
    <t>12 boxes/yr</t>
  </si>
  <si>
    <t>Fenofibrate 160mg</t>
  </si>
  <si>
    <t>Gemfibrozil 600mg</t>
  </si>
  <si>
    <t>Benazepril 40mg</t>
  </si>
  <si>
    <t>Annualized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</si>
</sst>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$&quot;#,##0.00_);[Red]\(&quot;$&quot;#,##0.00\)"/>
    <numFmt numFmtId="166" formatCode="&quot;$&quot;#,##0_);[Red]\(&quot;$&quot;#,##0\)"/>
  </numFmts>
  <fonts count="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sz val="11"/>
      <color rgb="FF9C5700"/>
      <name val="Arial"/>
      <family val="2"/>
      <scheme val="minor"/>
    </font>
    <font>
      <sz val="1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9" fontId="4" fillId="0" borderId="0" applyFont="0" applyFill="0" applyBorder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3" applyFont="1" applyAlignment="1"/>
    <xf numFmtId="0" fontId="3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0" xfId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2" fillId="0" borderId="0" xfId="2" applyFill="1" applyAlignment="1">
      <alignment horizontal="center"/>
    </xf>
    <xf numFmtId="0" fontId="2" fillId="0" borderId="0" xfId="1" applyFill="1" applyBorder="1" applyAlignment="1">
      <alignment horizontal="center"/>
    </xf>
    <xf numFmtId="0" fontId="2" fillId="0" borderId="0" xfId="2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1" fillId="0" borderId="0" xfId="6" applyFill="1" applyAlignment="1">
      <alignment horizontal="center"/>
    </xf>
    <xf numFmtId="0" fontId="1" fillId="0" borderId="0" xfId="5" applyFill="1" applyAlignment="1">
      <alignment horizontal="center" vertic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0" fontId="6" fillId="0" borderId="0" xfId="4" applyFont="1" applyFill="1" applyAlignment="1">
      <alignment horizontal="center"/>
    </xf>
  </cellXfs>
  <cellStyles count="7">
    <cellStyle name="20% - Accent3" xfId="1" builtinId="38"/>
    <cellStyle name="20% - Accent5" xfId="2" builtinId="46"/>
    <cellStyle name="20% - Accent6" xfId="5" builtinId="50"/>
    <cellStyle name="60% - Accent6" xfId="6" builtinId="52"/>
    <cellStyle name="Neutral" xfId="4" builtinId="2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E090-AA83-40CB-9CFA-19066D61265D}">
  <dimension ref="A1:V28"/>
  <sheetViews>
    <sheetView tabSelected="1" zoomScaleNormal="100" workbookViewId="0">
      <pane xSplit="1" topLeftCell="B1" activePane="topRight" state="frozen"/>
      <selection pane="topRight" activeCell="I10" sqref="I10"/>
    </sheetView>
  </sheetViews>
  <sheetFormatPr defaultColWidth="8.7265625" defaultRowHeight="12.5" x14ac:dyDescent="0.25"/>
  <cols>
    <col min="1" max="2" width="8.7265625" style="6"/>
    <col min="3" max="3" width="13.7265625" style="6" bestFit="1" customWidth="1"/>
    <col min="4" max="5" width="8.7265625" style="6"/>
    <col min="6" max="16" width="8.7265625" style="5"/>
    <col min="17" max="17" width="6.26953125" style="5" bestFit="1" customWidth="1"/>
    <col min="18" max="18" width="8.7265625" style="6"/>
    <col min="19" max="20" width="8.7265625" style="9"/>
    <col min="21" max="22" width="8.7265625" style="7"/>
    <col min="23" max="16384" width="8.7265625" style="5"/>
  </cols>
  <sheetData>
    <row r="1" spans="1:22" x14ac:dyDescent="0.25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13" t="s">
        <v>22</v>
      </c>
      <c r="T1" s="4" t="s">
        <v>35</v>
      </c>
      <c r="U1" s="14" t="s">
        <v>39</v>
      </c>
      <c r="V1" s="14" t="s">
        <v>36</v>
      </c>
    </row>
    <row r="2" spans="1:22" ht="14" x14ac:dyDescent="0.3">
      <c r="A2" s="6">
        <v>1</v>
      </c>
      <c r="B2" s="4" t="s">
        <v>3</v>
      </c>
      <c r="C2" s="6">
        <v>57</v>
      </c>
      <c r="D2" s="4" t="s">
        <v>38</v>
      </c>
      <c r="E2" s="4">
        <v>60.1</v>
      </c>
      <c r="F2" s="6">
        <v>111</v>
      </c>
      <c r="G2" s="6">
        <v>33.74</v>
      </c>
      <c r="H2" s="8">
        <v>5.8</v>
      </c>
      <c r="I2" s="8">
        <v>186</v>
      </c>
      <c r="J2" s="8">
        <v>45</v>
      </c>
      <c r="K2" s="8">
        <v>122</v>
      </c>
      <c r="L2" s="6">
        <v>106</v>
      </c>
      <c r="M2" s="8">
        <v>148</v>
      </c>
      <c r="N2" s="8">
        <v>78</v>
      </c>
      <c r="O2" s="6">
        <v>11</v>
      </c>
      <c r="P2" s="6">
        <v>11</v>
      </c>
      <c r="Q2" s="6">
        <v>14</v>
      </c>
      <c r="R2" s="9">
        <f t="shared" ref="R2:R28" si="0">(Q2*F2)/405</f>
        <v>3.837037037037037</v>
      </c>
      <c r="S2" s="9">
        <v>2.36</v>
      </c>
      <c r="T2" s="9">
        <v>3.5</v>
      </c>
      <c r="U2" s="7">
        <v>0</v>
      </c>
      <c r="V2" s="7">
        <v>0</v>
      </c>
    </row>
    <row r="3" spans="1:22" ht="14" x14ac:dyDescent="0.3">
      <c r="A3" s="6">
        <v>1</v>
      </c>
      <c r="B3" s="4" t="s">
        <v>3</v>
      </c>
      <c r="C3" s="6">
        <v>57</v>
      </c>
      <c r="D3" s="4" t="s">
        <v>0</v>
      </c>
      <c r="E3" s="4">
        <v>54.6</v>
      </c>
      <c r="F3" s="6">
        <v>94</v>
      </c>
      <c r="G3" s="6">
        <v>23.21</v>
      </c>
      <c r="H3" s="8">
        <v>5.4</v>
      </c>
      <c r="I3" s="8">
        <v>131</v>
      </c>
      <c r="J3" s="8">
        <v>39</v>
      </c>
      <c r="K3" s="8">
        <v>76</v>
      </c>
      <c r="L3" s="6">
        <v>78</v>
      </c>
      <c r="M3" s="8">
        <v>126</v>
      </c>
      <c r="N3" s="8">
        <v>71</v>
      </c>
      <c r="O3" s="6">
        <v>19</v>
      </c>
      <c r="P3" s="6">
        <v>20</v>
      </c>
      <c r="Q3" s="6">
        <v>9.8000000000000007</v>
      </c>
      <c r="R3" s="9">
        <f t="shared" si="0"/>
        <v>2.2745679012345681</v>
      </c>
      <c r="S3" s="9">
        <v>2</v>
      </c>
      <c r="T3" s="9">
        <v>2.1</v>
      </c>
      <c r="U3" s="7">
        <v>1.4</v>
      </c>
      <c r="V3" s="7">
        <v>-40</v>
      </c>
    </row>
    <row r="4" spans="1:22" ht="14" x14ac:dyDescent="0.3">
      <c r="A4" s="6">
        <v>1</v>
      </c>
      <c r="B4" s="4" t="s">
        <v>3</v>
      </c>
      <c r="C4" s="6">
        <v>57</v>
      </c>
      <c r="D4" s="4" t="s">
        <v>1</v>
      </c>
      <c r="E4" s="4">
        <v>48.3</v>
      </c>
      <c r="F4" s="6">
        <v>86</v>
      </c>
      <c r="G4" s="6">
        <v>29.29</v>
      </c>
      <c r="H4" s="8">
        <v>5.0999999999999996</v>
      </c>
      <c r="I4" s="8">
        <v>142</v>
      </c>
      <c r="J4" s="8">
        <v>39</v>
      </c>
      <c r="K4" s="8">
        <v>84</v>
      </c>
      <c r="L4" s="6">
        <v>103</v>
      </c>
      <c r="M4" s="8">
        <v>121</v>
      </c>
      <c r="N4" s="8">
        <v>70</v>
      </c>
      <c r="O4" s="6">
        <v>16</v>
      </c>
      <c r="P4" s="6">
        <v>15</v>
      </c>
      <c r="Q4" s="6">
        <v>10.199999999999999</v>
      </c>
      <c r="R4" s="9">
        <f t="shared" si="0"/>
        <v>2.1659259259259258</v>
      </c>
      <c r="S4" s="9">
        <v>2.64</v>
      </c>
      <c r="T4" s="9">
        <v>2.1</v>
      </c>
      <c r="U4" s="7">
        <v>1.4</v>
      </c>
      <c r="V4" s="7">
        <v>-40</v>
      </c>
    </row>
    <row r="5" spans="1:22" ht="14" x14ac:dyDescent="0.3">
      <c r="A5" s="6">
        <v>2</v>
      </c>
      <c r="B5" s="4" t="s">
        <v>2</v>
      </c>
      <c r="C5" s="6">
        <v>42</v>
      </c>
      <c r="D5" s="4" t="s">
        <v>38</v>
      </c>
      <c r="E5" s="4">
        <v>45.4</v>
      </c>
      <c r="F5" s="6">
        <v>117</v>
      </c>
      <c r="G5" s="6">
        <v>2.2200000000000002</v>
      </c>
      <c r="H5" s="10">
        <v>6.3</v>
      </c>
      <c r="I5" s="10">
        <v>144</v>
      </c>
      <c r="J5" s="10">
        <v>31</v>
      </c>
      <c r="K5" s="10">
        <v>48</v>
      </c>
      <c r="L5" s="6">
        <v>301</v>
      </c>
      <c r="M5" s="10">
        <v>140</v>
      </c>
      <c r="N5" s="10">
        <v>90</v>
      </c>
      <c r="O5" s="6">
        <v>32</v>
      </c>
      <c r="P5" s="6">
        <v>25</v>
      </c>
      <c r="Q5" s="6">
        <v>51.3</v>
      </c>
      <c r="R5" s="9">
        <f t="shared" si="0"/>
        <v>14.819999999999999</v>
      </c>
      <c r="S5" s="9">
        <v>9.7100000000000009</v>
      </c>
      <c r="T5" s="9">
        <v>3</v>
      </c>
      <c r="U5" s="7">
        <v>0</v>
      </c>
      <c r="V5" s="7">
        <v>0</v>
      </c>
    </row>
    <row r="6" spans="1:22" ht="14" x14ac:dyDescent="0.3">
      <c r="A6" s="6">
        <v>2</v>
      </c>
      <c r="B6" s="4" t="s">
        <v>2</v>
      </c>
      <c r="C6" s="6">
        <v>42</v>
      </c>
      <c r="D6" s="4" t="s">
        <v>0</v>
      </c>
      <c r="E6" s="4">
        <v>42.8</v>
      </c>
      <c r="F6" s="6">
        <v>102</v>
      </c>
      <c r="G6" s="6">
        <v>1.93</v>
      </c>
      <c r="H6" s="10">
        <v>6</v>
      </c>
      <c r="I6" s="10">
        <v>155</v>
      </c>
      <c r="J6" s="10">
        <v>30</v>
      </c>
      <c r="K6" s="10">
        <v>91</v>
      </c>
      <c r="L6" s="6">
        <v>196</v>
      </c>
      <c r="M6" s="10">
        <v>130</v>
      </c>
      <c r="N6" s="10">
        <v>84</v>
      </c>
      <c r="O6" s="6">
        <v>25</v>
      </c>
      <c r="P6" s="6">
        <v>21</v>
      </c>
      <c r="Q6" s="6">
        <v>24.2</v>
      </c>
      <c r="R6" s="9">
        <f t="shared" si="0"/>
        <v>6.0948148148148151</v>
      </c>
      <c r="S6" s="9">
        <v>6.53</v>
      </c>
      <c r="T6" s="9">
        <v>4.7</v>
      </c>
      <c r="U6" s="7">
        <v>-0.8</v>
      </c>
      <c r="V6" s="7">
        <v>21</v>
      </c>
    </row>
    <row r="7" spans="1:22" ht="14" x14ac:dyDescent="0.3">
      <c r="A7" s="6">
        <v>2</v>
      </c>
      <c r="B7" s="4" t="s">
        <v>2</v>
      </c>
      <c r="C7" s="6">
        <v>42</v>
      </c>
      <c r="D7" s="4" t="s">
        <v>1</v>
      </c>
      <c r="E7" s="4">
        <v>40.299999999999997</v>
      </c>
      <c r="F7" s="4">
        <v>101</v>
      </c>
      <c r="G7" s="4">
        <v>2</v>
      </c>
      <c r="H7" s="10">
        <v>6</v>
      </c>
      <c r="I7" s="10">
        <v>134</v>
      </c>
      <c r="J7" s="10">
        <v>37</v>
      </c>
      <c r="K7" s="10">
        <v>67</v>
      </c>
      <c r="L7" s="4">
        <v>180</v>
      </c>
      <c r="M7" s="10">
        <v>140</v>
      </c>
      <c r="N7" s="10">
        <v>89</v>
      </c>
      <c r="O7" s="4">
        <v>37</v>
      </c>
      <c r="P7" s="4">
        <v>26</v>
      </c>
      <c r="Q7" s="4">
        <v>20.2</v>
      </c>
      <c r="R7" s="9">
        <f t="shared" si="0"/>
        <v>5.0375308641975307</v>
      </c>
      <c r="S7" s="9">
        <v>4.8600000000000003</v>
      </c>
      <c r="T7" s="9">
        <v>2.7</v>
      </c>
      <c r="U7" s="7">
        <v>1.2</v>
      </c>
      <c r="V7" s="7">
        <v>-31</v>
      </c>
    </row>
    <row r="8" spans="1:22" ht="14" x14ac:dyDescent="0.3">
      <c r="A8" s="6">
        <v>3</v>
      </c>
      <c r="B8" s="4" t="s">
        <v>2</v>
      </c>
      <c r="C8" s="6">
        <v>56</v>
      </c>
      <c r="D8" s="4" t="s">
        <v>38</v>
      </c>
      <c r="E8" s="4">
        <v>53.3</v>
      </c>
      <c r="F8" s="6">
        <v>137</v>
      </c>
      <c r="G8" s="6">
        <v>10.56</v>
      </c>
      <c r="H8" s="11">
        <v>6.9</v>
      </c>
      <c r="I8" s="11">
        <v>194</v>
      </c>
      <c r="J8" s="11">
        <v>54</v>
      </c>
      <c r="K8" s="11">
        <v>124</v>
      </c>
      <c r="L8" s="6">
        <v>91</v>
      </c>
      <c r="M8" s="11">
        <v>138</v>
      </c>
      <c r="N8" s="11">
        <v>80</v>
      </c>
      <c r="O8" s="6">
        <v>31</v>
      </c>
      <c r="P8" s="6">
        <v>26</v>
      </c>
      <c r="Q8" s="6">
        <v>23.1</v>
      </c>
      <c r="R8" s="9">
        <f t="shared" si="0"/>
        <v>7.8140740740740746</v>
      </c>
      <c r="S8" s="9">
        <v>1.69</v>
      </c>
      <c r="T8" s="9">
        <v>13.8</v>
      </c>
      <c r="U8" s="7">
        <v>0</v>
      </c>
      <c r="V8" s="7">
        <v>0</v>
      </c>
    </row>
    <row r="9" spans="1:22" ht="14" x14ac:dyDescent="0.3">
      <c r="A9" s="6">
        <v>3</v>
      </c>
      <c r="B9" s="4" t="s">
        <v>2</v>
      </c>
      <c r="C9" s="6">
        <v>56</v>
      </c>
      <c r="D9" s="4" t="s">
        <v>0</v>
      </c>
      <c r="E9" s="4">
        <v>47.5</v>
      </c>
      <c r="F9" s="6">
        <v>132</v>
      </c>
      <c r="G9" s="4">
        <v>10</v>
      </c>
      <c r="H9" s="11">
        <v>5.9</v>
      </c>
      <c r="I9" s="11">
        <v>172</v>
      </c>
      <c r="J9" s="11">
        <v>45</v>
      </c>
      <c r="K9" s="11">
        <v>109</v>
      </c>
      <c r="L9" s="6">
        <v>90</v>
      </c>
      <c r="M9" s="11">
        <v>128</v>
      </c>
      <c r="N9" s="11">
        <v>75</v>
      </c>
      <c r="O9" s="6">
        <v>29</v>
      </c>
      <c r="P9" s="6">
        <v>20</v>
      </c>
      <c r="Q9" s="6">
        <v>18.100000000000001</v>
      </c>
      <c r="R9" s="9">
        <f t="shared" si="0"/>
        <v>5.8992592592592601</v>
      </c>
      <c r="S9" s="9">
        <v>2</v>
      </c>
      <c r="T9" s="9">
        <v>12.4</v>
      </c>
      <c r="U9" s="7">
        <v>1.4</v>
      </c>
      <c r="V9" s="7">
        <v>-10</v>
      </c>
    </row>
    <row r="10" spans="1:22" ht="14" x14ac:dyDescent="0.3">
      <c r="A10" s="6">
        <v>3</v>
      </c>
      <c r="B10" s="4" t="s">
        <v>2</v>
      </c>
      <c r="C10" s="6">
        <v>56</v>
      </c>
      <c r="D10" s="4" t="s">
        <v>1</v>
      </c>
      <c r="E10" s="4">
        <v>44.7</v>
      </c>
      <c r="F10" s="6">
        <v>88</v>
      </c>
      <c r="G10" s="4"/>
      <c r="H10" s="11">
        <v>5.4</v>
      </c>
      <c r="I10" s="11">
        <v>102</v>
      </c>
      <c r="J10" s="11">
        <v>42</v>
      </c>
      <c r="K10" s="11">
        <v>46</v>
      </c>
      <c r="L10" s="6">
        <v>72</v>
      </c>
      <c r="M10" s="11">
        <v>131</v>
      </c>
      <c r="N10" s="11">
        <v>82</v>
      </c>
      <c r="O10" s="6">
        <v>25</v>
      </c>
      <c r="P10" s="6">
        <v>18</v>
      </c>
      <c r="Q10" s="6">
        <v>4.9000000000000004</v>
      </c>
      <c r="R10" s="9">
        <f t="shared" si="0"/>
        <v>1.0646913580246915</v>
      </c>
      <c r="S10" s="9">
        <v>1.71</v>
      </c>
      <c r="T10" s="9">
        <v>4.5999999999999996</v>
      </c>
      <c r="U10" s="7">
        <v>9.1999999999999993</v>
      </c>
      <c r="V10" s="7">
        <v>-67</v>
      </c>
    </row>
    <row r="11" spans="1:22" ht="14" x14ac:dyDescent="0.3">
      <c r="A11" s="6">
        <v>4</v>
      </c>
      <c r="B11" s="4" t="s">
        <v>3</v>
      </c>
      <c r="C11" s="6">
        <v>51</v>
      </c>
      <c r="D11" s="4" t="s">
        <v>38</v>
      </c>
      <c r="E11" s="4">
        <v>47.9</v>
      </c>
      <c r="F11" s="6">
        <v>148</v>
      </c>
      <c r="G11" s="6">
        <v>6.26</v>
      </c>
      <c r="H11" s="12">
        <v>7.3</v>
      </c>
      <c r="I11" s="12">
        <v>157</v>
      </c>
      <c r="J11" s="12">
        <v>55</v>
      </c>
      <c r="K11" s="12">
        <v>85</v>
      </c>
      <c r="L11" s="6">
        <v>89</v>
      </c>
      <c r="M11" s="12">
        <v>120</v>
      </c>
      <c r="N11" s="12">
        <v>78</v>
      </c>
      <c r="O11" s="6">
        <v>23</v>
      </c>
      <c r="P11" s="6">
        <v>22</v>
      </c>
      <c r="Q11" s="6">
        <v>44.5</v>
      </c>
      <c r="R11" s="9">
        <f t="shared" si="0"/>
        <v>16.261728395061727</v>
      </c>
      <c r="S11" s="9">
        <v>1.62</v>
      </c>
      <c r="T11" s="9">
        <v>2.2999999999999998</v>
      </c>
      <c r="U11" s="7">
        <v>0</v>
      </c>
      <c r="V11" s="7">
        <v>0</v>
      </c>
    </row>
    <row r="12" spans="1:22" ht="14" x14ac:dyDescent="0.3">
      <c r="A12" s="6">
        <v>4</v>
      </c>
      <c r="B12" s="4" t="s">
        <v>3</v>
      </c>
      <c r="C12" s="6">
        <v>51</v>
      </c>
      <c r="D12" s="4" t="s">
        <v>0</v>
      </c>
      <c r="E12" s="4">
        <v>43.9</v>
      </c>
      <c r="F12" s="6">
        <v>142</v>
      </c>
      <c r="G12" s="4"/>
      <c r="H12" s="12">
        <v>7</v>
      </c>
      <c r="I12" s="12">
        <v>130</v>
      </c>
      <c r="J12" s="12">
        <v>53</v>
      </c>
      <c r="K12" s="12">
        <v>60</v>
      </c>
      <c r="L12" s="6">
        <v>87</v>
      </c>
      <c r="M12" s="12">
        <v>117</v>
      </c>
      <c r="N12" s="12">
        <v>82</v>
      </c>
      <c r="O12" s="6">
        <v>16</v>
      </c>
      <c r="P12" s="6">
        <v>16</v>
      </c>
      <c r="Q12" s="6">
        <v>13.6</v>
      </c>
      <c r="R12" s="9">
        <f t="shared" si="0"/>
        <v>4.7683950617283948</v>
      </c>
      <c r="S12" s="9">
        <v>1.64</v>
      </c>
      <c r="T12" s="9">
        <v>1.8</v>
      </c>
      <c r="U12" s="7">
        <v>0.5</v>
      </c>
      <c r="V12" s="7">
        <v>-22</v>
      </c>
    </row>
    <row r="13" spans="1:22" ht="14" x14ac:dyDescent="0.3">
      <c r="A13" s="6">
        <v>4</v>
      </c>
      <c r="B13" s="4" t="s">
        <v>3</v>
      </c>
      <c r="C13" s="6">
        <v>51</v>
      </c>
      <c r="D13" s="4" t="s">
        <v>1</v>
      </c>
      <c r="E13" s="4">
        <v>40.700000000000003</v>
      </c>
      <c r="F13" s="6">
        <v>134</v>
      </c>
      <c r="G13" s="6">
        <v>5.44</v>
      </c>
      <c r="H13" s="12">
        <v>7.2</v>
      </c>
      <c r="I13" s="12">
        <v>181</v>
      </c>
      <c r="J13" s="12">
        <v>53</v>
      </c>
      <c r="K13" s="12">
        <v>104</v>
      </c>
      <c r="L13" s="6">
        <v>136</v>
      </c>
      <c r="M13" s="12">
        <v>118</v>
      </c>
      <c r="N13" s="12">
        <v>78</v>
      </c>
      <c r="O13" s="6">
        <v>17</v>
      </c>
      <c r="P13" s="6">
        <v>16</v>
      </c>
      <c r="Q13" s="6">
        <v>23</v>
      </c>
      <c r="R13" s="9">
        <f t="shared" si="0"/>
        <v>7.6098765432098769</v>
      </c>
      <c r="S13" s="9">
        <v>2.57</v>
      </c>
      <c r="T13" s="9">
        <v>2.7</v>
      </c>
      <c r="U13" s="7">
        <v>-0.4</v>
      </c>
      <c r="V13" s="7">
        <v>17</v>
      </c>
    </row>
    <row r="14" spans="1:22" ht="14" x14ac:dyDescent="0.3">
      <c r="A14" s="6">
        <v>8</v>
      </c>
      <c r="B14" s="4" t="s">
        <v>2</v>
      </c>
      <c r="C14" s="6">
        <v>63</v>
      </c>
      <c r="D14" s="4" t="s">
        <v>38</v>
      </c>
      <c r="E14" s="4">
        <v>44.6</v>
      </c>
      <c r="F14" s="6">
        <v>224</v>
      </c>
      <c r="G14" s="6">
        <v>1.2</v>
      </c>
      <c r="H14" s="11">
        <v>7.4</v>
      </c>
      <c r="I14" s="11">
        <v>143</v>
      </c>
      <c r="J14" s="11">
        <v>30</v>
      </c>
      <c r="K14" s="11">
        <v>83.4</v>
      </c>
      <c r="L14" s="6">
        <v>148</v>
      </c>
      <c r="M14" s="11">
        <v>155</v>
      </c>
      <c r="N14" s="11">
        <v>79</v>
      </c>
      <c r="O14" s="6">
        <v>45</v>
      </c>
      <c r="P14" s="6">
        <v>45</v>
      </c>
      <c r="Q14" s="6">
        <v>20</v>
      </c>
      <c r="R14" s="9">
        <f t="shared" si="0"/>
        <v>11.061728395061728</v>
      </c>
      <c r="S14" s="9">
        <v>4.93</v>
      </c>
      <c r="T14" s="9">
        <v>28.4</v>
      </c>
      <c r="U14" s="7">
        <v>0</v>
      </c>
      <c r="V14" s="7">
        <v>0</v>
      </c>
    </row>
    <row r="15" spans="1:22" ht="14" x14ac:dyDescent="0.3">
      <c r="A15" s="6">
        <v>8</v>
      </c>
      <c r="B15" s="4" t="s">
        <v>2</v>
      </c>
      <c r="C15" s="6">
        <v>63</v>
      </c>
      <c r="D15" s="4" t="s">
        <v>0</v>
      </c>
      <c r="E15" s="4">
        <v>42.9</v>
      </c>
      <c r="F15" s="6">
        <v>148</v>
      </c>
      <c r="G15" s="6">
        <v>1.3</v>
      </c>
      <c r="H15" s="11">
        <v>6.8</v>
      </c>
      <c r="I15" s="11">
        <v>130</v>
      </c>
      <c r="J15" s="11">
        <v>28</v>
      </c>
      <c r="K15" s="11">
        <v>78.400000000000006</v>
      </c>
      <c r="L15" s="6">
        <v>118</v>
      </c>
      <c r="M15" s="11">
        <v>130</v>
      </c>
      <c r="N15" s="11">
        <v>76</v>
      </c>
      <c r="O15" s="6">
        <v>34</v>
      </c>
      <c r="P15" s="6">
        <v>36</v>
      </c>
      <c r="Q15" s="4"/>
      <c r="R15" s="9">
        <f t="shared" si="0"/>
        <v>0</v>
      </c>
      <c r="S15" s="9">
        <v>4.21</v>
      </c>
      <c r="T15" s="9">
        <v>21.1</v>
      </c>
      <c r="U15" s="7">
        <v>7.3</v>
      </c>
      <c r="V15" s="7">
        <v>-26</v>
      </c>
    </row>
    <row r="16" spans="1:22" ht="14" x14ac:dyDescent="0.3">
      <c r="A16" s="6">
        <v>8</v>
      </c>
      <c r="B16" s="4" t="s">
        <v>2</v>
      </c>
      <c r="C16" s="6">
        <v>63</v>
      </c>
      <c r="D16" s="4" t="s">
        <v>1</v>
      </c>
      <c r="E16" s="4">
        <v>42.9</v>
      </c>
      <c r="F16" s="6">
        <v>149</v>
      </c>
      <c r="G16" s="4"/>
      <c r="H16" s="8">
        <v>6.9</v>
      </c>
      <c r="I16" s="8">
        <v>88</v>
      </c>
      <c r="J16" s="8">
        <v>30</v>
      </c>
      <c r="K16" s="8">
        <v>36</v>
      </c>
      <c r="L16" s="4">
        <v>110</v>
      </c>
      <c r="M16" s="8">
        <v>134</v>
      </c>
      <c r="N16" s="8">
        <v>75</v>
      </c>
      <c r="O16" s="4">
        <v>41</v>
      </c>
      <c r="P16" s="4">
        <v>48</v>
      </c>
      <c r="Q16" s="4"/>
      <c r="R16" s="9">
        <f t="shared" si="0"/>
        <v>0</v>
      </c>
      <c r="S16" s="9">
        <v>3.67</v>
      </c>
      <c r="T16" s="9">
        <v>24.5</v>
      </c>
      <c r="U16" s="7">
        <v>3.9</v>
      </c>
      <c r="V16" s="7">
        <v>-14</v>
      </c>
    </row>
    <row r="17" spans="1:22" ht="14" x14ac:dyDescent="0.3">
      <c r="A17" s="6">
        <v>9</v>
      </c>
      <c r="B17" s="4" t="s">
        <v>3</v>
      </c>
      <c r="C17" s="6">
        <v>51</v>
      </c>
      <c r="D17" s="4" t="s">
        <v>38</v>
      </c>
      <c r="E17" s="4">
        <v>36</v>
      </c>
      <c r="F17" s="6">
        <v>100</v>
      </c>
      <c r="G17" s="6">
        <v>12.11</v>
      </c>
      <c r="H17" s="12">
        <v>5.7</v>
      </c>
      <c r="I17" s="12">
        <v>220</v>
      </c>
      <c r="J17" s="12">
        <v>46</v>
      </c>
      <c r="K17" s="12">
        <v>136</v>
      </c>
      <c r="L17" s="6">
        <v>212</v>
      </c>
      <c r="M17" s="12">
        <v>151</v>
      </c>
      <c r="N17" s="12">
        <v>79</v>
      </c>
      <c r="O17" s="6">
        <v>62</v>
      </c>
      <c r="P17" s="6">
        <v>46</v>
      </c>
      <c r="Q17" s="6">
        <v>58.2</v>
      </c>
      <c r="R17" s="9">
        <f t="shared" si="0"/>
        <v>14.37037037037037</v>
      </c>
      <c r="S17" s="9">
        <v>4.6100000000000003</v>
      </c>
      <c r="T17" s="9">
        <v>3.5</v>
      </c>
      <c r="U17" s="7">
        <v>0</v>
      </c>
      <c r="V17" s="7">
        <v>0</v>
      </c>
    </row>
    <row r="18" spans="1:22" ht="14" x14ac:dyDescent="0.3">
      <c r="A18" s="6">
        <v>9</v>
      </c>
      <c r="B18" s="4" t="s">
        <v>3</v>
      </c>
      <c r="C18" s="6">
        <v>51</v>
      </c>
      <c r="D18" s="4" t="s">
        <v>0</v>
      </c>
      <c r="E18" s="4">
        <v>33.299999999999997</v>
      </c>
      <c r="F18" s="6">
        <v>110</v>
      </c>
      <c r="G18" s="6">
        <v>10.83</v>
      </c>
      <c r="H18" s="12">
        <v>5.7</v>
      </c>
      <c r="I18" s="12">
        <v>175</v>
      </c>
      <c r="J18" s="12">
        <v>37</v>
      </c>
      <c r="K18" s="12">
        <v>110</v>
      </c>
      <c r="L18" s="6">
        <v>139</v>
      </c>
      <c r="M18" s="12">
        <v>143</v>
      </c>
      <c r="N18" s="12">
        <v>87</v>
      </c>
      <c r="O18" s="6">
        <v>30</v>
      </c>
      <c r="P18" s="6">
        <v>25</v>
      </c>
      <c r="Q18" s="4"/>
      <c r="R18" s="9">
        <f t="shared" si="0"/>
        <v>0</v>
      </c>
      <c r="S18" s="9">
        <v>3.76</v>
      </c>
      <c r="T18" s="9">
        <v>3.1</v>
      </c>
      <c r="U18" s="7">
        <v>0.4</v>
      </c>
      <c r="V18" s="7">
        <v>-11</v>
      </c>
    </row>
    <row r="19" spans="1:22" ht="14" x14ac:dyDescent="0.3">
      <c r="A19" s="6">
        <v>9</v>
      </c>
      <c r="B19" s="4" t="s">
        <v>3</v>
      </c>
      <c r="C19" s="6">
        <v>51</v>
      </c>
      <c r="D19" s="4" t="s">
        <v>1</v>
      </c>
      <c r="E19" s="4">
        <v>33</v>
      </c>
      <c r="F19" s="6">
        <v>109</v>
      </c>
      <c r="G19" s="6">
        <v>10.050000000000001</v>
      </c>
      <c r="H19" s="12">
        <v>5.7</v>
      </c>
      <c r="I19" s="12">
        <v>224</v>
      </c>
      <c r="J19" s="12">
        <v>47</v>
      </c>
      <c r="K19" s="12">
        <v>157</v>
      </c>
      <c r="L19" s="6">
        <v>109</v>
      </c>
      <c r="M19" s="12">
        <v>120</v>
      </c>
      <c r="N19" s="12">
        <v>77</v>
      </c>
      <c r="O19" s="6">
        <v>19</v>
      </c>
      <c r="P19" s="6">
        <v>21</v>
      </c>
      <c r="Q19" s="6">
        <v>20.399999999999999</v>
      </c>
      <c r="R19" s="9">
        <f t="shared" si="0"/>
        <v>5.4903703703703703</v>
      </c>
      <c r="S19" s="9">
        <v>2.3199999999999998</v>
      </c>
      <c r="T19" s="9">
        <v>2.2000000000000002</v>
      </c>
      <c r="U19" s="7">
        <v>1.3</v>
      </c>
      <c r="V19" s="7">
        <v>-37</v>
      </c>
    </row>
    <row r="20" spans="1:22" ht="14" x14ac:dyDescent="0.3">
      <c r="A20" s="6">
        <v>10</v>
      </c>
      <c r="B20" s="4" t="s">
        <v>3</v>
      </c>
      <c r="C20" s="6">
        <v>51</v>
      </c>
      <c r="D20" s="4" t="s">
        <v>38</v>
      </c>
      <c r="E20" s="4">
        <v>52.7</v>
      </c>
      <c r="F20" s="6">
        <v>126</v>
      </c>
      <c r="G20" s="6">
        <v>9.99</v>
      </c>
      <c r="H20" s="11">
        <v>6.2</v>
      </c>
      <c r="I20" s="11">
        <v>198</v>
      </c>
      <c r="J20" s="11">
        <v>53</v>
      </c>
      <c r="K20" s="11">
        <v>125</v>
      </c>
      <c r="L20" s="6">
        <v>110</v>
      </c>
      <c r="M20" s="11">
        <v>131</v>
      </c>
      <c r="N20" s="11">
        <v>83</v>
      </c>
      <c r="O20" s="6">
        <v>24</v>
      </c>
      <c r="P20" s="6">
        <v>25</v>
      </c>
      <c r="Q20" s="6">
        <v>24.7</v>
      </c>
      <c r="R20" s="9">
        <f t="shared" si="0"/>
        <v>7.684444444444444</v>
      </c>
      <c r="S20" s="9">
        <v>2.08</v>
      </c>
      <c r="T20" s="9">
        <v>2</v>
      </c>
      <c r="U20" s="7">
        <v>0</v>
      </c>
      <c r="V20" s="7">
        <v>0</v>
      </c>
    </row>
    <row r="21" spans="1:22" ht="14" x14ac:dyDescent="0.3">
      <c r="A21" s="6">
        <v>10</v>
      </c>
      <c r="B21" s="4" t="s">
        <v>3</v>
      </c>
      <c r="C21" s="6">
        <v>51</v>
      </c>
      <c r="D21" s="4" t="s">
        <v>0</v>
      </c>
      <c r="E21" s="4">
        <v>50</v>
      </c>
      <c r="F21" s="6">
        <v>118</v>
      </c>
      <c r="G21" s="6">
        <v>7.33</v>
      </c>
      <c r="H21" s="11">
        <v>5.9</v>
      </c>
      <c r="I21" s="11">
        <v>165</v>
      </c>
      <c r="J21" s="11">
        <v>46</v>
      </c>
      <c r="K21" s="11">
        <v>102</v>
      </c>
      <c r="L21" s="6">
        <v>89</v>
      </c>
      <c r="M21" s="11">
        <v>140</v>
      </c>
      <c r="N21" s="11">
        <v>94</v>
      </c>
      <c r="O21" s="6">
        <v>14</v>
      </c>
      <c r="P21" s="6">
        <v>16</v>
      </c>
      <c r="Q21" s="6">
        <v>24</v>
      </c>
      <c r="R21" s="9">
        <f t="shared" si="0"/>
        <v>6.9925925925925929</v>
      </c>
      <c r="S21" s="9">
        <v>1.93</v>
      </c>
      <c r="T21" s="9">
        <v>2.1</v>
      </c>
      <c r="U21" s="7">
        <v>-0.1</v>
      </c>
      <c r="V21" s="7">
        <v>5</v>
      </c>
    </row>
    <row r="22" spans="1:22" ht="14" x14ac:dyDescent="0.3">
      <c r="A22" s="6">
        <v>10</v>
      </c>
      <c r="B22" s="4" t="s">
        <v>3</v>
      </c>
      <c r="C22" s="6">
        <v>51</v>
      </c>
      <c r="D22" s="4" t="s">
        <v>1</v>
      </c>
      <c r="E22" s="4">
        <v>46.3</v>
      </c>
      <c r="F22" s="6">
        <v>117</v>
      </c>
      <c r="G22" s="6">
        <v>8.0299999999999994</v>
      </c>
      <c r="H22" s="11">
        <v>5.8</v>
      </c>
      <c r="I22" s="11">
        <v>176</v>
      </c>
      <c r="J22" s="11">
        <v>48</v>
      </c>
      <c r="K22" s="11">
        <v>117</v>
      </c>
      <c r="L22" s="6">
        <v>58</v>
      </c>
      <c r="M22" s="11">
        <v>132</v>
      </c>
      <c r="N22" s="11">
        <v>89</v>
      </c>
      <c r="O22" s="6">
        <v>7</v>
      </c>
      <c r="P22" s="6">
        <v>14</v>
      </c>
      <c r="Q22" s="6">
        <v>8.8000000000000007</v>
      </c>
      <c r="R22" s="9">
        <f t="shared" si="0"/>
        <v>2.5422222222222226</v>
      </c>
      <c r="S22" s="9">
        <v>1.21</v>
      </c>
      <c r="T22" s="9">
        <v>1.9</v>
      </c>
      <c r="U22" s="7">
        <v>0.1</v>
      </c>
      <c r="V22" s="7">
        <v>-5</v>
      </c>
    </row>
    <row r="23" spans="1:22" ht="14" x14ac:dyDescent="0.3">
      <c r="A23" s="6">
        <v>11</v>
      </c>
      <c r="B23" s="4" t="s">
        <v>3</v>
      </c>
      <c r="C23" s="6">
        <v>51</v>
      </c>
      <c r="D23" s="4" t="s">
        <v>38</v>
      </c>
      <c r="E23" s="4">
        <v>44.5</v>
      </c>
      <c r="F23" s="6">
        <v>129</v>
      </c>
      <c r="G23" s="6">
        <v>3.15</v>
      </c>
      <c r="H23" s="12">
        <v>7.7</v>
      </c>
      <c r="I23" s="12">
        <v>169</v>
      </c>
      <c r="J23" s="12">
        <v>37</v>
      </c>
      <c r="K23" s="12">
        <v>100</v>
      </c>
      <c r="L23" s="6">
        <v>181</v>
      </c>
      <c r="M23" s="12">
        <v>129</v>
      </c>
      <c r="N23" s="12">
        <v>87</v>
      </c>
      <c r="O23" s="6">
        <v>39</v>
      </c>
      <c r="P23" s="6">
        <v>29</v>
      </c>
      <c r="Q23" s="6">
        <v>11.8</v>
      </c>
      <c r="R23" s="9">
        <f t="shared" si="0"/>
        <v>3.7585185185185188</v>
      </c>
      <c r="S23" s="9">
        <v>4.8899999999999997</v>
      </c>
      <c r="T23" s="9">
        <v>4.5999999999999996</v>
      </c>
      <c r="U23" s="7">
        <v>0</v>
      </c>
      <c r="V23" s="7">
        <v>0</v>
      </c>
    </row>
    <row r="24" spans="1:22" ht="14" x14ac:dyDescent="0.3">
      <c r="A24" s="6">
        <v>11</v>
      </c>
      <c r="B24" s="4" t="s">
        <v>3</v>
      </c>
      <c r="C24" s="6">
        <v>51</v>
      </c>
      <c r="D24" s="4" t="s">
        <v>0</v>
      </c>
      <c r="E24" s="4">
        <v>38.5</v>
      </c>
      <c r="F24" s="6">
        <v>102</v>
      </c>
      <c r="G24" s="6">
        <v>2.94</v>
      </c>
      <c r="H24" s="12">
        <v>6.3</v>
      </c>
      <c r="I24" s="12">
        <v>172</v>
      </c>
      <c r="J24" s="12">
        <v>42</v>
      </c>
      <c r="K24" s="12">
        <v>116</v>
      </c>
      <c r="L24" s="6">
        <v>71</v>
      </c>
      <c r="M24" s="12">
        <v>120</v>
      </c>
      <c r="N24" s="12">
        <v>72</v>
      </c>
      <c r="O24" s="6">
        <v>30</v>
      </c>
      <c r="P24" s="6">
        <v>19</v>
      </c>
      <c r="Q24" s="6">
        <v>11.4</v>
      </c>
      <c r="R24" s="9">
        <f t="shared" si="0"/>
        <v>2.8711111111111109</v>
      </c>
      <c r="S24" s="9">
        <v>1.69</v>
      </c>
      <c r="T24" s="9">
        <v>3.5</v>
      </c>
      <c r="U24" s="7">
        <v>1.1000000000000001</v>
      </c>
      <c r="V24" s="7">
        <v>-24</v>
      </c>
    </row>
    <row r="25" spans="1:22" ht="14" x14ac:dyDescent="0.3">
      <c r="A25" s="6">
        <v>11</v>
      </c>
      <c r="B25" s="4" t="s">
        <v>3</v>
      </c>
      <c r="C25" s="6">
        <v>51</v>
      </c>
      <c r="D25" s="4" t="s">
        <v>1</v>
      </c>
      <c r="E25" s="4">
        <v>36.299999999999997</v>
      </c>
      <c r="F25" s="6">
        <v>96</v>
      </c>
      <c r="G25" s="6">
        <v>2.0499999999999998</v>
      </c>
      <c r="H25" s="12">
        <v>5.8</v>
      </c>
      <c r="I25" s="12">
        <v>249</v>
      </c>
      <c r="J25" s="12">
        <v>44</v>
      </c>
      <c r="K25" s="12">
        <v>189</v>
      </c>
      <c r="L25" s="6">
        <v>90</v>
      </c>
      <c r="M25" s="12">
        <v>111</v>
      </c>
      <c r="N25" s="12">
        <v>77</v>
      </c>
      <c r="O25" s="6">
        <v>17</v>
      </c>
      <c r="P25" s="6">
        <v>11</v>
      </c>
      <c r="Q25" s="6">
        <v>5.5</v>
      </c>
      <c r="R25" s="9">
        <f t="shared" si="0"/>
        <v>1.3037037037037038</v>
      </c>
      <c r="S25" s="9">
        <v>2.0499999999999998</v>
      </c>
      <c r="T25" s="9">
        <v>1.8</v>
      </c>
      <c r="U25" s="7">
        <v>2.8</v>
      </c>
      <c r="V25" s="7">
        <v>-61</v>
      </c>
    </row>
    <row r="26" spans="1:22" ht="14" x14ac:dyDescent="0.3">
      <c r="A26" s="6">
        <v>12</v>
      </c>
      <c r="B26" s="4" t="s">
        <v>2</v>
      </c>
      <c r="C26" s="6">
        <v>54</v>
      </c>
      <c r="D26" s="4" t="s">
        <v>38</v>
      </c>
      <c r="E26" s="4">
        <v>49.8</v>
      </c>
      <c r="F26" s="6">
        <v>217</v>
      </c>
      <c r="G26" s="6">
        <v>8.65</v>
      </c>
      <c r="H26" s="11">
        <v>10.3</v>
      </c>
      <c r="I26" s="11">
        <v>231</v>
      </c>
      <c r="J26" s="11">
        <v>45</v>
      </c>
      <c r="K26" s="11">
        <v>142</v>
      </c>
      <c r="L26" s="6">
        <v>243</v>
      </c>
      <c r="M26" s="11">
        <v>161</v>
      </c>
      <c r="N26" s="11">
        <v>97</v>
      </c>
      <c r="O26" s="6">
        <v>28</v>
      </c>
      <c r="P26" s="6">
        <v>16</v>
      </c>
      <c r="Q26" s="6">
        <v>24</v>
      </c>
      <c r="R26" s="9">
        <f t="shared" si="0"/>
        <v>12.859259259259259</v>
      </c>
      <c r="S26" s="9">
        <v>5.4</v>
      </c>
      <c r="T26" s="9">
        <v>21</v>
      </c>
      <c r="U26" s="7">
        <v>0</v>
      </c>
      <c r="V26" s="7">
        <v>0</v>
      </c>
    </row>
    <row r="27" spans="1:22" ht="14" x14ac:dyDescent="0.3">
      <c r="A27" s="6">
        <v>12</v>
      </c>
      <c r="B27" s="4" t="s">
        <v>2</v>
      </c>
      <c r="C27" s="6">
        <v>54</v>
      </c>
      <c r="D27" s="4" t="s">
        <v>0</v>
      </c>
      <c r="E27" s="4">
        <v>46.6</v>
      </c>
      <c r="F27" s="6">
        <v>122</v>
      </c>
      <c r="G27" s="6">
        <v>7.75</v>
      </c>
      <c r="H27" s="11">
        <v>8.1999999999999993</v>
      </c>
      <c r="I27" s="11">
        <v>168</v>
      </c>
      <c r="J27" s="11">
        <v>37</v>
      </c>
      <c r="K27" s="11">
        <v>127</v>
      </c>
      <c r="L27" s="6">
        <v>120</v>
      </c>
      <c r="M27" s="11">
        <v>140</v>
      </c>
      <c r="N27" s="11">
        <v>85</v>
      </c>
      <c r="O27" s="6">
        <v>30</v>
      </c>
      <c r="P27" s="6">
        <v>19</v>
      </c>
      <c r="Q27" s="6">
        <v>16.100000000000001</v>
      </c>
      <c r="R27" s="9">
        <f t="shared" si="0"/>
        <v>4.8498765432098772</v>
      </c>
      <c r="S27" s="9">
        <v>3.24</v>
      </c>
      <c r="T27" s="9">
        <v>13.9</v>
      </c>
      <c r="U27" s="7">
        <v>7.1</v>
      </c>
      <c r="V27" s="7">
        <v>-34</v>
      </c>
    </row>
    <row r="28" spans="1:22" ht="14" x14ac:dyDescent="0.3">
      <c r="A28" s="6">
        <v>12</v>
      </c>
      <c r="B28" s="4" t="s">
        <v>2</v>
      </c>
      <c r="C28" s="6">
        <v>54</v>
      </c>
      <c r="D28" s="4" t="s">
        <v>1</v>
      </c>
      <c r="E28" s="4">
        <v>43.6</v>
      </c>
      <c r="F28" s="6">
        <v>114</v>
      </c>
      <c r="G28" s="6">
        <v>8.1300000000000008</v>
      </c>
      <c r="H28" s="11">
        <v>5.9</v>
      </c>
      <c r="I28" s="11">
        <v>162</v>
      </c>
      <c r="J28" s="11">
        <v>37</v>
      </c>
      <c r="K28" s="11">
        <v>109</v>
      </c>
      <c r="L28" s="6">
        <v>86</v>
      </c>
      <c r="M28" s="11">
        <v>111</v>
      </c>
      <c r="N28" s="11">
        <v>63</v>
      </c>
      <c r="O28" s="6">
        <v>18</v>
      </c>
      <c r="P28" s="6">
        <v>16</v>
      </c>
      <c r="Q28" s="4"/>
      <c r="R28" s="9">
        <f t="shared" si="0"/>
        <v>0</v>
      </c>
      <c r="S28" s="9">
        <v>2.3199999999999998</v>
      </c>
      <c r="T28" s="9">
        <v>4.0999999999999996</v>
      </c>
      <c r="U28" s="7">
        <v>16.899999999999999</v>
      </c>
      <c r="V28" s="7">
        <v>-80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C7EA-1F73-44E5-AAD6-CE6A4462294A}">
  <dimension ref="A1:I39"/>
  <sheetViews>
    <sheetView workbookViewId="0">
      <selection activeCell="F15" sqref="F15"/>
    </sheetView>
  </sheetViews>
  <sheetFormatPr defaultColWidth="10.90625" defaultRowHeight="12.5" x14ac:dyDescent="0.25"/>
  <cols>
    <col min="1" max="1" width="10.90625" style="6"/>
    <col min="2" max="2" width="38.81640625" style="5" bestFit="1" customWidth="1"/>
  </cols>
  <sheetData>
    <row r="1" spans="1:9" x14ac:dyDescent="0.25">
      <c r="A1" s="4" t="s">
        <v>4</v>
      </c>
      <c r="B1" s="4" t="s">
        <v>37</v>
      </c>
    </row>
    <row r="2" spans="1:9" x14ac:dyDescent="0.25">
      <c r="A2" s="6">
        <v>1</v>
      </c>
    </row>
    <row r="3" spans="1:9" x14ac:dyDescent="0.25">
      <c r="A3" s="6">
        <v>1</v>
      </c>
      <c r="F3" s="1"/>
      <c r="G3" s="1"/>
    </row>
    <row r="4" spans="1:9" x14ac:dyDescent="0.25">
      <c r="A4" s="6">
        <v>1</v>
      </c>
      <c r="F4" s="1"/>
      <c r="G4" s="1"/>
      <c r="H4" t="s">
        <v>23</v>
      </c>
      <c r="I4" s="2" t="e">
        <f>AVERAGE(data!#REF!,data!#REF!,data!#REF!,data!#REF!,data!#REF!,data!#REF!,data!#REF!,data!#REF!,data!#REF!)</f>
        <v>#REF!</v>
      </c>
    </row>
    <row r="5" spans="1:9" x14ac:dyDescent="0.25">
      <c r="A5" s="6">
        <v>2</v>
      </c>
      <c r="B5" s="5" t="s">
        <v>25</v>
      </c>
      <c r="D5" t="s">
        <v>27</v>
      </c>
      <c r="E5" s="2" t="e">
        <f>AVERAGE(data!#REF!,data!#REF!,data!#REF!,data!#REF!,data!#REF!,data!#REF!,data!#REF!,data!#REF!,data!#REF!)</f>
        <v>#REF!</v>
      </c>
      <c r="F5" s="1"/>
      <c r="G5" s="1"/>
    </row>
    <row r="6" spans="1:9" x14ac:dyDescent="0.25">
      <c r="A6" s="6">
        <v>2</v>
      </c>
      <c r="D6" t="s">
        <v>28</v>
      </c>
      <c r="E6" s="2" t="e">
        <f>AVERAGE(data!#REF!,data!#REF!,data!#REF!,data!#REF!,data!#REF!,data!#REF!,data!#REF!,data!#REF!,data!#REF!)</f>
        <v>#REF!</v>
      </c>
      <c r="F6" s="1"/>
      <c r="G6" s="1"/>
    </row>
    <row r="7" spans="1:9" x14ac:dyDescent="0.25">
      <c r="A7" s="6">
        <v>2</v>
      </c>
      <c r="B7" s="5" t="s">
        <v>25</v>
      </c>
      <c r="D7" t="s">
        <v>29</v>
      </c>
      <c r="E7" s="2" t="e">
        <f>AVERAGE(data!#REF!,data!#REF!,data!#REF!,data!#REF!,data!#REF!,data!#REF!,data!#REF!,data!#REF!,data!#REF!)</f>
        <v>#REF!</v>
      </c>
      <c r="F7" s="1"/>
      <c r="G7" s="1"/>
    </row>
    <row r="8" spans="1:9" x14ac:dyDescent="0.25">
      <c r="A8" s="6">
        <v>3</v>
      </c>
      <c r="D8" t="s">
        <v>31</v>
      </c>
      <c r="E8" s="2" t="e">
        <f>E5-E7</f>
        <v>#REF!</v>
      </c>
      <c r="F8" s="1"/>
      <c r="G8" s="1"/>
    </row>
    <row r="9" spans="1:9" x14ac:dyDescent="0.25">
      <c r="A9" s="6">
        <v>3</v>
      </c>
      <c r="D9" t="s">
        <v>30</v>
      </c>
      <c r="E9" s="3" t="e">
        <f>(E5-E7)/E5</f>
        <v>#REF!</v>
      </c>
      <c r="F9" s="1"/>
      <c r="G9" s="1"/>
    </row>
    <row r="10" spans="1:9" x14ac:dyDescent="0.25">
      <c r="A10" s="6">
        <v>3</v>
      </c>
      <c r="B10" s="5" t="s">
        <v>33</v>
      </c>
      <c r="F10" s="1"/>
      <c r="G10" s="1"/>
    </row>
    <row r="11" spans="1:9" x14ac:dyDescent="0.25">
      <c r="A11" s="6">
        <v>4</v>
      </c>
    </row>
    <row r="12" spans="1:9" x14ac:dyDescent="0.25">
      <c r="A12" s="6">
        <v>4</v>
      </c>
      <c r="B12" s="5" t="s">
        <v>24</v>
      </c>
      <c r="D12" s="1"/>
      <c r="E12" s="1"/>
    </row>
    <row r="13" spans="1:9" x14ac:dyDescent="0.25">
      <c r="A13" s="6">
        <v>4</v>
      </c>
      <c r="B13" s="5" t="s">
        <v>32</v>
      </c>
    </row>
    <row r="14" spans="1:9" x14ac:dyDescent="0.25">
      <c r="A14" s="6">
        <v>8</v>
      </c>
    </row>
    <row r="15" spans="1:9" x14ac:dyDescent="0.25">
      <c r="A15" s="6">
        <v>8</v>
      </c>
    </row>
    <row r="16" spans="1:9" x14ac:dyDescent="0.25">
      <c r="A16" s="6">
        <v>8</v>
      </c>
      <c r="B16" s="5" t="s">
        <v>33</v>
      </c>
    </row>
    <row r="17" spans="1:7" x14ac:dyDescent="0.25">
      <c r="A17" s="6">
        <v>9</v>
      </c>
    </row>
    <row r="18" spans="1:7" x14ac:dyDescent="0.25">
      <c r="A18" s="6">
        <v>9</v>
      </c>
    </row>
    <row r="19" spans="1:7" x14ac:dyDescent="0.25">
      <c r="A19" s="6">
        <v>9</v>
      </c>
    </row>
    <row r="20" spans="1:7" x14ac:dyDescent="0.25">
      <c r="A20" s="6">
        <v>10</v>
      </c>
    </row>
    <row r="21" spans="1:7" x14ac:dyDescent="0.25">
      <c r="A21" s="6">
        <v>10</v>
      </c>
    </row>
    <row r="22" spans="1:7" x14ac:dyDescent="0.25">
      <c r="A22" s="6">
        <v>10</v>
      </c>
    </row>
    <row r="23" spans="1:7" x14ac:dyDescent="0.25">
      <c r="A23" s="6">
        <v>11</v>
      </c>
    </row>
    <row r="24" spans="1:7" x14ac:dyDescent="0.25">
      <c r="A24" s="6">
        <v>11</v>
      </c>
    </row>
    <row r="25" spans="1:7" x14ac:dyDescent="0.25">
      <c r="A25" s="6">
        <v>11</v>
      </c>
      <c r="B25" s="5" t="s">
        <v>34</v>
      </c>
    </row>
    <row r="26" spans="1:7" x14ac:dyDescent="0.25">
      <c r="A26" s="6">
        <v>12</v>
      </c>
    </row>
    <row r="27" spans="1:7" x14ac:dyDescent="0.25">
      <c r="A27" s="6">
        <v>12</v>
      </c>
    </row>
    <row r="28" spans="1:7" x14ac:dyDescent="0.25">
      <c r="A28" s="6">
        <v>12</v>
      </c>
      <c r="B28" s="5" t="s">
        <v>26</v>
      </c>
      <c r="F28" s="1"/>
      <c r="G28" s="1"/>
    </row>
    <row r="29" spans="1:7" x14ac:dyDescent="0.25">
      <c r="F29" s="1"/>
      <c r="G29" s="1"/>
    </row>
    <row r="39" spans="7:8" x14ac:dyDescent="0.25">
      <c r="G39" s="1"/>
      <c r="H3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E0E50-21D3-4A92-AE07-2FF480AD65E2}">
  <dimension ref="A1:G21"/>
  <sheetViews>
    <sheetView workbookViewId="0">
      <selection activeCell="D13" sqref="D13"/>
    </sheetView>
  </sheetViews>
  <sheetFormatPr defaultRowHeight="12.5" x14ac:dyDescent="0.25"/>
  <cols>
    <col min="1" max="1" width="26.453125" style="5" bestFit="1" customWidth="1"/>
    <col min="2" max="2" width="13.26953125" style="5" bestFit="1" customWidth="1"/>
    <col min="3" max="3" width="12.7265625" style="5" bestFit="1" customWidth="1"/>
    <col min="4" max="4" width="27.453125" style="5" bestFit="1" customWidth="1"/>
    <col min="5" max="5" width="27.81640625" style="5" bestFit="1" customWidth="1"/>
    <col min="6" max="6" width="11.26953125" style="5" customWidth="1"/>
    <col min="7" max="7" width="23.7265625" style="5" customWidth="1"/>
    <col min="8" max="16384" width="8.7265625" style="5"/>
  </cols>
  <sheetData>
    <row r="1" spans="1:7" ht="14" x14ac:dyDescent="0.3">
      <c r="A1" s="21" t="s">
        <v>40</v>
      </c>
      <c r="B1" s="21"/>
      <c r="C1" s="21"/>
      <c r="D1" s="21"/>
      <c r="E1" s="21"/>
      <c r="F1" s="21"/>
      <c r="G1" s="21"/>
    </row>
    <row r="2" spans="1:7" ht="14" x14ac:dyDescent="0.3">
      <c r="A2" s="15" t="s">
        <v>41</v>
      </c>
      <c r="B2" s="15" t="s">
        <v>42</v>
      </c>
      <c r="C2" s="15" t="s">
        <v>43</v>
      </c>
      <c r="D2" s="15" t="s">
        <v>42</v>
      </c>
      <c r="E2" s="15" t="s">
        <v>44</v>
      </c>
      <c r="F2" s="6"/>
    </row>
    <row r="3" spans="1:7" ht="14" x14ac:dyDescent="0.25">
      <c r="A3" s="16" t="s">
        <v>45</v>
      </c>
      <c r="B3" s="6" t="s">
        <v>46</v>
      </c>
      <c r="C3" s="17">
        <v>64.14</v>
      </c>
      <c r="D3" s="18" t="s">
        <v>47</v>
      </c>
      <c r="E3" s="18">
        <v>672.88</v>
      </c>
      <c r="F3" s="19"/>
    </row>
    <row r="4" spans="1:7" ht="14" x14ac:dyDescent="0.25">
      <c r="A4" s="16" t="s">
        <v>45</v>
      </c>
      <c r="B4" s="6" t="s">
        <v>46</v>
      </c>
      <c r="C4" s="17">
        <v>64.14</v>
      </c>
      <c r="D4" s="18" t="s">
        <v>47</v>
      </c>
      <c r="E4" s="18">
        <v>672.88</v>
      </c>
      <c r="F4" s="19"/>
    </row>
    <row r="5" spans="1:7" ht="14" x14ac:dyDescent="0.25">
      <c r="A5" s="16" t="s">
        <v>48</v>
      </c>
      <c r="B5" s="6" t="s">
        <v>49</v>
      </c>
      <c r="C5" s="17">
        <v>14.63</v>
      </c>
      <c r="D5" s="19" t="s">
        <v>50</v>
      </c>
      <c r="E5" s="18">
        <v>84.8</v>
      </c>
      <c r="F5" s="19"/>
    </row>
    <row r="6" spans="1:7" ht="14" x14ac:dyDescent="0.25">
      <c r="A6" s="16" t="s">
        <v>48</v>
      </c>
      <c r="B6" s="6" t="s">
        <v>49</v>
      </c>
      <c r="C6" s="17">
        <v>14.63</v>
      </c>
      <c r="D6" s="19" t="s">
        <v>50</v>
      </c>
      <c r="E6" s="18">
        <v>84.8</v>
      </c>
      <c r="F6" s="19"/>
    </row>
    <row r="7" spans="1:7" ht="14" x14ac:dyDescent="0.25">
      <c r="A7" s="16" t="s">
        <v>51</v>
      </c>
      <c r="B7" s="6" t="s">
        <v>46</v>
      </c>
      <c r="C7" s="17">
        <v>33.159999999999997</v>
      </c>
      <c r="D7" s="19" t="s">
        <v>47</v>
      </c>
      <c r="E7" s="18">
        <v>334.93</v>
      </c>
      <c r="F7" s="19"/>
    </row>
    <row r="8" spans="1:7" ht="14" x14ac:dyDescent="0.25">
      <c r="A8" s="16" t="s">
        <v>52</v>
      </c>
      <c r="B8" s="6" t="s">
        <v>46</v>
      </c>
      <c r="C8" s="17">
        <v>62.5</v>
      </c>
      <c r="D8" s="19" t="s">
        <v>47</v>
      </c>
      <c r="E8" s="18">
        <v>521.77</v>
      </c>
      <c r="F8" s="19"/>
    </row>
    <row r="9" spans="1:7" ht="14" x14ac:dyDescent="0.25">
      <c r="A9" s="16" t="s">
        <v>53</v>
      </c>
      <c r="B9" s="6" t="s">
        <v>46</v>
      </c>
      <c r="C9" s="17">
        <v>8.35</v>
      </c>
      <c r="D9" s="19" t="s">
        <v>47</v>
      </c>
      <c r="E9" s="18">
        <v>38.520000000000003</v>
      </c>
      <c r="F9" s="19"/>
    </row>
    <row r="10" spans="1:7" ht="14" x14ac:dyDescent="0.25">
      <c r="A10" s="16" t="s">
        <v>53</v>
      </c>
      <c r="B10" s="6" t="s">
        <v>46</v>
      </c>
      <c r="C10" s="17">
        <v>8.35</v>
      </c>
      <c r="D10" s="19" t="s">
        <v>47</v>
      </c>
      <c r="E10" s="18">
        <v>38.520000000000003</v>
      </c>
      <c r="F10" s="19"/>
    </row>
    <row r="11" spans="1:7" ht="14" x14ac:dyDescent="0.25">
      <c r="A11" s="16" t="s">
        <v>54</v>
      </c>
      <c r="B11" s="19" t="s">
        <v>46</v>
      </c>
      <c r="C11" s="18">
        <v>520.21</v>
      </c>
      <c r="D11" s="19" t="s">
        <v>47</v>
      </c>
      <c r="E11" s="18">
        <v>5974.15</v>
      </c>
      <c r="F11" s="19"/>
    </row>
    <row r="12" spans="1:7" ht="14" x14ac:dyDescent="0.25">
      <c r="A12" s="16" t="s">
        <v>54</v>
      </c>
      <c r="B12" s="19" t="s">
        <v>46</v>
      </c>
      <c r="C12" s="18">
        <v>520.21</v>
      </c>
      <c r="D12" s="19" t="s">
        <v>47</v>
      </c>
      <c r="E12" s="18">
        <v>5974.15</v>
      </c>
      <c r="F12" s="19"/>
    </row>
    <row r="13" spans="1:7" ht="14" x14ac:dyDescent="0.25">
      <c r="A13" s="16" t="s">
        <v>55</v>
      </c>
      <c r="B13" s="19" t="s">
        <v>56</v>
      </c>
      <c r="C13" s="18">
        <v>283.41000000000003</v>
      </c>
      <c r="D13" s="19" t="s">
        <v>57</v>
      </c>
      <c r="E13" s="18">
        <v>2899.51</v>
      </c>
      <c r="F13" s="19"/>
    </row>
    <row r="14" spans="1:7" ht="14" x14ac:dyDescent="0.25">
      <c r="A14" s="16" t="s">
        <v>58</v>
      </c>
      <c r="B14" s="19" t="s">
        <v>59</v>
      </c>
      <c r="C14" s="18">
        <v>194.29</v>
      </c>
      <c r="D14" s="19" t="s">
        <v>60</v>
      </c>
      <c r="E14" s="18">
        <v>2331.48</v>
      </c>
      <c r="F14" s="19"/>
    </row>
    <row r="15" spans="1:7" ht="14" x14ac:dyDescent="0.25">
      <c r="A15" s="16" t="s">
        <v>61</v>
      </c>
      <c r="B15" s="19" t="s">
        <v>62</v>
      </c>
      <c r="C15" s="18">
        <v>1029</v>
      </c>
      <c r="D15" s="19" t="s">
        <v>63</v>
      </c>
      <c r="E15" s="20">
        <v>12348</v>
      </c>
      <c r="F15" s="19"/>
    </row>
    <row r="16" spans="1:7" ht="14" x14ac:dyDescent="0.25">
      <c r="A16" s="16" t="s">
        <v>61</v>
      </c>
      <c r="B16" s="19" t="s">
        <v>62</v>
      </c>
      <c r="C16" s="18">
        <v>1029</v>
      </c>
      <c r="D16" s="19" t="s">
        <v>63</v>
      </c>
      <c r="E16" s="20">
        <v>12348</v>
      </c>
      <c r="F16" s="19"/>
    </row>
    <row r="17" spans="1:6" ht="14" x14ac:dyDescent="0.25">
      <c r="A17" s="16" t="s">
        <v>64</v>
      </c>
      <c r="B17" s="19" t="s">
        <v>46</v>
      </c>
      <c r="C17" s="18">
        <v>56</v>
      </c>
      <c r="D17" s="19" t="s">
        <v>47</v>
      </c>
      <c r="E17" s="18">
        <v>460.62</v>
      </c>
      <c r="F17" s="19"/>
    </row>
    <row r="18" spans="1:6" ht="14" x14ac:dyDescent="0.25">
      <c r="A18" s="16" t="s">
        <v>65</v>
      </c>
      <c r="B18" s="19" t="s">
        <v>49</v>
      </c>
      <c r="C18" s="18">
        <v>27.88</v>
      </c>
      <c r="D18" s="19" t="s">
        <v>50</v>
      </c>
      <c r="E18" s="18">
        <v>270.63</v>
      </c>
      <c r="F18" s="19"/>
    </row>
    <row r="19" spans="1:6" ht="14" x14ac:dyDescent="0.25">
      <c r="A19" s="16" t="s">
        <v>66</v>
      </c>
      <c r="B19" s="19" t="s">
        <v>46</v>
      </c>
      <c r="C19" s="18">
        <v>14.44</v>
      </c>
      <c r="D19" s="19" t="s">
        <v>47</v>
      </c>
      <c r="E19" s="18">
        <v>116.056</v>
      </c>
      <c r="F19" s="19"/>
    </row>
    <row r="20" spans="1:6" x14ac:dyDescent="0.25">
      <c r="A20" s="19"/>
      <c r="B20" s="19"/>
      <c r="C20" s="19"/>
      <c r="D20" s="19" t="s">
        <v>67</v>
      </c>
      <c r="E20" s="18">
        <f>SUM(E3:E19)</f>
        <v>45171.695999999996</v>
      </c>
      <c r="F20" s="19"/>
    </row>
    <row r="21" spans="1:6" x14ac:dyDescent="0.25">
      <c r="A21" s="19"/>
      <c r="B21" s="19"/>
      <c r="C21" s="19"/>
      <c r="D21" s="19"/>
      <c r="E21" s="19"/>
      <c r="F21" s="19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notes</vt:lpstr>
      <vt:lpstr>med savings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Soto Mota</cp:lastModifiedBy>
  <dcterms:created xsi:type="dcterms:W3CDTF">2022-07-25T03:40:17Z</dcterms:created>
  <dcterms:modified xsi:type="dcterms:W3CDTF">2022-07-31T02:19:37Z</dcterms:modified>
</cp:coreProperties>
</file>