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emp\AppData\Local\Temp\Mxt124\RemoteFiles\2819568_1_73\"/>
    </mc:Choice>
  </mc:AlternateContent>
  <xr:revisionPtr revIDLastSave="0" documentId="13_ncr:1_{1D1ED170-7971-4415-8D0E-9311F75C48D8}" xr6:coauthVersionLast="44" xr6:coauthVersionMax="45" xr10:uidLastSave="{00000000-0000-0000-0000-000000000000}"/>
  <bookViews>
    <workbookView xWindow="0" yWindow="6720" windowWidth="30720" windowHeight="8424" xr2:uid="{98CFBA95-40E5-4AE7-86C4-754476DAF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1" l="1"/>
  <c r="E54" i="1"/>
  <c r="E42" i="1"/>
  <c r="E30" i="1"/>
  <c r="E18" i="1"/>
  <c r="E6" i="1"/>
  <c r="E2" i="1"/>
  <c r="D73" i="1"/>
  <c r="D72" i="1"/>
  <c r="D70" i="1"/>
  <c r="D68" i="1"/>
  <c r="D67" i="1"/>
  <c r="D66" i="1"/>
  <c r="D64" i="1"/>
  <c r="D62" i="1"/>
  <c r="D61" i="1"/>
  <c r="D60" i="1"/>
  <c r="D58" i="1"/>
  <c r="D56" i="1"/>
  <c r="D55" i="1"/>
  <c r="D54" i="1"/>
  <c r="D52" i="1"/>
  <c r="D50" i="1"/>
  <c r="D49" i="1"/>
  <c r="D48" i="1"/>
  <c r="D46" i="1"/>
  <c r="D44" i="1"/>
  <c r="D43" i="1"/>
  <c r="D42" i="1"/>
  <c r="D40" i="1"/>
  <c r="D38" i="1"/>
  <c r="D37" i="1"/>
  <c r="D36" i="1"/>
  <c r="D34" i="1"/>
  <c r="D32" i="1"/>
  <c r="D31" i="1"/>
  <c r="D30" i="1"/>
  <c r="D28" i="1"/>
  <c r="D26" i="1"/>
  <c r="D25" i="1"/>
  <c r="D24" i="1"/>
  <c r="D22" i="1"/>
  <c r="D20" i="1"/>
  <c r="D19" i="1"/>
  <c r="D18" i="1"/>
  <c r="D16" i="1"/>
  <c r="D14" i="1"/>
  <c r="D13" i="1"/>
  <c r="D12" i="1"/>
  <c r="D10" i="1"/>
  <c r="D8" i="1"/>
  <c r="D7" i="1"/>
  <c r="D6" i="1"/>
  <c r="D4" i="1"/>
  <c r="D2" i="1"/>
  <c r="C73" i="1"/>
  <c r="C72" i="1"/>
  <c r="C66" i="1"/>
  <c r="C64" i="1"/>
  <c r="C61" i="1"/>
  <c r="C60" i="1"/>
  <c r="C54" i="1"/>
  <c r="C52" i="1"/>
  <c r="C49" i="1"/>
  <c r="C48" i="1"/>
  <c r="C42" i="1"/>
  <c r="C40" i="1"/>
  <c r="C37" i="1"/>
  <c r="C36" i="1"/>
  <c r="C30" i="1"/>
  <c r="C28" i="1"/>
  <c r="C25" i="1"/>
  <c r="C24" i="1"/>
  <c r="C20" i="1"/>
  <c r="C19" i="1"/>
  <c r="C18" i="1"/>
  <c r="C16" i="1"/>
  <c r="C13" i="1"/>
  <c r="C12" i="1"/>
  <c r="C8" i="1"/>
  <c r="C7" i="1"/>
  <c r="C6" i="1"/>
  <c r="C4" i="1"/>
  <c r="C2" i="1"/>
</calcChain>
</file>

<file path=xl/sharedStrings.xml><?xml version="1.0" encoding="utf-8"?>
<sst xmlns="http://schemas.openxmlformats.org/spreadsheetml/2006/main" count="77" uniqueCount="17">
  <si>
    <t>rule</t>
  </si>
  <si>
    <t>fastqc</t>
  </si>
  <si>
    <t>multiqc_pre_trim</t>
  </si>
  <si>
    <t>trim_galore_pe</t>
  </si>
  <si>
    <t>multiqc_post_trim</t>
  </si>
  <si>
    <t>bwa_map</t>
  </si>
  <si>
    <t>sambamba_sort</t>
  </si>
  <si>
    <t>sambamba_mkdups</t>
  </si>
  <si>
    <t>sambamba_index</t>
  </si>
  <si>
    <t>gatk_add_replace_read_groups</t>
  </si>
  <si>
    <t>sambamba_index_rgadd</t>
  </si>
  <si>
    <t>gatk_base_recalibrator</t>
  </si>
  <si>
    <t>gatk_apply_bqsr</t>
  </si>
  <si>
    <t>threads</t>
  </si>
  <si>
    <t>real_time</t>
  </si>
  <si>
    <t>user_time</t>
  </si>
  <si>
    <t>sys_time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</si>
</sst>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F005-8E1C-4C44-BDA0-CB450FF6CD6D}">
  <dimension ref="A1:E73"/>
  <sheetViews>
    <sheetView tabSelected="1" zoomScaleNormal="100" workbookViewId="0">
      <selection activeCell="O23" sqref="O23"/>
    </sheetView>
  </sheetViews>
  <sheetFormatPr defaultRowHeight="14.4" x14ac:dyDescent="0.3"/>
  <cols>
    <col min="1" max="1" width="7.109375" bestFit="1" customWidth="1"/>
    <col min="2" max="2" width="27" bestFit="1" customWidth="1"/>
    <col min="3" max="3" width="9" bestFit="1" customWidth="1"/>
    <col min="4" max="4" width="9.109375" bestFit="1" customWidth="1"/>
    <col min="5" max="5" width="8.109375" bestFit="1" customWidth="1"/>
    <col min="6" max="7" width="13.5546875" bestFit="1" customWidth="1"/>
    <col min="8" max="11" width="12.77734375" bestFit="1" customWidth="1"/>
    <col min="12" max="13" width="13.88671875" bestFit="1" customWidth="1"/>
    <col min="14" max="17" width="11.77734375" bestFit="1" customWidth="1"/>
    <col min="18" max="19" width="12.77734375" bestFit="1" customWidth="1"/>
  </cols>
  <sheetData>
    <row r="1" spans="1:5" x14ac:dyDescent="0.3">
      <c r="A1" t="s">
        <v>13</v>
      </c>
      <c r="B1" t="s">
        <v>0</v>
      </c>
      <c r="C1" t="s">
        <v>14</v>
      </c>
      <c r="D1" t="s">
        <v>15</v>
      </c>
      <c r="E1" t="s">
        <v>16</v>
      </c>
    </row>
    <row r="2" spans="1:5" x14ac:dyDescent="0.3">
      <c r="A2">
        <v>1</v>
      </c>
      <c r="B2" t="s">
        <v>1</v>
      </c>
      <c r="C2">
        <f>60+2.556</f>
        <v>62.555999999999997</v>
      </c>
      <c r="D2">
        <f>60+12.716</f>
        <v>72.715999999999994</v>
      </c>
      <c r="E2">
        <f>2.332</f>
        <v>2.3319999999999999</v>
      </c>
    </row>
    <row r="3" spans="1:5" x14ac:dyDescent="0.3">
      <c r="A3">
        <v>1</v>
      </c>
      <c r="B3" t="s">
        <v>2</v>
      </c>
      <c r="C3">
        <v>7.5369999999999999</v>
      </c>
      <c r="D3">
        <v>1.796</v>
      </c>
      <c r="E3">
        <v>0.14000000000000001</v>
      </c>
    </row>
    <row r="4" spans="1:5" x14ac:dyDescent="0.3">
      <c r="A4">
        <v>1</v>
      </c>
      <c r="B4" t="s">
        <v>3</v>
      </c>
      <c r="C4">
        <f>(60*6)+17.342</f>
        <v>377.34199999999998</v>
      </c>
      <c r="D4">
        <f>(60*12)+23.828</f>
        <v>743.82799999999997</v>
      </c>
      <c r="E4">
        <v>21.224</v>
      </c>
    </row>
    <row r="5" spans="1:5" x14ac:dyDescent="0.3">
      <c r="A5">
        <v>1</v>
      </c>
      <c r="B5" t="s">
        <v>4</v>
      </c>
      <c r="C5">
        <v>7.4820000000000002</v>
      </c>
      <c r="D5">
        <v>1.784</v>
      </c>
      <c r="E5">
        <v>9.6000000000000002E-2</v>
      </c>
    </row>
    <row r="6" spans="1:5" x14ac:dyDescent="0.3">
      <c r="A6">
        <v>1</v>
      </c>
      <c r="B6" t="s">
        <v>5</v>
      </c>
      <c r="C6">
        <f>(25*60)+8.013</f>
        <v>1508.0129999999999</v>
      </c>
      <c r="D6">
        <f>(23*60)+52.608</f>
        <v>1432.6079999999999</v>
      </c>
      <c r="E6">
        <f>(2*60)+44.62</f>
        <v>164.62</v>
      </c>
    </row>
    <row r="7" spans="1:5" x14ac:dyDescent="0.3">
      <c r="A7">
        <v>1</v>
      </c>
      <c r="B7" t="s">
        <v>6</v>
      </c>
      <c r="C7">
        <f>(1*60)+54.641</f>
        <v>114.64099999999999</v>
      </c>
      <c r="D7">
        <f>(2*60)+1.424</f>
        <v>121.42400000000001</v>
      </c>
      <c r="E7">
        <v>8.5920000000000005</v>
      </c>
    </row>
    <row r="8" spans="1:5" x14ac:dyDescent="0.3">
      <c r="A8">
        <v>1</v>
      </c>
      <c r="B8" t="s">
        <v>7</v>
      </c>
      <c r="C8">
        <f>(2*60)+9.617</f>
        <v>129.61699999999999</v>
      </c>
      <c r="D8">
        <f>(2*60)+6.284</f>
        <v>126.28400000000001</v>
      </c>
      <c r="E8">
        <v>2.9</v>
      </c>
    </row>
    <row r="9" spans="1:5" x14ac:dyDescent="0.3">
      <c r="A9">
        <v>1</v>
      </c>
      <c r="B9" t="s">
        <v>8</v>
      </c>
    </row>
    <row r="10" spans="1:5" x14ac:dyDescent="0.3">
      <c r="A10">
        <v>1</v>
      </c>
      <c r="B10" t="s">
        <v>9</v>
      </c>
      <c r="C10">
        <v>33.777000000000001</v>
      </c>
      <c r="D10">
        <f>(1*60)+11.508</f>
        <v>71.507999999999996</v>
      </c>
      <c r="E10">
        <v>6.28</v>
      </c>
    </row>
    <row r="11" spans="1:5" x14ac:dyDescent="0.3">
      <c r="A11">
        <v>1</v>
      </c>
      <c r="B11" t="s">
        <v>10</v>
      </c>
      <c r="C11">
        <v>14.147</v>
      </c>
      <c r="D11">
        <v>14.736000000000001</v>
      </c>
      <c r="E11">
        <v>1.264</v>
      </c>
    </row>
    <row r="12" spans="1:5" x14ac:dyDescent="0.3">
      <c r="A12">
        <v>1</v>
      </c>
      <c r="B12" t="s">
        <v>11</v>
      </c>
      <c r="C12">
        <f>(2*60)+59.184</f>
        <v>179.184</v>
      </c>
      <c r="D12">
        <f>(3*60)+29.256</f>
        <v>209.256</v>
      </c>
      <c r="E12">
        <v>10.868</v>
      </c>
    </row>
    <row r="13" spans="1:5" x14ac:dyDescent="0.3">
      <c r="A13">
        <v>1</v>
      </c>
      <c r="B13" t="s">
        <v>12</v>
      </c>
      <c r="C13">
        <f>(2*60)+15.189</f>
        <v>135.18899999999999</v>
      </c>
      <c r="D13">
        <f>(3*60)+14.92</f>
        <v>194.92</v>
      </c>
      <c r="E13">
        <v>54.468000000000004</v>
      </c>
    </row>
    <row r="14" spans="1:5" x14ac:dyDescent="0.3">
      <c r="A14">
        <v>2</v>
      </c>
      <c r="B14" t="s">
        <v>1</v>
      </c>
      <c r="C14">
        <v>36.402000000000001</v>
      </c>
      <c r="D14">
        <f>(1*60)+17.192</f>
        <v>77.192000000000007</v>
      </c>
      <c r="E14">
        <v>2.4239999999999999</v>
      </c>
    </row>
    <row r="15" spans="1:5" x14ac:dyDescent="0.3">
      <c r="A15">
        <v>2</v>
      </c>
      <c r="B15" t="s">
        <v>2</v>
      </c>
      <c r="C15">
        <v>4.2560000000000002</v>
      </c>
      <c r="D15">
        <v>1.96</v>
      </c>
      <c r="E15">
        <v>0.128</v>
      </c>
    </row>
    <row r="16" spans="1:5" x14ac:dyDescent="0.3">
      <c r="A16">
        <v>2</v>
      </c>
      <c r="B16" t="s">
        <v>3</v>
      </c>
      <c r="C16">
        <f>(4*60)+47.52</f>
        <v>287.52</v>
      </c>
      <c r="D16">
        <f>(14*60)+30.852</f>
        <v>870.85199999999998</v>
      </c>
      <c r="E16">
        <v>30.056000000000001</v>
      </c>
    </row>
    <row r="17" spans="1:5" x14ac:dyDescent="0.3">
      <c r="A17">
        <v>2</v>
      </c>
      <c r="B17" t="s">
        <v>4</v>
      </c>
      <c r="C17">
        <v>4.6040000000000001</v>
      </c>
      <c r="D17">
        <v>1.9079999999999999</v>
      </c>
      <c r="E17">
        <v>9.1999999999999998E-2</v>
      </c>
    </row>
    <row r="18" spans="1:5" x14ac:dyDescent="0.3">
      <c r="A18">
        <v>2</v>
      </c>
      <c r="B18" t="s">
        <v>5</v>
      </c>
      <c r="C18">
        <f>(13*60)+16.648</f>
        <v>796.64800000000002</v>
      </c>
      <c r="D18">
        <f>(24*60)+44.684</f>
        <v>1484.684</v>
      </c>
      <c r="E18">
        <f>(3*60)+18.412</f>
        <v>198.41200000000001</v>
      </c>
    </row>
    <row r="19" spans="1:5" x14ac:dyDescent="0.3">
      <c r="A19">
        <v>2</v>
      </c>
      <c r="B19" t="s">
        <v>6</v>
      </c>
      <c r="C19">
        <f>(1*60)+4.324</f>
        <v>64.323999999999998</v>
      </c>
      <c r="D19">
        <f>(2*60)+14.884</f>
        <v>134.88400000000001</v>
      </c>
      <c r="E19">
        <v>11.34</v>
      </c>
    </row>
    <row r="20" spans="1:5" x14ac:dyDescent="0.3">
      <c r="A20">
        <v>2</v>
      </c>
      <c r="B20" t="s">
        <v>7</v>
      </c>
      <c r="C20">
        <f>(1*60)+26.952</f>
        <v>86.951999999999998</v>
      </c>
      <c r="D20">
        <f>(2*60)+13</f>
        <v>133</v>
      </c>
      <c r="E20">
        <v>3.2480000000000002</v>
      </c>
    </row>
    <row r="21" spans="1:5" x14ac:dyDescent="0.3">
      <c r="A21">
        <v>2</v>
      </c>
      <c r="B21" t="s">
        <v>8</v>
      </c>
    </row>
    <row r="22" spans="1:5" x14ac:dyDescent="0.3">
      <c r="A22">
        <v>2</v>
      </c>
      <c r="B22" t="s">
        <v>9</v>
      </c>
      <c r="C22">
        <v>31.713999999999999</v>
      </c>
      <c r="D22">
        <f>(1*60)+7.98</f>
        <v>67.98</v>
      </c>
      <c r="E22">
        <v>4.8079999999999998</v>
      </c>
    </row>
    <row r="23" spans="1:5" x14ac:dyDescent="0.3">
      <c r="A23">
        <v>2</v>
      </c>
      <c r="B23" t="s">
        <v>10</v>
      </c>
      <c r="C23">
        <v>5.2530000000000001</v>
      </c>
      <c r="D23">
        <v>11.763999999999999</v>
      </c>
      <c r="E23">
        <v>0.52</v>
      </c>
    </row>
    <row r="24" spans="1:5" x14ac:dyDescent="0.3">
      <c r="A24">
        <v>2</v>
      </c>
      <c r="B24" t="s">
        <v>11</v>
      </c>
      <c r="C24">
        <f>(3*60)+12.75</f>
        <v>192.75</v>
      </c>
      <c r="D24">
        <f>(3*60)+46.888</f>
        <v>226.88800000000001</v>
      </c>
      <c r="E24">
        <v>13.28</v>
      </c>
    </row>
    <row r="25" spans="1:5" x14ac:dyDescent="0.3">
      <c r="A25">
        <v>2</v>
      </c>
      <c r="B25" t="s">
        <v>12</v>
      </c>
      <c r="C25">
        <f>(2*60)+2.658</f>
        <v>122.658</v>
      </c>
      <c r="D25">
        <f>(3*60)+8.616</f>
        <v>188.61599999999999</v>
      </c>
      <c r="E25">
        <v>50.616</v>
      </c>
    </row>
    <row r="26" spans="1:5" x14ac:dyDescent="0.3">
      <c r="A26">
        <v>4</v>
      </c>
      <c r="B26" t="s">
        <v>1</v>
      </c>
      <c r="C26">
        <v>38.570999999999998</v>
      </c>
      <c r="D26">
        <f>(1*60)+21.372</f>
        <v>81.372</v>
      </c>
      <c r="E26">
        <v>3.0760000000000001</v>
      </c>
    </row>
    <row r="27" spans="1:5" x14ac:dyDescent="0.3">
      <c r="A27">
        <v>4</v>
      </c>
      <c r="B27" t="s">
        <v>2</v>
      </c>
      <c r="C27">
        <v>4.5730000000000004</v>
      </c>
      <c r="D27">
        <v>1.8640000000000001</v>
      </c>
      <c r="E27">
        <v>0.128</v>
      </c>
    </row>
    <row r="28" spans="1:5" x14ac:dyDescent="0.3">
      <c r="A28">
        <v>4</v>
      </c>
      <c r="B28" t="s">
        <v>3</v>
      </c>
      <c r="C28">
        <f>(2*60)+52.202</f>
        <v>172.202</v>
      </c>
      <c r="D28">
        <f>(14*60)+18.224</f>
        <v>858.22400000000005</v>
      </c>
      <c r="E28">
        <v>29.007999999999999</v>
      </c>
    </row>
    <row r="29" spans="1:5" x14ac:dyDescent="0.3">
      <c r="A29">
        <v>4</v>
      </c>
      <c r="B29" t="s">
        <v>4</v>
      </c>
      <c r="C29">
        <v>4.6840000000000002</v>
      </c>
      <c r="D29">
        <v>1.98</v>
      </c>
      <c r="E29">
        <v>0.128</v>
      </c>
    </row>
    <row r="30" spans="1:5" x14ac:dyDescent="0.3">
      <c r="A30">
        <v>4</v>
      </c>
      <c r="B30" t="s">
        <v>5</v>
      </c>
      <c r="C30">
        <f>(7*60)+39.319</f>
        <v>459.31900000000002</v>
      </c>
      <c r="D30">
        <f>(27*60)+33.388</f>
        <v>1653.3879999999999</v>
      </c>
      <c r="E30">
        <f>(4*60)+12.296</f>
        <v>252.29599999999999</v>
      </c>
    </row>
    <row r="31" spans="1:5" x14ac:dyDescent="0.3">
      <c r="A31">
        <v>4</v>
      </c>
      <c r="B31" t="s">
        <v>6</v>
      </c>
      <c r="C31">
        <v>34.018000000000001</v>
      </c>
      <c r="D31">
        <f>(2*60)+16.7</f>
        <v>136.69999999999999</v>
      </c>
      <c r="E31">
        <v>11.436</v>
      </c>
    </row>
    <row r="32" spans="1:5" x14ac:dyDescent="0.3">
      <c r="A32">
        <v>4</v>
      </c>
      <c r="B32" t="s">
        <v>7</v>
      </c>
      <c r="C32">
        <v>50.363999999999997</v>
      </c>
      <c r="D32">
        <f>(2*60)+31.796</f>
        <v>151.79599999999999</v>
      </c>
      <c r="E32">
        <v>5.14</v>
      </c>
    </row>
    <row r="33" spans="1:5" x14ac:dyDescent="0.3">
      <c r="A33">
        <v>4</v>
      </c>
      <c r="B33" t="s">
        <v>8</v>
      </c>
    </row>
    <row r="34" spans="1:5" x14ac:dyDescent="0.3">
      <c r="A34">
        <v>4</v>
      </c>
      <c r="B34" t="s">
        <v>9</v>
      </c>
      <c r="C34">
        <v>38.097999999999999</v>
      </c>
      <c r="D34">
        <f>(1*60)+17.26</f>
        <v>77.260000000000005</v>
      </c>
      <c r="E34">
        <v>7.7880000000000003</v>
      </c>
    </row>
    <row r="35" spans="1:5" x14ac:dyDescent="0.3">
      <c r="A35">
        <v>4</v>
      </c>
      <c r="B35" t="s">
        <v>10</v>
      </c>
      <c r="C35">
        <v>3.1760000000000002</v>
      </c>
      <c r="D35">
        <v>13.94</v>
      </c>
      <c r="E35">
        <v>0.53600000000000003</v>
      </c>
    </row>
    <row r="36" spans="1:5" x14ac:dyDescent="0.3">
      <c r="A36">
        <v>4</v>
      </c>
      <c r="B36" t="s">
        <v>11</v>
      </c>
      <c r="C36">
        <f>(3*60)+5.863</f>
        <v>185.863</v>
      </c>
      <c r="D36">
        <f>(3*60)+40.404</f>
        <v>220.404</v>
      </c>
      <c r="E36">
        <v>12.2</v>
      </c>
    </row>
    <row r="37" spans="1:5" x14ac:dyDescent="0.3">
      <c r="A37">
        <v>4</v>
      </c>
      <c r="B37" t="s">
        <v>12</v>
      </c>
      <c r="C37">
        <f>(2*60)+15.314</f>
        <v>135.31399999999999</v>
      </c>
      <c r="D37">
        <f>(3*60)+18.364</f>
        <v>198.364</v>
      </c>
      <c r="E37">
        <v>54.34</v>
      </c>
    </row>
    <row r="38" spans="1:5" x14ac:dyDescent="0.3">
      <c r="A38">
        <v>8</v>
      </c>
      <c r="B38" t="s">
        <v>1</v>
      </c>
      <c r="C38">
        <v>39.716000000000001</v>
      </c>
      <c r="D38">
        <f>(1*60)+18.404</f>
        <v>78.403999999999996</v>
      </c>
      <c r="E38">
        <v>5.6159999999999997</v>
      </c>
    </row>
    <row r="39" spans="1:5" x14ac:dyDescent="0.3">
      <c r="A39">
        <v>8</v>
      </c>
      <c r="B39" t="s">
        <v>2</v>
      </c>
      <c r="C39">
        <v>4.4669999999999996</v>
      </c>
      <c r="D39">
        <v>1.944</v>
      </c>
      <c r="E39">
        <v>0.124</v>
      </c>
    </row>
    <row r="40" spans="1:5" x14ac:dyDescent="0.3">
      <c r="A40">
        <v>8</v>
      </c>
      <c r="B40" t="s">
        <v>3</v>
      </c>
      <c r="C40">
        <f>(2*60)+4.517</f>
        <v>124.517</v>
      </c>
      <c r="D40">
        <f>(14*60)+9.012</f>
        <v>849.01199999999994</v>
      </c>
      <c r="E40">
        <v>25.32</v>
      </c>
    </row>
    <row r="41" spans="1:5" x14ac:dyDescent="0.3">
      <c r="A41">
        <v>8</v>
      </c>
      <c r="B41" t="s">
        <v>4</v>
      </c>
      <c r="C41">
        <v>5.133</v>
      </c>
      <c r="D41">
        <v>1.9039999999999999</v>
      </c>
      <c r="E41">
        <v>0.16400000000000001</v>
      </c>
    </row>
    <row r="42" spans="1:5" x14ac:dyDescent="0.3">
      <c r="A42">
        <v>8</v>
      </c>
      <c r="B42" t="s">
        <v>5</v>
      </c>
      <c r="C42">
        <f>(3*60)+45.985</f>
        <v>225.98500000000001</v>
      </c>
      <c r="D42">
        <f>(27*60)+53.484</f>
        <v>1673.4839999999999</v>
      </c>
      <c r="E42">
        <f>(2*60)+38.42</f>
        <v>158.42000000000002</v>
      </c>
    </row>
    <row r="43" spans="1:5" x14ac:dyDescent="0.3">
      <c r="A43">
        <v>8</v>
      </c>
      <c r="B43" t="s">
        <v>6</v>
      </c>
      <c r="C43">
        <v>21.893000000000001</v>
      </c>
      <c r="D43">
        <f>(2*60)+28.632</f>
        <v>148.63200000000001</v>
      </c>
      <c r="E43">
        <v>13.26</v>
      </c>
    </row>
    <row r="44" spans="1:5" x14ac:dyDescent="0.3">
      <c r="A44">
        <v>8</v>
      </c>
      <c r="B44" t="s">
        <v>7</v>
      </c>
      <c r="C44">
        <v>28.21</v>
      </c>
      <c r="D44">
        <f>(2*60)+46.212</f>
        <v>166.21199999999999</v>
      </c>
      <c r="E44">
        <v>6.8760000000000003</v>
      </c>
    </row>
    <row r="45" spans="1:5" x14ac:dyDescent="0.3">
      <c r="A45">
        <v>8</v>
      </c>
      <c r="B45" t="s">
        <v>8</v>
      </c>
    </row>
    <row r="46" spans="1:5" x14ac:dyDescent="0.3">
      <c r="A46">
        <v>8</v>
      </c>
      <c r="B46" t="s">
        <v>9</v>
      </c>
      <c r="C46">
        <v>35.747999999999998</v>
      </c>
      <c r="D46">
        <f>(1*60)+14.072</f>
        <v>74.072000000000003</v>
      </c>
      <c r="E46">
        <v>7.16</v>
      </c>
    </row>
    <row r="47" spans="1:5" x14ac:dyDescent="0.3">
      <c r="A47">
        <v>8</v>
      </c>
      <c r="B47" t="s">
        <v>10</v>
      </c>
      <c r="C47">
        <v>1.7210000000000001</v>
      </c>
      <c r="D47">
        <v>14.436</v>
      </c>
      <c r="E47">
        <v>0.29599999999999999</v>
      </c>
    </row>
    <row r="48" spans="1:5" x14ac:dyDescent="0.3">
      <c r="A48">
        <v>8</v>
      </c>
      <c r="B48" t="s">
        <v>11</v>
      </c>
      <c r="C48">
        <f>(3*60)+1.229</f>
        <v>181.22900000000001</v>
      </c>
      <c r="D48">
        <f>(3*60)+31.828</f>
        <v>211.828</v>
      </c>
      <c r="E48">
        <v>12.98</v>
      </c>
    </row>
    <row r="49" spans="1:5" x14ac:dyDescent="0.3">
      <c r="A49">
        <v>8</v>
      </c>
      <c r="B49" t="s">
        <v>12</v>
      </c>
      <c r="C49">
        <f>(2*60)+18.942</f>
        <v>138.94200000000001</v>
      </c>
      <c r="D49">
        <f>(3*60)+18.16</f>
        <v>198.16</v>
      </c>
      <c r="E49">
        <v>56.387999999999998</v>
      </c>
    </row>
    <row r="50" spans="1:5" x14ac:dyDescent="0.3">
      <c r="A50">
        <v>16</v>
      </c>
      <c r="B50" t="s">
        <v>1</v>
      </c>
      <c r="C50">
        <v>37.808</v>
      </c>
      <c r="D50">
        <f>(1*60)+16.136</f>
        <v>76.135999999999996</v>
      </c>
      <c r="E50">
        <v>4.8120000000000003</v>
      </c>
    </row>
    <row r="51" spans="1:5" x14ac:dyDescent="0.3">
      <c r="A51">
        <v>16</v>
      </c>
      <c r="B51" t="s">
        <v>2</v>
      </c>
      <c r="C51">
        <v>4.2350000000000003</v>
      </c>
      <c r="D51">
        <v>1.8080000000000001</v>
      </c>
      <c r="E51">
        <v>0.12</v>
      </c>
    </row>
    <row r="52" spans="1:5" x14ac:dyDescent="0.3">
      <c r="A52">
        <v>16</v>
      </c>
      <c r="B52" t="s">
        <v>3</v>
      </c>
      <c r="C52">
        <f>(1*60)+49.048</f>
        <v>109.048</v>
      </c>
      <c r="D52">
        <f>(15*60)+48.52</f>
        <v>948.52</v>
      </c>
      <c r="E52">
        <v>24.292000000000002</v>
      </c>
    </row>
    <row r="53" spans="1:5" x14ac:dyDescent="0.3">
      <c r="A53">
        <v>16</v>
      </c>
      <c r="B53" t="s">
        <v>4</v>
      </c>
      <c r="C53">
        <v>4.3710000000000004</v>
      </c>
      <c r="D53">
        <v>1.764</v>
      </c>
      <c r="E53">
        <v>0.17599999999999999</v>
      </c>
    </row>
    <row r="54" spans="1:5" x14ac:dyDescent="0.3">
      <c r="A54">
        <v>16</v>
      </c>
      <c r="B54" t="s">
        <v>5</v>
      </c>
      <c r="C54">
        <f>(2*60)+7.173</f>
        <v>127.173</v>
      </c>
      <c r="D54">
        <f>(29*60)+40.02</f>
        <v>1780.02</v>
      </c>
      <c r="E54">
        <f>(1*60)+47.32</f>
        <v>107.32</v>
      </c>
    </row>
    <row r="55" spans="1:5" x14ac:dyDescent="0.3">
      <c r="A55">
        <v>16</v>
      </c>
      <c r="B55" t="s">
        <v>6</v>
      </c>
      <c r="C55">
        <v>14.914999999999999</v>
      </c>
      <c r="D55">
        <f>(2*60)+41.64</f>
        <v>161.63999999999999</v>
      </c>
      <c r="E55">
        <v>11.432</v>
      </c>
    </row>
    <row r="56" spans="1:5" x14ac:dyDescent="0.3">
      <c r="A56">
        <v>16</v>
      </c>
      <c r="B56" t="s">
        <v>7</v>
      </c>
      <c r="C56">
        <v>18.384</v>
      </c>
      <c r="D56">
        <f>(2*60)+48.748</f>
        <v>168.74799999999999</v>
      </c>
      <c r="E56">
        <v>8.1199999999999992</v>
      </c>
    </row>
    <row r="57" spans="1:5" x14ac:dyDescent="0.3">
      <c r="A57">
        <v>16</v>
      </c>
      <c r="B57" t="s">
        <v>8</v>
      </c>
    </row>
    <row r="58" spans="1:5" x14ac:dyDescent="0.3">
      <c r="A58">
        <v>16</v>
      </c>
      <c r="B58" t="s">
        <v>9</v>
      </c>
      <c r="C58">
        <v>37.115000000000002</v>
      </c>
      <c r="D58">
        <f>(1*60)+12.64</f>
        <v>72.64</v>
      </c>
      <c r="E58">
        <v>6.0119999999999996</v>
      </c>
    </row>
    <row r="59" spans="1:5" x14ac:dyDescent="0.3">
      <c r="A59">
        <v>16</v>
      </c>
      <c r="B59" t="s">
        <v>10</v>
      </c>
      <c r="C59">
        <v>1.4590000000000001</v>
      </c>
      <c r="D59">
        <v>15.968</v>
      </c>
      <c r="E59">
        <v>0.41599999999999998</v>
      </c>
    </row>
    <row r="60" spans="1:5" x14ac:dyDescent="0.3">
      <c r="A60">
        <v>16</v>
      </c>
      <c r="B60" t="s">
        <v>11</v>
      </c>
      <c r="C60">
        <f>(3*60)+4.34</f>
        <v>184.34</v>
      </c>
      <c r="D60">
        <f>(3*60)+31.18</f>
        <v>211.18</v>
      </c>
      <c r="E60">
        <v>14.96</v>
      </c>
    </row>
    <row r="61" spans="1:5" x14ac:dyDescent="0.3">
      <c r="A61">
        <v>16</v>
      </c>
      <c r="B61" t="s">
        <v>12</v>
      </c>
      <c r="C61">
        <f>(2*60)+18.577</f>
        <v>138.577</v>
      </c>
      <c r="D61">
        <f>(3*60)+19.936</f>
        <v>199.93600000000001</v>
      </c>
      <c r="E61">
        <v>57.055999999999997</v>
      </c>
    </row>
    <row r="62" spans="1:5" x14ac:dyDescent="0.3">
      <c r="A62">
        <v>32</v>
      </c>
      <c r="B62" t="s">
        <v>1</v>
      </c>
      <c r="C62">
        <v>38.731999999999999</v>
      </c>
      <c r="D62">
        <f>(1*60)+17.1</f>
        <v>77.099999999999994</v>
      </c>
      <c r="E62">
        <v>4.1879999999999997</v>
      </c>
    </row>
    <row r="63" spans="1:5" x14ac:dyDescent="0.3">
      <c r="A63">
        <v>32</v>
      </c>
      <c r="B63" t="s">
        <v>2</v>
      </c>
      <c r="C63">
        <v>4.21</v>
      </c>
      <c r="D63">
        <v>1.78</v>
      </c>
      <c r="E63">
        <v>0.112</v>
      </c>
    </row>
    <row r="64" spans="1:5" x14ac:dyDescent="0.3">
      <c r="A64">
        <v>32</v>
      </c>
      <c r="B64" t="s">
        <v>3</v>
      </c>
      <c r="C64">
        <f>(1*60)+46.153</f>
        <v>106.15299999999999</v>
      </c>
      <c r="D64">
        <f>(16*60)+16.632</f>
        <v>976.63199999999995</v>
      </c>
      <c r="E64">
        <v>26.123999999999999</v>
      </c>
    </row>
    <row r="65" spans="1:5" x14ac:dyDescent="0.3">
      <c r="A65">
        <v>32</v>
      </c>
      <c r="B65" t="s">
        <v>4</v>
      </c>
      <c r="C65">
        <v>4.6139999999999999</v>
      </c>
      <c r="D65">
        <v>1.68</v>
      </c>
      <c r="E65">
        <v>0.13600000000000001</v>
      </c>
    </row>
    <row r="66" spans="1:5" x14ac:dyDescent="0.3">
      <c r="A66">
        <v>32</v>
      </c>
      <c r="B66" t="s">
        <v>5</v>
      </c>
      <c r="C66">
        <f>(1*60)+36.843</f>
        <v>96.843000000000004</v>
      </c>
      <c r="D66">
        <f>(35*60)+59.104</f>
        <v>2159.1039999999998</v>
      </c>
      <c r="E66">
        <f>(2*60)+22.244</f>
        <v>142.244</v>
      </c>
    </row>
    <row r="67" spans="1:5" x14ac:dyDescent="0.3">
      <c r="A67">
        <v>32</v>
      </c>
      <c r="B67" t="s">
        <v>6</v>
      </c>
      <c r="C67">
        <v>14.664999999999999</v>
      </c>
      <c r="D67">
        <f>(3*60)+12.228</f>
        <v>192.22800000000001</v>
      </c>
      <c r="E67">
        <v>18.015999999999998</v>
      </c>
    </row>
    <row r="68" spans="1:5" x14ac:dyDescent="0.3">
      <c r="A68">
        <v>32</v>
      </c>
      <c r="B68" t="s">
        <v>7</v>
      </c>
      <c r="C68">
        <v>21.824999999999999</v>
      </c>
      <c r="D68">
        <f>(3*60)+35.556</f>
        <v>215.55599999999998</v>
      </c>
      <c r="E68">
        <v>18.448</v>
      </c>
    </row>
    <row r="69" spans="1:5" x14ac:dyDescent="0.3">
      <c r="A69">
        <v>32</v>
      </c>
      <c r="B69" t="s">
        <v>8</v>
      </c>
    </row>
    <row r="70" spans="1:5" x14ac:dyDescent="0.3">
      <c r="A70">
        <v>32</v>
      </c>
      <c r="B70" t="s">
        <v>9</v>
      </c>
      <c r="C70">
        <v>37.03</v>
      </c>
      <c r="D70">
        <f>(1*60)+16.316</f>
        <v>76.316000000000003</v>
      </c>
      <c r="E70">
        <v>7.9359999999999999</v>
      </c>
    </row>
    <row r="71" spans="1:5" x14ac:dyDescent="0.3">
      <c r="A71">
        <v>32</v>
      </c>
      <c r="B71" t="s">
        <v>10</v>
      </c>
      <c r="C71">
        <v>1.4079999999999999</v>
      </c>
      <c r="D71">
        <v>16.515999999999998</v>
      </c>
      <c r="E71">
        <v>0.504</v>
      </c>
    </row>
    <row r="72" spans="1:5" x14ac:dyDescent="0.3">
      <c r="A72">
        <v>32</v>
      </c>
      <c r="B72" t="s">
        <v>11</v>
      </c>
      <c r="C72">
        <f>(3*60)+5.803</f>
        <v>185.803</v>
      </c>
      <c r="D72">
        <f>(3*60)+37.108</f>
        <v>217.108</v>
      </c>
      <c r="E72">
        <v>13.88</v>
      </c>
    </row>
    <row r="73" spans="1:5" x14ac:dyDescent="0.3">
      <c r="A73">
        <v>32</v>
      </c>
      <c r="B73" t="s">
        <v>12</v>
      </c>
      <c r="C73">
        <f>(2*60)+16.474</f>
        <v>136.47399999999999</v>
      </c>
      <c r="D73">
        <f>(3*60)+20.484</f>
        <v>200.48400000000001</v>
      </c>
      <c r="E73">
        <v>54.884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Kemp</dc:creator>
  <cp:lastModifiedBy>Leah Kemp</cp:lastModifiedBy>
  <dcterms:created xsi:type="dcterms:W3CDTF">2020-05-25T01:37:39Z</dcterms:created>
  <dcterms:modified xsi:type="dcterms:W3CDTF">2020-06-01T00:03:56Z</dcterms:modified>
</cp:coreProperties>
</file>