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Temp\Mxt200\RemoteFiles\14748950_3_0\"/>
    </mc:Choice>
  </mc:AlternateContent>
  <xr:revisionPtr revIDLastSave="0" documentId="13_ncr:1_{36CEE3B1-148E-4A1E-989C-BEF9BB6F13E6}" xr6:coauthVersionLast="45" xr6:coauthVersionMax="45" xr10:uidLastSave="{00000000-0000-0000-0000-000000000000}"/>
  <bookViews>
    <workbookView xWindow="2256" yWindow="1380" windowWidth="19668" windowHeight="10632" xr2:uid="{98CFBA95-40E5-4AE7-86C4-754476DAF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E78" i="1"/>
  <c r="E77" i="1"/>
  <c r="E75" i="1"/>
  <c r="E73" i="1"/>
  <c r="E72" i="1"/>
  <c r="E71" i="1"/>
  <c r="E69" i="1"/>
  <c r="E67" i="1"/>
  <c r="E54" i="1" l="1"/>
  <c r="E66" i="1"/>
  <c r="E65" i="1"/>
  <c r="E64" i="1"/>
  <c r="E62" i="1"/>
  <c r="E60" i="1"/>
  <c r="E59" i="1"/>
  <c r="E58" i="1"/>
  <c r="E56" i="1" l="1"/>
  <c r="E53" i="1"/>
  <c r="E52" i="1"/>
  <c r="E51" i="1"/>
  <c r="E49" i="1"/>
  <c r="E47" i="1"/>
  <c r="E46" i="1"/>
  <c r="E45" i="1"/>
  <c r="E27" i="1"/>
  <c r="E14" i="1"/>
  <c r="E13" i="1"/>
  <c r="E12" i="1"/>
  <c r="E2" i="1"/>
  <c r="E43" i="1" l="1"/>
  <c r="E41" i="1"/>
  <c r="E11" i="1"/>
  <c r="E10" i="1"/>
  <c r="E9" i="1"/>
  <c r="E8" i="1"/>
  <c r="E6" i="1"/>
  <c r="E4" i="1"/>
  <c r="E7" i="1"/>
  <c r="E15" i="1"/>
  <c r="E17" i="1"/>
  <c r="E19" i="1"/>
  <c r="E20" i="1"/>
  <c r="E21" i="1"/>
  <c r="E23" i="1"/>
  <c r="E26" i="1"/>
  <c r="E25" i="1"/>
  <c r="E38" i="1"/>
  <c r="E40" i="1"/>
  <c r="E39" i="1"/>
  <c r="E36" i="1"/>
  <c r="E34" i="1"/>
  <c r="E33" i="1"/>
  <c r="E32" i="1"/>
  <c r="E30" i="1"/>
  <c r="E28" i="1"/>
</calcChain>
</file>

<file path=xl/sharedStrings.xml><?xml version="1.0" encoding="utf-8"?>
<sst xmlns="http://schemas.openxmlformats.org/spreadsheetml/2006/main" count="84" uniqueCount="19">
  <si>
    <t>rule</t>
  </si>
  <si>
    <t>fastqc</t>
  </si>
  <si>
    <t>multiqc_pre_trim</t>
  </si>
  <si>
    <t>trim_galore_pe</t>
  </si>
  <si>
    <t>multiqc_post_trim</t>
  </si>
  <si>
    <t>bwa_map</t>
  </si>
  <si>
    <t>sambamba_sort</t>
  </si>
  <si>
    <t>sambamba_mkdups</t>
  </si>
  <si>
    <t>sambamba_index</t>
  </si>
  <si>
    <t>gatk_add_replace_read_groups</t>
  </si>
  <si>
    <t>sambamba_index_rgadd</t>
  </si>
  <si>
    <t>gatk_base_recalibrator</t>
  </si>
  <si>
    <t>gatk_apply_bqsr</t>
  </si>
  <si>
    <t>threads</t>
  </si>
  <si>
    <t>user_time</t>
  </si>
  <si>
    <t>elapsed_time</t>
  </si>
  <si>
    <t>system_time</t>
  </si>
  <si>
    <t>cpu%</t>
  </si>
  <si>
    <t>gatk_haplotype_caller_single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</si>
</sst>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F005-8E1C-4C44-BDA0-CB450FF6CD6D}">
  <dimension ref="A1:H79"/>
  <sheetViews>
    <sheetView tabSelected="1" zoomScaleNormal="100" workbookViewId="0">
      <pane ySplit="1" topLeftCell="A63" activePane="bottomLeft" state="frozen"/>
      <selection pane="bottomLeft" activeCell="G79" sqref="G79"/>
    </sheetView>
  </sheetViews>
  <sheetFormatPr defaultRowHeight="14.4" x14ac:dyDescent="0.3"/>
  <cols>
    <col min="1" max="1" width="7.109375" bestFit="1" customWidth="1"/>
    <col min="2" max="2" width="27" bestFit="1" customWidth="1"/>
    <col min="3" max="3" width="9.109375" bestFit="1" customWidth="1"/>
    <col min="4" max="4" width="11.33203125" bestFit="1" customWidth="1"/>
    <col min="5" max="5" width="11.88671875" bestFit="1" customWidth="1"/>
    <col min="6" max="6" width="10.33203125" customWidth="1"/>
    <col min="7" max="9" width="12.77734375" bestFit="1" customWidth="1"/>
    <col min="10" max="11" width="13.88671875" bestFit="1" customWidth="1"/>
    <col min="12" max="15" width="11.77734375" bestFit="1" customWidth="1"/>
    <col min="16" max="17" width="12.77734375" bestFit="1" customWidth="1"/>
  </cols>
  <sheetData>
    <row r="1" spans="1:7" x14ac:dyDescent="0.3">
      <c r="A1" t="s">
        <v>13</v>
      </c>
      <c r="B1" t="s">
        <v>0</v>
      </c>
      <c r="C1" t="s">
        <v>14</v>
      </c>
      <c r="D1" t="s">
        <v>16</v>
      </c>
      <c r="E1" t="s">
        <v>15</v>
      </c>
      <c r="F1" t="s">
        <v>17</v>
      </c>
    </row>
    <row r="2" spans="1:7" x14ac:dyDescent="0.3">
      <c r="A2">
        <v>1</v>
      </c>
      <c r="B2" t="s">
        <v>1</v>
      </c>
      <c r="C2">
        <v>377.25</v>
      </c>
      <c r="D2">
        <v>9.86</v>
      </c>
      <c r="E2">
        <f>(6*60)+20.9</f>
        <v>380.9</v>
      </c>
      <c r="F2">
        <v>101</v>
      </c>
      <c r="G2" s="1"/>
    </row>
    <row r="3" spans="1:7" x14ac:dyDescent="0.3">
      <c r="A3">
        <v>1</v>
      </c>
      <c r="B3" t="s">
        <v>2</v>
      </c>
      <c r="C3">
        <v>1.84</v>
      </c>
      <c r="D3">
        <v>0.11</v>
      </c>
      <c r="E3">
        <v>3.75</v>
      </c>
      <c r="F3">
        <v>52</v>
      </c>
    </row>
    <row r="4" spans="1:7" x14ac:dyDescent="0.3">
      <c r="A4">
        <v>1</v>
      </c>
      <c r="B4" t="s">
        <v>3</v>
      </c>
      <c r="C4">
        <v>4852.3599999999997</v>
      </c>
      <c r="D4">
        <v>124.4</v>
      </c>
      <c r="E4">
        <f>(45*60)+50.7</f>
        <v>2750.7</v>
      </c>
      <c r="F4">
        <v>180</v>
      </c>
      <c r="G4" s="1"/>
    </row>
    <row r="5" spans="1:7" x14ac:dyDescent="0.3">
      <c r="A5">
        <v>1</v>
      </c>
      <c r="B5" t="s">
        <v>4</v>
      </c>
      <c r="C5">
        <v>2.21</v>
      </c>
      <c r="D5">
        <v>0.17</v>
      </c>
      <c r="E5">
        <v>12.33</v>
      </c>
      <c r="F5">
        <v>19</v>
      </c>
    </row>
    <row r="6" spans="1:7" x14ac:dyDescent="0.3">
      <c r="A6">
        <v>1</v>
      </c>
      <c r="B6" t="s">
        <v>5</v>
      </c>
      <c r="C6">
        <v>11761.64</v>
      </c>
      <c r="D6">
        <v>2795.84</v>
      </c>
      <c r="E6">
        <f>(3*60*60)+(59*60)+9</f>
        <v>14349</v>
      </c>
      <c r="F6">
        <v>101</v>
      </c>
      <c r="G6" s="2"/>
    </row>
    <row r="7" spans="1:7" x14ac:dyDescent="0.3">
      <c r="A7">
        <v>1</v>
      </c>
      <c r="B7" t="s">
        <v>6</v>
      </c>
      <c r="C7">
        <v>1297.3800000000001</v>
      </c>
      <c r="D7">
        <v>87.68</v>
      </c>
      <c r="E7">
        <f>(17*60)+39.5</f>
        <v>1059.5</v>
      </c>
      <c r="F7">
        <v>130</v>
      </c>
      <c r="G7" s="1"/>
    </row>
    <row r="8" spans="1:7" x14ac:dyDescent="0.3">
      <c r="A8">
        <v>1</v>
      </c>
      <c r="B8" t="s">
        <v>7</v>
      </c>
      <c r="C8">
        <v>901.31</v>
      </c>
      <c r="D8">
        <v>15.16</v>
      </c>
      <c r="E8">
        <f>(15*60)+17.3</f>
        <v>917.3</v>
      </c>
      <c r="F8">
        <v>99</v>
      </c>
      <c r="G8" s="1"/>
    </row>
    <row r="9" spans="1:7" x14ac:dyDescent="0.3">
      <c r="A9">
        <v>1</v>
      </c>
      <c r="B9" t="s">
        <v>8</v>
      </c>
      <c r="C9">
        <v>72.040000000000006</v>
      </c>
      <c r="D9">
        <v>5.36</v>
      </c>
      <c r="E9">
        <f>(1*60)+6.3</f>
        <v>66.3</v>
      </c>
      <c r="F9">
        <v>116</v>
      </c>
      <c r="G9" s="1"/>
    </row>
    <row r="10" spans="1:7" x14ac:dyDescent="0.3">
      <c r="A10">
        <v>1</v>
      </c>
      <c r="B10" t="s">
        <v>9</v>
      </c>
      <c r="C10">
        <v>404.53</v>
      </c>
      <c r="D10">
        <v>33.28</v>
      </c>
      <c r="E10">
        <f>(3*60)+57.1</f>
        <v>237.1</v>
      </c>
      <c r="F10">
        <v>184</v>
      </c>
      <c r="G10" s="1"/>
    </row>
    <row r="11" spans="1:7" x14ac:dyDescent="0.3">
      <c r="A11">
        <v>1</v>
      </c>
      <c r="B11" t="s">
        <v>10</v>
      </c>
      <c r="C11">
        <v>93.65</v>
      </c>
      <c r="D11">
        <v>6.75</v>
      </c>
      <c r="E11">
        <f>(1*60)+28</f>
        <v>88</v>
      </c>
      <c r="F11">
        <v>114</v>
      </c>
      <c r="G11" s="1"/>
    </row>
    <row r="12" spans="1:7" x14ac:dyDescent="0.3">
      <c r="A12">
        <v>1</v>
      </c>
      <c r="B12" t="s">
        <v>11</v>
      </c>
      <c r="C12">
        <v>10039.719999999999</v>
      </c>
      <c r="D12">
        <v>419.11</v>
      </c>
      <c r="E12">
        <f>(2*60*60)+(33*60)+46</f>
        <v>9226</v>
      </c>
      <c r="F12">
        <v>113</v>
      </c>
      <c r="G12" s="2"/>
    </row>
    <row r="13" spans="1:7" x14ac:dyDescent="0.3">
      <c r="A13">
        <v>1</v>
      </c>
      <c r="B13" t="s">
        <v>12</v>
      </c>
      <c r="C13">
        <v>1441.09</v>
      </c>
      <c r="D13">
        <v>452.95</v>
      </c>
      <c r="E13">
        <f>(17*60)+1.5</f>
        <v>1021.5</v>
      </c>
      <c r="F13">
        <v>185</v>
      </c>
      <c r="G13" s="1"/>
    </row>
    <row r="14" spans="1:7" x14ac:dyDescent="0.3">
      <c r="A14">
        <v>1</v>
      </c>
      <c r="B14" t="s">
        <v>18</v>
      </c>
      <c r="C14">
        <v>10400.82</v>
      </c>
      <c r="D14">
        <v>356.84</v>
      </c>
      <c r="E14">
        <f>(2*60*60)+(44*60)+51</f>
        <v>9891</v>
      </c>
      <c r="F14">
        <v>108</v>
      </c>
      <c r="G14" s="2"/>
    </row>
    <row r="15" spans="1:7" x14ac:dyDescent="0.3">
      <c r="A15">
        <v>2</v>
      </c>
      <c r="B15" t="s">
        <v>1</v>
      </c>
      <c r="C15">
        <v>430.13</v>
      </c>
      <c r="D15">
        <v>11.37</v>
      </c>
      <c r="E15">
        <f>(3*60)+56.2</f>
        <v>236.2</v>
      </c>
      <c r="F15">
        <v>186</v>
      </c>
      <c r="G15" s="1"/>
    </row>
    <row r="16" spans="1:7" x14ac:dyDescent="0.3">
      <c r="A16">
        <v>2</v>
      </c>
      <c r="B16" t="s">
        <v>2</v>
      </c>
      <c r="C16">
        <v>1.95</v>
      </c>
      <c r="D16">
        <v>0.14000000000000001</v>
      </c>
      <c r="E16">
        <v>3.91</v>
      </c>
      <c r="F16">
        <v>53</v>
      </c>
    </row>
    <row r="17" spans="1:7" x14ac:dyDescent="0.3">
      <c r="A17">
        <v>2</v>
      </c>
      <c r="B17" t="s">
        <v>3</v>
      </c>
      <c r="C17">
        <v>5980.74</v>
      </c>
      <c r="D17">
        <v>188.33</v>
      </c>
      <c r="E17">
        <f>(33*60)+5.1</f>
        <v>1985.1</v>
      </c>
      <c r="F17">
        <v>310</v>
      </c>
      <c r="G17" s="1"/>
    </row>
    <row r="18" spans="1:7" x14ac:dyDescent="0.3">
      <c r="A18">
        <v>2</v>
      </c>
      <c r="B18" t="s">
        <v>4</v>
      </c>
      <c r="C18">
        <v>2.25</v>
      </c>
      <c r="D18">
        <v>0.17</v>
      </c>
      <c r="E18">
        <v>10.91</v>
      </c>
      <c r="F18">
        <v>22</v>
      </c>
    </row>
    <row r="19" spans="1:7" x14ac:dyDescent="0.3">
      <c r="A19">
        <v>2</v>
      </c>
      <c r="B19" t="s">
        <v>5</v>
      </c>
      <c r="C19">
        <v>10197.14</v>
      </c>
      <c r="D19">
        <v>1206.33</v>
      </c>
      <c r="E19">
        <f>(1*60*60)+(33*60)+36</f>
        <v>5616</v>
      </c>
      <c r="F19">
        <v>203</v>
      </c>
      <c r="G19" s="2"/>
    </row>
    <row r="20" spans="1:7" x14ac:dyDescent="0.3">
      <c r="A20">
        <v>2</v>
      </c>
      <c r="B20" t="s">
        <v>6</v>
      </c>
      <c r="C20">
        <v>1319.24</v>
      </c>
      <c r="D20">
        <v>77.39</v>
      </c>
      <c r="E20">
        <f>(9*60)+31.3</f>
        <v>571.29999999999995</v>
      </c>
      <c r="F20">
        <v>244</v>
      </c>
      <c r="G20" s="1"/>
    </row>
    <row r="21" spans="1:7" x14ac:dyDescent="0.3">
      <c r="A21">
        <v>2</v>
      </c>
      <c r="B21" t="s">
        <v>7</v>
      </c>
      <c r="C21">
        <v>932.3</v>
      </c>
      <c r="D21">
        <v>15.55</v>
      </c>
      <c r="E21">
        <f>(9*60)+6.2</f>
        <v>546.20000000000005</v>
      </c>
      <c r="F21">
        <v>173</v>
      </c>
      <c r="G21" s="1"/>
    </row>
    <row r="22" spans="1:7" x14ac:dyDescent="0.3">
      <c r="A22">
        <v>2</v>
      </c>
      <c r="B22" t="s">
        <v>8</v>
      </c>
      <c r="C22">
        <v>69.16</v>
      </c>
      <c r="D22">
        <v>3.03</v>
      </c>
      <c r="E22">
        <v>30.26</v>
      </c>
      <c r="F22">
        <v>238</v>
      </c>
      <c r="G22" s="1"/>
    </row>
    <row r="23" spans="1:7" x14ac:dyDescent="0.3">
      <c r="A23">
        <v>2</v>
      </c>
      <c r="B23" t="s">
        <v>9</v>
      </c>
      <c r="C23">
        <v>346.46</v>
      </c>
      <c r="D23">
        <v>22.36</v>
      </c>
      <c r="E23">
        <f>(3*60)+10.1</f>
        <v>190.1</v>
      </c>
      <c r="F23">
        <v>193</v>
      </c>
      <c r="G23" s="1"/>
    </row>
    <row r="24" spans="1:7" x14ac:dyDescent="0.3">
      <c r="A24">
        <v>2</v>
      </c>
      <c r="B24" t="s">
        <v>10</v>
      </c>
      <c r="C24">
        <v>84.22</v>
      </c>
      <c r="D24">
        <v>4.01</v>
      </c>
      <c r="E24">
        <v>37.74</v>
      </c>
      <c r="F24">
        <v>233</v>
      </c>
    </row>
    <row r="25" spans="1:7" x14ac:dyDescent="0.3">
      <c r="A25">
        <v>2</v>
      </c>
      <c r="B25" t="s">
        <v>11</v>
      </c>
      <c r="C25">
        <v>10512.33</v>
      </c>
      <c r="D25">
        <v>455.1</v>
      </c>
      <c r="E25">
        <f>(2*60*60)+(40*60)+33</f>
        <v>9633</v>
      </c>
      <c r="F25">
        <v>113</v>
      </c>
      <c r="G25" s="2"/>
    </row>
    <row r="26" spans="1:7" x14ac:dyDescent="0.3">
      <c r="A26">
        <v>2</v>
      </c>
      <c r="B26" t="s">
        <v>12</v>
      </c>
      <c r="C26">
        <v>1368.33</v>
      </c>
      <c r="D26">
        <v>384.08</v>
      </c>
      <c r="E26">
        <f>(15*60)+45.2</f>
        <v>945.2</v>
      </c>
      <c r="F26">
        <v>185</v>
      </c>
      <c r="G26" s="1"/>
    </row>
    <row r="27" spans="1:7" x14ac:dyDescent="0.3">
      <c r="A27">
        <v>2</v>
      </c>
      <c r="B27" t="s">
        <v>18</v>
      </c>
      <c r="C27">
        <v>11984</v>
      </c>
      <c r="D27">
        <v>624.69000000000005</v>
      </c>
      <c r="E27">
        <f>(2*60*60)+(49*60)+2</f>
        <v>10142</v>
      </c>
      <c r="F27">
        <v>124</v>
      </c>
      <c r="G27" s="2"/>
    </row>
    <row r="28" spans="1:7" x14ac:dyDescent="0.3">
      <c r="A28">
        <v>4</v>
      </c>
      <c r="B28" t="s">
        <v>1</v>
      </c>
      <c r="C28">
        <v>427.16</v>
      </c>
      <c r="D28">
        <v>11.6</v>
      </c>
      <c r="E28">
        <f>(3*60)+54.5</f>
        <v>234.5</v>
      </c>
      <c r="F28">
        <v>187</v>
      </c>
      <c r="G28" s="1"/>
    </row>
    <row r="29" spans="1:7" x14ac:dyDescent="0.3">
      <c r="A29">
        <v>4</v>
      </c>
      <c r="B29" t="s">
        <v>2</v>
      </c>
      <c r="C29">
        <v>2.15</v>
      </c>
      <c r="D29">
        <v>0.18</v>
      </c>
      <c r="E29">
        <v>8.32</v>
      </c>
      <c r="F29">
        <v>28</v>
      </c>
    </row>
    <row r="30" spans="1:7" x14ac:dyDescent="0.3">
      <c r="A30">
        <v>4</v>
      </c>
      <c r="B30" t="s">
        <v>3</v>
      </c>
      <c r="C30">
        <v>5970.88</v>
      </c>
      <c r="D30">
        <v>173.47</v>
      </c>
      <c r="E30">
        <f>(20*60)+4.1</f>
        <v>1204.0999999999999</v>
      </c>
      <c r="F30">
        <v>510</v>
      </c>
      <c r="G30" s="1"/>
    </row>
    <row r="31" spans="1:7" x14ac:dyDescent="0.3">
      <c r="A31">
        <v>4</v>
      </c>
      <c r="B31" t="s">
        <v>4</v>
      </c>
      <c r="C31">
        <v>2.14</v>
      </c>
      <c r="D31">
        <v>0.24</v>
      </c>
      <c r="E31">
        <v>8.1999999999999993</v>
      </c>
      <c r="F31">
        <v>28</v>
      </c>
      <c r="G31" s="1"/>
    </row>
    <row r="32" spans="1:7" x14ac:dyDescent="0.3">
      <c r="A32">
        <v>4</v>
      </c>
      <c r="B32" t="s">
        <v>5</v>
      </c>
      <c r="C32">
        <v>10482.24</v>
      </c>
      <c r="D32">
        <v>940.02</v>
      </c>
      <c r="E32">
        <f>(60*47)+3</f>
        <v>2823</v>
      </c>
      <c r="F32">
        <v>404</v>
      </c>
      <c r="G32" s="1"/>
    </row>
    <row r="33" spans="1:8" x14ac:dyDescent="0.3">
      <c r="A33">
        <v>4</v>
      </c>
      <c r="B33" t="s">
        <v>6</v>
      </c>
      <c r="C33">
        <v>1388.22</v>
      </c>
      <c r="D33">
        <v>82.96</v>
      </c>
      <c r="E33">
        <f>(5*60)+15.7</f>
        <v>315.7</v>
      </c>
      <c r="F33">
        <v>466</v>
      </c>
      <c r="G33" s="1"/>
    </row>
    <row r="34" spans="1:8" x14ac:dyDescent="0.3">
      <c r="A34">
        <v>4</v>
      </c>
      <c r="B34" t="s">
        <v>7</v>
      </c>
      <c r="C34">
        <v>1071.92</v>
      </c>
      <c r="D34">
        <v>33.08</v>
      </c>
      <c r="E34">
        <f>(5*60)+51.3</f>
        <v>351.3</v>
      </c>
      <c r="F34">
        <v>314</v>
      </c>
      <c r="G34" s="1"/>
    </row>
    <row r="35" spans="1:8" x14ac:dyDescent="0.3">
      <c r="A35">
        <v>4</v>
      </c>
      <c r="B35" t="s">
        <v>8</v>
      </c>
      <c r="C35">
        <v>69.45</v>
      </c>
      <c r="D35">
        <v>2.38</v>
      </c>
      <c r="E35">
        <v>15.7</v>
      </c>
      <c r="F35">
        <v>457</v>
      </c>
      <c r="G35" s="1"/>
    </row>
    <row r="36" spans="1:8" x14ac:dyDescent="0.3">
      <c r="A36">
        <v>4</v>
      </c>
      <c r="B36" t="s">
        <v>9</v>
      </c>
      <c r="C36">
        <v>370.92</v>
      </c>
      <c r="D36">
        <v>25.3</v>
      </c>
      <c r="E36">
        <f>(3*60)+23.5</f>
        <v>203.5</v>
      </c>
      <c r="F36">
        <v>194</v>
      </c>
      <c r="G36" s="1"/>
    </row>
    <row r="37" spans="1:8" x14ac:dyDescent="0.3">
      <c r="A37">
        <v>4</v>
      </c>
      <c r="B37" t="s">
        <v>10</v>
      </c>
      <c r="C37">
        <v>90.53</v>
      </c>
      <c r="D37">
        <v>3.14</v>
      </c>
      <c r="E37">
        <v>20.85</v>
      </c>
      <c r="F37">
        <v>449</v>
      </c>
    </row>
    <row r="38" spans="1:8" x14ac:dyDescent="0.3">
      <c r="A38">
        <v>4</v>
      </c>
      <c r="B38" t="s">
        <v>11</v>
      </c>
      <c r="C38">
        <v>11355.43</v>
      </c>
      <c r="D38">
        <v>670.3</v>
      </c>
      <c r="E38">
        <f>(2*60*60)+(58*60)+53</f>
        <v>10733</v>
      </c>
      <c r="F38">
        <v>112</v>
      </c>
      <c r="G38" s="2"/>
      <c r="H38" s="2"/>
    </row>
    <row r="39" spans="1:8" x14ac:dyDescent="0.3">
      <c r="A39">
        <v>4</v>
      </c>
      <c r="B39" t="s">
        <v>12</v>
      </c>
      <c r="C39">
        <v>1354.48</v>
      </c>
      <c r="D39">
        <v>363.63</v>
      </c>
      <c r="E39">
        <f>(15*60)+17.6</f>
        <v>917.6</v>
      </c>
      <c r="F39">
        <v>187</v>
      </c>
      <c r="G39" s="1"/>
    </row>
    <row r="40" spans="1:8" x14ac:dyDescent="0.3">
      <c r="A40">
        <v>4</v>
      </c>
      <c r="B40" t="s">
        <v>18</v>
      </c>
      <c r="C40">
        <v>14269.59</v>
      </c>
      <c r="D40">
        <v>487.03</v>
      </c>
      <c r="E40">
        <f>(2*60*60)+(35*60)+17</f>
        <v>9317</v>
      </c>
      <c r="F40">
        <v>158</v>
      </c>
      <c r="G40" s="2"/>
    </row>
    <row r="41" spans="1:8" x14ac:dyDescent="0.3">
      <c r="A41">
        <v>8</v>
      </c>
      <c r="B41" t="s">
        <v>1</v>
      </c>
      <c r="C41">
        <v>451.33</v>
      </c>
      <c r="D41">
        <v>17.72</v>
      </c>
      <c r="E41">
        <f>(4*60)+45.4</f>
        <v>285.39999999999998</v>
      </c>
      <c r="F41">
        <v>164</v>
      </c>
      <c r="G41" s="1"/>
    </row>
    <row r="42" spans="1:8" x14ac:dyDescent="0.3">
      <c r="A42">
        <v>8</v>
      </c>
      <c r="B42" t="s">
        <v>2</v>
      </c>
      <c r="C42">
        <v>1.86</v>
      </c>
      <c r="D42">
        <v>0.15</v>
      </c>
      <c r="E42">
        <v>4.9400000000000004</v>
      </c>
      <c r="F42">
        <v>40</v>
      </c>
    </row>
    <row r="43" spans="1:8" x14ac:dyDescent="0.3">
      <c r="A43">
        <v>8</v>
      </c>
      <c r="B43" t="s">
        <v>3</v>
      </c>
      <c r="C43">
        <v>5916.86</v>
      </c>
      <c r="D43">
        <v>158.72</v>
      </c>
      <c r="E43">
        <f>(13*60)+5.3</f>
        <v>785.3</v>
      </c>
      <c r="F43">
        <v>773</v>
      </c>
      <c r="G43" s="1"/>
    </row>
    <row r="44" spans="1:8" x14ac:dyDescent="0.3">
      <c r="A44">
        <v>8</v>
      </c>
      <c r="B44" t="s">
        <v>4</v>
      </c>
      <c r="C44">
        <v>1.78</v>
      </c>
      <c r="D44">
        <v>0.15</v>
      </c>
      <c r="E44">
        <v>4.8600000000000003</v>
      </c>
      <c r="F44">
        <v>39</v>
      </c>
    </row>
    <row r="45" spans="1:8" x14ac:dyDescent="0.3">
      <c r="A45">
        <v>8</v>
      </c>
      <c r="B45" t="s">
        <v>5</v>
      </c>
      <c r="C45">
        <v>10181.09</v>
      </c>
      <c r="D45">
        <v>505.41</v>
      </c>
      <c r="E45">
        <f>(22*60)+9.6</f>
        <v>1329.6</v>
      </c>
      <c r="F45">
        <v>803</v>
      </c>
      <c r="G45" s="1"/>
    </row>
    <row r="46" spans="1:8" x14ac:dyDescent="0.3">
      <c r="A46">
        <v>8</v>
      </c>
      <c r="B46" t="s">
        <v>6</v>
      </c>
      <c r="C46">
        <v>1392.11</v>
      </c>
      <c r="D46">
        <v>72.45</v>
      </c>
      <c r="E46">
        <f>(3*60)+2.9</f>
        <v>182.9</v>
      </c>
      <c r="F46">
        <v>800</v>
      </c>
      <c r="G46" s="1"/>
    </row>
    <row r="47" spans="1:8" x14ac:dyDescent="0.3">
      <c r="A47">
        <v>8</v>
      </c>
      <c r="B47" t="s">
        <v>7</v>
      </c>
      <c r="C47">
        <v>1089.55</v>
      </c>
      <c r="D47">
        <v>33.47</v>
      </c>
      <c r="E47">
        <f>(5*60)+56.6</f>
        <v>356.6</v>
      </c>
      <c r="F47">
        <v>314</v>
      </c>
      <c r="G47" s="1"/>
    </row>
    <row r="48" spans="1:8" x14ac:dyDescent="0.3">
      <c r="A48">
        <v>8</v>
      </c>
      <c r="B48" t="s">
        <v>8</v>
      </c>
      <c r="C48">
        <v>70.319999999999993</v>
      </c>
      <c r="D48">
        <v>1.65</v>
      </c>
      <c r="E48">
        <v>8.25</v>
      </c>
      <c r="F48">
        <v>871</v>
      </c>
    </row>
    <row r="49" spans="1:7" x14ac:dyDescent="0.3">
      <c r="A49">
        <v>8</v>
      </c>
      <c r="B49" t="s">
        <v>9</v>
      </c>
      <c r="C49">
        <v>364.09</v>
      </c>
      <c r="D49">
        <v>22.39</v>
      </c>
      <c r="E49">
        <f>(3*60)+14.7</f>
        <v>194.7</v>
      </c>
      <c r="F49">
        <v>198</v>
      </c>
      <c r="G49" s="1"/>
    </row>
    <row r="50" spans="1:7" x14ac:dyDescent="0.3">
      <c r="A50">
        <v>8</v>
      </c>
      <c r="B50" t="s">
        <v>10</v>
      </c>
      <c r="C50">
        <v>90.01</v>
      </c>
      <c r="D50">
        <v>2.11</v>
      </c>
      <c r="E50">
        <v>10.73</v>
      </c>
      <c r="F50">
        <v>858</v>
      </c>
    </row>
    <row r="51" spans="1:7" x14ac:dyDescent="0.3">
      <c r="A51">
        <v>8</v>
      </c>
      <c r="B51" t="s">
        <v>11</v>
      </c>
      <c r="C51">
        <v>10087.36</v>
      </c>
      <c r="D51">
        <v>389.51</v>
      </c>
      <c r="E51">
        <f>(2*60*60)+(32*60)+56</f>
        <v>9176</v>
      </c>
      <c r="F51">
        <v>114</v>
      </c>
      <c r="G51" s="2"/>
    </row>
    <row r="52" spans="1:7" x14ac:dyDescent="0.3">
      <c r="A52">
        <v>8</v>
      </c>
      <c r="B52" t="s">
        <v>12</v>
      </c>
      <c r="C52">
        <v>1332.68</v>
      </c>
      <c r="D52">
        <v>365.22</v>
      </c>
      <c r="E52">
        <f>(15*60)+6.5</f>
        <v>906.5</v>
      </c>
      <c r="F52">
        <v>187</v>
      </c>
      <c r="G52" s="1"/>
    </row>
    <row r="53" spans="1:7" x14ac:dyDescent="0.3">
      <c r="A53">
        <v>8</v>
      </c>
      <c r="B53" t="s">
        <v>18</v>
      </c>
      <c r="C53">
        <v>19023.2</v>
      </c>
      <c r="D53">
        <v>538.51</v>
      </c>
      <c r="E53">
        <f>(2*60*60)+(35*60)+1</f>
        <v>9301</v>
      </c>
      <c r="F53">
        <v>210</v>
      </c>
      <c r="G53" s="2"/>
    </row>
    <row r="54" spans="1:7" x14ac:dyDescent="0.3">
      <c r="A54">
        <v>16</v>
      </c>
      <c r="B54" t="s">
        <v>1</v>
      </c>
      <c r="C54">
        <v>477.08</v>
      </c>
      <c r="D54">
        <v>70.37</v>
      </c>
      <c r="E54">
        <f>(4*60)+43</f>
        <v>283</v>
      </c>
      <c r="F54">
        <v>193</v>
      </c>
      <c r="G54" s="1"/>
    </row>
    <row r="55" spans="1:7" x14ac:dyDescent="0.3">
      <c r="A55">
        <v>16</v>
      </c>
      <c r="B55" t="s">
        <v>2</v>
      </c>
      <c r="C55">
        <v>1.86</v>
      </c>
      <c r="D55">
        <v>0.09</v>
      </c>
      <c r="E55">
        <v>4.7</v>
      </c>
      <c r="F55">
        <v>47</v>
      </c>
    </row>
    <row r="56" spans="1:7" x14ac:dyDescent="0.3">
      <c r="A56">
        <v>16</v>
      </c>
      <c r="B56" t="s">
        <v>3</v>
      </c>
      <c r="C56">
        <v>6618.14</v>
      </c>
      <c r="D56">
        <v>152.9</v>
      </c>
      <c r="E56">
        <f>(1*60)+30</f>
        <v>90</v>
      </c>
      <c r="F56">
        <v>981</v>
      </c>
      <c r="G56" s="1"/>
    </row>
    <row r="57" spans="1:7" x14ac:dyDescent="0.3">
      <c r="A57">
        <v>16</v>
      </c>
      <c r="B57" t="s">
        <v>4</v>
      </c>
      <c r="C57">
        <v>2.06</v>
      </c>
      <c r="D57">
        <v>0.15</v>
      </c>
      <c r="E57">
        <v>12.59</v>
      </c>
      <c r="F57">
        <v>17</v>
      </c>
    </row>
    <row r="58" spans="1:7" x14ac:dyDescent="0.3">
      <c r="A58">
        <v>16</v>
      </c>
      <c r="B58" t="s">
        <v>5</v>
      </c>
      <c r="C58">
        <v>10980.62</v>
      </c>
      <c r="D58">
        <v>393.9</v>
      </c>
      <c r="E58">
        <f>(12*60)+1</f>
        <v>721</v>
      </c>
      <c r="F58">
        <v>1579</v>
      </c>
      <c r="G58" s="1"/>
    </row>
    <row r="59" spans="1:7" x14ac:dyDescent="0.3">
      <c r="A59">
        <v>16</v>
      </c>
      <c r="B59" t="s">
        <v>6</v>
      </c>
      <c r="C59">
        <v>1541.28</v>
      </c>
      <c r="D59">
        <v>92.16</v>
      </c>
      <c r="E59">
        <f>(1*60)+59.3</f>
        <v>119.3</v>
      </c>
      <c r="F59">
        <v>1369</v>
      </c>
      <c r="G59" s="1"/>
    </row>
    <row r="60" spans="1:7" x14ac:dyDescent="0.3">
      <c r="A60">
        <v>16</v>
      </c>
      <c r="B60" t="s">
        <v>7</v>
      </c>
      <c r="C60">
        <v>1046.8599999999999</v>
      </c>
      <c r="D60">
        <v>35.42</v>
      </c>
      <c r="E60">
        <f>(5*60)+44.3</f>
        <v>344.3</v>
      </c>
      <c r="F60">
        <v>314</v>
      </c>
      <c r="G60" s="1"/>
    </row>
    <row r="61" spans="1:7" x14ac:dyDescent="0.3">
      <c r="A61">
        <v>16</v>
      </c>
      <c r="B61" t="s">
        <v>8</v>
      </c>
      <c r="C61">
        <v>81.8</v>
      </c>
      <c r="D61">
        <v>2.87</v>
      </c>
      <c r="E61">
        <v>7.96</v>
      </c>
      <c r="F61">
        <v>1062</v>
      </c>
    </row>
    <row r="62" spans="1:7" x14ac:dyDescent="0.3">
      <c r="A62">
        <v>16</v>
      </c>
      <c r="B62" t="s">
        <v>9</v>
      </c>
      <c r="C62">
        <v>383.13</v>
      </c>
      <c r="D62">
        <v>34.51</v>
      </c>
      <c r="E62">
        <f>(3*60)+27.1</f>
        <v>207.1</v>
      </c>
      <c r="F62">
        <v>201</v>
      </c>
      <c r="G62" s="1"/>
    </row>
    <row r="63" spans="1:7" x14ac:dyDescent="0.3">
      <c r="A63">
        <v>16</v>
      </c>
      <c r="B63" t="s">
        <v>10</v>
      </c>
      <c r="C63">
        <v>104.61</v>
      </c>
      <c r="D63">
        <v>3.43</v>
      </c>
      <c r="E63">
        <v>8.2100000000000009</v>
      </c>
      <c r="F63">
        <v>1315</v>
      </c>
    </row>
    <row r="64" spans="1:7" x14ac:dyDescent="0.3">
      <c r="A64">
        <v>16</v>
      </c>
      <c r="B64" t="s">
        <v>11</v>
      </c>
      <c r="C64">
        <v>10268.780000000001</v>
      </c>
      <c r="D64">
        <v>385.53</v>
      </c>
      <c r="E64">
        <f>(2*60*60)+(37*60)+54</f>
        <v>9474</v>
      </c>
      <c r="F64">
        <v>112</v>
      </c>
      <c r="G64" s="2"/>
    </row>
    <row r="65" spans="1:7" x14ac:dyDescent="0.3">
      <c r="A65">
        <v>16</v>
      </c>
      <c r="B65" t="s">
        <v>12</v>
      </c>
      <c r="C65">
        <v>1380.81</v>
      </c>
      <c r="D65">
        <v>392.27</v>
      </c>
      <c r="E65">
        <f>(16*60)+9.5</f>
        <v>969.5</v>
      </c>
      <c r="F65">
        <v>182</v>
      </c>
      <c r="G65" s="1"/>
    </row>
    <row r="66" spans="1:7" x14ac:dyDescent="0.3">
      <c r="A66">
        <v>16</v>
      </c>
      <c r="B66" t="s">
        <v>18</v>
      </c>
      <c r="C66">
        <v>30093.46</v>
      </c>
      <c r="D66">
        <v>1106.8900000000001</v>
      </c>
      <c r="E66">
        <f>(2*60*60)+(51*60)+56</f>
        <v>10316</v>
      </c>
      <c r="F66">
        <v>302</v>
      </c>
      <c r="G66" s="2"/>
    </row>
    <row r="67" spans="1:7" x14ac:dyDescent="0.3">
      <c r="A67">
        <v>32</v>
      </c>
      <c r="B67" t="s">
        <v>1</v>
      </c>
      <c r="C67">
        <v>459.23</v>
      </c>
      <c r="D67">
        <v>50.48</v>
      </c>
      <c r="E67">
        <f>(4*60)+21</f>
        <v>261</v>
      </c>
      <c r="F67">
        <v>195</v>
      </c>
      <c r="G67" s="1"/>
    </row>
    <row r="68" spans="1:7" x14ac:dyDescent="0.3">
      <c r="A68">
        <v>32</v>
      </c>
      <c r="B68" t="s">
        <v>2</v>
      </c>
      <c r="C68">
        <v>1.96</v>
      </c>
      <c r="D68">
        <v>0.12</v>
      </c>
      <c r="E68">
        <v>4.7</v>
      </c>
      <c r="F68">
        <v>44</v>
      </c>
      <c r="G68" s="1"/>
    </row>
    <row r="69" spans="1:7" x14ac:dyDescent="0.3">
      <c r="A69">
        <v>32</v>
      </c>
      <c r="B69" t="s">
        <v>3</v>
      </c>
      <c r="C69">
        <v>6632.48</v>
      </c>
      <c r="D69">
        <v>162.1</v>
      </c>
      <c r="E69">
        <f>(10*60)+39.1</f>
        <v>639.1</v>
      </c>
      <c r="F69">
        <v>1063</v>
      </c>
      <c r="G69" s="1"/>
    </row>
    <row r="70" spans="1:7" x14ac:dyDescent="0.3">
      <c r="A70">
        <v>32</v>
      </c>
      <c r="B70" t="s">
        <v>4</v>
      </c>
      <c r="C70">
        <v>1.98</v>
      </c>
      <c r="D70">
        <v>0.13</v>
      </c>
      <c r="E70">
        <v>4.6900000000000004</v>
      </c>
      <c r="F70">
        <v>45</v>
      </c>
    </row>
    <row r="71" spans="1:7" x14ac:dyDescent="0.3">
      <c r="A71">
        <v>32</v>
      </c>
      <c r="B71" t="s">
        <v>5</v>
      </c>
      <c r="C71">
        <v>13753.54</v>
      </c>
      <c r="D71">
        <v>521.87</v>
      </c>
      <c r="E71">
        <f>(8*60)+6.1</f>
        <v>486.1</v>
      </c>
      <c r="F71">
        <v>2936</v>
      </c>
      <c r="G71" s="1"/>
    </row>
    <row r="72" spans="1:7" x14ac:dyDescent="0.3">
      <c r="A72">
        <v>32</v>
      </c>
      <c r="B72" t="s">
        <v>6</v>
      </c>
      <c r="C72">
        <v>2001.15</v>
      </c>
      <c r="D72">
        <v>116.06</v>
      </c>
      <c r="E72">
        <f>(2*60)+12.2</f>
        <v>132.19999999999999</v>
      </c>
      <c r="F72">
        <v>1601</v>
      </c>
      <c r="G72" s="1"/>
    </row>
    <row r="73" spans="1:7" x14ac:dyDescent="0.3">
      <c r="A73">
        <v>32</v>
      </c>
      <c r="B73" t="s">
        <v>7</v>
      </c>
      <c r="C73">
        <v>1137.31</v>
      </c>
      <c r="D73">
        <v>39.99</v>
      </c>
      <c r="E73">
        <f>(6*60)+16</f>
        <v>376</v>
      </c>
      <c r="F73">
        <v>313</v>
      </c>
      <c r="G73" s="1"/>
    </row>
    <row r="74" spans="1:7" x14ac:dyDescent="0.3">
      <c r="A74">
        <v>32</v>
      </c>
      <c r="B74" t="s">
        <v>8</v>
      </c>
      <c r="C74">
        <v>94.48</v>
      </c>
      <c r="D74">
        <v>3.5</v>
      </c>
      <c r="E74">
        <v>8.4700000000000006</v>
      </c>
      <c r="F74">
        <v>1155</v>
      </c>
    </row>
    <row r="75" spans="1:7" x14ac:dyDescent="0.3">
      <c r="A75">
        <v>32</v>
      </c>
      <c r="B75" t="s">
        <v>9</v>
      </c>
      <c r="C75">
        <v>418.75</v>
      </c>
      <c r="D75">
        <v>38.36</v>
      </c>
      <c r="E75">
        <f>(3*60)+54.1</f>
        <v>234.1</v>
      </c>
      <c r="F75">
        <v>195</v>
      </c>
      <c r="G75" s="1"/>
    </row>
    <row r="76" spans="1:7" x14ac:dyDescent="0.3">
      <c r="A76">
        <v>32</v>
      </c>
      <c r="B76" t="s">
        <v>10</v>
      </c>
      <c r="C76">
        <v>110.46</v>
      </c>
      <c r="D76">
        <v>3.54</v>
      </c>
      <c r="E76">
        <v>8.7799999999999994</v>
      </c>
      <c r="F76">
        <v>1298</v>
      </c>
    </row>
    <row r="77" spans="1:7" x14ac:dyDescent="0.3">
      <c r="A77">
        <v>32</v>
      </c>
      <c r="B77" t="s">
        <v>11</v>
      </c>
      <c r="C77">
        <v>9613.34</v>
      </c>
      <c r="D77">
        <v>430.69</v>
      </c>
      <c r="E77">
        <f>(2*60*60)+(29*60)+16</f>
        <v>8956</v>
      </c>
      <c r="F77">
        <v>112</v>
      </c>
      <c r="G77" s="2"/>
    </row>
    <row r="78" spans="1:7" x14ac:dyDescent="0.3">
      <c r="A78">
        <v>32</v>
      </c>
      <c r="B78" t="s">
        <v>12</v>
      </c>
      <c r="C78">
        <v>1341.58</v>
      </c>
      <c r="D78">
        <v>383.62</v>
      </c>
      <c r="E78">
        <f>(15*60)+46.3</f>
        <v>946.3</v>
      </c>
      <c r="F78">
        <v>182</v>
      </c>
      <c r="G78" s="1"/>
    </row>
    <row r="79" spans="1:7" x14ac:dyDescent="0.3">
      <c r="A79">
        <v>32</v>
      </c>
      <c r="B79" t="s">
        <v>18</v>
      </c>
      <c r="C79">
        <v>57376.2</v>
      </c>
      <c r="D79">
        <v>1143.1300000000001</v>
      </c>
      <c r="E79">
        <f>(2*60*60)+(54*60)+59</f>
        <v>10499</v>
      </c>
      <c r="F79">
        <v>557</v>
      </c>
      <c r="G79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Kemp</dc:creator>
  <cp:lastModifiedBy>User</cp:lastModifiedBy>
  <dcterms:created xsi:type="dcterms:W3CDTF">2020-05-25T01:37:39Z</dcterms:created>
  <dcterms:modified xsi:type="dcterms:W3CDTF">2020-06-13T11:37:24Z</dcterms:modified>
</cp:coreProperties>
</file>