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EE160795-1545-4358-870D-DC2940C07CA0}" xr6:coauthVersionLast="45" xr6:coauthVersionMax="45" xr10:uidLastSave="{00000000-0000-0000-0000-000000000000}"/>
  <bookViews>
    <workbookView xWindow="-110" yWindow="-110" windowWidth="19420" windowHeight="10420" xr2:uid="{F469CFE8-230F-487D-9DEE-6EA72EBFF68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R8" i="1" s="1"/>
  <c r="S8" i="1" s="1"/>
  <c r="Q11" i="1"/>
  <c r="Q10" i="1" s="1"/>
  <c r="Q9" i="1" s="1"/>
  <c r="Q8" i="1" s="1"/>
  <c r="E7" i="2"/>
  <c r="A4" i="2"/>
  <c r="A5" i="2"/>
  <c r="D5" i="2" s="1"/>
  <c r="E5" i="2" s="1"/>
  <c r="A6" i="2"/>
  <c r="D6" i="2" s="1"/>
  <c r="E6" i="2" s="1"/>
  <c r="A7" i="2"/>
  <c r="A8" i="2" s="1"/>
  <c r="A3" i="2"/>
  <c r="H2" i="2"/>
  <c r="G2" i="2"/>
  <c r="C3" i="2"/>
  <c r="C4" i="2"/>
  <c r="C5" i="2"/>
  <c r="C6" i="2"/>
  <c r="C2" i="2"/>
  <c r="B3" i="2"/>
  <c r="B4" i="2"/>
  <c r="B5" i="2"/>
  <c r="B6" i="2"/>
  <c r="B7" i="2"/>
  <c r="B2" i="2"/>
  <c r="F8" i="2"/>
  <c r="F9" i="2" s="1"/>
  <c r="F10" i="2" s="1"/>
  <c r="F11" i="2" s="1"/>
  <c r="F12" i="2" s="1"/>
  <c r="F6" i="2"/>
  <c r="F5" i="2" s="1"/>
  <c r="F4" i="2" s="1"/>
  <c r="F3" i="2" s="1"/>
  <c r="F2" i="2" s="1"/>
  <c r="D3" i="2"/>
  <c r="E3" i="2" s="1"/>
  <c r="D4" i="2"/>
  <c r="E4" i="2" s="1"/>
  <c r="D2" i="2"/>
  <c r="E2" i="2" s="1"/>
  <c r="Q13" i="1" l="1"/>
  <c r="Q14" i="1" s="1"/>
  <c r="Q15" i="1" s="1"/>
  <c r="Q16" i="1" s="1"/>
  <c r="T12" i="1"/>
  <c r="T16" i="1"/>
  <c r="T10" i="1"/>
  <c r="T14" i="1"/>
  <c r="T15" i="1"/>
  <c r="T9" i="1"/>
  <c r="T13" i="1"/>
  <c r="T8" i="1"/>
  <c r="T11" i="1"/>
  <c r="B8" i="2"/>
  <c r="A9" i="2"/>
  <c r="C8" i="2"/>
  <c r="D8" i="2"/>
  <c r="E8" i="2" s="1"/>
  <c r="D7" i="2"/>
  <c r="C7" i="2"/>
  <c r="I10" i="2"/>
  <c r="I5" i="2"/>
  <c r="I12" i="2"/>
  <c r="I6" i="2"/>
  <c r="I9" i="2"/>
  <c r="I8" i="2"/>
  <c r="I11" i="2"/>
  <c r="I7" i="2"/>
  <c r="I3" i="2"/>
  <c r="B5" i="1"/>
  <c r="B14" i="1" s="1"/>
  <c r="B3" i="1"/>
  <c r="D9" i="2" l="1"/>
  <c r="E9" i="2" s="1"/>
  <c r="B9" i="2"/>
  <c r="A10" i="2"/>
  <c r="C9" i="2"/>
  <c r="I4" i="2"/>
  <c r="I2" i="2"/>
  <c r="N14" i="1"/>
  <c r="C14" i="1"/>
  <c r="D14" i="1" s="1"/>
  <c r="B11" i="1"/>
  <c r="B15" i="1"/>
  <c r="B8" i="1"/>
  <c r="B12" i="1"/>
  <c r="B16" i="1"/>
  <c r="B9" i="1"/>
  <c r="B13" i="1"/>
  <c r="B10" i="1"/>
  <c r="C16" i="1"/>
  <c r="D10" i="2" l="1"/>
  <c r="E10" i="2" s="1"/>
  <c r="B10" i="2"/>
  <c r="A11" i="2"/>
  <c r="C10" i="2"/>
  <c r="N10" i="1"/>
  <c r="C10" i="1"/>
  <c r="D10" i="1" s="1"/>
  <c r="N13" i="1"/>
  <c r="C13" i="1"/>
  <c r="D13" i="1" s="1"/>
  <c r="N12" i="1"/>
  <c r="N8" i="1"/>
  <c r="C8" i="1"/>
  <c r="D8" i="1" s="1"/>
  <c r="N9" i="1"/>
  <c r="C9" i="1"/>
  <c r="D9" i="1" s="1"/>
  <c r="N15" i="1"/>
  <c r="C15" i="1"/>
  <c r="D15" i="1" s="1"/>
  <c r="N16" i="1"/>
  <c r="D16" i="1"/>
  <c r="N11" i="1"/>
  <c r="C11" i="1"/>
  <c r="D11" i="1" s="1"/>
  <c r="C12" i="1"/>
  <c r="D12" i="1" s="1"/>
  <c r="A12" i="2" l="1"/>
  <c r="C11" i="2"/>
  <c r="D11" i="2"/>
  <c r="E11" i="2" s="1"/>
  <c r="B11" i="2"/>
  <c r="D19" i="1"/>
  <c r="F19" i="1" s="1"/>
  <c r="D18" i="1"/>
  <c r="F18" i="1" s="1"/>
  <c r="O14" i="1" s="1"/>
  <c r="B12" i="2" l="1"/>
  <c r="C12" i="2"/>
  <c r="D12" i="2"/>
  <c r="E12" i="2" s="1"/>
  <c r="O10" i="1"/>
  <c r="O9" i="1"/>
  <c r="P9" i="1" s="1"/>
  <c r="O8" i="1"/>
  <c r="O12" i="1"/>
  <c r="P12" i="1" s="1"/>
  <c r="O11" i="1"/>
  <c r="O15" i="1"/>
  <c r="P15" i="1" s="1"/>
  <c r="O13" i="1"/>
  <c r="P13" i="1" s="1"/>
  <c r="O16" i="1"/>
  <c r="P16" i="1" s="1"/>
  <c r="P10" i="1"/>
  <c r="P11" i="1"/>
  <c r="P8" i="1"/>
  <c r="P14" i="1"/>
</calcChain>
</file>

<file path=xl/sharedStrings.xml><?xml version="1.0" encoding="utf-8"?>
<sst xmlns="http://schemas.openxmlformats.org/spreadsheetml/2006/main" count="29" uniqueCount="20">
  <si>
    <t>d</t>
  </si>
  <si>
    <t>cu</t>
  </si>
  <si>
    <t>Pu2</t>
  </si>
  <si>
    <t>i</t>
  </si>
  <si>
    <t>e50</t>
  </si>
  <si>
    <t>y50</t>
  </si>
  <si>
    <t>y</t>
  </si>
  <si>
    <t>p</t>
  </si>
  <si>
    <t>y/p</t>
  </si>
  <si>
    <t>m</t>
  </si>
  <si>
    <t>n</t>
  </si>
  <si>
    <t>pult</t>
  </si>
  <si>
    <t>Ei</t>
  </si>
  <si>
    <t>Et</t>
  </si>
  <si>
    <t>x</t>
  </si>
  <si>
    <t>y1</t>
  </si>
  <si>
    <t>x1</t>
  </si>
  <si>
    <t>fx</t>
  </si>
  <si>
    <t>y=x^3</t>
  </si>
  <si>
    <t>m=3x^2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</si>
</sst>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22849813306594"/>
                  <c:y val="9.40886699507389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Sheet1!$B$9:$B$16</c:f>
              <c:numCache>
                <c:formatCode>General</c:formatCode>
                <c:ptCount val="8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7.5000000000000011E-2</c:v>
                </c:pt>
                <c:pt idx="6">
                  <c:v>8.7500000000000008E-2</c:v>
                </c:pt>
                <c:pt idx="7">
                  <c:v>0.1</c:v>
                </c:pt>
              </c:numCache>
            </c:numRef>
          </c:xVal>
          <c:yVal>
            <c:numRef>
              <c:f>Sheet1!$D$9:$D$16</c:f>
              <c:numCache>
                <c:formatCode>General</c:formatCode>
                <c:ptCount val="8"/>
                <c:pt idx="0">
                  <c:v>1.1111111111111112E-4</c:v>
                </c:pt>
                <c:pt idx="1">
                  <c:v>1.7637789466313329E-4</c:v>
                </c:pt>
                <c:pt idx="2">
                  <c:v>2.3112042478354495E-4</c:v>
                </c:pt>
                <c:pt idx="3">
                  <c:v>2.7998245553219407E-4</c:v>
                </c:pt>
                <c:pt idx="4">
                  <c:v>3.2489085980142964E-4</c:v>
                </c:pt>
                <c:pt idx="5">
                  <c:v>3.6688080543273633E-4</c:v>
                </c:pt>
                <c:pt idx="6">
                  <c:v>4.0658952333588581E-4</c:v>
                </c:pt>
                <c:pt idx="7">
                  <c:v>4.4444444444444452E-4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12B-BB7A-6588C41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352"/>
        <c:axId val="320575192"/>
      </c:scatterChart>
      <c:valAx>
        <c:axId val="320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75192"/>
        <c:crosses val="autoZero"/>
        <c:crossBetween val="midCat"/>
      </c:valAx>
      <c:valAx>
        <c:axId val="32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Sheet1!$N$8:$N$16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</c:numCache>
            </c:numRef>
          </c:xVal>
          <c:yVal>
            <c:numRef>
              <c:f>Sheet1!$O$8:$O$16</c:f>
              <c:numCache>
                <c:formatCode>General</c:formatCode>
                <c:ptCount val="9"/>
                <c:pt idx="0">
                  <c:v>0</c:v>
                </c:pt>
                <c:pt idx="1">
                  <c:v>97.162481956572577</c:v>
                </c:pt>
                <c:pt idx="2">
                  <c:v>142.43834125373638</c:v>
                </c:pt>
                <c:pt idx="3">
                  <c:v>168.63133398369132</c:v>
                </c:pt>
                <c:pt idx="4">
                  <c:v>185.7060838795052</c:v>
                </c:pt>
                <c:pt idx="5">
                  <c:v>197.71803662459655</c:v>
                </c:pt>
                <c:pt idx="6">
                  <c:v>206.62820320185023</c:v>
                </c:pt>
                <c:pt idx="7">
                  <c:v>213.50063877553092</c:v>
                </c:pt>
                <c:pt idx="8">
                  <c:v>218.96264733809241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1-4AB8-B7F6-6B90B0820E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Sheet1!$B$8:$B$16</c:f>
              <c:numCache>
                <c:formatCode>General</c:formatCode>
                <c:ptCount val="9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</c:numCache>
            </c:numRef>
          </c:xVal>
          <c:yVal>
            <c:numRef>
              <c:f>Sheet1!$C$8:$C$16</c:f>
              <c:numCache>
                <c:formatCode>General</c:formatCode>
                <c:ptCount val="9"/>
                <c:pt idx="0">
                  <c:v>0</c:v>
                </c:pt>
                <c:pt idx="1">
                  <c:v>112.5</c:v>
                </c:pt>
                <c:pt idx="2">
                  <c:v>141.74111811317323</c:v>
                </c:pt>
                <c:pt idx="3">
                  <c:v>162.25307665958343</c:v>
                </c:pt>
                <c:pt idx="4">
                  <c:v>178.58261834642244</c:v>
                </c:pt>
                <c:pt idx="5">
                  <c:v>192.37229400112838</c:v>
                </c:pt>
                <c:pt idx="6">
                  <c:v>204.42606669361572</c:v>
                </c:pt>
                <c:pt idx="7">
                  <c:v>215.20475806189376</c:v>
                </c:pt>
                <c:pt idx="8">
                  <c:v>224.99999999999997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1-4AB8-B7F6-6B90B0820E0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Sheet1!$Q$8:$Q$16</c:f>
              <c:numCache>
                <c:formatCode>General</c:formatCode>
                <c:ptCount val="9"/>
                <c:pt idx="0">
                  <c:v>2.4999999999999992E-3</c:v>
                </c:pt>
                <c:pt idx="1">
                  <c:v>4.9999999999999992E-3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1.5000000000000001E-2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</c:numCache>
            </c:numRef>
          </c:xVal>
          <c:yVal>
            <c:numRef>
              <c:f>Sheet1!$T$8:$T$16</c:f>
              <c:numCache>
                <c:formatCode>General</c:formatCode>
                <c:ptCount val="9"/>
                <c:pt idx="0">
                  <c:v>47.747530074283915</c:v>
                </c:pt>
                <c:pt idx="1">
                  <c:v>60.101268044856084</c:v>
                </c:pt>
                <c:pt idx="2">
                  <c:v>72.455006015428239</c:v>
                </c:pt>
                <c:pt idx="3">
                  <c:v>84.808743986000408</c:v>
                </c:pt>
                <c:pt idx="4">
                  <c:v>97.162481956572577</c:v>
                </c:pt>
                <c:pt idx="5">
                  <c:v>109.51621992714475</c:v>
                </c:pt>
                <c:pt idx="6">
                  <c:v>121.86995789771692</c:v>
                </c:pt>
                <c:pt idx="7">
                  <c:v>134.22369586828907</c:v>
                </c:pt>
                <c:pt idx="8">
                  <c:v>146.57743383886123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A-4558-9450-6E0F8BDC3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3616"/>
        <c:axId val="503688208"/>
      </c:scatterChart>
      <c:valAx>
        <c:axId val="5036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208"/>
        <c:crosses val="autoZero"/>
        <c:crossBetween val="midCat"/>
      </c:valAx>
      <c:valAx>
        <c:axId val="5036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-125</c:v>
                </c:pt>
                <c:pt idx="1">
                  <c:v>-64</c:v>
                </c:pt>
                <c:pt idx="2">
                  <c:v>-27</c:v>
                </c:pt>
                <c:pt idx="3">
                  <c:v>-8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27</c:v>
                </c:pt>
                <c:pt idx="9">
                  <c:v>64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C-48B3-9902-84CDDBF381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Sheet2!$F$2:$F$12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xVal>
          <c:yVal>
            <c:numRef>
              <c:f>Sheet2!$I$2:$I$12</c:f>
              <c:numCache>
                <c:formatCode>General</c:formatCode>
                <c:ptCount val="11"/>
                <c:pt idx="0">
                  <c:v>-40.5</c:v>
                </c:pt>
                <c:pt idx="1">
                  <c:v>-27</c:v>
                </c:pt>
                <c:pt idx="2">
                  <c:v>-13.5</c:v>
                </c:pt>
                <c:pt idx="3">
                  <c:v>0</c:v>
                </c:pt>
                <c:pt idx="4">
                  <c:v>13.5</c:v>
                </c:pt>
                <c:pt idx="5">
                  <c:v>27</c:v>
                </c:pt>
                <c:pt idx="6">
                  <c:v>40.5</c:v>
                </c:pt>
                <c:pt idx="7">
                  <c:v>54</c:v>
                </c:pt>
                <c:pt idx="8">
                  <c:v>67.5</c:v>
                </c:pt>
                <c:pt idx="9">
                  <c:v>81</c:v>
                </c:pt>
                <c:pt idx="10">
                  <c:v>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6C-48B3-9902-84CDDBF3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06504"/>
        <c:axId val="513203224"/>
      </c:scatterChart>
      <c:valAx>
        <c:axId val="51320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3224"/>
        <c:crosses val="autoZero"/>
        <c:crossBetween val="midCat"/>
      </c:valAx>
      <c:valAx>
        <c:axId val="5132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</xdr:rowOff>
    </xdr:from>
    <xdr:to>
      <xdr:col>12</xdr:col>
      <xdr:colOff>0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AFA53-4B38-4E8D-AFF4-88BC3E49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1</xdr:rowOff>
    </xdr:from>
    <xdr:to>
      <xdr:col>27</xdr:col>
      <xdr:colOff>0</xdr:colOff>
      <xdr:row>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39B8F-F48C-41F6-9F76-9DC97CE8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</xdr:rowOff>
    </xdr:from>
    <xdr:to>
      <xdr:col>18</xdr:col>
      <xdr:colOff>0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B20D6-C5F3-4DEF-A62D-22AF513C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AFFF-F5B0-401C-B8AA-215AFADF0ACC}">
  <dimension ref="A1:T19"/>
  <sheetViews>
    <sheetView tabSelected="1" workbookViewId="0">
      <selection activeCell="N18" sqref="N18"/>
    </sheetView>
  </sheetViews>
  <sheetFormatPr defaultRowHeight="14.5" x14ac:dyDescent="0.35"/>
  <cols>
    <col min="4" max="4" width="11.81640625" bestFit="1" customWidth="1"/>
  </cols>
  <sheetData>
    <row r="1" spans="1:20" x14ac:dyDescent="0.35">
      <c r="A1" t="s">
        <v>0</v>
      </c>
      <c r="B1">
        <v>0.5</v>
      </c>
    </row>
    <row r="2" spans="1:20" x14ac:dyDescent="0.35">
      <c r="A2" t="s">
        <v>1</v>
      </c>
      <c r="B2">
        <v>50</v>
      </c>
    </row>
    <row r="3" spans="1:20" x14ac:dyDescent="0.35">
      <c r="A3" t="s">
        <v>2</v>
      </c>
      <c r="B3">
        <f>9*B2*B1</f>
        <v>225</v>
      </c>
    </row>
    <row r="4" spans="1:20" x14ac:dyDescent="0.35">
      <c r="A4" t="s">
        <v>4</v>
      </c>
      <c r="B4">
        <v>0.01</v>
      </c>
    </row>
    <row r="5" spans="1:20" x14ac:dyDescent="0.35">
      <c r="A5" t="s">
        <v>5</v>
      </c>
      <c r="B5">
        <f>2.5*B4*B1</f>
        <v>1.2500000000000001E-2</v>
      </c>
    </row>
    <row r="7" spans="1:20" x14ac:dyDescent="0.35">
      <c r="A7" t="s">
        <v>3</v>
      </c>
      <c r="B7" t="s">
        <v>6</v>
      </c>
      <c r="C7" t="s">
        <v>7</v>
      </c>
      <c r="D7" t="s">
        <v>8</v>
      </c>
      <c r="N7" t="s">
        <v>6</v>
      </c>
      <c r="O7" t="s">
        <v>7</v>
      </c>
      <c r="P7" t="s">
        <v>13</v>
      </c>
      <c r="Q7" t="s">
        <v>6</v>
      </c>
      <c r="R7" t="s">
        <v>7</v>
      </c>
      <c r="S7" t="s">
        <v>13</v>
      </c>
      <c r="T7" t="s">
        <v>7</v>
      </c>
    </row>
    <row r="8" spans="1:20" x14ac:dyDescent="0.35">
      <c r="A8">
        <v>0</v>
      </c>
      <c r="B8">
        <f>A8*$B$5</f>
        <v>0</v>
      </c>
      <c r="C8">
        <f>0.5*$B$3*(B8/$B$5)^(1/3)</f>
        <v>0</v>
      </c>
      <c r="D8" t="e">
        <f>B8/C8</f>
        <v>#DIV/0!</v>
      </c>
      <c r="N8">
        <f>B8</f>
        <v>0</v>
      </c>
      <c r="O8">
        <f>N8/((N8/$F$18)+(1/$F$19))</f>
        <v>0</v>
      </c>
      <c r="P8">
        <f>$F$19*(1-O8/$F$18)^2</f>
        <v>12226.968611378501</v>
      </c>
      <c r="Q8">
        <f t="shared" ref="Q8:Q10" si="0">Q9-0.0025</f>
        <v>2.4999999999999992E-3</v>
      </c>
      <c r="R8">
        <f>Q12/((Q12/F18)+(1/F19))</f>
        <v>97.162481956572577</v>
      </c>
      <c r="S8">
        <f>F19*(1-R8/F18)^2</f>
        <v>4941.4951882288651</v>
      </c>
      <c r="T8">
        <f>$S$8*(Q8-$Q$12)+$R$8</f>
        <v>47.747530074283915</v>
      </c>
    </row>
    <row r="9" spans="1:20" x14ac:dyDescent="0.35">
      <c r="A9">
        <v>1</v>
      </c>
      <c r="B9">
        <f t="shared" ref="B9:B16" si="1">A9*$B$5</f>
        <v>1.2500000000000001E-2</v>
      </c>
      <c r="C9">
        <f t="shared" ref="C9:C16" si="2">0.5*$B$3*(B9/$B$5)^(1/3)</f>
        <v>112.5</v>
      </c>
      <c r="D9">
        <f t="shared" ref="D9:D16" si="3">B9/C9</f>
        <v>1.1111111111111112E-4</v>
      </c>
      <c r="N9">
        <f t="shared" ref="N9:N16" si="4">B9</f>
        <v>1.2500000000000001E-2</v>
      </c>
      <c r="O9">
        <f t="shared" ref="O9:O16" si="5">N9/((N9/$F$18)+(1/$F$19))</f>
        <v>97.162481956572577</v>
      </c>
      <c r="P9">
        <f>$F$19*(1-O9/$F$18)^2</f>
        <v>4941.4951882288651</v>
      </c>
      <c r="Q9">
        <f t="shared" si="0"/>
        <v>4.9999999999999992E-3</v>
      </c>
      <c r="T9">
        <f t="shared" ref="T9:T16" si="6">$S$8*(Q9-$Q$12)+$R$8</f>
        <v>60.101268044856084</v>
      </c>
    </row>
    <row r="10" spans="1:20" x14ac:dyDescent="0.35">
      <c r="A10">
        <v>2</v>
      </c>
      <c r="B10">
        <f t="shared" si="1"/>
        <v>2.5000000000000001E-2</v>
      </c>
      <c r="C10">
        <f t="shared" si="2"/>
        <v>141.74111811317323</v>
      </c>
      <c r="D10">
        <f t="shared" si="3"/>
        <v>1.7637789466313329E-4</v>
      </c>
      <c r="N10">
        <f t="shared" si="4"/>
        <v>2.5000000000000001E-2</v>
      </c>
      <c r="O10">
        <f t="shared" si="5"/>
        <v>142.43834125373638</v>
      </c>
      <c r="P10">
        <f>$F$19*(1-O10/$F$18)^2</f>
        <v>2654.9417706344739</v>
      </c>
      <c r="Q10">
        <f t="shared" si="0"/>
        <v>7.4999999999999997E-3</v>
      </c>
      <c r="T10">
        <f t="shared" si="6"/>
        <v>72.455006015428239</v>
      </c>
    </row>
    <row r="11" spans="1:20" x14ac:dyDescent="0.35">
      <c r="A11">
        <v>3</v>
      </c>
      <c r="B11">
        <f t="shared" si="1"/>
        <v>3.7500000000000006E-2</v>
      </c>
      <c r="C11">
        <f t="shared" si="2"/>
        <v>162.25307665958343</v>
      </c>
      <c r="D11">
        <f t="shared" si="3"/>
        <v>2.3112042478354495E-4</v>
      </c>
      <c r="N11">
        <f t="shared" si="4"/>
        <v>3.7500000000000006E-2</v>
      </c>
      <c r="O11">
        <f t="shared" si="5"/>
        <v>168.63133398369132</v>
      </c>
      <c r="P11">
        <f>$F$19*(1-O11/$F$18)^2</f>
        <v>1653.8465757462145</v>
      </c>
      <c r="Q11">
        <f>Q12-0.0025</f>
        <v>0.01</v>
      </c>
      <c r="T11">
        <f t="shared" si="6"/>
        <v>84.808743986000408</v>
      </c>
    </row>
    <row r="12" spans="1:20" x14ac:dyDescent="0.35">
      <c r="A12">
        <v>4</v>
      </c>
      <c r="B12">
        <f t="shared" si="1"/>
        <v>0.05</v>
      </c>
      <c r="C12">
        <f t="shared" si="2"/>
        <v>178.58261834642244</v>
      </c>
      <c r="D12">
        <f t="shared" si="3"/>
        <v>2.7998245553219407E-4</v>
      </c>
      <c r="N12">
        <f t="shared" si="4"/>
        <v>0.05</v>
      </c>
      <c r="O12">
        <f t="shared" si="5"/>
        <v>185.7060838795052</v>
      </c>
      <c r="P12">
        <f>$F$19*(1-O12/$F$18)^2</f>
        <v>1128.219125638982</v>
      </c>
      <c r="Q12" s="2">
        <f>N9</f>
        <v>1.2500000000000001E-2</v>
      </c>
      <c r="T12">
        <f t="shared" si="6"/>
        <v>97.162481956572577</v>
      </c>
    </row>
    <row r="13" spans="1:20" x14ac:dyDescent="0.35">
      <c r="A13">
        <v>5</v>
      </c>
      <c r="B13">
        <f t="shared" si="1"/>
        <v>6.25E-2</v>
      </c>
      <c r="C13">
        <f t="shared" si="2"/>
        <v>192.37229400112838</v>
      </c>
      <c r="D13">
        <f t="shared" si="3"/>
        <v>3.2489085980142964E-4</v>
      </c>
      <c r="N13">
        <f t="shared" si="4"/>
        <v>6.25E-2</v>
      </c>
      <c r="O13">
        <f t="shared" si="5"/>
        <v>197.71803662459655</v>
      </c>
      <c r="P13">
        <f>$F$19*(1-O13/$F$18)^2</f>
        <v>818.49069477435592</v>
      </c>
      <c r="Q13">
        <f>Q12+0.0025</f>
        <v>1.5000000000000001E-2</v>
      </c>
      <c r="T13">
        <f t="shared" si="6"/>
        <v>109.51621992714475</v>
      </c>
    </row>
    <row r="14" spans="1:20" x14ac:dyDescent="0.35">
      <c r="A14">
        <v>6</v>
      </c>
      <c r="B14">
        <f t="shared" si="1"/>
        <v>7.5000000000000011E-2</v>
      </c>
      <c r="C14">
        <f t="shared" si="2"/>
        <v>204.42606669361572</v>
      </c>
      <c r="D14">
        <f t="shared" si="3"/>
        <v>3.6688080543273633E-4</v>
      </c>
      <c r="N14">
        <f t="shared" si="4"/>
        <v>7.5000000000000011E-2</v>
      </c>
      <c r="O14">
        <f t="shared" si="5"/>
        <v>206.62820320185023</v>
      </c>
      <c r="P14">
        <f>$F$19*(1-O14/$F$18)^2</f>
        <v>620.78022538825678</v>
      </c>
      <c r="Q14">
        <f t="shared" ref="Q14:Q16" si="7">Q13+0.0025</f>
        <v>1.7500000000000002E-2</v>
      </c>
      <c r="T14">
        <f t="shared" si="6"/>
        <v>121.86995789771692</v>
      </c>
    </row>
    <row r="15" spans="1:20" x14ac:dyDescent="0.35">
      <c r="A15">
        <v>7</v>
      </c>
      <c r="B15">
        <f t="shared" si="1"/>
        <v>8.7500000000000008E-2</v>
      </c>
      <c r="C15">
        <f t="shared" si="2"/>
        <v>215.20475806189376</v>
      </c>
      <c r="D15">
        <f t="shared" si="3"/>
        <v>4.0658952333588581E-4</v>
      </c>
      <c r="N15">
        <f t="shared" si="4"/>
        <v>8.7500000000000008E-2</v>
      </c>
      <c r="O15">
        <f t="shared" si="5"/>
        <v>213.50063877553092</v>
      </c>
      <c r="P15">
        <f>$F$19*(1-O15/$F$18)^2</f>
        <v>486.92654857531005</v>
      </c>
      <c r="Q15">
        <f t="shared" si="7"/>
        <v>0.02</v>
      </c>
      <c r="T15">
        <f t="shared" si="6"/>
        <v>134.22369586828907</v>
      </c>
    </row>
    <row r="16" spans="1:20" x14ac:dyDescent="0.35">
      <c r="A16">
        <v>8</v>
      </c>
      <c r="B16">
        <f t="shared" si="1"/>
        <v>0.1</v>
      </c>
      <c r="C16">
        <f t="shared" si="2"/>
        <v>224.99999999999997</v>
      </c>
      <c r="D16">
        <f t="shared" si="3"/>
        <v>4.4444444444444452E-4</v>
      </c>
      <c r="N16">
        <f t="shared" si="4"/>
        <v>0.1</v>
      </c>
      <c r="O16">
        <f t="shared" si="5"/>
        <v>218.96264733809241</v>
      </c>
      <c r="P16">
        <f>$F$19*(1-O16/$F$18)^2</f>
        <v>392.12205783114723</v>
      </c>
      <c r="Q16">
        <f t="shared" si="7"/>
        <v>2.2499999999999999E-2</v>
      </c>
      <c r="T16">
        <f t="shared" si="6"/>
        <v>146.57743383886123</v>
      </c>
    </row>
    <row r="18" spans="3:6" x14ac:dyDescent="0.35">
      <c r="C18" t="s">
        <v>9</v>
      </c>
      <c r="D18">
        <f>SLOPE(D9:D16,B9:B16)</f>
        <v>3.7491247837275281E-3</v>
      </c>
      <c r="E18" t="s">
        <v>11</v>
      </c>
      <c r="F18" s="1">
        <f>1/D18</f>
        <v>266.72891879735209</v>
      </c>
    </row>
    <row r="19" spans="3:6" x14ac:dyDescent="0.35">
      <c r="C19" t="s">
        <v>10</v>
      </c>
      <c r="D19">
        <f>INTERCEPT(D9:D16,B9:B16)</f>
        <v>8.1786420803386473E-5</v>
      </c>
      <c r="E19" t="s">
        <v>12</v>
      </c>
      <c r="F19" s="1">
        <f>1/D19</f>
        <v>12226.968611378501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9B84-EA35-4296-87F3-FD89F4F2E52D}">
  <dimension ref="A1:I12"/>
  <sheetViews>
    <sheetView workbookViewId="0">
      <selection activeCell="I2" sqref="I2"/>
    </sheetView>
  </sheetViews>
  <sheetFormatPr defaultRowHeight="14.5" x14ac:dyDescent="0.35"/>
  <cols>
    <col min="7" max="7" width="10.54296875" bestFit="1" customWidth="1"/>
  </cols>
  <sheetData>
    <row r="1" spans="1:9" x14ac:dyDescent="0.35">
      <c r="A1" t="s">
        <v>14</v>
      </c>
      <c r="B1" t="s">
        <v>18</v>
      </c>
      <c r="C1" t="s">
        <v>19</v>
      </c>
      <c r="D1" t="s">
        <v>16</v>
      </c>
      <c r="E1" t="s">
        <v>15</v>
      </c>
      <c r="F1" t="s">
        <v>14</v>
      </c>
      <c r="G1" t="s">
        <v>17</v>
      </c>
      <c r="H1" t="s">
        <v>9</v>
      </c>
      <c r="I1" t="s">
        <v>6</v>
      </c>
    </row>
    <row r="2" spans="1:9" x14ac:dyDescent="0.35">
      <c r="A2">
        <v>-5</v>
      </c>
      <c r="B2">
        <f>A2^3</f>
        <v>-125</v>
      </c>
      <c r="C2">
        <f>3*A2^2</f>
        <v>75</v>
      </c>
      <c r="D2">
        <f>A2</f>
        <v>-5</v>
      </c>
      <c r="E2">
        <f>D2^2</f>
        <v>25</v>
      </c>
      <c r="F2">
        <f t="shared" ref="F2:F5" si="0">F3-0.5</f>
        <v>0.5</v>
      </c>
      <c r="G2">
        <f>F7^3</f>
        <v>27</v>
      </c>
      <c r="H2">
        <f>3*F7^2</f>
        <v>27</v>
      </c>
      <c r="I2">
        <f>$H$2*(F2-$F$7)+$G$2</f>
        <v>-40.5</v>
      </c>
    </row>
    <row r="3" spans="1:9" x14ac:dyDescent="0.35">
      <c r="A3">
        <f>A2+1</f>
        <v>-4</v>
      </c>
      <c r="B3">
        <f t="shared" ref="B3:B12" si="1">A3^3</f>
        <v>-64</v>
      </c>
      <c r="C3">
        <f t="shared" ref="C3:C12" si="2">3*A3^2</f>
        <v>48</v>
      </c>
      <c r="D3">
        <f t="shared" ref="D3:D12" si="3">A3</f>
        <v>-4</v>
      </c>
      <c r="E3">
        <f t="shared" ref="E3:E12" si="4">D3^2</f>
        <v>16</v>
      </c>
      <c r="F3">
        <f t="shared" si="0"/>
        <v>1</v>
      </c>
      <c r="I3">
        <f t="shared" ref="I3:I12" si="5">$H$2*(F3-$F$7)+$G$2</f>
        <v>-27</v>
      </c>
    </row>
    <row r="4" spans="1:9" x14ac:dyDescent="0.35">
      <c r="A4">
        <f t="shared" ref="A4:A12" si="6">A3+1</f>
        <v>-3</v>
      </c>
      <c r="B4">
        <f t="shared" si="1"/>
        <v>-27</v>
      </c>
      <c r="C4">
        <f t="shared" si="2"/>
        <v>27</v>
      </c>
      <c r="D4">
        <f t="shared" si="3"/>
        <v>-3</v>
      </c>
      <c r="E4">
        <f t="shared" si="4"/>
        <v>9</v>
      </c>
      <c r="F4">
        <f t="shared" si="0"/>
        <v>1.5</v>
      </c>
      <c r="I4">
        <f t="shared" si="5"/>
        <v>-13.5</v>
      </c>
    </row>
    <row r="5" spans="1:9" x14ac:dyDescent="0.35">
      <c r="A5">
        <f t="shared" si="6"/>
        <v>-2</v>
      </c>
      <c r="B5">
        <f t="shared" si="1"/>
        <v>-8</v>
      </c>
      <c r="C5">
        <f t="shared" si="2"/>
        <v>12</v>
      </c>
      <c r="D5">
        <f t="shared" si="3"/>
        <v>-2</v>
      </c>
      <c r="E5">
        <f t="shared" si="4"/>
        <v>4</v>
      </c>
      <c r="F5">
        <f t="shared" si="0"/>
        <v>2</v>
      </c>
      <c r="I5">
        <f t="shared" si="5"/>
        <v>0</v>
      </c>
    </row>
    <row r="6" spans="1:9" x14ac:dyDescent="0.35">
      <c r="A6">
        <f t="shared" si="6"/>
        <v>-1</v>
      </c>
      <c r="B6">
        <f t="shared" si="1"/>
        <v>-1</v>
      </c>
      <c r="C6">
        <f t="shared" si="2"/>
        <v>3</v>
      </c>
      <c r="D6">
        <f t="shared" si="3"/>
        <v>-1</v>
      </c>
      <c r="E6">
        <f t="shared" si="4"/>
        <v>1</v>
      </c>
      <c r="F6">
        <f>F7-0.5</f>
        <v>2.5</v>
      </c>
      <c r="I6">
        <f t="shared" si="5"/>
        <v>13.5</v>
      </c>
    </row>
    <row r="7" spans="1:9" x14ac:dyDescent="0.35">
      <c r="A7">
        <f t="shared" si="6"/>
        <v>0</v>
      </c>
      <c r="B7">
        <f t="shared" si="1"/>
        <v>0</v>
      </c>
      <c r="C7">
        <f t="shared" si="2"/>
        <v>0</v>
      </c>
      <c r="D7">
        <f t="shared" si="3"/>
        <v>0</v>
      </c>
      <c r="E7">
        <f t="shared" si="4"/>
        <v>0</v>
      </c>
      <c r="F7" s="2">
        <v>3</v>
      </c>
      <c r="I7">
        <f t="shared" si="5"/>
        <v>27</v>
      </c>
    </row>
    <row r="8" spans="1:9" x14ac:dyDescent="0.35">
      <c r="A8">
        <f t="shared" si="6"/>
        <v>1</v>
      </c>
      <c r="B8">
        <f t="shared" si="1"/>
        <v>1</v>
      </c>
      <c r="C8">
        <f t="shared" si="2"/>
        <v>3</v>
      </c>
      <c r="D8">
        <f t="shared" si="3"/>
        <v>1</v>
      </c>
      <c r="E8">
        <f t="shared" si="4"/>
        <v>1</v>
      </c>
      <c r="F8">
        <f>F7+0.5</f>
        <v>3.5</v>
      </c>
      <c r="I8">
        <f t="shared" si="5"/>
        <v>40.5</v>
      </c>
    </row>
    <row r="9" spans="1:9" x14ac:dyDescent="0.35">
      <c r="A9">
        <f t="shared" si="6"/>
        <v>2</v>
      </c>
      <c r="B9">
        <f t="shared" si="1"/>
        <v>8</v>
      </c>
      <c r="C9">
        <f t="shared" si="2"/>
        <v>12</v>
      </c>
      <c r="D9">
        <f t="shared" si="3"/>
        <v>2</v>
      </c>
      <c r="E9">
        <f t="shared" si="4"/>
        <v>4</v>
      </c>
      <c r="F9">
        <f t="shared" ref="F9:F12" si="7">F8+0.5</f>
        <v>4</v>
      </c>
      <c r="I9">
        <f t="shared" si="5"/>
        <v>54</v>
      </c>
    </row>
    <row r="10" spans="1:9" x14ac:dyDescent="0.35">
      <c r="A10">
        <f t="shared" si="6"/>
        <v>3</v>
      </c>
      <c r="B10">
        <f t="shared" si="1"/>
        <v>27</v>
      </c>
      <c r="C10">
        <f t="shared" si="2"/>
        <v>27</v>
      </c>
      <c r="D10">
        <f t="shared" si="3"/>
        <v>3</v>
      </c>
      <c r="E10">
        <f t="shared" si="4"/>
        <v>9</v>
      </c>
      <c r="F10">
        <f t="shared" si="7"/>
        <v>4.5</v>
      </c>
      <c r="I10">
        <f t="shared" si="5"/>
        <v>67.5</v>
      </c>
    </row>
    <row r="11" spans="1:9" x14ac:dyDescent="0.35">
      <c r="A11">
        <f t="shared" si="6"/>
        <v>4</v>
      </c>
      <c r="B11">
        <f t="shared" si="1"/>
        <v>64</v>
      </c>
      <c r="C11">
        <f t="shared" si="2"/>
        <v>48</v>
      </c>
      <c r="D11">
        <f t="shared" si="3"/>
        <v>4</v>
      </c>
      <c r="E11">
        <f t="shared" si="4"/>
        <v>16</v>
      </c>
      <c r="F11">
        <f t="shared" si="7"/>
        <v>5</v>
      </c>
      <c r="I11">
        <f t="shared" si="5"/>
        <v>81</v>
      </c>
    </row>
    <row r="12" spans="1:9" x14ac:dyDescent="0.35">
      <c r="A12">
        <f t="shared" si="6"/>
        <v>5</v>
      </c>
      <c r="B12">
        <f t="shared" si="1"/>
        <v>125</v>
      </c>
      <c r="C12">
        <f t="shared" si="2"/>
        <v>75</v>
      </c>
      <c r="D12">
        <f t="shared" si="3"/>
        <v>5</v>
      </c>
      <c r="E12">
        <f t="shared" si="4"/>
        <v>25</v>
      </c>
      <c r="F12">
        <f t="shared" si="7"/>
        <v>5.5</v>
      </c>
      <c r="I12">
        <f t="shared" si="5"/>
        <v>94.5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</cp:lastModifiedBy>
  <dcterms:created xsi:type="dcterms:W3CDTF">2020-07-15T15:37:00Z</dcterms:created>
  <dcterms:modified xsi:type="dcterms:W3CDTF">2020-07-19T01:36:30Z</dcterms:modified>
</cp:coreProperties>
</file>