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DA5378F1-DF47-6645-A264-145FD6FDB5F1}" xr6:coauthVersionLast="47" xr6:coauthVersionMax="47" xr10:uidLastSave="{00000000-0000-0000-0000-000000000000}"/>
  <bookViews>
    <workbookView xWindow="40" yWindow="760" windowWidth="25640" windowHeight="16020" tabRatio="500" activeTab="6" xr2:uid="{00000000-000D-0000-FFFF-FFFF00000000}"/>
  </bookViews>
  <sheets>
    <sheet name="2382" sheetId="24" r:id="rId1"/>
    <sheet name="2381" sheetId="23" r:id="rId2"/>
    <sheet name="2384" sheetId="22" r:id="rId3"/>
    <sheet name="2365" sheetId="21" r:id="rId4"/>
    <sheet name="2343_1" sheetId="20" r:id="rId5"/>
    <sheet name="2343_2" sheetId="19" r:id="rId6"/>
    <sheet name="Sheet1" sheetId="26" r:id="rId7"/>
    <sheet name="6-12" sheetId="16" r:id="rId8"/>
    <sheet name="6-18" sheetId="17" r:id="rId9"/>
    <sheet name="6-22" sheetId="25" r:id="rId10"/>
    <sheet name="TEMPLATE" sheetId="8" r:id="rId11"/>
    <sheet name="Sheet2" sheetId="27" r:id="rId1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26" l="1"/>
  <c r="D102" i="26" s="1"/>
  <c r="C101" i="26"/>
  <c r="D101" i="26" s="1"/>
  <c r="C100" i="26"/>
  <c r="D100" i="26" s="1"/>
  <c r="C99" i="26"/>
  <c r="D99" i="26" s="1"/>
  <c r="C98" i="26"/>
  <c r="D98" i="26" s="1"/>
  <c r="C97" i="26"/>
  <c r="D97" i="26" s="1"/>
  <c r="C96" i="26"/>
  <c r="D96" i="26" s="1"/>
  <c r="C95" i="26"/>
  <c r="D95" i="26" s="1"/>
  <c r="C94" i="26"/>
  <c r="D94" i="26" s="1"/>
  <c r="C93" i="26"/>
  <c r="D93" i="26" s="1"/>
  <c r="Q92" i="26"/>
  <c r="C92" i="26"/>
  <c r="D92" i="26" s="1"/>
  <c r="C91" i="26"/>
  <c r="D91" i="26" s="1"/>
  <c r="C90" i="26"/>
  <c r="D90" i="26" s="1"/>
  <c r="C89" i="26"/>
  <c r="D89" i="26" s="1"/>
  <c r="C88" i="26"/>
  <c r="D88" i="26" s="1"/>
  <c r="C87" i="26"/>
  <c r="D87" i="26" s="1"/>
  <c r="C86" i="26"/>
  <c r="D86" i="26" s="1"/>
  <c r="C85" i="26"/>
  <c r="D85" i="26" s="1"/>
  <c r="C84" i="26"/>
  <c r="D84" i="26" s="1"/>
  <c r="C83" i="26"/>
  <c r="D83" i="26" s="1"/>
  <c r="C82" i="26"/>
  <c r="D82" i="26" s="1"/>
  <c r="C81" i="26"/>
  <c r="D81" i="26" s="1"/>
  <c r="Q80" i="26"/>
  <c r="C80" i="26"/>
  <c r="D80" i="26" s="1"/>
  <c r="C79" i="26"/>
  <c r="D79" i="26" s="1"/>
  <c r="C78" i="26"/>
  <c r="D78" i="26" s="1"/>
  <c r="C77" i="26"/>
  <c r="D77" i="26" s="1"/>
  <c r="C76" i="26"/>
  <c r="D76" i="26" s="1"/>
  <c r="C75" i="26"/>
  <c r="D75" i="26" s="1"/>
  <c r="C74" i="26"/>
  <c r="D74" i="26" s="1"/>
  <c r="C73" i="26"/>
  <c r="D73" i="26" s="1"/>
  <c r="C72" i="26"/>
  <c r="D72" i="26" s="1"/>
  <c r="C71" i="26"/>
  <c r="D71" i="26" s="1"/>
  <c r="C70" i="26"/>
  <c r="D70" i="26" s="1"/>
  <c r="Q69" i="26"/>
  <c r="C69" i="26"/>
  <c r="D69" i="26" s="1"/>
  <c r="E68" i="26"/>
  <c r="D68" i="26"/>
  <c r="E67" i="26"/>
  <c r="D67" i="26"/>
  <c r="E66" i="26"/>
  <c r="D66" i="26"/>
  <c r="E65" i="26"/>
  <c r="D65" i="26"/>
  <c r="E64" i="26"/>
  <c r="D64" i="26"/>
  <c r="E63" i="26"/>
  <c r="D63" i="26"/>
  <c r="E62" i="26"/>
  <c r="D62" i="26"/>
  <c r="E61" i="26"/>
  <c r="D61" i="26"/>
  <c r="E60" i="26"/>
  <c r="D60" i="26"/>
  <c r="D59" i="26"/>
  <c r="Q58" i="26"/>
  <c r="D58" i="26"/>
  <c r="C57" i="26"/>
  <c r="D57" i="26" s="1"/>
  <c r="C56" i="26"/>
  <c r="D56" i="26" s="1"/>
  <c r="C55" i="26"/>
  <c r="D55" i="26" s="1"/>
  <c r="C54" i="26"/>
  <c r="D54" i="26" s="1"/>
  <c r="E53" i="26"/>
  <c r="D53" i="26"/>
  <c r="E52" i="26"/>
  <c r="D52" i="26"/>
  <c r="E51" i="26"/>
  <c r="D51" i="26"/>
  <c r="F50" i="26"/>
  <c r="E50" i="26"/>
  <c r="D50" i="26"/>
  <c r="E49" i="26"/>
  <c r="D49" i="26"/>
  <c r="E48" i="26"/>
  <c r="D48" i="26"/>
  <c r="E47" i="26"/>
  <c r="D47" i="26"/>
  <c r="Q46" i="26"/>
  <c r="E46" i="26"/>
  <c r="D46" i="26"/>
  <c r="C45" i="26"/>
  <c r="D45" i="26" s="1"/>
  <c r="C44" i="26"/>
  <c r="D44" i="26" s="1"/>
  <c r="C43" i="26"/>
  <c r="D43" i="26" s="1"/>
  <c r="E42" i="26"/>
  <c r="D42" i="26"/>
  <c r="E41" i="26"/>
  <c r="D41" i="26"/>
  <c r="E40" i="26"/>
  <c r="D40" i="26"/>
  <c r="E39" i="26"/>
  <c r="D39" i="26"/>
  <c r="E38" i="26"/>
  <c r="D38" i="26"/>
  <c r="E37" i="26"/>
  <c r="D37" i="26"/>
  <c r="D36" i="26"/>
  <c r="D35" i="26"/>
  <c r="Q34" i="26"/>
  <c r="D34" i="26"/>
  <c r="C33" i="26"/>
  <c r="D33" i="26" s="1"/>
  <c r="D32" i="26"/>
  <c r="D31" i="26"/>
  <c r="D30" i="26"/>
  <c r="D29" i="26"/>
  <c r="D28" i="26"/>
  <c r="D27" i="26"/>
  <c r="D26" i="26"/>
  <c r="D25" i="26"/>
  <c r="Q24" i="26"/>
  <c r="D24" i="26"/>
  <c r="D23" i="26"/>
  <c r="D22" i="26"/>
  <c r="D21" i="26"/>
  <c r="D20" i="26"/>
  <c r="D19" i="26"/>
  <c r="D18" i="26"/>
  <c r="D17" i="26"/>
  <c r="D16" i="26"/>
  <c r="D15" i="26"/>
  <c r="Q14" i="26"/>
  <c r="D14" i="26"/>
  <c r="C13" i="26"/>
  <c r="D13" i="26" s="1"/>
  <c r="C12" i="26"/>
  <c r="D12" i="26" s="1"/>
  <c r="C11" i="26"/>
  <c r="D11" i="26" s="1"/>
  <c r="C10" i="26"/>
  <c r="D10" i="26" s="1"/>
  <c r="C9" i="26"/>
  <c r="D9" i="26" s="1"/>
  <c r="C8" i="26"/>
  <c r="D8" i="26" s="1"/>
  <c r="C7" i="26"/>
  <c r="D7" i="26" s="1"/>
  <c r="C6" i="26"/>
  <c r="D6" i="26" s="1"/>
  <c r="C5" i="26"/>
  <c r="D5" i="26" s="1"/>
  <c r="C4" i="26"/>
  <c r="D4" i="26" s="1"/>
  <c r="C3" i="26"/>
  <c r="D3" i="26" s="1"/>
  <c r="Q2" i="26"/>
  <c r="F7" i="26" s="1"/>
  <c r="C2" i="26"/>
  <c r="D2" i="26" s="1"/>
  <c r="E12" i="19"/>
  <c r="E11" i="19"/>
  <c r="E9" i="20"/>
  <c r="E10" i="19"/>
  <c r="E9" i="19"/>
  <c r="E8" i="19"/>
  <c r="E7" i="19"/>
  <c r="E8" i="20"/>
  <c r="E6" i="19"/>
  <c r="E5" i="19"/>
  <c r="E4" i="19"/>
  <c r="E7" i="20"/>
  <c r="E6" i="20"/>
  <c r="E5" i="20"/>
  <c r="E4" i="20"/>
  <c r="E3" i="20"/>
  <c r="E2" i="20"/>
  <c r="E10" i="21"/>
  <c r="E9" i="21"/>
  <c r="E8" i="21"/>
  <c r="E7" i="21"/>
  <c r="E6" i="21"/>
  <c r="E5" i="21"/>
  <c r="F2" i="24"/>
  <c r="Q2" i="24"/>
  <c r="F11" i="24" s="1"/>
  <c r="C13" i="24"/>
  <c r="D13" i="24"/>
  <c r="D2" i="24"/>
  <c r="Q2" i="17"/>
  <c r="F13" i="17" s="1"/>
  <c r="C13" i="17"/>
  <c r="D13" i="17" s="1"/>
  <c r="Q2" i="25"/>
  <c r="F2" i="25" s="1"/>
  <c r="G2" i="25" s="1"/>
  <c r="H2" i="25" s="1"/>
  <c r="F12" i="25"/>
  <c r="C12" i="25"/>
  <c r="D12" i="25"/>
  <c r="C11" i="25"/>
  <c r="D11" i="25" s="1"/>
  <c r="C10" i="25"/>
  <c r="D10" i="25"/>
  <c r="F9" i="25"/>
  <c r="G9" i="25" s="1"/>
  <c r="H9" i="25" s="1"/>
  <c r="C9" i="25"/>
  <c r="D9" i="25"/>
  <c r="C8" i="25"/>
  <c r="D8" i="25" s="1"/>
  <c r="C7" i="25"/>
  <c r="D7" i="25" s="1"/>
  <c r="F6" i="25"/>
  <c r="G6" i="25" s="1"/>
  <c r="H6" i="25" s="1"/>
  <c r="C6" i="25"/>
  <c r="D6" i="25" s="1"/>
  <c r="C5" i="25"/>
  <c r="D5" i="25" s="1"/>
  <c r="C4" i="25"/>
  <c r="D4" i="25"/>
  <c r="C3" i="25"/>
  <c r="D3" i="25" s="1"/>
  <c r="C2" i="25"/>
  <c r="D2" i="25" s="1"/>
  <c r="Q2" i="20"/>
  <c r="F13" i="20" s="1"/>
  <c r="C13" i="20"/>
  <c r="D13" i="20"/>
  <c r="Q2" i="21"/>
  <c r="F4" i="21" s="1"/>
  <c r="G4" i="21" s="1"/>
  <c r="H4" i="21" s="1"/>
  <c r="F13" i="21"/>
  <c r="G13" i="21" s="1"/>
  <c r="H13" i="21" s="1"/>
  <c r="F2" i="21"/>
  <c r="G2" i="21" s="1"/>
  <c r="H2" i="21" s="1"/>
  <c r="C13" i="21"/>
  <c r="D13" i="21"/>
  <c r="Q2" i="23"/>
  <c r="F4" i="23" s="1"/>
  <c r="F2" i="23"/>
  <c r="G2" i="23" s="1"/>
  <c r="H2" i="23" s="1"/>
  <c r="F7" i="23"/>
  <c r="F11" i="23"/>
  <c r="Q2" i="22"/>
  <c r="F5" i="22" s="1"/>
  <c r="F4" i="22"/>
  <c r="F8" i="22"/>
  <c r="F3" i="21"/>
  <c r="F6" i="21"/>
  <c r="F7" i="21"/>
  <c r="G7" i="21" s="1"/>
  <c r="H7" i="21" s="1"/>
  <c r="F10" i="21"/>
  <c r="G10" i="21" s="1"/>
  <c r="H10" i="21" s="1"/>
  <c r="F11" i="21"/>
  <c r="G11" i="21" s="1"/>
  <c r="H11" i="21" s="1"/>
  <c r="F5" i="20"/>
  <c r="F8" i="20"/>
  <c r="F9" i="20"/>
  <c r="F12" i="20"/>
  <c r="Q2" i="19"/>
  <c r="F2" i="19" s="1"/>
  <c r="G2" i="19" s="1"/>
  <c r="H2" i="19" s="1"/>
  <c r="F6" i="19"/>
  <c r="F10" i="19"/>
  <c r="Q2" i="16"/>
  <c r="F4" i="16" s="1"/>
  <c r="G4" i="16" s="1"/>
  <c r="H4" i="16" s="1"/>
  <c r="F2" i="16"/>
  <c r="G2" i="16" s="1"/>
  <c r="H2" i="16" s="1"/>
  <c r="F3" i="16"/>
  <c r="G3" i="16" s="1"/>
  <c r="H3" i="16" s="1"/>
  <c r="F6" i="16"/>
  <c r="G6" i="16"/>
  <c r="F7" i="16"/>
  <c r="G7" i="16" s="1"/>
  <c r="H7" i="16" s="1"/>
  <c r="F10" i="16"/>
  <c r="G10" i="16"/>
  <c r="H10" i="16" s="1"/>
  <c r="F11" i="16"/>
  <c r="G11" i="16" s="1"/>
  <c r="F3" i="17"/>
  <c r="F4" i="17"/>
  <c r="F7" i="17"/>
  <c r="F8" i="17"/>
  <c r="F11" i="17"/>
  <c r="F12" i="17"/>
  <c r="C12" i="24"/>
  <c r="D12" i="24" s="1"/>
  <c r="C11" i="24"/>
  <c r="D11" i="24"/>
  <c r="C10" i="24"/>
  <c r="D10" i="24"/>
  <c r="C9" i="24"/>
  <c r="D9" i="24" s="1"/>
  <c r="C8" i="24"/>
  <c r="D8" i="24"/>
  <c r="C7" i="24"/>
  <c r="D7" i="24"/>
  <c r="C6" i="24"/>
  <c r="D6" i="24" s="1"/>
  <c r="C5" i="24"/>
  <c r="D5" i="24" s="1"/>
  <c r="C4" i="24"/>
  <c r="D4" i="24" s="1"/>
  <c r="C3" i="24"/>
  <c r="D3" i="24" s="1"/>
  <c r="C2" i="24"/>
  <c r="C12" i="23"/>
  <c r="D12" i="23"/>
  <c r="D11" i="23"/>
  <c r="D10" i="23"/>
  <c r="D9" i="23"/>
  <c r="D8" i="23"/>
  <c r="D7" i="23"/>
  <c r="D6" i="23"/>
  <c r="D5" i="23"/>
  <c r="D4" i="23"/>
  <c r="D3" i="23"/>
  <c r="D2" i="23"/>
  <c r="C12" i="22"/>
  <c r="D12" i="22"/>
  <c r="C11" i="22"/>
  <c r="D11" i="22"/>
  <c r="D10" i="22"/>
  <c r="D9" i="22"/>
  <c r="D8" i="22"/>
  <c r="D7" i="22"/>
  <c r="D6" i="22"/>
  <c r="D5" i="22"/>
  <c r="D4" i="22"/>
  <c r="D3" i="22"/>
  <c r="D2" i="22"/>
  <c r="C12" i="21"/>
  <c r="D12" i="21"/>
  <c r="C11" i="21"/>
  <c r="D11" i="21"/>
  <c r="D10" i="21"/>
  <c r="D9" i="21"/>
  <c r="D8" i="21"/>
  <c r="D7" i="21"/>
  <c r="D6" i="21"/>
  <c r="D5" i="21"/>
  <c r="D4" i="21"/>
  <c r="D3" i="21"/>
  <c r="D2" i="21"/>
  <c r="C12" i="20"/>
  <c r="D12" i="20" s="1"/>
  <c r="C11" i="20"/>
  <c r="D11" i="20" s="1"/>
  <c r="C10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C12" i="17"/>
  <c r="D12" i="17"/>
  <c r="C11" i="17"/>
  <c r="D11" i="17"/>
  <c r="C10" i="17"/>
  <c r="D10" i="17"/>
  <c r="C9" i="17"/>
  <c r="D9" i="17"/>
  <c r="C8" i="17"/>
  <c r="D8" i="17" s="1"/>
  <c r="C7" i="17"/>
  <c r="D7" i="17" s="1"/>
  <c r="C6" i="17"/>
  <c r="D6" i="17"/>
  <c r="C5" i="17"/>
  <c r="D5" i="17"/>
  <c r="C4" i="17"/>
  <c r="D4" i="17"/>
  <c r="C3" i="17"/>
  <c r="D3" i="17"/>
  <c r="C2" i="17"/>
  <c r="D2" i="17" s="1"/>
  <c r="C12" i="16"/>
  <c r="D12" i="16" s="1"/>
  <c r="H11" i="16"/>
  <c r="C11" i="16"/>
  <c r="D11" i="16"/>
  <c r="C10" i="16"/>
  <c r="D10" i="16"/>
  <c r="C9" i="16"/>
  <c r="D9" i="16" s="1"/>
  <c r="C8" i="16"/>
  <c r="D8" i="16"/>
  <c r="C7" i="16"/>
  <c r="D7" i="16"/>
  <c r="H6" i="16"/>
  <c r="C6" i="16"/>
  <c r="D6" i="16" s="1"/>
  <c r="C5" i="16"/>
  <c r="D5" i="16" s="1"/>
  <c r="C4" i="16"/>
  <c r="D4" i="16"/>
  <c r="C3" i="16"/>
  <c r="D3" i="16" s="1"/>
  <c r="C2" i="16"/>
  <c r="D2" i="16"/>
  <c r="Q2" i="8"/>
  <c r="F3" i="8"/>
  <c r="C12" i="8"/>
  <c r="D12" i="8"/>
  <c r="C11" i="8"/>
  <c r="D11" i="8" s="1"/>
  <c r="C10" i="8"/>
  <c r="D10" i="8" s="1"/>
  <c r="C9" i="8"/>
  <c r="D9" i="8"/>
  <c r="C8" i="8"/>
  <c r="D8" i="8" s="1"/>
  <c r="C7" i="8"/>
  <c r="D7" i="8"/>
  <c r="C6" i="8"/>
  <c r="D6" i="8" s="1"/>
  <c r="C5" i="8"/>
  <c r="D5" i="8"/>
  <c r="C4" i="8"/>
  <c r="D4" i="8"/>
  <c r="C3" i="8"/>
  <c r="D3" i="8" s="1"/>
  <c r="C2" i="8"/>
  <c r="D2" i="8" s="1"/>
  <c r="F58" i="26" l="1"/>
  <c r="F53" i="26"/>
  <c r="F85" i="26"/>
  <c r="F91" i="26"/>
  <c r="F18" i="26"/>
  <c r="F25" i="26"/>
  <c r="F63" i="26"/>
  <c r="F72" i="26"/>
  <c r="F98" i="26"/>
  <c r="F38" i="26"/>
  <c r="F42" i="26"/>
  <c r="F47" i="26"/>
  <c r="F64" i="26"/>
  <c r="F68" i="26"/>
  <c r="F99" i="26"/>
  <c r="F22" i="26"/>
  <c r="F34" i="26"/>
  <c r="F65" i="26"/>
  <c r="F29" i="26"/>
  <c r="F90" i="26"/>
  <c r="F61" i="26"/>
  <c r="F77" i="26"/>
  <c r="F81" i="26"/>
  <c r="F94" i="26"/>
  <c r="F31" i="26"/>
  <c r="F35" i="26"/>
  <c r="F44" i="26"/>
  <c r="F62" i="26"/>
  <c r="F74" i="26"/>
  <c r="F78" i="26"/>
  <c r="F87" i="26"/>
  <c r="F19" i="26"/>
  <c r="F27" i="26"/>
  <c r="F40" i="26"/>
  <c r="F51" i="26"/>
  <c r="F70" i="26"/>
  <c r="F83" i="26"/>
  <c r="F92" i="26"/>
  <c r="F96" i="26"/>
  <c r="F100" i="26"/>
  <c r="F15" i="26"/>
  <c r="F32" i="26"/>
  <c r="F45" i="26"/>
  <c r="F48" i="26"/>
  <c r="F55" i="26"/>
  <c r="F88" i="26"/>
  <c r="F24" i="26"/>
  <c r="F28" i="26"/>
  <c r="F37" i="26"/>
  <c r="F41" i="26"/>
  <c r="F67" i="26"/>
  <c r="F71" i="26"/>
  <c r="F80" i="26"/>
  <c r="F84" i="26"/>
  <c r="F97" i="26"/>
  <c r="F101" i="26"/>
  <c r="F16" i="26"/>
  <c r="F21" i="26"/>
  <c r="F46" i="26"/>
  <c r="F49" i="26"/>
  <c r="F56" i="26"/>
  <c r="F60" i="26"/>
  <c r="F76" i="26"/>
  <c r="F93" i="26"/>
  <c r="F20" i="26"/>
  <c r="F23" i="26"/>
  <c r="F33" i="26"/>
  <c r="F39" i="26"/>
  <c r="F43" i="26"/>
  <c r="F52" i="26"/>
  <c r="F54" i="26"/>
  <c r="F59" i="26"/>
  <c r="F69" i="26"/>
  <c r="F75" i="26"/>
  <c r="F82" i="26"/>
  <c r="F86" i="26"/>
  <c r="F89" i="26"/>
  <c r="F95" i="26"/>
  <c r="F14" i="26"/>
  <c r="F17" i="26"/>
  <c r="F26" i="26"/>
  <c r="F30" i="26"/>
  <c r="F36" i="26"/>
  <c r="F57" i="26"/>
  <c r="F66" i="26"/>
  <c r="F73" i="26"/>
  <c r="F79" i="26"/>
  <c r="F102" i="26"/>
  <c r="F4" i="26"/>
  <c r="F12" i="26"/>
  <c r="F9" i="26"/>
  <c r="F3" i="26"/>
  <c r="F11" i="26"/>
  <c r="F6" i="26"/>
  <c r="F13" i="26"/>
  <c r="F8" i="26"/>
  <c r="F2" i="26"/>
  <c r="F5" i="26"/>
  <c r="F10" i="26"/>
  <c r="F12" i="24"/>
  <c r="F13" i="24"/>
  <c r="G6" i="21"/>
  <c r="H6" i="21" s="1"/>
  <c r="G3" i="21"/>
  <c r="H3" i="21" s="1"/>
  <c r="G11" i="23"/>
  <c r="H11" i="23" s="1"/>
  <c r="G7" i="23"/>
  <c r="H7" i="23" s="1"/>
  <c r="G4" i="23"/>
  <c r="H4" i="23" s="1"/>
  <c r="G12" i="25"/>
  <c r="H12" i="25" s="1"/>
  <c r="F4" i="8"/>
  <c r="F12" i="8"/>
  <c r="F5" i="8"/>
  <c r="G5" i="8" s="1"/>
  <c r="H5" i="8" s="1"/>
  <c r="F2" i="8"/>
  <c r="G2" i="8" s="1"/>
  <c r="H2" i="8" s="1"/>
  <c r="F6" i="8"/>
  <c r="G6" i="8" s="1"/>
  <c r="H6" i="8" s="1"/>
  <c r="F8" i="8"/>
  <c r="G8" i="8" s="1"/>
  <c r="H8" i="8" s="1"/>
  <c r="F7" i="8"/>
  <c r="G7" i="8" s="1"/>
  <c r="H7" i="8" s="1"/>
  <c r="F11" i="8"/>
  <c r="F10" i="8"/>
  <c r="G10" i="8" s="1"/>
  <c r="H10" i="8" s="1"/>
  <c r="G10" i="19"/>
  <c r="H10" i="19" s="1"/>
  <c r="F9" i="8"/>
  <c r="G9" i="8" s="1"/>
  <c r="H9" i="8" s="1"/>
  <c r="G12" i="17"/>
  <c r="H12" i="17" s="1"/>
  <c r="G6" i="19"/>
  <c r="H6" i="19" s="1"/>
  <c r="F9" i="19"/>
  <c r="G9" i="19" s="1"/>
  <c r="H9" i="19" s="1"/>
  <c r="F5" i="19"/>
  <c r="G5" i="19" s="1"/>
  <c r="H5" i="19" s="1"/>
  <c r="F4" i="20"/>
  <c r="F3" i="23"/>
  <c r="G3" i="23" s="1"/>
  <c r="H3" i="23" s="1"/>
  <c r="F3" i="25"/>
  <c r="G3" i="25" s="1"/>
  <c r="H3" i="25" s="1"/>
  <c r="F11" i="25"/>
  <c r="G11" i="25" s="1"/>
  <c r="H11" i="25" s="1"/>
  <c r="F8" i="25"/>
  <c r="G8" i="25" s="1"/>
  <c r="H8" i="25" s="1"/>
  <c r="F11" i="22"/>
  <c r="F7" i="22"/>
  <c r="F2" i="22"/>
  <c r="G4" i="22" s="1"/>
  <c r="H4" i="22" s="1"/>
  <c r="F10" i="23"/>
  <c r="G10" i="23" s="1"/>
  <c r="H10" i="23" s="1"/>
  <c r="F6" i="23"/>
  <c r="G6" i="23" s="1"/>
  <c r="H6" i="23" s="1"/>
  <c r="F10" i="17"/>
  <c r="G10" i="17" s="1"/>
  <c r="H10" i="17" s="1"/>
  <c r="F6" i="17"/>
  <c r="F9" i="16"/>
  <c r="G9" i="16" s="1"/>
  <c r="H9" i="16" s="1"/>
  <c r="F5" i="16"/>
  <c r="G5" i="16" s="1"/>
  <c r="H5" i="16" s="1"/>
  <c r="F12" i="19"/>
  <c r="G12" i="19" s="1"/>
  <c r="H12" i="19" s="1"/>
  <c r="F8" i="19"/>
  <c r="G8" i="19" s="1"/>
  <c r="H8" i="19" s="1"/>
  <c r="F4" i="19"/>
  <c r="G4" i="19" s="1"/>
  <c r="H4" i="19" s="1"/>
  <c r="F11" i="20"/>
  <c r="F7" i="20"/>
  <c r="F3" i="20"/>
  <c r="F9" i="21"/>
  <c r="G9" i="21" s="1"/>
  <c r="H9" i="21" s="1"/>
  <c r="F5" i="21"/>
  <c r="G5" i="21" s="1"/>
  <c r="H5" i="21" s="1"/>
  <c r="F3" i="22"/>
  <c r="F5" i="25"/>
  <c r="G5" i="25" s="1"/>
  <c r="H5" i="25" s="1"/>
  <c r="F9" i="23"/>
  <c r="G9" i="23" s="1"/>
  <c r="H9" i="23" s="1"/>
  <c r="F5" i="23"/>
  <c r="G5" i="23" s="1"/>
  <c r="H5" i="23" s="1"/>
  <c r="F10" i="25"/>
  <c r="G10" i="25" s="1"/>
  <c r="H10" i="25" s="1"/>
  <c r="F6" i="22"/>
  <c r="F9" i="17"/>
  <c r="F5" i="17"/>
  <c r="F12" i="16"/>
  <c r="G12" i="16" s="1"/>
  <c r="H12" i="16" s="1"/>
  <c r="F8" i="16"/>
  <c r="G8" i="16" s="1"/>
  <c r="H8" i="16" s="1"/>
  <c r="F11" i="19"/>
  <c r="G11" i="19" s="1"/>
  <c r="H11" i="19" s="1"/>
  <c r="F7" i="19"/>
  <c r="G7" i="19" s="1"/>
  <c r="H7" i="19" s="1"/>
  <c r="F3" i="19"/>
  <c r="G3" i="19" s="1"/>
  <c r="H3" i="19" s="1"/>
  <c r="F10" i="20"/>
  <c r="F6" i="20"/>
  <c r="F12" i="21"/>
  <c r="G12" i="21" s="1"/>
  <c r="H12" i="21" s="1"/>
  <c r="F8" i="21"/>
  <c r="G8" i="21" s="1"/>
  <c r="H8" i="21" s="1"/>
  <c r="F7" i="25"/>
  <c r="G7" i="25" s="1"/>
  <c r="H7" i="25" s="1"/>
  <c r="F2" i="17"/>
  <c r="G11" i="17" s="1"/>
  <c r="H11" i="17" s="1"/>
  <c r="F4" i="24"/>
  <c r="F6" i="24"/>
  <c r="F8" i="24"/>
  <c r="F10" i="24"/>
  <c r="F10" i="22"/>
  <c r="F3" i="24"/>
  <c r="F5" i="24"/>
  <c r="F7" i="24"/>
  <c r="F9" i="24"/>
  <c r="F9" i="22"/>
  <c r="F12" i="23"/>
  <c r="G12" i="23" s="1"/>
  <c r="H12" i="23" s="1"/>
  <c r="F8" i="23"/>
  <c r="G8" i="23" s="1"/>
  <c r="H8" i="23" s="1"/>
  <c r="F2" i="20"/>
  <c r="G13" i="20" s="1"/>
  <c r="H13" i="20" s="1"/>
  <c r="F4" i="25"/>
  <c r="G4" i="25" s="1"/>
  <c r="H4" i="25" s="1"/>
  <c r="G53" i="26" l="1"/>
  <c r="H53" i="26" s="1"/>
  <c r="G26" i="26"/>
  <c r="H26" i="26" s="1"/>
  <c r="G19" i="26"/>
  <c r="H19" i="26" s="1"/>
  <c r="G82" i="26"/>
  <c r="H82" i="26" s="1"/>
  <c r="G76" i="26"/>
  <c r="H76" i="26" s="1"/>
  <c r="G96" i="26"/>
  <c r="H96" i="26" s="1"/>
  <c r="G22" i="26"/>
  <c r="H22" i="26" s="1"/>
  <c r="G17" i="26"/>
  <c r="H17" i="26" s="1"/>
  <c r="G75" i="26"/>
  <c r="H75" i="26" s="1"/>
  <c r="G70" i="26"/>
  <c r="H70" i="26" s="1"/>
  <c r="G64" i="26"/>
  <c r="H64" i="26" s="1"/>
  <c r="G101" i="26"/>
  <c r="H101" i="26" s="1"/>
  <c r="G14" i="26"/>
  <c r="H14" i="26" s="1"/>
  <c r="G69" i="26"/>
  <c r="H69" i="26" s="1"/>
  <c r="G60" i="26"/>
  <c r="H60" i="26" s="1"/>
  <c r="G61" i="26"/>
  <c r="H61" i="26" s="1"/>
  <c r="G49" i="26"/>
  <c r="H49" i="26" s="1"/>
  <c r="G6" i="26"/>
  <c r="H6" i="26" s="1"/>
  <c r="G98" i="26"/>
  <c r="H98" i="26" s="1"/>
  <c r="G59" i="26"/>
  <c r="H59" i="26" s="1"/>
  <c r="G65" i="26"/>
  <c r="H65" i="26" s="1"/>
  <c r="G24" i="26"/>
  <c r="H24" i="26" s="1"/>
  <c r="G46" i="26"/>
  <c r="H46" i="26" s="1"/>
  <c r="G11" i="26"/>
  <c r="H11" i="26" s="1"/>
  <c r="G92" i="26"/>
  <c r="H92" i="26" s="1"/>
  <c r="G54" i="26"/>
  <c r="H54" i="26" s="1"/>
  <c r="G31" i="26"/>
  <c r="H31" i="26" s="1"/>
  <c r="G32" i="26"/>
  <c r="H32" i="26" s="1"/>
  <c r="G16" i="26"/>
  <c r="H16" i="26" s="1"/>
  <c r="G57" i="26"/>
  <c r="H57" i="26" s="1"/>
  <c r="G52" i="26"/>
  <c r="H52" i="26" s="1"/>
  <c r="G21" i="26"/>
  <c r="H21" i="26" s="1"/>
  <c r="G27" i="26"/>
  <c r="H27" i="26" s="1"/>
  <c r="G74" i="26"/>
  <c r="H74" i="26" s="1"/>
  <c r="G9" i="26"/>
  <c r="H9" i="26" s="1"/>
  <c r="G89" i="26"/>
  <c r="H89" i="26" s="1"/>
  <c r="G43" i="26"/>
  <c r="H43" i="26" s="1"/>
  <c r="G38" i="26"/>
  <c r="H38" i="26" s="1"/>
  <c r="G81" i="26"/>
  <c r="H81" i="26" s="1"/>
  <c r="G94" i="26"/>
  <c r="H94" i="26" s="1"/>
  <c r="G100" i="26"/>
  <c r="H100" i="26" s="1"/>
  <c r="G84" i="26"/>
  <c r="H84" i="26" s="1"/>
  <c r="G58" i="26"/>
  <c r="H58" i="26" s="1"/>
  <c r="G2" i="26"/>
  <c r="H2" i="26" s="1"/>
  <c r="G93" i="26"/>
  <c r="H93" i="26" s="1"/>
  <c r="G63" i="26"/>
  <c r="H63" i="26" s="1"/>
  <c r="G34" i="26"/>
  <c r="H34" i="26" s="1"/>
  <c r="G29" i="26"/>
  <c r="H29" i="26" s="1"/>
  <c r="G33" i="26"/>
  <c r="H33" i="26" s="1"/>
  <c r="G71" i="26"/>
  <c r="H71" i="26" s="1"/>
  <c r="G87" i="26"/>
  <c r="H87" i="26" s="1"/>
  <c r="G102" i="26"/>
  <c r="H102" i="26" s="1"/>
  <c r="G88" i="26"/>
  <c r="H88" i="26" s="1"/>
  <c r="G23" i="26"/>
  <c r="H23" i="26" s="1"/>
  <c r="G91" i="26"/>
  <c r="H91" i="26" s="1"/>
  <c r="G90" i="26"/>
  <c r="H90" i="26" s="1"/>
  <c r="G56" i="26"/>
  <c r="H56" i="26" s="1"/>
  <c r="G13" i="26"/>
  <c r="H13" i="26" s="1"/>
  <c r="G79" i="26"/>
  <c r="H79" i="26" s="1"/>
  <c r="G51" i="26"/>
  <c r="H51" i="26" s="1"/>
  <c r="G20" i="26"/>
  <c r="H20" i="26" s="1"/>
  <c r="G41" i="26"/>
  <c r="H41" i="26" s="1"/>
  <c r="G83" i="26"/>
  <c r="H83" i="26" s="1"/>
  <c r="G97" i="26"/>
  <c r="H97" i="26" s="1"/>
  <c r="G73" i="26"/>
  <c r="H73" i="26" s="1"/>
  <c r="G28" i="26"/>
  <c r="H28" i="26" s="1"/>
  <c r="G47" i="26"/>
  <c r="H47" i="26" s="1"/>
  <c r="G48" i="26"/>
  <c r="H48" i="26" s="1"/>
  <c r="G44" i="26"/>
  <c r="H44" i="26" s="1"/>
  <c r="G37" i="26"/>
  <c r="H37" i="26" s="1"/>
  <c r="G66" i="26"/>
  <c r="H66" i="26" s="1"/>
  <c r="G55" i="26"/>
  <c r="H55" i="26" s="1"/>
  <c r="G25" i="26"/>
  <c r="H25" i="26" s="1"/>
  <c r="G80" i="26"/>
  <c r="H80" i="26" s="1"/>
  <c r="G40" i="26"/>
  <c r="H40" i="26" s="1"/>
  <c r="G35" i="26"/>
  <c r="H35" i="26" s="1"/>
  <c r="G3" i="26"/>
  <c r="H3" i="26" s="1"/>
  <c r="G78" i="26"/>
  <c r="H78" i="26" s="1"/>
  <c r="G95" i="26"/>
  <c r="H95" i="26" s="1"/>
  <c r="G85" i="26"/>
  <c r="H85" i="26" s="1"/>
  <c r="G67" i="26"/>
  <c r="H67" i="26" s="1"/>
  <c r="G18" i="26"/>
  <c r="H18" i="26" s="1"/>
  <c r="G10" i="26"/>
  <c r="H10" i="26" s="1"/>
  <c r="G36" i="26"/>
  <c r="H36" i="26" s="1"/>
  <c r="G72" i="26"/>
  <c r="H72" i="26" s="1"/>
  <c r="G5" i="26"/>
  <c r="H5" i="26" s="1"/>
  <c r="G12" i="26"/>
  <c r="H12" i="26" s="1"/>
  <c r="G30" i="26"/>
  <c r="H30" i="26" s="1"/>
  <c r="G62" i="26"/>
  <c r="H62" i="26" s="1"/>
  <c r="G86" i="26"/>
  <c r="H86" i="26" s="1"/>
  <c r="G39" i="26"/>
  <c r="H39" i="26" s="1"/>
  <c r="G15" i="26"/>
  <c r="H15" i="26" s="1"/>
  <c r="G42" i="26"/>
  <c r="H42" i="26" s="1"/>
  <c r="G77" i="26"/>
  <c r="H77" i="26" s="1"/>
  <c r="G99" i="26"/>
  <c r="H99" i="26" s="1"/>
  <c r="G45" i="26"/>
  <c r="H45" i="26" s="1"/>
  <c r="G50" i="26"/>
  <c r="H50" i="26" s="1"/>
  <c r="G68" i="26"/>
  <c r="H68" i="26" s="1"/>
  <c r="G4" i="26"/>
  <c r="H4" i="26" s="1"/>
  <c r="G8" i="26"/>
  <c r="H8" i="26" s="1"/>
  <c r="G7" i="26"/>
  <c r="H7" i="26" s="1"/>
  <c r="G5" i="20"/>
  <c r="H5" i="20" s="1"/>
  <c r="G7" i="20"/>
  <c r="H7" i="20" s="1"/>
  <c r="G11" i="20"/>
  <c r="H11" i="20" s="1"/>
  <c r="G4" i="20"/>
  <c r="H4" i="20" s="1"/>
  <c r="G6" i="24"/>
  <c r="H6" i="24" s="1"/>
  <c r="G13" i="24"/>
  <c r="H13" i="24" s="1"/>
  <c r="G9" i="24"/>
  <c r="H9" i="24" s="1"/>
  <c r="G4" i="24"/>
  <c r="H4" i="24" s="1"/>
  <c r="G5" i="22"/>
  <c r="H5" i="22" s="1"/>
  <c r="G3" i="22"/>
  <c r="H3" i="22" s="1"/>
  <c r="G9" i="22"/>
  <c r="H9" i="22" s="1"/>
  <c r="G8" i="22"/>
  <c r="H8" i="22" s="1"/>
  <c r="G4" i="17"/>
  <c r="H4" i="17" s="1"/>
  <c r="G8" i="17"/>
  <c r="H8" i="17" s="1"/>
  <c r="G2" i="24"/>
  <c r="H2" i="24" s="1"/>
  <c r="G12" i="24"/>
  <c r="H12" i="24" s="1"/>
  <c r="G7" i="24"/>
  <c r="H7" i="24" s="1"/>
  <c r="G12" i="8"/>
  <c r="H12" i="8" s="1"/>
  <c r="G2" i="17"/>
  <c r="H2" i="17" s="1"/>
  <c r="G3" i="17"/>
  <c r="H3" i="17" s="1"/>
  <c r="G7" i="17"/>
  <c r="H7" i="17" s="1"/>
  <c r="G5" i="24"/>
  <c r="H5" i="24" s="1"/>
  <c r="G3" i="24"/>
  <c r="H3" i="24" s="1"/>
  <c r="G2" i="22"/>
  <c r="H2" i="22" s="1"/>
  <c r="G12" i="22"/>
  <c r="H12" i="22" s="1"/>
  <c r="G2" i="20"/>
  <c r="H2" i="20" s="1"/>
  <c r="G8" i="20"/>
  <c r="H8" i="20" s="1"/>
  <c r="G12" i="20"/>
  <c r="H12" i="20" s="1"/>
  <c r="G9" i="17"/>
  <c r="H9" i="17" s="1"/>
  <c r="G11" i="22"/>
  <c r="H11" i="22" s="1"/>
  <c r="G13" i="17"/>
  <c r="H13" i="17" s="1"/>
  <c r="G11" i="24"/>
  <c r="H11" i="24" s="1"/>
  <c r="G4" i="8"/>
  <c r="H4" i="8" s="1"/>
  <c r="G9" i="20"/>
  <c r="H9" i="20" s="1"/>
  <c r="G10" i="22"/>
  <c r="H10" i="22" s="1"/>
  <c r="G5" i="17"/>
  <c r="H5" i="17" s="1"/>
  <c r="G7" i="22"/>
  <c r="H7" i="22" s="1"/>
  <c r="G10" i="24"/>
  <c r="H10" i="24" s="1"/>
  <c r="G6" i="20"/>
  <c r="H6" i="20" s="1"/>
  <c r="G8" i="24"/>
  <c r="H8" i="24" s="1"/>
  <c r="G10" i="20"/>
  <c r="H10" i="20" s="1"/>
  <c r="G6" i="22"/>
  <c r="H6" i="22" s="1"/>
  <c r="G3" i="20"/>
  <c r="H3" i="20" s="1"/>
  <c r="G6" i="17"/>
  <c r="H6" i="17" s="1"/>
  <c r="G11" i="8"/>
  <c r="H11" i="8" s="1"/>
  <c r="G3" i="8"/>
  <c r="H3" i="8" s="1"/>
</calcChain>
</file>

<file path=xl/sharedStrings.xml><?xml version="1.0" encoding="utf-8"?>
<sst xmlns="http://schemas.openxmlformats.org/spreadsheetml/2006/main" count="166" uniqueCount="24">
  <si>
    <t>Y (Mpa)</t>
  </si>
  <si>
    <t>(-1/Y)</t>
  </si>
  <si>
    <t>Mass (g)</t>
  </si>
  <si>
    <t>100-RWC</t>
  </si>
  <si>
    <t>Time</t>
  </si>
  <si>
    <t>Total non-stem mass (g)</t>
  </si>
  <si>
    <t>Stem mass (g)</t>
  </si>
  <si>
    <t>Weigh boat mass (g)</t>
  </si>
  <si>
    <t>Gasket mass (g)</t>
  </si>
  <si>
    <t>Parafilm mass (g)</t>
  </si>
  <si>
    <t>Tape mass (g)</t>
  </si>
  <si>
    <t>Other non-stem mass (g)</t>
  </si>
  <si>
    <t>Notes</t>
  </si>
  <si>
    <t>Y (psi)</t>
  </si>
  <si>
    <t>% fully hydrated mass</t>
  </si>
  <si>
    <t>probably incorrect mass imputted - wrote down a clearly wrong number, tried to change order of digits so they would make sense</t>
  </si>
  <si>
    <t>Tree</t>
  </si>
  <si>
    <t>psi</t>
  </si>
  <si>
    <t>mpa</t>
  </si>
  <si>
    <t>1_mpa</t>
  </si>
  <si>
    <t>mass_g</t>
  </si>
  <si>
    <t>stem_mass_g</t>
  </si>
  <si>
    <t>rwc</t>
  </si>
  <si>
    <t>100_rwc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</si>
</sst>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2" fillId="2" borderId="3" xfId="0" applyFont="1" applyFill="1" applyBorder="1"/>
    <xf numFmtId="0" fontId="0" fillId="0" borderId="7" xfId="0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'2382'!$H$2:$H$10</c:f>
              <c:numCache>
                <c:formatCode>General</c:formatCode>
                <c:ptCount val="9"/>
                <c:pt idx="0">
                  <c:v>0</c:v>
                </c:pt>
                <c:pt idx="1">
                  <c:v>0.59629236037309852</c:v>
                </c:pt>
                <c:pt idx="2">
                  <c:v>1.7357421183137944</c:v>
                </c:pt>
                <c:pt idx="3">
                  <c:v>2.4146888652732912</c:v>
                </c:pt>
                <c:pt idx="4">
                  <c:v>3.0995394969890384</c:v>
                </c:pt>
                <c:pt idx="5">
                  <c:v>3.8729484000472212</c:v>
                </c:pt>
                <c:pt idx="6">
                  <c:v>4.5400873774944017</c:v>
                </c:pt>
                <c:pt idx="7">
                  <c:v>5.3253040500649007</c:v>
                </c:pt>
                <c:pt idx="8">
                  <c:v>5.7326720982405988</c:v>
                </c:pt>
              </c:numCache>
            </c:numRef>
          </c:xVal>
          <c:yVal>
            <c:numRef>
              <c:f>'2382'!$D$2:$D$10</c:f>
              <c:numCache>
                <c:formatCode>General</c:formatCode>
                <c:ptCount val="9"/>
                <c:pt idx="0">
                  <c:v>2.5641025641025639</c:v>
                </c:pt>
                <c:pt idx="1">
                  <c:v>2.5641025641025639</c:v>
                </c:pt>
                <c:pt idx="2">
                  <c:v>2.0833333333333335</c:v>
                </c:pt>
                <c:pt idx="3">
                  <c:v>1.8518518518518516</c:v>
                </c:pt>
                <c:pt idx="4">
                  <c:v>1.4492753623188404</c:v>
                </c:pt>
                <c:pt idx="5">
                  <c:v>1.0416666666666667</c:v>
                </c:pt>
                <c:pt idx="6">
                  <c:v>0.7407407407407407</c:v>
                </c:pt>
                <c:pt idx="7">
                  <c:v>0.57471264367816088</c:v>
                </c:pt>
                <c:pt idx="8">
                  <c:v>0.51282051282051289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5-7A4E-9122-3544143AE8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'2382'!$H$11:$H$13</c:f>
              <c:numCache>
                <c:formatCode>General</c:formatCode>
                <c:ptCount val="3"/>
                <c:pt idx="0">
                  <c:v>6.3112528043452301</c:v>
                </c:pt>
                <c:pt idx="1">
                  <c:v>7.0138150903294587</c:v>
                </c:pt>
                <c:pt idx="2">
                  <c:v>7.7577045696067586</c:v>
                </c:pt>
              </c:numCache>
            </c:numRef>
          </c:xVal>
          <c:yVal>
            <c:numRef>
              <c:f>'2382'!$D$11:$D$13</c:f>
              <c:numCache>
                <c:formatCode>General</c:formatCode>
                <c:ptCount val="3"/>
                <c:pt idx="0">
                  <c:v>0.4504504504504504</c:v>
                </c:pt>
                <c:pt idx="1">
                  <c:v>0.42194092827004215</c:v>
                </c:pt>
                <c:pt idx="2">
                  <c:v>0.38759689922480617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5-7A4E-9122-3544143A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76864"/>
        <c:axId val="1993666608"/>
      </c:scatterChart>
      <c:valAx>
        <c:axId val="19936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6608"/>
        <c:crosses val="autoZero"/>
        <c:crossBetween val="midCat"/>
      </c:valAx>
      <c:valAx>
        <c:axId val="19936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TEMPLATE!$D$3:$D$10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D-3347-8793-005300F1EC1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TEMPLATE!$H$8:$H$9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D-3347-8793-005300F1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86240"/>
        <c:axId val="1828588560"/>
      </c:scatterChart>
      <c:valAx>
        <c:axId val="1828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8560"/>
        <c:crosses val="autoZero"/>
        <c:crossBetween val="midCat"/>
      </c:valAx>
      <c:valAx>
        <c:axId val="1828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'2381'!$H$2:$H$8</c:f>
              <c:numCache>
                <c:formatCode>General</c:formatCode>
                <c:ptCount val="7"/>
                <c:pt idx="0">
                  <c:v>0</c:v>
                </c:pt>
                <c:pt idx="1">
                  <c:v>0.35938992329732855</c:v>
                </c:pt>
                <c:pt idx="2">
                  <c:v>0.68530242908202865</c:v>
                </c:pt>
                <c:pt idx="3">
                  <c:v>0.89699786335306442</c:v>
                </c:pt>
                <c:pt idx="4">
                  <c:v>1.0328767932572589</c:v>
                </c:pt>
                <c:pt idx="5">
                  <c:v>1.1569401640393409</c:v>
                </c:pt>
                <c:pt idx="6">
                  <c:v>1.2928190939435353</c:v>
                </c:pt>
              </c:numCache>
            </c:numRef>
          </c:xVal>
          <c:yVal>
            <c:numRef>
              <c:f>'2381'!$D$2:$D$8</c:f>
              <c:numCache>
                <c:formatCode>General</c:formatCode>
                <c:ptCount val="7"/>
                <c:pt idx="0">
                  <c:v>5.8479532163742682</c:v>
                </c:pt>
                <c:pt idx="1">
                  <c:v>2.3255813953488373</c:v>
                </c:pt>
                <c:pt idx="2">
                  <c:v>1.5337423312883436</c:v>
                </c:pt>
                <c:pt idx="3">
                  <c:v>0.56497175141242939</c:v>
                </c:pt>
                <c:pt idx="4">
                  <c:v>0.35335689045936397</c:v>
                </c:pt>
                <c:pt idx="5">
                  <c:v>0.33557046979865773</c:v>
                </c:pt>
                <c:pt idx="6">
                  <c:v>0.32467532467532467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B-9640-B9D4-DE581BB08E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'2381'!$H$8:$H$11</c:f>
              <c:numCache>
                <c:formatCode>General</c:formatCode>
                <c:ptCount val="4"/>
                <c:pt idx="0">
                  <c:v>1.2928190939435353</c:v>
                </c:pt>
                <c:pt idx="1">
                  <c:v>1.4789141501166796</c:v>
                </c:pt>
                <c:pt idx="2">
                  <c:v>1.7496873799982211</c:v>
                </c:pt>
                <c:pt idx="3">
                  <c:v>2.0401532084166121</c:v>
                </c:pt>
              </c:numCache>
            </c:numRef>
          </c:xVal>
          <c:yVal>
            <c:numRef>
              <c:f>'2381'!$D$8:$D$11</c:f>
              <c:numCache>
                <c:formatCode>General</c:formatCode>
                <c:ptCount val="4"/>
                <c:pt idx="0">
                  <c:v>0.32467532467532467</c:v>
                </c:pt>
                <c:pt idx="1">
                  <c:v>0.3048780487804878</c:v>
                </c:pt>
                <c:pt idx="2">
                  <c:v>0.28409090909090912</c:v>
                </c:pt>
                <c:pt idx="3">
                  <c:v>0.27472527472527469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B-9640-B9D4-DE581BB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27776"/>
        <c:axId val="2009930096"/>
      </c:scatterChart>
      <c:valAx>
        <c:axId val="20099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0096"/>
        <c:crosses val="autoZero"/>
        <c:crossBetween val="midCat"/>
      </c:valAx>
      <c:valAx>
        <c:axId val="2009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'2384'!$H$2:$H$8</c:f>
              <c:numCache>
                <c:formatCode>General</c:formatCode>
                <c:ptCount val="7"/>
                <c:pt idx="0">
                  <c:v>0</c:v>
                </c:pt>
                <c:pt idx="1">
                  <c:v>0.1302167063211499</c:v>
                </c:pt>
                <c:pt idx="2">
                  <c:v>0.23390778728057171</c:v>
                </c:pt>
                <c:pt idx="3">
                  <c:v>0.36010545945597983</c:v>
                </c:pt>
                <c:pt idx="4">
                  <c:v>0.44450517651598886</c:v>
                </c:pt>
                <c:pt idx="5">
                  <c:v>0.51524017748054973</c:v>
                </c:pt>
                <c:pt idx="6">
                  <c:v>0.62455790624397878</c:v>
                </c:pt>
              </c:numCache>
            </c:numRef>
          </c:xVal>
          <c:yVal>
            <c:numRef>
              <c:f>'2384'!$D$2:$D$8</c:f>
              <c:numCache>
                <c:formatCode>General</c:formatCode>
                <c:ptCount val="7"/>
                <c:pt idx="0">
                  <c:v>3.9682539682539684</c:v>
                </c:pt>
                <c:pt idx="1">
                  <c:v>1.0471204188481675</c:v>
                </c:pt>
                <c:pt idx="2">
                  <c:v>0.54945054945054939</c:v>
                </c:pt>
                <c:pt idx="3">
                  <c:v>0.42016806722689076</c:v>
                </c:pt>
                <c:pt idx="4">
                  <c:v>0.37037037037037035</c:v>
                </c:pt>
                <c:pt idx="5">
                  <c:v>0.33003300330033003</c:v>
                </c:pt>
                <c:pt idx="6">
                  <c:v>0.3048780487804878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3046-B0D3-9FC58F2A5B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'2384'!$H$8:$H$10</c:f>
              <c:numCache>
                <c:formatCode>General</c:formatCode>
                <c:ptCount val="3"/>
                <c:pt idx="0">
                  <c:v>0.62455790624397878</c:v>
                </c:pt>
                <c:pt idx="1">
                  <c:v>0.74191370329882034</c:v>
                </c:pt>
                <c:pt idx="2">
                  <c:v>0.9010674554690894</c:v>
                </c:pt>
              </c:numCache>
            </c:numRef>
          </c:xVal>
          <c:yVal>
            <c:numRef>
              <c:f>'2384'!$D$8:$D$10</c:f>
              <c:numCache>
                <c:formatCode>General</c:formatCode>
                <c:ptCount val="3"/>
                <c:pt idx="0">
                  <c:v>0.3048780487804878</c:v>
                </c:pt>
                <c:pt idx="1">
                  <c:v>0.27472527472527469</c:v>
                </c:pt>
                <c:pt idx="2">
                  <c:v>0.2544529262086514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E-3046-B0D3-9FC58F2A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30704"/>
        <c:axId val="1928301664"/>
      </c:scatterChart>
      <c:valAx>
        <c:axId val="19283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01664"/>
        <c:crosses val="autoZero"/>
        <c:crossBetween val="midCat"/>
      </c:valAx>
      <c:valAx>
        <c:axId val="19283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'2365'!$H$2:$H$8</c:f>
              <c:numCache>
                <c:formatCode>General</c:formatCode>
                <c:ptCount val="7"/>
                <c:pt idx="0">
                  <c:v>0</c:v>
                </c:pt>
                <c:pt idx="1">
                  <c:v>0.33341903139763929</c:v>
                </c:pt>
                <c:pt idx="2">
                  <c:v>0.54953883729152153</c:v>
                </c:pt>
                <c:pt idx="3">
                  <c:v>1.2461034161390785</c:v>
                </c:pt>
                <c:pt idx="4">
                  <c:v>1.3778641899926072</c:v>
                </c:pt>
                <c:pt idx="5">
                  <c:v>1.5128386412571899</c:v>
                </c:pt>
                <c:pt idx="6">
                  <c:v>1.7096763826847052</c:v>
                </c:pt>
              </c:numCache>
            </c:numRef>
          </c:xVal>
          <c:yVal>
            <c:numRef>
              <c:f>'2365'!$D$2:$D$8</c:f>
              <c:numCache>
                <c:formatCode>General</c:formatCode>
                <c:ptCount val="7"/>
                <c:pt idx="0">
                  <c:v>4.6082949308755765</c:v>
                </c:pt>
                <c:pt idx="1">
                  <c:v>1.0917030567685588</c:v>
                </c:pt>
                <c:pt idx="2">
                  <c:v>0.90909090909090906</c:v>
                </c:pt>
                <c:pt idx="3">
                  <c:v>0.7246376811594204</c:v>
                </c:pt>
                <c:pt idx="4">
                  <c:v>0.59523809523809523</c:v>
                </c:pt>
                <c:pt idx="5">
                  <c:v>0.48076923076923073</c:v>
                </c:pt>
                <c:pt idx="6">
                  <c:v>0.38461538461538458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D-1547-AA31-2B06BC1B41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'2365'!$H$8:$H$10</c:f>
              <c:numCache>
                <c:formatCode>General</c:formatCode>
                <c:ptCount val="3"/>
                <c:pt idx="0">
                  <c:v>1.7096763826847052</c:v>
                </c:pt>
                <c:pt idx="1">
                  <c:v>1.9418645756339004</c:v>
                </c:pt>
                <c:pt idx="2">
                  <c:v>2.198958768518807</c:v>
                </c:pt>
              </c:numCache>
            </c:numRef>
          </c:xVal>
          <c:yVal>
            <c:numRef>
              <c:f>'2365'!$D$8:$D$10</c:f>
              <c:numCache>
                <c:formatCode>General</c:formatCode>
                <c:ptCount val="3"/>
                <c:pt idx="0">
                  <c:v>0.38461538461538458</c:v>
                </c:pt>
                <c:pt idx="1">
                  <c:v>0.33333333333333331</c:v>
                </c:pt>
                <c:pt idx="2">
                  <c:v>0.30303030303030304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D-1547-AA31-2B06BC1B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91808"/>
        <c:axId val="1896286896"/>
      </c:scatterChart>
      <c:valAx>
        <c:axId val="1896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86896"/>
        <c:crosses val="autoZero"/>
        <c:crossBetween val="midCat"/>
      </c:valAx>
      <c:valAx>
        <c:axId val="1896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'2343_1'!$H$2:$H$9</c:f>
              <c:numCache>
                <c:formatCode>General</c:formatCode>
                <c:ptCount val="8"/>
                <c:pt idx="0">
                  <c:v>0</c:v>
                </c:pt>
                <c:pt idx="1">
                  <c:v>1.0428141293970015</c:v>
                </c:pt>
                <c:pt idx="2">
                  <c:v>1.3732833957552373</c:v>
                </c:pt>
                <c:pt idx="3">
                  <c:v>2.7025042226628102</c:v>
                </c:pt>
                <c:pt idx="4">
                  <c:v>5.0598516560181679</c:v>
                </c:pt>
                <c:pt idx="5">
                  <c:v>6.3229786296539885</c:v>
                </c:pt>
                <c:pt idx="6">
                  <c:v>9.4073584489974422</c:v>
                </c:pt>
                <c:pt idx="7">
                  <c:v>20.085187633105576</c:v>
                </c:pt>
              </c:numCache>
            </c:numRef>
          </c:xVal>
          <c:yVal>
            <c:numRef>
              <c:f>'2343_1'!$D$2:$D$9</c:f>
              <c:numCache>
                <c:formatCode>General</c:formatCode>
                <c:ptCount val="8"/>
                <c:pt idx="0">
                  <c:v>5.6497175141242941</c:v>
                </c:pt>
                <c:pt idx="1">
                  <c:v>0.84745762711864414</c:v>
                </c:pt>
                <c:pt idx="2">
                  <c:v>0.71942446043165476</c:v>
                </c:pt>
                <c:pt idx="3">
                  <c:v>0.63694267515923564</c:v>
                </c:pt>
                <c:pt idx="4">
                  <c:v>0.54945054945054939</c:v>
                </c:pt>
                <c:pt idx="5">
                  <c:v>0.4504504504504504</c:v>
                </c:pt>
                <c:pt idx="6">
                  <c:v>0.38910505836575876</c:v>
                </c:pt>
                <c:pt idx="7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E14B-B352-42FA1AADC5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'2343_1'!$H$6:$H$9</c:f>
              <c:numCache>
                <c:formatCode>General</c:formatCode>
                <c:ptCount val="4"/>
                <c:pt idx="0">
                  <c:v>5.0598516560181679</c:v>
                </c:pt>
                <c:pt idx="1">
                  <c:v>6.3229786296539885</c:v>
                </c:pt>
                <c:pt idx="2">
                  <c:v>9.4073584489974422</c:v>
                </c:pt>
                <c:pt idx="3">
                  <c:v>20.085187633105576</c:v>
                </c:pt>
              </c:numCache>
            </c:numRef>
          </c:xVal>
          <c:yVal>
            <c:numRef>
              <c:f>'2343_1'!$D$6:$D$9</c:f>
              <c:numCache>
                <c:formatCode>General</c:formatCode>
                <c:ptCount val="4"/>
                <c:pt idx="0">
                  <c:v>0.54945054945054939</c:v>
                </c:pt>
                <c:pt idx="1">
                  <c:v>0.4504504504504504</c:v>
                </c:pt>
                <c:pt idx="2">
                  <c:v>0.38910505836575876</c:v>
                </c:pt>
                <c:pt idx="3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4-E14B-B352-42FA1AAD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06544"/>
        <c:axId val="2011408864"/>
      </c:scatterChart>
      <c:valAx>
        <c:axId val="20114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8864"/>
        <c:crosses val="autoZero"/>
        <c:crossBetween val="midCat"/>
      </c:valAx>
      <c:valAx>
        <c:axId val="2011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'2343_2'!$H$2:$H$8</c:f>
              <c:numCache>
                <c:formatCode>General</c:formatCode>
                <c:ptCount val="7"/>
                <c:pt idx="0">
                  <c:v>0</c:v>
                </c:pt>
                <c:pt idx="1">
                  <c:v>0.20205583797046245</c:v>
                </c:pt>
                <c:pt idx="2">
                  <c:v>0.28784938821982564</c:v>
                </c:pt>
                <c:pt idx="3">
                  <c:v>0.4417966933401658</c:v>
                </c:pt>
                <c:pt idx="4">
                  <c:v>0.59734761622219423</c:v>
                </c:pt>
                <c:pt idx="5">
                  <c:v>0.80742154300101276</c:v>
                </c:pt>
                <c:pt idx="6">
                  <c:v>1.0479642072515674</c:v>
                </c:pt>
              </c:numCache>
            </c:numRef>
          </c:xVal>
          <c:yVal>
            <c:numRef>
              <c:f>'2343_2'!$D$2:$D$8</c:f>
              <c:numCache>
                <c:formatCode>General</c:formatCode>
                <c:ptCount val="7"/>
                <c:pt idx="0">
                  <c:v>3.0303030303030303</c:v>
                </c:pt>
                <c:pt idx="1">
                  <c:v>2.1276595744680851</c:v>
                </c:pt>
                <c:pt idx="2">
                  <c:v>1.7543859649122808</c:v>
                </c:pt>
                <c:pt idx="3">
                  <c:v>1.3698630136986301</c:v>
                </c:pt>
                <c:pt idx="4">
                  <c:v>0.98039215686274506</c:v>
                </c:pt>
                <c:pt idx="5">
                  <c:v>0.64935064935064934</c:v>
                </c:pt>
                <c:pt idx="6">
                  <c:v>0.49019607843137253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3-634A-A03D-3BE9707016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'2343_2'!$H$9:$H$12</c:f>
              <c:numCache>
                <c:formatCode>General</c:formatCode>
                <c:ptCount val="4"/>
                <c:pt idx="0">
                  <c:v>1.2612453695537198</c:v>
                </c:pt>
                <c:pt idx="1">
                  <c:v>1.4544813098349891</c:v>
                </c:pt>
                <c:pt idx="2">
                  <c:v>1.9700444202119911</c:v>
                </c:pt>
                <c:pt idx="3">
                  <c:v>2.1945509068458335</c:v>
                </c:pt>
              </c:numCache>
            </c:numRef>
          </c:xVal>
          <c:yVal>
            <c:numRef>
              <c:f>'2343_2'!$D$9:$D$12</c:f>
              <c:numCache>
                <c:formatCode>General</c:formatCode>
                <c:ptCount val="4"/>
                <c:pt idx="0">
                  <c:v>0.4329004329004329</c:v>
                </c:pt>
                <c:pt idx="1">
                  <c:v>0.41152263374485593</c:v>
                </c:pt>
                <c:pt idx="2">
                  <c:v>0.35714285714285715</c:v>
                </c:pt>
                <c:pt idx="3">
                  <c:v>0.34843205574912889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3-634A-A03D-3BE97070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78336"/>
        <c:axId val="1924073648"/>
      </c:scatterChart>
      <c:valAx>
        <c:axId val="19240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3648"/>
        <c:crosses val="autoZero"/>
        <c:crossBetween val="midCat"/>
      </c:valAx>
      <c:valAx>
        <c:axId val="1924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'6-12'!$H$2:$H$10</c:f>
              <c:numCache>
                <c:formatCode>General</c:formatCode>
                <c:ptCount val="9"/>
                <c:pt idx="0">
                  <c:v>0</c:v>
                </c:pt>
                <c:pt idx="1">
                  <c:v>0.85053738498416465</c:v>
                </c:pt>
                <c:pt idx="2">
                  <c:v>1.4072527642465076</c:v>
                </c:pt>
                <c:pt idx="3">
                  <c:v>2.485888811567321</c:v>
                </c:pt>
                <c:pt idx="4">
                  <c:v>3.5297301476842335</c:v>
                </c:pt>
                <c:pt idx="5">
                  <c:v>4.9911080182478997</c:v>
                </c:pt>
                <c:pt idx="6">
                  <c:v>6.583932575581855</c:v>
                </c:pt>
                <c:pt idx="7">
                  <c:v>8.4705791386375893</c:v>
                </c:pt>
                <c:pt idx="8">
                  <c:v>9.1742055207608644</c:v>
                </c:pt>
              </c:numCache>
            </c:numRef>
          </c:xVal>
          <c:yVal>
            <c:numRef>
              <c:f>'6-12'!$D$2:$D$10</c:f>
              <c:numCache>
                <c:formatCode>General</c:formatCode>
                <c:ptCount val="9"/>
                <c:pt idx="0">
                  <c:v>4.6296296296296298</c:v>
                </c:pt>
                <c:pt idx="1">
                  <c:v>2.4154589371980673</c:v>
                </c:pt>
                <c:pt idx="2">
                  <c:v>2.1645021645021645</c:v>
                </c:pt>
                <c:pt idx="3">
                  <c:v>1.8115942028985506</c:v>
                </c:pt>
                <c:pt idx="4">
                  <c:v>1.6501650165016502</c:v>
                </c:pt>
                <c:pt idx="5">
                  <c:v>1.1494252873563218</c:v>
                </c:pt>
                <c:pt idx="6">
                  <c:v>0.92592592592592582</c:v>
                </c:pt>
                <c:pt idx="7">
                  <c:v>0.72463768115942018</c:v>
                </c:pt>
                <c:pt idx="8">
                  <c:v>0.70028011204481799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D-DB45-8988-DCC14C770C9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'6-12'!$H$9:$H$12</c:f>
              <c:numCache>
                <c:formatCode>General</c:formatCode>
                <c:ptCount val="4"/>
                <c:pt idx="0">
                  <c:v>8.4705791386375893</c:v>
                </c:pt>
                <c:pt idx="1">
                  <c:v>9.1742055207608644</c:v>
                </c:pt>
                <c:pt idx="2">
                  <c:v>10.596922601097958</c:v>
                </c:pt>
                <c:pt idx="3">
                  <c:v>12.700069589422398</c:v>
                </c:pt>
              </c:numCache>
            </c:numRef>
          </c:xVal>
          <c:yVal>
            <c:numRef>
              <c:f>'6-12'!$D$9:$D$12</c:f>
              <c:numCache>
                <c:formatCode>General</c:formatCode>
                <c:ptCount val="4"/>
                <c:pt idx="0">
                  <c:v>0.72463768115942018</c:v>
                </c:pt>
                <c:pt idx="1">
                  <c:v>0.70028011204481799</c:v>
                </c:pt>
                <c:pt idx="2">
                  <c:v>0.61728395061728392</c:v>
                </c:pt>
                <c:pt idx="3">
                  <c:v>0.56497175141242939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D-DB45-8988-DCC14C77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17184"/>
        <c:axId val="1952218960"/>
      </c:scatterChart>
      <c:valAx>
        <c:axId val="19522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8960"/>
        <c:crosses val="autoZero"/>
        <c:crossBetween val="midCat"/>
      </c:valAx>
      <c:valAx>
        <c:axId val="1952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'6-18'!$H$3:$H$9</c:f>
              <c:numCache>
                <c:formatCode>General</c:formatCode>
                <c:ptCount val="7"/>
                <c:pt idx="0">
                  <c:v>0.57654246622489325</c:v>
                </c:pt>
                <c:pt idx="1">
                  <c:v>1.6607865071852217</c:v>
                </c:pt>
                <c:pt idx="2">
                  <c:v>2.6417692109112352</c:v>
                </c:pt>
                <c:pt idx="3">
                  <c:v>3.6743825832544559</c:v>
                </c:pt>
                <c:pt idx="4">
                  <c:v>5.2921435332587237</c:v>
                </c:pt>
                <c:pt idx="5">
                  <c:v>6.9873504861887881</c:v>
                </c:pt>
                <c:pt idx="6">
                  <c:v>8.8546596678426965</c:v>
                </c:pt>
              </c:numCache>
            </c:numRef>
          </c:xVal>
          <c:yVal>
            <c:numRef>
              <c:f>'6-18'!$D$3:$D$9</c:f>
              <c:numCache>
                <c:formatCode>General</c:formatCode>
                <c:ptCount val="7"/>
                <c:pt idx="0">
                  <c:v>3.0303030303030303</c:v>
                </c:pt>
                <c:pt idx="1">
                  <c:v>1.9157088122605364</c:v>
                </c:pt>
                <c:pt idx="2">
                  <c:v>1.4492753623188404</c:v>
                </c:pt>
                <c:pt idx="3">
                  <c:v>1.2077294685990336</c:v>
                </c:pt>
                <c:pt idx="4">
                  <c:v>0.95238095238095233</c:v>
                </c:pt>
                <c:pt idx="5">
                  <c:v>0.78988941548183256</c:v>
                </c:pt>
                <c:pt idx="6">
                  <c:v>0.65876152832674573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D-7F46-82B5-7139DEE76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'6-18'!$H$9:$H$13</c:f>
              <c:numCache>
                <c:formatCode>General</c:formatCode>
                <c:ptCount val="5"/>
                <c:pt idx="0">
                  <c:v>8.8546596678426965</c:v>
                </c:pt>
                <c:pt idx="1">
                  <c:v>10.007744600292568</c:v>
                </c:pt>
                <c:pt idx="2">
                  <c:v>11.79760777902068</c:v>
                </c:pt>
                <c:pt idx="3">
                  <c:v>13.028138714396334</c:v>
                </c:pt>
                <c:pt idx="4">
                  <c:v>15.248257464934184</c:v>
                </c:pt>
              </c:numCache>
            </c:numRef>
          </c:xVal>
          <c:yVal>
            <c:numRef>
              <c:f>'6-18'!$D$9:$D$13</c:f>
              <c:numCache>
                <c:formatCode>General</c:formatCode>
                <c:ptCount val="5"/>
                <c:pt idx="0">
                  <c:v>0.65876152832674573</c:v>
                </c:pt>
                <c:pt idx="1">
                  <c:v>0.58479532163742687</c:v>
                </c:pt>
                <c:pt idx="2">
                  <c:v>0.55555555555555558</c:v>
                </c:pt>
                <c:pt idx="3">
                  <c:v>0.51282051282051289</c:v>
                </c:pt>
                <c:pt idx="4">
                  <c:v>0.47080979284369112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D-7F46-82B5-7139DEE7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94800"/>
        <c:axId val="2011896576"/>
      </c:scatterChart>
      <c:valAx>
        <c:axId val="20118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96576"/>
        <c:crosses val="autoZero"/>
        <c:crossBetween val="midCat"/>
      </c:valAx>
      <c:valAx>
        <c:axId val="2011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'6-22'!$H$3:$H$9</c:f>
              <c:numCache>
                <c:formatCode>General</c:formatCode>
                <c:ptCount val="7"/>
                <c:pt idx="0">
                  <c:v>0.58119946091643726</c:v>
                </c:pt>
                <c:pt idx="1">
                  <c:v>1.2045148247978688</c:v>
                </c:pt>
                <c:pt idx="2">
                  <c:v>2.0299865229111163</c:v>
                </c:pt>
                <c:pt idx="3">
                  <c:v>2.9481132075471805</c:v>
                </c:pt>
                <c:pt idx="4">
                  <c:v>4.3126684636119137</c:v>
                </c:pt>
                <c:pt idx="5">
                  <c:v>5.4919137466307149</c:v>
                </c:pt>
                <c:pt idx="6">
                  <c:v>6.8059299191374691</c:v>
                </c:pt>
              </c:numCache>
            </c:numRef>
          </c:xVal>
          <c:yVal>
            <c:numRef>
              <c:f>'6-22'!$D$3:$D$9</c:f>
              <c:numCache>
                <c:formatCode>General</c:formatCode>
                <c:ptCount val="7"/>
                <c:pt idx="0">
                  <c:v>2.0325203252032522</c:v>
                </c:pt>
                <c:pt idx="1">
                  <c:v>1.3774104683195594</c:v>
                </c:pt>
                <c:pt idx="2">
                  <c:v>1.1737089201877935</c:v>
                </c:pt>
                <c:pt idx="3">
                  <c:v>0.98039215686274506</c:v>
                </c:pt>
                <c:pt idx="4">
                  <c:v>0.67204301075268813</c:v>
                </c:pt>
                <c:pt idx="5">
                  <c:v>0.55741360089186176</c:v>
                </c:pt>
                <c:pt idx="6">
                  <c:v>0.51282051282051289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D64C-B048-2774DFEAD05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'6-22'!$H$8:$H$12</c:f>
              <c:numCache>
                <c:formatCode>General</c:formatCode>
                <c:ptCount val="5"/>
                <c:pt idx="0">
                  <c:v>5.4919137466307149</c:v>
                </c:pt>
                <c:pt idx="1">
                  <c:v>6.8059299191374691</c:v>
                </c:pt>
                <c:pt idx="2">
                  <c:v>8.3642183288410052</c:v>
                </c:pt>
                <c:pt idx="3">
                  <c:v>9.5434636118598917</c:v>
                </c:pt>
                <c:pt idx="4">
                  <c:v>11.278638814016219</c:v>
                </c:pt>
              </c:numCache>
            </c:numRef>
          </c:xVal>
          <c:yVal>
            <c:numRef>
              <c:f>'6-22'!$D$8:$D$12</c:f>
              <c:numCache>
                <c:formatCode>General</c:formatCode>
                <c:ptCount val="5"/>
                <c:pt idx="0">
                  <c:v>0.55741360089186176</c:v>
                </c:pt>
                <c:pt idx="1">
                  <c:v>0.51282051282051289</c:v>
                </c:pt>
                <c:pt idx="2">
                  <c:v>0.45413260672116257</c:v>
                </c:pt>
                <c:pt idx="3">
                  <c:v>0.43859649122807015</c:v>
                </c:pt>
                <c:pt idx="4">
                  <c:v>0.41356492969396191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0-D64C-B048-2774DFEA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8672"/>
        <c:axId val="2007461056"/>
      </c:scatterChart>
      <c:valAx>
        <c:axId val="20075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61056"/>
        <c:crosses val="autoZero"/>
        <c:crossBetween val="midCat"/>
      </c:valAx>
      <c:valAx>
        <c:axId val="2007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31"/>
  <sheetViews>
    <sheetView zoomScale="113" zoomScaleNormal="105" zoomScalePageLayoutView="105" workbookViewId="0">
      <selection sqref="A1:Q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0.68541666666666667</v>
      </c>
      <c r="B2" s="6">
        <v>65</v>
      </c>
      <c r="C2">
        <f>-B2*0.006</f>
        <v>-0.39</v>
      </c>
      <c r="D2">
        <f>-1/C2</f>
        <v>2.5641025641025639</v>
      </c>
      <c r="E2" s="6">
        <v>14.2936</v>
      </c>
      <c r="F2">
        <f>E2-$Q$2</f>
        <v>1.6937999999999995</v>
      </c>
      <c r="G2">
        <f>100*(F2/$F$2)</f>
        <v>100</v>
      </c>
      <c r="H2">
        <f>100-G2</f>
        <v>0</v>
      </c>
      <c r="I2" s="10"/>
      <c r="L2" s="7">
        <v>2.3451</v>
      </c>
      <c r="M2" s="8">
        <v>10.055899999999999</v>
      </c>
      <c r="N2" s="8">
        <v>0.1988</v>
      </c>
      <c r="O2" s="8"/>
      <c r="P2" s="8"/>
      <c r="Q2" s="2">
        <f>SUM(L2:P2)</f>
        <v>12.5998</v>
      </c>
    </row>
    <row r="3" spans="1:17" x14ac:dyDescent="0.2">
      <c r="A3" s="1">
        <v>0.68680555555555556</v>
      </c>
      <c r="B3" s="6">
        <v>65</v>
      </c>
      <c r="C3">
        <f t="shared" ref="C3:C13" si="0">-B3*0.006</f>
        <v>-0.39</v>
      </c>
      <c r="D3">
        <f t="shared" ref="D3:D13" si="1">-1/C3</f>
        <v>2.5641025641025639</v>
      </c>
      <c r="E3" s="6">
        <v>14.2835</v>
      </c>
      <c r="F3">
        <f t="shared" ref="F3:F13" si="2">E3-$Q$2</f>
        <v>1.6837</v>
      </c>
      <c r="G3">
        <f t="shared" ref="G3:G13" si="3">100*(F3/$F$2)</f>
        <v>99.403707639626901</v>
      </c>
      <c r="H3">
        <f t="shared" ref="H3:H13" si="4">100-G3</f>
        <v>0.59629236037309852</v>
      </c>
      <c r="I3" s="10"/>
    </row>
    <row r="4" spans="1:17" x14ac:dyDescent="0.2">
      <c r="A4" s="1">
        <v>0.69027777777777777</v>
      </c>
      <c r="B4" s="6">
        <v>80</v>
      </c>
      <c r="C4">
        <f t="shared" si="0"/>
        <v>-0.48</v>
      </c>
      <c r="D4">
        <f t="shared" si="1"/>
        <v>2.0833333333333335</v>
      </c>
      <c r="E4" s="6">
        <v>14.264200000000001</v>
      </c>
      <c r="F4">
        <f t="shared" si="2"/>
        <v>1.6644000000000005</v>
      </c>
      <c r="G4">
        <f t="shared" si="3"/>
        <v>98.264257881686206</v>
      </c>
      <c r="H4">
        <f t="shared" si="4"/>
        <v>1.7357421183137944</v>
      </c>
      <c r="I4" s="10"/>
    </row>
    <row r="5" spans="1:17" x14ac:dyDescent="0.2">
      <c r="A5" s="1">
        <v>0.69374999999999998</v>
      </c>
      <c r="B5" s="6">
        <v>90</v>
      </c>
      <c r="C5">
        <f t="shared" si="0"/>
        <v>-0.54</v>
      </c>
      <c r="D5">
        <f t="shared" si="1"/>
        <v>1.8518518518518516</v>
      </c>
      <c r="E5" s="6">
        <v>14.252700000000001</v>
      </c>
      <c r="F5">
        <f t="shared" si="2"/>
        <v>1.6529000000000007</v>
      </c>
      <c r="G5">
        <f t="shared" si="3"/>
        <v>97.585311134726709</v>
      </c>
      <c r="H5">
        <f t="shared" si="4"/>
        <v>2.4146888652732912</v>
      </c>
      <c r="I5" s="10"/>
    </row>
    <row r="6" spans="1:17" x14ac:dyDescent="0.2">
      <c r="A6" s="1">
        <v>0.7006944444444444</v>
      </c>
      <c r="B6" s="6">
        <v>115</v>
      </c>
      <c r="C6">
        <f t="shared" si="0"/>
        <v>-0.69000000000000006</v>
      </c>
      <c r="D6">
        <f t="shared" si="1"/>
        <v>1.4492753623188404</v>
      </c>
      <c r="E6" s="6">
        <v>14.241099999999999</v>
      </c>
      <c r="F6">
        <f t="shared" si="2"/>
        <v>1.6412999999999993</v>
      </c>
      <c r="G6">
        <f t="shared" si="3"/>
        <v>96.900460503010962</v>
      </c>
      <c r="H6">
        <f t="shared" si="4"/>
        <v>3.0995394969890384</v>
      </c>
      <c r="I6" s="10"/>
    </row>
    <row r="7" spans="1:17" x14ac:dyDescent="0.2">
      <c r="A7" s="1">
        <v>0.71250000000000002</v>
      </c>
      <c r="B7" s="6">
        <v>160</v>
      </c>
      <c r="C7">
        <f t="shared" si="0"/>
        <v>-0.96</v>
      </c>
      <c r="D7">
        <f t="shared" si="1"/>
        <v>1.0416666666666667</v>
      </c>
      <c r="E7" s="6">
        <v>14.228</v>
      </c>
      <c r="F7">
        <f t="shared" si="2"/>
        <v>1.6281999999999996</v>
      </c>
      <c r="G7">
        <f t="shared" si="3"/>
        <v>96.127051599952779</v>
      </c>
      <c r="H7">
        <f t="shared" si="4"/>
        <v>3.8729484000472212</v>
      </c>
      <c r="I7" s="10"/>
    </row>
    <row r="8" spans="1:17" x14ac:dyDescent="0.2">
      <c r="A8" s="1">
        <v>0.72569444444444453</v>
      </c>
      <c r="B8" s="6">
        <v>225</v>
      </c>
      <c r="C8">
        <f t="shared" si="0"/>
        <v>-1.35</v>
      </c>
      <c r="D8">
        <f t="shared" si="1"/>
        <v>0.7407407407407407</v>
      </c>
      <c r="E8" s="6">
        <v>14.216699999999999</v>
      </c>
      <c r="F8">
        <f t="shared" si="2"/>
        <v>1.6168999999999993</v>
      </c>
      <c r="G8">
        <f t="shared" si="3"/>
        <v>95.459912622505598</v>
      </c>
      <c r="H8">
        <f t="shared" si="4"/>
        <v>4.5400873774944017</v>
      </c>
      <c r="I8" s="10"/>
    </row>
    <row r="9" spans="1:17" x14ac:dyDescent="0.2">
      <c r="A9" s="1">
        <v>0.74097222222222225</v>
      </c>
      <c r="B9" s="6">
        <v>290</v>
      </c>
      <c r="C9">
        <f t="shared" si="0"/>
        <v>-1.74</v>
      </c>
      <c r="D9">
        <f t="shared" si="1"/>
        <v>0.57471264367816088</v>
      </c>
      <c r="E9" s="6">
        <v>14.2034</v>
      </c>
      <c r="F9">
        <f t="shared" si="2"/>
        <v>1.6036000000000001</v>
      </c>
      <c r="G9">
        <f t="shared" si="3"/>
        <v>94.674695949935099</v>
      </c>
      <c r="H9">
        <f t="shared" si="4"/>
        <v>5.3253040500649007</v>
      </c>
      <c r="I9" s="10"/>
    </row>
    <row r="10" spans="1:17" x14ac:dyDescent="0.2">
      <c r="A10" s="1">
        <v>0.75416666666666676</v>
      </c>
      <c r="B10" s="6">
        <v>325</v>
      </c>
      <c r="C10">
        <f t="shared" si="0"/>
        <v>-1.95</v>
      </c>
      <c r="D10">
        <f t="shared" si="1"/>
        <v>0.51282051282051289</v>
      </c>
      <c r="E10" s="6">
        <v>14.1965</v>
      </c>
      <c r="F10">
        <f t="shared" si="2"/>
        <v>1.5967000000000002</v>
      </c>
      <c r="G10">
        <f t="shared" si="3"/>
        <v>94.267327901759401</v>
      </c>
      <c r="H10">
        <f t="shared" si="4"/>
        <v>5.7326720982405988</v>
      </c>
      <c r="I10" s="10"/>
    </row>
    <row r="11" spans="1:17" x14ac:dyDescent="0.2">
      <c r="A11" s="1">
        <v>0.77222222222222225</v>
      </c>
      <c r="B11" s="6">
        <v>370</v>
      </c>
      <c r="C11">
        <f t="shared" si="0"/>
        <v>-2.2200000000000002</v>
      </c>
      <c r="D11">
        <f t="shared" si="1"/>
        <v>0.4504504504504504</v>
      </c>
      <c r="E11" s="6">
        <v>14.1867</v>
      </c>
      <c r="F11">
        <f t="shared" si="2"/>
        <v>1.5869</v>
      </c>
      <c r="G11">
        <f t="shared" si="3"/>
        <v>93.68874719565477</v>
      </c>
      <c r="H11">
        <f t="shared" si="4"/>
        <v>6.3112528043452301</v>
      </c>
      <c r="I11" s="10"/>
    </row>
    <row r="12" spans="1:17" x14ac:dyDescent="0.2">
      <c r="A12" s="1">
        <v>0.79027777777777775</v>
      </c>
      <c r="B12" s="6">
        <v>395</v>
      </c>
      <c r="C12">
        <f t="shared" si="0"/>
        <v>-2.37</v>
      </c>
      <c r="D12">
        <f t="shared" si="1"/>
        <v>0.42194092827004215</v>
      </c>
      <c r="E12" s="6">
        <v>14.174799999999999</v>
      </c>
      <c r="F12">
        <f t="shared" si="2"/>
        <v>1.5749999999999993</v>
      </c>
      <c r="G12">
        <f t="shared" si="3"/>
        <v>92.986184909670541</v>
      </c>
      <c r="H12">
        <f t="shared" si="4"/>
        <v>7.0138150903294587</v>
      </c>
      <c r="I12" s="10"/>
    </row>
    <row r="13" spans="1:17" x14ac:dyDescent="0.2">
      <c r="A13" s="1">
        <v>0.81319444444444444</v>
      </c>
      <c r="B13" s="6">
        <v>430</v>
      </c>
      <c r="C13">
        <f t="shared" si="0"/>
        <v>-2.58</v>
      </c>
      <c r="D13">
        <f t="shared" si="1"/>
        <v>0.38759689922480617</v>
      </c>
      <c r="E13" s="6">
        <v>14.1622</v>
      </c>
      <c r="F13">
        <f t="shared" si="2"/>
        <v>1.5624000000000002</v>
      </c>
      <c r="G13">
        <f t="shared" si="3"/>
        <v>92.242295430393241</v>
      </c>
      <c r="H13">
        <f t="shared" si="4"/>
        <v>7.7577045696067586</v>
      </c>
    </row>
    <row r="31" spans="10:10" x14ac:dyDescent="0.2">
      <c r="J31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2"/>
  <sheetViews>
    <sheetView zoomScale="113"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0.15833333333333333</v>
      </c>
      <c r="B2" s="6">
        <v>50</v>
      </c>
      <c r="C2">
        <f>-B2*0.006</f>
        <v>-0.3</v>
      </c>
      <c r="D2">
        <f>-1/C2</f>
        <v>3.3333333333333335</v>
      </c>
      <c r="E2" s="6">
        <v>4.7834000000000003</v>
      </c>
      <c r="F2">
        <f>E2-$Q$2</f>
        <v>1.1872000000000003</v>
      </c>
      <c r="G2">
        <f>100*(F2/$F$2)</f>
        <v>100</v>
      </c>
      <c r="H2">
        <f>100-G2</f>
        <v>0</v>
      </c>
      <c r="I2" s="10"/>
      <c r="L2" s="7">
        <v>3.1101000000000001</v>
      </c>
      <c r="M2" s="8"/>
      <c r="N2" s="8">
        <v>0.48609999999999998</v>
      </c>
      <c r="O2" s="8"/>
      <c r="P2" s="8"/>
      <c r="Q2" s="2">
        <f>SUM(L2:P2)</f>
        <v>3.5962000000000001</v>
      </c>
    </row>
    <row r="3" spans="1:17" x14ac:dyDescent="0.2">
      <c r="A3" s="1">
        <v>0.15902777777777777</v>
      </c>
      <c r="B3" s="6">
        <v>82</v>
      </c>
      <c r="C3">
        <f t="shared" ref="C3:C12" si="0">-B3*0.006</f>
        <v>-0.49199999999999999</v>
      </c>
      <c r="D3">
        <f t="shared" ref="D3:D12" si="1">-1/C3</f>
        <v>2.0325203252032522</v>
      </c>
      <c r="E3" s="6">
        <v>4.7765000000000004</v>
      </c>
      <c r="F3">
        <f t="shared" ref="F3:F12" si="2">E3-$Q$2</f>
        <v>1.1803000000000003</v>
      </c>
      <c r="G3">
        <f t="shared" ref="G3:G12" si="3">100*(F3/$F$2)</f>
        <v>99.418800539083563</v>
      </c>
      <c r="H3">
        <f t="shared" ref="H3:H12" si="4">100-G3</f>
        <v>0.58119946091643726</v>
      </c>
      <c r="I3" s="10"/>
    </row>
    <row r="4" spans="1:17" x14ac:dyDescent="0.2">
      <c r="A4" s="1">
        <v>0.16041666666666668</v>
      </c>
      <c r="B4" s="6">
        <v>121</v>
      </c>
      <c r="C4">
        <f t="shared" si="0"/>
        <v>-0.72599999999999998</v>
      </c>
      <c r="D4">
        <f t="shared" si="1"/>
        <v>1.3774104683195594</v>
      </c>
      <c r="E4" s="6">
        <v>4.7690999999999999</v>
      </c>
      <c r="F4">
        <f t="shared" si="2"/>
        <v>1.1728999999999998</v>
      </c>
      <c r="G4">
        <f t="shared" si="3"/>
        <v>98.795485175202131</v>
      </c>
      <c r="H4">
        <f t="shared" si="4"/>
        <v>1.2045148247978688</v>
      </c>
      <c r="I4" s="10"/>
    </row>
    <row r="5" spans="1:17" x14ac:dyDescent="0.2">
      <c r="A5" s="1">
        <v>0.16111111111111112</v>
      </c>
      <c r="B5" s="6">
        <v>142</v>
      </c>
      <c r="C5">
        <f t="shared" si="0"/>
        <v>-0.85199999999999998</v>
      </c>
      <c r="D5">
        <f t="shared" si="1"/>
        <v>1.1737089201877935</v>
      </c>
      <c r="E5" s="6">
        <v>4.7592999999999996</v>
      </c>
      <c r="F5">
        <f t="shared" si="2"/>
        <v>1.1630999999999996</v>
      </c>
      <c r="G5">
        <f t="shared" si="3"/>
        <v>97.970013477088884</v>
      </c>
      <c r="H5">
        <f t="shared" si="4"/>
        <v>2.0299865229111163</v>
      </c>
      <c r="I5" s="10"/>
    </row>
    <row r="6" spans="1:17" x14ac:dyDescent="0.2">
      <c r="A6" s="1">
        <v>0.16388888888888889</v>
      </c>
      <c r="B6" s="6">
        <v>170</v>
      </c>
      <c r="C6">
        <f t="shared" si="0"/>
        <v>-1.02</v>
      </c>
      <c r="D6">
        <f t="shared" si="1"/>
        <v>0.98039215686274506</v>
      </c>
      <c r="E6" s="6">
        <v>4.7484000000000002</v>
      </c>
      <c r="F6">
        <f t="shared" si="2"/>
        <v>1.1522000000000001</v>
      </c>
      <c r="G6">
        <f t="shared" si="3"/>
        <v>97.051886792452819</v>
      </c>
      <c r="H6">
        <f t="shared" si="4"/>
        <v>2.9481132075471805</v>
      </c>
      <c r="I6" s="10"/>
    </row>
    <row r="7" spans="1:17" x14ac:dyDescent="0.2">
      <c r="A7" s="1">
        <v>0.16805555555555554</v>
      </c>
      <c r="B7" s="6">
        <v>248</v>
      </c>
      <c r="C7">
        <f t="shared" si="0"/>
        <v>-1.488</v>
      </c>
      <c r="D7">
        <f t="shared" si="1"/>
        <v>0.67204301075268813</v>
      </c>
      <c r="E7" s="6">
        <v>4.7321999999999997</v>
      </c>
      <c r="F7">
        <f t="shared" si="2"/>
        <v>1.1359999999999997</v>
      </c>
      <c r="G7">
        <f t="shared" si="3"/>
        <v>95.687331536388086</v>
      </c>
      <c r="H7">
        <f t="shared" si="4"/>
        <v>4.3126684636119137</v>
      </c>
      <c r="I7" s="10"/>
    </row>
    <row r="8" spans="1:17" x14ac:dyDescent="0.2">
      <c r="A8" s="1">
        <v>0.17152777777777775</v>
      </c>
      <c r="B8" s="6">
        <v>299</v>
      </c>
      <c r="C8">
        <f t="shared" si="0"/>
        <v>-1.794</v>
      </c>
      <c r="D8">
        <f t="shared" si="1"/>
        <v>0.55741360089186176</v>
      </c>
      <c r="E8" s="6">
        <v>4.7182000000000004</v>
      </c>
      <c r="F8">
        <f t="shared" si="2"/>
        <v>1.1220000000000003</v>
      </c>
      <c r="G8">
        <f t="shared" si="3"/>
        <v>94.508086253369285</v>
      </c>
      <c r="H8">
        <f t="shared" si="4"/>
        <v>5.4919137466307149</v>
      </c>
      <c r="I8" s="10"/>
    </row>
    <row r="9" spans="1:17" x14ac:dyDescent="0.2">
      <c r="A9" s="1">
        <v>0.17777777777777778</v>
      </c>
      <c r="B9" s="6">
        <v>325</v>
      </c>
      <c r="C9">
        <f t="shared" si="0"/>
        <v>-1.95</v>
      </c>
      <c r="D9">
        <f t="shared" si="1"/>
        <v>0.51282051282051289</v>
      </c>
      <c r="E9" s="6">
        <v>4.7026000000000003</v>
      </c>
      <c r="F9">
        <f t="shared" si="2"/>
        <v>1.1064000000000003</v>
      </c>
      <c r="G9">
        <f t="shared" si="3"/>
        <v>93.194070080862531</v>
      </c>
      <c r="H9">
        <f t="shared" si="4"/>
        <v>6.8059299191374691</v>
      </c>
      <c r="I9" s="10"/>
    </row>
    <row r="10" spans="1:17" x14ac:dyDescent="0.2">
      <c r="A10" s="1">
        <v>0.18611111111111112</v>
      </c>
      <c r="B10" s="6">
        <v>367</v>
      </c>
      <c r="C10">
        <f t="shared" si="0"/>
        <v>-2.202</v>
      </c>
      <c r="D10">
        <f t="shared" si="1"/>
        <v>0.45413260672116257</v>
      </c>
      <c r="E10" s="6">
        <v>4.6840999999999999</v>
      </c>
      <c r="F10">
        <f t="shared" si="2"/>
        <v>1.0878999999999999</v>
      </c>
      <c r="G10">
        <f t="shared" si="3"/>
        <v>91.635781671158995</v>
      </c>
      <c r="H10">
        <f t="shared" si="4"/>
        <v>8.3642183288410052</v>
      </c>
      <c r="I10" s="10"/>
    </row>
    <row r="11" spans="1:17" x14ac:dyDescent="0.2">
      <c r="A11" s="1">
        <v>0.19375000000000001</v>
      </c>
      <c r="B11" s="6">
        <v>380</v>
      </c>
      <c r="C11">
        <f t="shared" si="0"/>
        <v>-2.2800000000000002</v>
      </c>
      <c r="D11">
        <f t="shared" si="1"/>
        <v>0.43859649122807015</v>
      </c>
      <c r="E11" s="6">
        <v>4.6700999999999997</v>
      </c>
      <c r="F11">
        <f t="shared" si="2"/>
        <v>1.0738999999999996</v>
      </c>
      <c r="G11">
        <f t="shared" si="3"/>
        <v>90.456536388140108</v>
      </c>
      <c r="H11">
        <f t="shared" si="4"/>
        <v>9.5434636118598917</v>
      </c>
      <c r="I11" s="10"/>
    </row>
    <row r="12" spans="1:17" x14ac:dyDescent="0.2">
      <c r="A12" s="1">
        <v>0.20694444444444446</v>
      </c>
      <c r="B12" s="6">
        <v>403</v>
      </c>
      <c r="C12">
        <f t="shared" si="0"/>
        <v>-2.4180000000000001</v>
      </c>
      <c r="D12">
        <f t="shared" si="1"/>
        <v>0.41356492969396191</v>
      </c>
      <c r="E12" s="6">
        <v>4.6494999999999997</v>
      </c>
      <c r="F12">
        <f t="shared" si="2"/>
        <v>1.0532999999999997</v>
      </c>
      <c r="G12">
        <f t="shared" si="3"/>
        <v>88.721361185983781</v>
      </c>
      <c r="H12">
        <f t="shared" si="4"/>
        <v>11.278638814016219</v>
      </c>
      <c r="I12" s="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zoomScale="113" zoomScaleNormal="105" zoomScalePageLayoutView="105" workbookViewId="0">
      <selection activeCell="G2" sqref="G2:G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/>
      <c r="B2" s="6"/>
      <c r="C2">
        <f>-B2*0.006</f>
        <v>0</v>
      </c>
      <c r="D2" t="e">
        <f>-1/C2</f>
        <v>#DIV/0!</v>
      </c>
      <c r="E2" s="6"/>
      <c r="F2">
        <f>E2-$Q$2</f>
        <v>0</v>
      </c>
      <c r="G2" t="e">
        <f>100*(F2/$F$2)</f>
        <v>#DIV/0!</v>
      </c>
      <c r="H2" t="e">
        <f>100-G2</f>
        <v>#DIV/0!</v>
      </c>
      <c r="I2" s="10"/>
      <c r="L2" s="7"/>
      <c r="M2" s="8"/>
      <c r="N2" s="8"/>
      <c r="O2" s="8"/>
      <c r="P2" s="8"/>
      <c r="Q2" s="2">
        <f>SUM(L2:P2)</f>
        <v>0</v>
      </c>
    </row>
    <row r="3" spans="1:17" x14ac:dyDescent="0.2">
      <c r="A3" s="1"/>
      <c r="B3" s="6"/>
      <c r="C3">
        <f t="shared" ref="C3:C12" si="0">-B3*0.006</f>
        <v>0</v>
      </c>
      <c r="D3" t="e">
        <f t="shared" ref="D3:D12" si="1">-1/C3</f>
        <v>#DIV/0!</v>
      </c>
      <c r="E3" s="6"/>
      <c r="F3">
        <f t="shared" ref="F3:F12" si="2">E3-$Q$2</f>
        <v>0</v>
      </c>
      <c r="G3" t="e">
        <f t="shared" ref="G3:G12" si="3">100*(F3/$F$2)</f>
        <v>#DIV/0!</v>
      </c>
      <c r="H3" t="e">
        <f t="shared" ref="H3:H12" si="4">100-G3</f>
        <v>#DIV/0!</v>
      </c>
      <c r="I3" s="10"/>
    </row>
    <row r="4" spans="1:17" x14ac:dyDescent="0.2">
      <c r="A4" s="1"/>
      <c r="B4" s="6"/>
      <c r="C4">
        <f t="shared" si="0"/>
        <v>0</v>
      </c>
      <c r="D4" t="e">
        <f t="shared" si="1"/>
        <v>#DIV/0!</v>
      </c>
      <c r="E4" s="6"/>
      <c r="F4">
        <f t="shared" si="2"/>
        <v>0</v>
      </c>
      <c r="G4" t="e">
        <f t="shared" si="3"/>
        <v>#DIV/0!</v>
      </c>
      <c r="H4" t="e">
        <f t="shared" si="4"/>
        <v>#DIV/0!</v>
      </c>
      <c r="I4" s="10"/>
    </row>
    <row r="5" spans="1:17" x14ac:dyDescent="0.2">
      <c r="A5" s="1"/>
      <c r="B5" s="6"/>
      <c r="C5">
        <f t="shared" si="0"/>
        <v>0</v>
      </c>
      <c r="D5" t="e">
        <f t="shared" si="1"/>
        <v>#DIV/0!</v>
      </c>
      <c r="E5" s="6"/>
      <c r="F5">
        <f t="shared" si="2"/>
        <v>0</v>
      </c>
      <c r="G5" t="e">
        <f t="shared" si="3"/>
        <v>#DIV/0!</v>
      </c>
      <c r="H5" t="e">
        <f t="shared" si="4"/>
        <v>#DIV/0!</v>
      </c>
      <c r="I5" s="10"/>
    </row>
    <row r="6" spans="1:17" x14ac:dyDescent="0.2">
      <c r="A6" s="1"/>
      <c r="B6" s="6"/>
      <c r="C6">
        <f t="shared" si="0"/>
        <v>0</v>
      </c>
      <c r="D6" t="e">
        <f t="shared" si="1"/>
        <v>#DIV/0!</v>
      </c>
      <c r="E6" s="6"/>
      <c r="F6">
        <f t="shared" si="2"/>
        <v>0</v>
      </c>
      <c r="G6" t="e">
        <f t="shared" si="3"/>
        <v>#DIV/0!</v>
      </c>
      <c r="H6" t="e">
        <f t="shared" si="4"/>
        <v>#DIV/0!</v>
      </c>
      <c r="I6" s="10"/>
    </row>
    <row r="7" spans="1:17" x14ac:dyDescent="0.2">
      <c r="A7" s="1"/>
      <c r="B7" s="6"/>
      <c r="C7">
        <f t="shared" si="0"/>
        <v>0</v>
      </c>
      <c r="D7" t="e">
        <f t="shared" si="1"/>
        <v>#DIV/0!</v>
      </c>
      <c r="E7" s="6"/>
      <c r="F7">
        <f t="shared" si="2"/>
        <v>0</v>
      </c>
      <c r="G7" t="e">
        <f t="shared" si="3"/>
        <v>#DIV/0!</v>
      </c>
      <c r="H7" t="e">
        <f t="shared" si="4"/>
        <v>#DIV/0!</v>
      </c>
      <c r="I7" s="10"/>
    </row>
    <row r="8" spans="1:17" x14ac:dyDescent="0.2">
      <c r="A8" s="1"/>
      <c r="B8" s="6"/>
      <c r="C8">
        <f t="shared" si="0"/>
        <v>0</v>
      </c>
      <c r="D8" t="e">
        <f t="shared" si="1"/>
        <v>#DIV/0!</v>
      </c>
      <c r="E8" s="6"/>
      <c r="F8">
        <f t="shared" si="2"/>
        <v>0</v>
      </c>
      <c r="G8" t="e">
        <f t="shared" si="3"/>
        <v>#DIV/0!</v>
      </c>
      <c r="H8" t="e">
        <f t="shared" si="4"/>
        <v>#DIV/0!</v>
      </c>
      <c r="I8" s="10"/>
    </row>
    <row r="9" spans="1:17" x14ac:dyDescent="0.2">
      <c r="A9" s="1"/>
      <c r="B9" s="6"/>
      <c r="C9">
        <f t="shared" si="0"/>
        <v>0</v>
      </c>
      <c r="D9" t="e">
        <f t="shared" si="1"/>
        <v>#DIV/0!</v>
      </c>
      <c r="E9" s="6"/>
      <c r="F9">
        <f t="shared" si="2"/>
        <v>0</v>
      </c>
      <c r="G9" t="e">
        <f t="shared" si="3"/>
        <v>#DIV/0!</v>
      </c>
      <c r="H9" t="e">
        <f t="shared" si="4"/>
        <v>#DIV/0!</v>
      </c>
      <c r="I9" s="10"/>
    </row>
    <row r="10" spans="1:17" x14ac:dyDescent="0.2">
      <c r="A10" s="1"/>
      <c r="B10" s="6"/>
      <c r="C10">
        <f t="shared" si="0"/>
        <v>0</v>
      </c>
      <c r="D10" t="e">
        <f t="shared" si="1"/>
        <v>#DIV/0!</v>
      </c>
      <c r="E10" s="6"/>
      <c r="F10">
        <f t="shared" si="2"/>
        <v>0</v>
      </c>
      <c r="G10" t="e">
        <f t="shared" si="3"/>
        <v>#DIV/0!</v>
      </c>
      <c r="H10" t="e">
        <f t="shared" si="4"/>
        <v>#DIV/0!</v>
      </c>
      <c r="I10" s="10"/>
    </row>
    <row r="11" spans="1:17" x14ac:dyDescent="0.2">
      <c r="A11" s="1"/>
      <c r="B11" s="6"/>
      <c r="C11">
        <f t="shared" si="0"/>
        <v>0</v>
      </c>
      <c r="D11" t="e">
        <f t="shared" si="1"/>
        <v>#DIV/0!</v>
      </c>
      <c r="E11" s="6"/>
      <c r="F11">
        <f t="shared" si="2"/>
        <v>0</v>
      </c>
      <c r="G11" t="e">
        <f t="shared" si="3"/>
        <v>#DIV/0!</v>
      </c>
      <c r="H11" t="e">
        <f t="shared" si="4"/>
        <v>#DIV/0!</v>
      </c>
      <c r="I11" s="10"/>
    </row>
    <row r="12" spans="1:17" x14ac:dyDescent="0.2">
      <c r="A12" s="1"/>
      <c r="B12" s="6"/>
      <c r="C12">
        <f t="shared" si="0"/>
        <v>0</v>
      </c>
      <c r="D12" t="e">
        <f t="shared" si="1"/>
        <v>#DIV/0!</v>
      </c>
      <c r="E12" s="6"/>
      <c r="F12">
        <f t="shared" si="2"/>
        <v>0</v>
      </c>
      <c r="G12" t="e">
        <f t="shared" si="3"/>
        <v>#DIV/0!</v>
      </c>
      <c r="H12" t="e">
        <f t="shared" si="4"/>
        <v>#DIV/0!</v>
      </c>
      <c r="I12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070-C219-584A-BA81-88452E10D5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12"/>
  <sheetViews>
    <sheetView zoomScale="113" zoomScaleNormal="105" zoomScalePageLayoutView="105" workbookViewId="0">
      <selection sqref="A1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0.37777777777777777</v>
      </c>
      <c r="B2" s="6">
        <v>20</v>
      </c>
      <c r="C2">
        <v>-0.17100000000000001</v>
      </c>
      <c r="D2">
        <f>-1/C2</f>
        <v>5.8479532163742682</v>
      </c>
      <c r="E2" s="6">
        <v>13.7492</v>
      </c>
      <c r="F2">
        <f>E2-$Q$2</f>
        <v>10.1561</v>
      </c>
      <c r="G2">
        <f>100*(F2/$F$2)</f>
        <v>100</v>
      </c>
      <c r="H2">
        <f>100-G2</f>
        <v>0</v>
      </c>
      <c r="I2" s="10"/>
      <c r="L2" s="7">
        <v>3.0802999999999998</v>
      </c>
      <c r="M2" s="8"/>
      <c r="N2" s="8">
        <v>0.19120000000000001</v>
      </c>
      <c r="O2" s="8">
        <v>0.3216</v>
      </c>
      <c r="P2" s="8"/>
      <c r="Q2" s="2">
        <f>SUM(L2:P2)</f>
        <v>3.5930999999999997</v>
      </c>
    </row>
    <row r="3" spans="1:17" x14ac:dyDescent="0.2">
      <c r="A3" s="1">
        <v>0.37986111111111115</v>
      </c>
      <c r="B3" s="6">
        <v>100</v>
      </c>
      <c r="C3">
        <v>-0.43</v>
      </c>
      <c r="D3">
        <f t="shared" ref="D3:D12" si="0">-1/C3</f>
        <v>2.3255813953488373</v>
      </c>
      <c r="E3" s="6">
        <v>13.7127</v>
      </c>
      <c r="F3">
        <f t="shared" ref="F3:F12" si="1">E3-$Q$2</f>
        <v>10.1196</v>
      </c>
      <c r="G3">
        <f t="shared" ref="G3:G12" si="2">100*(F3/$F$2)</f>
        <v>99.640610076702671</v>
      </c>
      <c r="H3">
        <f t="shared" ref="H3:H12" si="3">100-G3</f>
        <v>0.35938992329732855</v>
      </c>
      <c r="I3" s="10"/>
    </row>
    <row r="4" spans="1:17" x14ac:dyDescent="0.2">
      <c r="A4" s="1">
        <v>0.38194444444444442</v>
      </c>
      <c r="B4" s="6">
        <v>120</v>
      </c>
      <c r="C4">
        <v>-0.65200000000000002</v>
      </c>
      <c r="D4">
        <f t="shared" si="0"/>
        <v>1.5337423312883436</v>
      </c>
      <c r="E4" s="6">
        <v>13.679600000000001</v>
      </c>
      <c r="F4">
        <f t="shared" si="1"/>
        <v>10.086500000000001</v>
      </c>
      <c r="G4">
        <f t="shared" si="2"/>
        <v>99.314697570917971</v>
      </c>
      <c r="H4">
        <f t="shared" si="3"/>
        <v>0.68530242908202865</v>
      </c>
      <c r="I4" s="10"/>
    </row>
    <row r="5" spans="1:17" x14ac:dyDescent="0.2">
      <c r="A5" s="1">
        <v>0.38472222222222219</v>
      </c>
      <c r="B5" s="6">
        <v>133</v>
      </c>
      <c r="C5">
        <v>-1.77</v>
      </c>
      <c r="D5">
        <f t="shared" si="0"/>
        <v>0.56497175141242939</v>
      </c>
      <c r="E5" s="6">
        <v>13.658099999999999</v>
      </c>
      <c r="F5">
        <f t="shared" si="1"/>
        <v>10.065</v>
      </c>
      <c r="G5">
        <f t="shared" si="2"/>
        <v>99.103002136646936</v>
      </c>
      <c r="H5">
        <f t="shared" si="3"/>
        <v>0.89699786335306442</v>
      </c>
      <c r="I5" s="10"/>
    </row>
    <row r="6" spans="1:17" x14ac:dyDescent="0.2">
      <c r="A6" s="1">
        <v>0.38819444444444445</v>
      </c>
      <c r="B6" s="6">
        <v>175</v>
      </c>
      <c r="C6">
        <v>-2.83</v>
      </c>
      <c r="D6">
        <f t="shared" si="0"/>
        <v>0.35335689045936397</v>
      </c>
      <c r="E6" s="6">
        <v>13.644299999999999</v>
      </c>
      <c r="F6">
        <f t="shared" si="1"/>
        <v>10.0512</v>
      </c>
      <c r="G6">
        <f t="shared" si="2"/>
        <v>98.967123206742741</v>
      </c>
      <c r="H6">
        <f t="shared" si="3"/>
        <v>1.0328767932572589</v>
      </c>
      <c r="I6" s="10"/>
    </row>
    <row r="7" spans="1:17" x14ac:dyDescent="0.2">
      <c r="A7" s="1">
        <v>0.3923611111111111</v>
      </c>
      <c r="B7" s="6">
        <v>210</v>
      </c>
      <c r="C7">
        <v>-2.98</v>
      </c>
      <c r="D7">
        <f t="shared" si="0"/>
        <v>0.33557046979865773</v>
      </c>
      <c r="E7" s="6">
        <v>13.6317</v>
      </c>
      <c r="F7">
        <f t="shared" si="1"/>
        <v>10.038600000000001</v>
      </c>
      <c r="G7">
        <f t="shared" si="2"/>
        <v>98.843059835960659</v>
      </c>
      <c r="H7">
        <f t="shared" si="3"/>
        <v>1.1569401640393409</v>
      </c>
      <c r="I7" s="10"/>
    </row>
    <row r="8" spans="1:17" x14ac:dyDescent="0.2">
      <c r="A8" s="1">
        <v>0.39583333333333331</v>
      </c>
      <c r="B8" s="6">
        <v>236</v>
      </c>
      <c r="C8">
        <v>-3.08</v>
      </c>
      <c r="D8">
        <f t="shared" si="0"/>
        <v>0.32467532467532467</v>
      </c>
      <c r="E8" s="6">
        <v>13.617900000000001</v>
      </c>
      <c r="F8">
        <f t="shared" si="1"/>
        <v>10.024800000000001</v>
      </c>
      <c r="G8">
        <f t="shared" si="2"/>
        <v>98.707180906056465</v>
      </c>
      <c r="H8">
        <f t="shared" si="3"/>
        <v>1.2928190939435353</v>
      </c>
      <c r="I8" s="10"/>
    </row>
    <row r="9" spans="1:17" x14ac:dyDescent="0.2">
      <c r="A9" s="1">
        <v>0.39930555555555558</v>
      </c>
      <c r="B9" s="6">
        <v>255</v>
      </c>
      <c r="C9">
        <v>-3.28</v>
      </c>
      <c r="D9">
        <f t="shared" si="0"/>
        <v>0.3048780487804878</v>
      </c>
      <c r="E9" s="6">
        <v>13.599</v>
      </c>
      <c r="F9">
        <f t="shared" si="1"/>
        <v>10.0059</v>
      </c>
      <c r="G9">
        <f t="shared" si="2"/>
        <v>98.52108584988332</v>
      </c>
      <c r="H9">
        <f t="shared" si="3"/>
        <v>1.4789141501166796</v>
      </c>
      <c r="I9" s="10"/>
    </row>
    <row r="10" spans="1:17" x14ac:dyDescent="0.2">
      <c r="A10" s="1">
        <v>0.40763888888888888</v>
      </c>
      <c r="B10" s="6">
        <v>275</v>
      </c>
      <c r="C10">
        <v>-3.52</v>
      </c>
      <c r="D10">
        <f t="shared" si="0"/>
        <v>0.28409090909090912</v>
      </c>
      <c r="E10" s="6">
        <v>13.5715</v>
      </c>
      <c r="F10">
        <f t="shared" si="1"/>
        <v>9.9784000000000006</v>
      </c>
      <c r="G10">
        <f t="shared" si="2"/>
        <v>98.250312620001779</v>
      </c>
      <c r="H10">
        <f t="shared" si="3"/>
        <v>1.7496873799982211</v>
      </c>
      <c r="I10" s="10"/>
    </row>
    <row r="11" spans="1:17" x14ac:dyDescent="0.2">
      <c r="A11" s="1">
        <v>0.4152777777777778</v>
      </c>
      <c r="B11" s="6">
        <v>290</v>
      </c>
      <c r="C11">
        <v>-3.64</v>
      </c>
      <c r="D11">
        <f t="shared" si="0"/>
        <v>0.27472527472527469</v>
      </c>
      <c r="E11" s="6">
        <v>13.542</v>
      </c>
      <c r="F11">
        <f t="shared" si="1"/>
        <v>9.9489000000000001</v>
      </c>
      <c r="G11">
        <f t="shared" si="2"/>
        <v>97.959846791583388</v>
      </c>
      <c r="H11">
        <f t="shared" si="3"/>
        <v>2.0401532084166121</v>
      </c>
      <c r="I11" s="10"/>
    </row>
    <row r="12" spans="1:17" x14ac:dyDescent="0.2">
      <c r="A12" s="1">
        <v>0.42708333333333331</v>
      </c>
      <c r="B12" s="6">
        <v>315</v>
      </c>
      <c r="C12">
        <f t="shared" ref="C12" si="4">-B12*0.006</f>
        <v>-1.8900000000000001</v>
      </c>
      <c r="D12">
        <f t="shared" si="0"/>
        <v>0.52910052910052907</v>
      </c>
      <c r="E12" s="6">
        <v>6.0167999999999999</v>
      </c>
      <c r="F12">
        <f t="shared" si="1"/>
        <v>2.4237000000000002</v>
      </c>
      <c r="G12">
        <f t="shared" si="2"/>
        <v>23.86447553686947</v>
      </c>
      <c r="H12">
        <f t="shared" si="3"/>
        <v>76.135524463130537</v>
      </c>
      <c r="I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12"/>
  <sheetViews>
    <sheetView zoomScale="113" zoomScaleNormal="105" zoomScalePageLayoutView="105" workbookViewId="0">
      <selection sqref="A1:XFD11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0.40347222222222223</v>
      </c>
      <c r="B2" s="6">
        <v>57</v>
      </c>
      <c r="C2">
        <v>-0.252</v>
      </c>
      <c r="D2">
        <f>-1/C2</f>
        <v>3.9682539682539684</v>
      </c>
      <c r="E2" s="6">
        <v>15.915900000000001</v>
      </c>
      <c r="F2">
        <f>E2-$Q$2</f>
        <v>12.440800000000001</v>
      </c>
      <c r="G2">
        <f>100*(F2/$F$2)</f>
        <v>100</v>
      </c>
      <c r="H2">
        <f>100-G2</f>
        <v>0</v>
      </c>
      <c r="I2" s="10"/>
      <c r="L2" s="7">
        <v>3.0575999999999999</v>
      </c>
      <c r="M2" s="8"/>
      <c r="N2" s="8">
        <v>0.41749999999999998</v>
      </c>
      <c r="O2" s="8"/>
      <c r="P2" s="8"/>
      <c r="Q2" s="2">
        <f>SUM(L2:P2)</f>
        <v>3.4750999999999999</v>
      </c>
    </row>
    <row r="3" spans="1:17" x14ac:dyDescent="0.2">
      <c r="A3" s="1">
        <v>0.40486111111111112</v>
      </c>
      <c r="B3" s="6">
        <v>120</v>
      </c>
      <c r="C3">
        <v>-0.95499999999999996</v>
      </c>
      <c r="D3">
        <f t="shared" ref="D3:D12" si="0">-1/C3</f>
        <v>1.0471204188481675</v>
      </c>
      <c r="E3" s="6">
        <v>15.899699999999999</v>
      </c>
      <c r="F3">
        <f t="shared" ref="F3:F11" si="1">E3-$Q$2</f>
        <v>12.4246</v>
      </c>
      <c r="G3">
        <f t="shared" ref="G3:G12" si="2">100*(F3/$F$2)</f>
        <v>99.86978329367885</v>
      </c>
      <c r="H3">
        <f t="shared" ref="H3:H12" si="3">100-G3</f>
        <v>0.1302167063211499</v>
      </c>
      <c r="I3" s="10"/>
    </row>
    <row r="4" spans="1:17" x14ac:dyDescent="0.2">
      <c r="A4" s="1">
        <v>0.40625</v>
      </c>
      <c r="B4" s="6">
        <v>140</v>
      </c>
      <c r="C4">
        <v>-1.82</v>
      </c>
      <c r="D4">
        <f t="shared" si="0"/>
        <v>0.54945054945054939</v>
      </c>
      <c r="E4" s="6">
        <v>15.886799999999999</v>
      </c>
      <c r="F4">
        <f t="shared" si="1"/>
        <v>12.4117</v>
      </c>
      <c r="G4">
        <f t="shared" si="2"/>
        <v>99.766092212719428</v>
      </c>
      <c r="H4">
        <f t="shared" si="3"/>
        <v>0.23390778728057171</v>
      </c>
      <c r="I4" s="10"/>
    </row>
    <row r="5" spans="1:17" x14ac:dyDescent="0.2">
      <c r="A5" s="1">
        <v>0.40972222222222227</v>
      </c>
      <c r="B5" s="6">
        <v>158</v>
      </c>
      <c r="C5">
        <v>-2.38</v>
      </c>
      <c r="D5">
        <f t="shared" si="0"/>
        <v>0.42016806722689076</v>
      </c>
      <c r="E5" s="6">
        <v>15.8711</v>
      </c>
      <c r="F5">
        <f t="shared" si="1"/>
        <v>12.396000000000001</v>
      </c>
      <c r="G5">
        <f t="shared" si="2"/>
        <v>99.63989454054402</v>
      </c>
      <c r="H5">
        <f t="shared" si="3"/>
        <v>0.36010545945597983</v>
      </c>
      <c r="I5" s="10"/>
    </row>
    <row r="6" spans="1:17" x14ac:dyDescent="0.2">
      <c r="A6" s="1">
        <v>0.41319444444444442</v>
      </c>
      <c r="B6" s="6">
        <v>202</v>
      </c>
      <c r="C6">
        <v>-2.7</v>
      </c>
      <c r="D6">
        <f t="shared" si="0"/>
        <v>0.37037037037037035</v>
      </c>
      <c r="E6" s="6">
        <v>15.8606</v>
      </c>
      <c r="F6">
        <f t="shared" si="1"/>
        <v>12.3855</v>
      </c>
      <c r="G6">
        <f t="shared" si="2"/>
        <v>99.555494823484011</v>
      </c>
      <c r="H6">
        <f t="shared" si="3"/>
        <v>0.44450517651598886</v>
      </c>
      <c r="I6" s="10"/>
    </row>
    <row r="7" spans="1:17" x14ac:dyDescent="0.2">
      <c r="A7" s="1">
        <v>0.41736111111111113</v>
      </c>
      <c r="B7" s="6">
        <v>275</v>
      </c>
      <c r="C7">
        <v>-3.03</v>
      </c>
      <c r="D7">
        <f t="shared" si="0"/>
        <v>0.33003300330033003</v>
      </c>
      <c r="E7" s="6">
        <v>15.851800000000001</v>
      </c>
      <c r="F7">
        <f t="shared" si="1"/>
        <v>12.376700000000001</v>
      </c>
      <c r="G7">
        <f t="shared" si="2"/>
        <v>99.48475982251945</v>
      </c>
      <c r="H7">
        <f t="shared" si="3"/>
        <v>0.51524017748054973</v>
      </c>
      <c r="I7" s="10"/>
    </row>
    <row r="8" spans="1:17" x14ac:dyDescent="0.2">
      <c r="A8" s="1">
        <v>0.42222222222222222</v>
      </c>
      <c r="B8" s="6">
        <v>315</v>
      </c>
      <c r="C8">
        <v>-3.28</v>
      </c>
      <c r="D8">
        <f t="shared" si="0"/>
        <v>0.3048780487804878</v>
      </c>
      <c r="E8" s="6">
        <v>15.838200000000001</v>
      </c>
      <c r="F8">
        <f t="shared" si="1"/>
        <v>12.363100000000001</v>
      </c>
      <c r="G8">
        <f t="shared" si="2"/>
        <v>99.375442093756021</v>
      </c>
      <c r="H8">
        <f t="shared" si="3"/>
        <v>0.62455790624397878</v>
      </c>
      <c r="I8" s="10"/>
    </row>
    <row r="9" spans="1:17" x14ac:dyDescent="0.2">
      <c r="A9" s="1">
        <v>0.4291666666666667</v>
      </c>
      <c r="B9" s="6">
        <v>348</v>
      </c>
      <c r="C9">
        <v>-3.64</v>
      </c>
      <c r="D9">
        <f t="shared" si="0"/>
        <v>0.27472527472527469</v>
      </c>
      <c r="E9" s="6">
        <v>15.823600000000001</v>
      </c>
      <c r="F9">
        <f t="shared" si="1"/>
        <v>12.348500000000001</v>
      </c>
      <c r="G9">
        <f t="shared" si="2"/>
        <v>99.25808629670118</v>
      </c>
      <c r="H9">
        <f t="shared" si="3"/>
        <v>0.74191370329882034</v>
      </c>
      <c r="I9" s="10"/>
    </row>
    <row r="10" spans="1:17" x14ac:dyDescent="0.2">
      <c r="A10" s="1">
        <v>0.43611111111111112</v>
      </c>
      <c r="B10" s="6">
        <v>389</v>
      </c>
      <c r="C10">
        <v>-3.93</v>
      </c>
      <c r="D10">
        <f t="shared" si="0"/>
        <v>0.2544529262086514</v>
      </c>
      <c r="E10" s="6">
        <v>15.803800000000001</v>
      </c>
      <c r="F10">
        <f t="shared" si="1"/>
        <v>12.328700000000001</v>
      </c>
      <c r="G10">
        <f t="shared" si="2"/>
        <v>99.098932544530911</v>
      </c>
      <c r="H10">
        <f t="shared" si="3"/>
        <v>0.9010674554690894</v>
      </c>
      <c r="I10" s="10"/>
    </row>
    <row r="11" spans="1:17" x14ac:dyDescent="0.2">
      <c r="A11" s="1">
        <v>0.45</v>
      </c>
      <c r="B11" s="6">
        <v>395</v>
      </c>
      <c r="C11">
        <f t="shared" ref="C11:C12" si="4">-B11*0.006</f>
        <v>-2.37</v>
      </c>
      <c r="D11">
        <f t="shared" si="0"/>
        <v>0.42194092827004215</v>
      </c>
      <c r="E11" s="6">
        <v>4.9812000000000003</v>
      </c>
      <c r="F11">
        <f t="shared" si="1"/>
        <v>1.5061000000000004</v>
      </c>
      <c r="G11">
        <f t="shared" si="2"/>
        <v>12.106134653720019</v>
      </c>
      <c r="H11">
        <f t="shared" si="3"/>
        <v>87.893865346279981</v>
      </c>
      <c r="I11" s="10"/>
    </row>
    <row r="12" spans="1:17" x14ac:dyDescent="0.2">
      <c r="A12" s="1"/>
      <c r="B12" s="6"/>
      <c r="C12">
        <f t="shared" si="4"/>
        <v>0</v>
      </c>
      <c r="D12" t="e">
        <f t="shared" si="0"/>
        <v>#DIV/0!</v>
      </c>
      <c r="E12" s="6"/>
      <c r="G12">
        <f t="shared" si="2"/>
        <v>0</v>
      </c>
      <c r="H12">
        <f t="shared" si="3"/>
        <v>100</v>
      </c>
      <c r="I12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31"/>
  <sheetViews>
    <sheetView zoomScale="113" zoomScaleNormal="105" zoomScalePageLayoutView="105" workbookViewId="0">
      <selection activeCell="H11" sqref="H11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0.43194444444444446</v>
      </c>
      <c r="B2" s="6">
        <v>45</v>
      </c>
      <c r="C2">
        <v>-0.217</v>
      </c>
      <c r="D2">
        <f>-1/C2</f>
        <v>4.6082949308755765</v>
      </c>
      <c r="E2" s="6">
        <v>15.9824</v>
      </c>
      <c r="F2">
        <f>E2-$Q$2</f>
        <v>12.4468</v>
      </c>
      <c r="G2">
        <f>100*(F2/$F$2)</f>
        <v>100</v>
      </c>
      <c r="H2">
        <f>100-G2</f>
        <v>0</v>
      </c>
      <c r="I2" s="10"/>
      <c r="L2" s="7">
        <v>2.9870000000000001</v>
      </c>
      <c r="M2" s="8"/>
      <c r="N2" s="8">
        <v>0.37530000000000002</v>
      </c>
      <c r="O2" s="8">
        <v>0.17330000000000001</v>
      </c>
      <c r="P2" s="8"/>
      <c r="Q2" s="2">
        <f>SUM(L2:P2)</f>
        <v>3.5356000000000005</v>
      </c>
    </row>
    <row r="3" spans="1:17" x14ac:dyDescent="0.2">
      <c r="A3" s="1">
        <v>0.43333333333333335</v>
      </c>
      <c r="B3" s="6">
        <v>60</v>
      </c>
      <c r="C3">
        <v>-0.91600000000000004</v>
      </c>
      <c r="D3">
        <f t="shared" ref="D3:D13" si="0">-1/C3</f>
        <v>1.0917030567685588</v>
      </c>
      <c r="E3" s="6">
        <v>15.940899999999999</v>
      </c>
      <c r="F3">
        <f t="shared" ref="F3:F13" si="1">E3-$Q$2</f>
        <v>12.405299999999999</v>
      </c>
      <c r="G3">
        <f t="shared" ref="G3:G13" si="2">100*(F3/$F$2)</f>
        <v>99.666580968602361</v>
      </c>
      <c r="H3">
        <f t="shared" ref="H3:H13" si="3">100-G3</f>
        <v>0.33341903139763929</v>
      </c>
      <c r="I3" s="10"/>
    </row>
    <row r="4" spans="1:17" x14ac:dyDescent="0.2">
      <c r="A4" s="1">
        <v>0.43472222222222223</v>
      </c>
      <c r="B4" s="6">
        <v>77</v>
      </c>
      <c r="C4">
        <v>-1.1000000000000001</v>
      </c>
      <c r="D4">
        <f t="shared" si="0"/>
        <v>0.90909090909090906</v>
      </c>
      <c r="E4" s="6">
        <v>15.914</v>
      </c>
      <c r="F4">
        <f t="shared" si="1"/>
        <v>12.378399999999999</v>
      </c>
      <c r="G4">
        <f t="shared" si="2"/>
        <v>99.450461162708478</v>
      </c>
      <c r="H4">
        <f t="shared" si="3"/>
        <v>0.54953883729152153</v>
      </c>
      <c r="I4" s="10"/>
    </row>
    <row r="5" spans="1:17" x14ac:dyDescent="0.2">
      <c r="A5" s="1">
        <v>0.43888888888888888</v>
      </c>
      <c r="B5" s="6">
        <v>102</v>
      </c>
      <c r="C5">
        <v>-1.38</v>
      </c>
      <c r="D5">
        <f t="shared" si="0"/>
        <v>0.7246376811594204</v>
      </c>
      <c r="E5" s="6">
        <f>16.0713-0.244</f>
        <v>15.827300000000001</v>
      </c>
      <c r="F5">
        <f t="shared" si="1"/>
        <v>12.291700000000001</v>
      </c>
      <c r="G5">
        <f t="shared" si="2"/>
        <v>98.753896583860922</v>
      </c>
      <c r="H5">
        <f t="shared" si="3"/>
        <v>1.2461034161390785</v>
      </c>
      <c r="I5" s="10"/>
    </row>
    <row r="6" spans="1:17" x14ac:dyDescent="0.2">
      <c r="A6" s="1">
        <v>0.44236111111111115</v>
      </c>
      <c r="B6" s="6">
        <v>132</v>
      </c>
      <c r="C6">
        <v>-1.68</v>
      </c>
      <c r="D6">
        <f t="shared" si="0"/>
        <v>0.59523809523809523</v>
      </c>
      <c r="E6" s="6">
        <f>16.0549-0.244</f>
        <v>15.8109</v>
      </c>
      <c r="F6">
        <f t="shared" si="1"/>
        <v>12.2753</v>
      </c>
      <c r="G6">
        <f t="shared" si="2"/>
        <v>98.622135810007393</v>
      </c>
      <c r="H6">
        <f t="shared" si="3"/>
        <v>1.3778641899926072</v>
      </c>
      <c r="I6" s="10"/>
    </row>
    <row r="7" spans="1:17" x14ac:dyDescent="0.2">
      <c r="A7" s="1">
        <v>0.44722222222222219</v>
      </c>
      <c r="B7" s="6">
        <v>155</v>
      </c>
      <c r="C7">
        <v>-2.08</v>
      </c>
      <c r="D7">
        <f t="shared" si="0"/>
        <v>0.48076923076923073</v>
      </c>
      <c r="E7" s="6">
        <f>16.0381-0.244</f>
        <v>15.7941</v>
      </c>
      <c r="F7">
        <f t="shared" si="1"/>
        <v>12.2585</v>
      </c>
      <c r="G7">
        <f t="shared" si="2"/>
        <v>98.48716135874281</v>
      </c>
      <c r="H7">
        <f t="shared" si="3"/>
        <v>1.5128386412571899</v>
      </c>
      <c r="I7" s="10"/>
    </row>
    <row r="8" spans="1:17" x14ac:dyDescent="0.2">
      <c r="A8" s="1">
        <v>0.45416666666666666</v>
      </c>
      <c r="B8" s="6">
        <v>197</v>
      </c>
      <c r="C8">
        <v>-2.6</v>
      </c>
      <c r="D8">
        <f t="shared" si="0"/>
        <v>0.38461538461538458</v>
      </c>
      <c r="E8" s="6">
        <f>16.0136-0.244</f>
        <v>15.769600000000001</v>
      </c>
      <c r="F8">
        <f t="shared" si="1"/>
        <v>12.234</v>
      </c>
      <c r="G8">
        <f t="shared" si="2"/>
        <v>98.290323617315295</v>
      </c>
      <c r="H8">
        <f t="shared" si="3"/>
        <v>1.7096763826847052</v>
      </c>
      <c r="I8" s="10"/>
    </row>
    <row r="9" spans="1:17" x14ac:dyDescent="0.2">
      <c r="A9" s="1">
        <v>0.46180555555555558</v>
      </c>
      <c r="B9" s="6">
        <v>228</v>
      </c>
      <c r="C9">
        <v>-3</v>
      </c>
      <c r="D9">
        <f t="shared" si="0"/>
        <v>0.33333333333333331</v>
      </c>
      <c r="E9" s="6">
        <f>15.9847-0.244</f>
        <v>15.7407</v>
      </c>
      <c r="F9">
        <f t="shared" si="1"/>
        <v>12.2051</v>
      </c>
      <c r="G9">
        <f t="shared" si="2"/>
        <v>98.0581354243661</v>
      </c>
      <c r="H9">
        <f t="shared" si="3"/>
        <v>1.9418645756339004</v>
      </c>
      <c r="I9" s="10"/>
    </row>
    <row r="10" spans="1:17" x14ac:dyDescent="0.2">
      <c r="A10" s="1">
        <v>0.47152777777777777</v>
      </c>
      <c r="B10" s="6">
        <v>264</v>
      </c>
      <c r="C10">
        <v>-3.3</v>
      </c>
      <c r="D10">
        <f t="shared" si="0"/>
        <v>0.30303030303030304</v>
      </c>
      <c r="E10" s="6">
        <f>15.9527-0.244</f>
        <v>15.7087</v>
      </c>
      <c r="F10">
        <f t="shared" si="1"/>
        <v>12.1731</v>
      </c>
      <c r="G10">
        <f t="shared" si="2"/>
        <v>97.801041231481193</v>
      </c>
      <c r="H10">
        <f t="shared" si="3"/>
        <v>2.198958768518807</v>
      </c>
      <c r="I10" s="10"/>
    </row>
    <row r="11" spans="1:17" x14ac:dyDescent="0.2">
      <c r="A11" s="1">
        <v>0.48055555555555557</v>
      </c>
      <c r="B11" s="6">
        <v>280</v>
      </c>
      <c r="C11">
        <f t="shared" ref="C11:C13" si="4">-B11*0.006</f>
        <v>-1.68</v>
      </c>
      <c r="D11">
        <f t="shared" si="0"/>
        <v>0.59523809523809523</v>
      </c>
      <c r="E11" s="6">
        <v>5.4284999999999997</v>
      </c>
      <c r="F11">
        <f t="shared" si="1"/>
        <v>1.8928999999999991</v>
      </c>
      <c r="G11">
        <f t="shared" si="2"/>
        <v>15.207924928495672</v>
      </c>
      <c r="H11">
        <f t="shared" si="3"/>
        <v>84.792075071504328</v>
      </c>
      <c r="I11" s="10"/>
    </row>
    <row r="12" spans="1:17" x14ac:dyDescent="0.2">
      <c r="A12" s="1">
        <v>0.49236111111111108</v>
      </c>
      <c r="B12" s="6">
        <v>310</v>
      </c>
      <c r="C12">
        <f t="shared" si="4"/>
        <v>-1.86</v>
      </c>
      <c r="D12">
        <f t="shared" si="0"/>
        <v>0.5376344086021505</v>
      </c>
      <c r="E12" s="6">
        <v>5.4099000000000004</v>
      </c>
      <c r="F12">
        <f t="shared" si="1"/>
        <v>1.8742999999999999</v>
      </c>
      <c r="G12">
        <f t="shared" si="2"/>
        <v>15.058488928881319</v>
      </c>
      <c r="H12">
        <f t="shared" si="3"/>
        <v>84.941511071118683</v>
      </c>
      <c r="I12" s="10"/>
    </row>
    <row r="13" spans="1:17" x14ac:dyDescent="0.2">
      <c r="A13" s="1">
        <v>0.50624999999999998</v>
      </c>
      <c r="B13" s="6">
        <v>328</v>
      </c>
      <c r="C13">
        <f t="shared" si="4"/>
        <v>-1.968</v>
      </c>
      <c r="D13">
        <f t="shared" si="0"/>
        <v>0.50813008130081305</v>
      </c>
      <c r="E13" s="6">
        <v>5.3891999999999998</v>
      </c>
      <c r="F13">
        <f t="shared" si="1"/>
        <v>1.8535999999999992</v>
      </c>
      <c r="G13">
        <f t="shared" si="2"/>
        <v>14.892181122858883</v>
      </c>
      <c r="H13">
        <f t="shared" si="3"/>
        <v>85.107818877141113</v>
      </c>
    </row>
    <row r="31" spans="10:10" x14ac:dyDescent="0.2">
      <c r="J3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Q13"/>
  <sheetViews>
    <sheetView zoomScale="113" zoomScaleNormal="105" zoomScalePageLayoutView="105" workbookViewId="0">
      <selection activeCell="A2" sqref="A2:XFD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0.45</v>
      </c>
      <c r="B2" s="6">
        <v>33</v>
      </c>
      <c r="C2">
        <v>-0.17699999999999999</v>
      </c>
      <c r="D2">
        <f>-1/C2</f>
        <v>5.6497175141242941</v>
      </c>
      <c r="E2" s="6">
        <f>13.9431-9.1273</f>
        <v>4.8157999999999994</v>
      </c>
      <c r="F2">
        <f>E2-$Q$2</f>
        <v>1.3616999999999995</v>
      </c>
      <c r="G2">
        <f>100*(F2/$F$2)</f>
        <v>100</v>
      </c>
      <c r="H2">
        <f>100-G2</f>
        <v>0</v>
      </c>
      <c r="I2" s="10"/>
      <c r="L2" s="7">
        <v>3.0825</v>
      </c>
      <c r="M2" s="8"/>
      <c r="N2" s="8">
        <v>0.37159999999999999</v>
      </c>
      <c r="O2" s="8"/>
      <c r="P2" s="8"/>
      <c r="Q2" s="2">
        <f>SUM(L2:P2)</f>
        <v>3.4540999999999999</v>
      </c>
    </row>
    <row r="3" spans="1:17" x14ac:dyDescent="0.2">
      <c r="A3" s="1">
        <v>0.4513888888888889</v>
      </c>
      <c r="B3" s="6">
        <v>48</v>
      </c>
      <c r="C3">
        <v>-1.18</v>
      </c>
      <c r="D3">
        <f t="shared" ref="D3:D13" si="0">-1/C3</f>
        <v>0.84745762711864414</v>
      </c>
      <c r="E3" s="6">
        <f>13.9289-9.1273</f>
        <v>4.8016000000000005</v>
      </c>
      <c r="F3">
        <f t="shared" ref="F3:F13" si="1">E3-$Q$2</f>
        <v>1.3475000000000006</v>
      </c>
      <c r="G3">
        <f t="shared" ref="G3:G13" si="2">100*(F3/$F$2)</f>
        <v>98.957185870602999</v>
      </c>
      <c r="H3">
        <f t="shared" ref="H3:H13" si="3">100-G3</f>
        <v>1.0428141293970015</v>
      </c>
      <c r="I3" s="10"/>
    </row>
    <row r="4" spans="1:17" x14ac:dyDescent="0.2">
      <c r="A4" s="1">
        <v>0.45208333333333334</v>
      </c>
      <c r="B4" s="6">
        <v>50</v>
      </c>
      <c r="C4">
        <v>-1.39</v>
      </c>
      <c r="D4">
        <f t="shared" si="0"/>
        <v>0.71942446043165476</v>
      </c>
      <c r="E4" s="6">
        <f>14.8515-10.0544</f>
        <v>4.7971000000000004</v>
      </c>
      <c r="F4">
        <f t="shared" si="1"/>
        <v>1.3430000000000004</v>
      </c>
      <c r="G4">
        <f t="shared" si="2"/>
        <v>98.626716604244763</v>
      </c>
      <c r="H4">
        <f t="shared" si="3"/>
        <v>1.3732833957552373</v>
      </c>
      <c r="I4" s="10"/>
    </row>
    <row r="5" spans="1:17" x14ac:dyDescent="0.2">
      <c r="A5" s="1">
        <v>0.45555555555555555</v>
      </c>
      <c r="B5" s="6">
        <v>85</v>
      </c>
      <c r="C5">
        <v>-1.57</v>
      </c>
      <c r="D5">
        <f t="shared" si="0"/>
        <v>0.63694267515923564</v>
      </c>
      <c r="E5" s="6">
        <f>14.8334-10.0544</f>
        <v>4.7789999999999999</v>
      </c>
      <c r="F5">
        <f t="shared" si="1"/>
        <v>1.3249</v>
      </c>
      <c r="G5">
        <f t="shared" si="2"/>
        <v>97.29749577733719</v>
      </c>
      <c r="H5">
        <f t="shared" si="3"/>
        <v>2.7025042226628102</v>
      </c>
      <c r="I5" s="10"/>
    </row>
    <row r="6" spans="1:17" x14ac:dyDescent="0.2">
      <c r="A6" s="1">
        <v>0.45902777777777781</v>
      </c>
      <c r="B6" s="6">
        <v>134</v>
      </c>
      <c r="C6">
        <v>-1.82</v>
      </c>
      <c r="D6">
        <f t="shared" si="0"/>
        <v>0.54945054945054939</v>
      </c>
      <c r="E6" s="6">
        <f>14.8013-10.0544</f>
        <v>4.7469000000000001</v>
      </c>
      <c r="F6">
        <f t="shared" si="1"/>
        <v>1.2928000000000002</v>
      </c>
      <c r="G6">
        <f t="shared" si="2"/>
        <v>94.940148343981832</v>
      </c>
      <c r="H6">
        <f t="shared" si="3"/>
        <v>5.0598516560181679</v>
      </c>
      <c r="I6" s="10"/>
    </row>
    <row r="7" spans="1:17" x14ac:dyDescent="0.2">
      <c r="A7" s="1">
        <v>0.46319444444444446</v>
      </c>
      <c r="B7" s="6">
        <v>172</v>
      </c>
      <c r="C7">
        <v>-2.2200000000000002</v>
      </c>
      <c r="D7">
        <f t="shared" si="0"/>
        <v>0.4504504504504504</v>
      </c>
      <c r="E7" s="6">
        <f>14.7841-10.0544</f>
        <v>4.7297000000000011</v>
      </c>
      <c r="F7">
        <f t="shared" si="1"/>
        <v>1.2756000000000012</v>
      </c>
      <c r="G7">
        <f t="shared" si="2"/>
        <v>93.677021370346012</v>
      </c>
      <c r="H7">
        <f t="shared" si="3"/>
        <v>6.3229786296539885</v>
      </c>
      <c r="I7" s="10"/>
    </row>
    <row r="8" spans="1:17" x14ac:dyDescent="0.2">
      <c r="A8" s="1">
        <v>0.4694444444444445</v>
      </c>
      <c r="B8" s="6">
        <v>250</v>
      </c>
      <c r="C8">
        <v>-2.57</v>
      </c>
      <c r="D8">
        <f t="shared" si="0"/>
        <v>0.38910505836575876</v>
      </c>
      <c r="E8" s="6">
        <f>14.7421-10.0544</f>
        <v>4.6877000000000013</v>
      </c>
      <c r="F8">
        <f t="shared" si="1"/>
        <v>1.2336000000000014</v>
      </c>
      <c r="G8">
        <f t="shared" si="2"/>
        <v>90.592641551002558</v>
      </c>
      <c r="H8">
        <f t="shared" si="3"/>
        <v>9.4073584489974422</v>
      </c>
      <c r="I8" s="10"/>
    </row>
    <row r="9" spans="1:17" x14ac:dyDescent="0.2">
      <c r="A9" s="1">
        <v>0.47500000000000003</v>
      </c>
      <c r="B9" s="6">
        <v>305</v>
      </c>
      <c r="C9">
        <v>-3.25</v>
      </c>
      <c r="D9">
        <f t="shared" si="0"/>
        <v>0.30769230769230771</v>
      </c>
      <c r="E9" s="6">
        <f>14.5967-10.0544</f>
        <v>4.5423000000000009</v>
      </c>
      <c r="F9">
        <f t="shared" si="1"/>
        <v>1.0882000000000009</v>
      </c>
      <c r="G9">
        <f t="shared" si="2"/>
        <v>79.914812366894424</v>
      </c>
      <c r="H9">
        <f t="shared" si="3"/>
        <v>20.085187633105576</v>
      </c>
      <c r="I9" s="10"/>
    </row>
    <row r="10" spans="1:17" x14ac:dyDescent="0.2">
      <c r="A10" s="1">
        <v>0.4777777777777778</v>
      </c>
      <c r="B10" s="6">
        <v>328</v>
      </c>
      <c r="C10">
        <f t="shared" ref="C10:C13" si="4">-B10*0.006</f>
        <v>-1.968</v>
      </c>
      <c r="D10">
        <f t="shared" si="0"/>
        <v>0.50813008130081305</v>
      </c>
      <c r="E10" s="6">
        <v>4.5896999999999997</v>
      </c>
      <c r="F10">
        <f t="shared" si="1"/>
        <v>1.1355999999999997</v>
      </c>
      <c r="G10">
        <f t="shared" si="2"/>
        <v>83.395755305867681</v>
      </c>
      <c r="H10">
        <f t="shared" si="3"/>
        <v>16.604244694132319</v>
      </c>
      <c r="I10" s="10"/>
    </row>
    <row r="11" spans="1:17" x14ac:dyDescent="0.2">
      <c r="A11" s="1">
        <v>0.4861111111111111</v>
      </c>
      <c r="B11" s="6">
        <v>365</v>
      </c>
      <c r="C11">
        <f t="shared" si="4"/>
        <v>-2.19</v>
      </c>
      <c r="D11">
        <f t="shared" si="0"/>
        <v>0.45662100456621008</v>
      </c>
      <c r="E11" s="6">
        <v>4.5696000000000003</v>
      </c>
      <c r="F11">
        <f t="shared" si="1"/>
        <v>1.1155000000000004</v>
      </c>
      <c r="G11">
        <f t="shared" si="2"/>
        <v>81.919659249467642</v>
      </c>
      <c r="H11">
        <f t="shared" si="3"/>
        <v>18.080340750532358</v>
      </c>
      <c r="I11" s="10"/>
    </row>
    <row r="12" spans="1:17" x14ac:dyDescent="0.2">
      <c r="A12" s="1">
        <v>0.49444444444444446</v>
      </c>
      <c r="B12" s="6">
        <v>384</v>
      </c>
      <c r="C12">
        <f t="shared" si="4"/>
        <v>-2.3040000000000003</v>
      </c>
      <c r="D12">
        <f t="shared" si="0"/>
        <v>0.43402777777777773</v>
      </c>
      <c r="E12" s="6">
        <v>4.5462999999999996</v>
      </c>
      <c r="F12">
        <f t="shared" si="1"/>
        <v>1.0921999999999996</v>
      </c>
      <c r="G12">
        <f t="shared" si="2"/>
        <v>80.208562825879412</v>
      </c>
      <c r="H12">
        <f t="shared" si="3"/>
        <v>19.791437174120588</v>
      </c>
      <c r="I12" s="10"/>
    </row>
    <row r="13" spans="1:17" x14ac:dyDescent="0.2">
      <c r="A13" s="1">
        <v>0.50069444444444444</v>
      </c>
      <c r="B13" s="6">
        <v>405</v>
      </c>
      <c r="C13">
        <f t="shared" si="4"/>
        <v>-2.4300000000000002</v>
      </c>
      <c r="D13">
        <f t="shared" si="0"/>
        <v>0.41152263374485593</v>
      </c>
      <c r="E13" s="6">
        <v>4.5362999999999998</v>
      </c>
      <c r="F13">
        <f t="shared" si="1"/>
        <v>1.0821999999999998</v>
      </c>
      <c r="G13">
        <f t="shared" si="2"/>
        <v>79.4741866784167</v>
      </c>
      <c r="H13">
        <f t="shared" si="3"/>
        <v>20.5258133215833</v>
      </c>
      <c r="I1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Q12"/>
  <sheetViews>
    <sheetView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0.10208333333333335</v>
      </c>
      <c r="B2" s="6">
        <v>15</v>
      </c>
      <c r="C2">
        <v>-0.33</v>
      </c>
      <c r="D2">
        <f>-1/C2</f>
        <v>3.0303030303030303</v>
      </c>
      <c r="E2" s="6">
        <v>15.7776</v>
      </c>
      <c r="F2">
        <f>E2-$Q$2</f>
        <v>12.4718</v>
      </c>
      <c r="G2">
        <f>100*(F2/$F$2)</f>
        <v>100</v>
      </c>
      <c r="H2">
        <f>100-G2</f>
        <v>0</v>
      </c>
      <c r="I2" s="10"/>
      <c r="L2" s="7">
        <v>3.0554999999999999</v>
      </c>
      <c r="M2" s="8"/>
      <c r="N2" s="8">
        <v>0.25030000000000002</v>
      </c>
      <c r="O2" s="8"/>
      <c r="P2" s="8"/>
      <c r="Q2" s="2">
        <f>SUM(L2:P2)</f>
        <v>3.3058000000000001</v>
      </c>
    </row>
    <row r="3" spans="1:17" x14ac:dyDescent="0.2">
      <c r="A3" s="1">
        <v>0.10277777777777779</v>
      </c>
      <c r="B3" s="6">
        <v>20</v>
      </c>
      <c r="C3">
        <v>-0.47</v>
      </c>
      <c r="D3">
        <f t="shared" ref="D3:D12" si="0">-1/C3</f>
        <v>2.1276595744680851</v>
      </c>
      <c r="E3" s="6">
        <v>15.7524</v>
      </c>
      <c r="F3">
        <f t="shared" ref="F3:F12" si="1">E3-$Q$2</f>
        <v>12.4466</v>
      </c>
      <c r="G3">
        <f t="shared" ref="G3:G12" si="2">100*(F3/$F$2)</f>
        <v>99.797944162029538</v>
      </c>
      <c r="H3">
        <f t="shared" ref="H3:H12" si="3">100-G3</f>
        <v>0.20205583797046245</v>
      </c>
      <c r="I3" s="10"/>
    </row>
    <row r="4" spans="1:17" x14ac:dyDescent="0.2">
      <c r="A4" s="1">
        <v>0.10486111111111111</v>
      </c>
      <c r="B4" s="6">
        <v>48</v>
      </c>
      <c r="C4">
        <v>-0.56999999999999995</v>
      </c>
      <c r="D4">
        <f t="shared" si="0"/>
        <v>1.7543859649122808</v>
      </c>
      <c r="E4" s="6">
        <f>16.0105-0.2688</f>
        <v>15.7417</v>
      </c>
      <c r="F4">
        <f t="shared" si="1"/>
        <v>12.4359</v>
      </c>
      <c r="G4">
        <f t="shared" si="2"/>
        <v>99.712150611780174</v>
      </c>
      <c r="H4">
        <f t="shared" si="3"/>
        <v>0.28784938821982564</v>
      </c>
      <c r="I4" s="10"/>
    </row>
    <row r="5" spans="1:17" x14ac:dyDescent="0.2">
      <c r="A5" s="1">
        <v>0.10625</v>
      </c>
      <c r="B5" s="6">
        <v>60</v>
      </c>
      <c r="C5">
        <v>-0.73</v>
      </c>
      <c r="D5">
        <f t="shared" si="0"/>
        <v>1.3698630136986301</v>
      </c>
      <c r="E5" s="6">
        <f>15.9913-0.2688</f>
        <v>15.7225</v>
      </c>
      <c r="F5">
        <f t="shared" si="1"/>
        <v>12.416700000000001</v>
      </c>
      <c r="G5">
        <f t="shared" si="2"/>
        <v>99.558203306659834</v>
      </c>
      <c r="H5">
        <f t="shared" si="3"/>
        <v>0.4417966933401658</v>
      </c>
      <c r="I5" s="10"/>
    </row>
    <row r="6" spans="1:17" x14ac:dyDescent="0.2">
      <c r="A6" s="1">
        <v>0.15</v>
      </c>
      <c r="B6" s="6">
        <v>83</v>
      </c>
      <c r="C6">
        <v>-1.02</v>
      </c>
      <c r="D6">
        <f t="shared" si="0"/>
        <v>0.98039215686274506</v>
      </c>
      <c r="E6" s="6">
        <f>15.9719-0.2688</f>
        <v>15.703099999999999</v>
      </c>
      <c r="F6">
        <f t="shared" si="1"/>
        <v>12.3973</v>
      </c>
      <c r="G6">
        <f t="shared" si="2"/>
        <v>99.402652383777806</v>
      </c>
      <c r="H6">
        <f t="shared" si="3"/>
        <v>0.59734761622219423</v>
      </c>
      <c r="I6" s="10"/>
    </row>
    <row r="7" spans="1:17" x14ac:dyDescent="0.2">
      <c r="A7" s="1">
        <v>0.11041666666666666</v>
      </c>
      <c r="B7" s="6">
        <v>117</v>
      </c>
      <c r="C7">
        <v>-1.54</v>
      </c>
      <c r="D7">
        <f t="shared" si="0"/>
        <v>0.64935064935064934</v>
      </c>
      <c r="E7" s="6">
        <f>15.9457-0.2688</f>
        <v>15.6769</v>
      </c>
      <c r="F7">
        <f t="shared" si="1"/>
        <v>12.3711</v>
      </c>
      <c r="G7">
        <f t="shared" si="2"/>
        <v>99.192578456998987</v>
      </c>
      <c r="H7">
        <f t="shared" si="3"/>
        <v>0.80742154300101276</v>
      </c>
      <c r="I7" s="10"/>
    </row>
    <row r="8" spans="1:17" x14ac:dyDescent="0.2">
      <c r="A8" s="1">
        <v>0.11527777777777777</v>
      </c>
      <c r="B8" s="6">
        <v>147</v>
      </c>
      <c r="C8">
        <v>-2.04</v>
      </c>
      <c r="D8">
        <f t="shared" si="0"/>
        <v>0.49019607843137253</v>
      </c>
      <c r="E8" s="6">
        <f>15.9157-0.2688</f>
        <v>15.646899999999999</v>
      </c>
      <c r="F8">
        <f t="shared" si="1"/>
        <v>12.341099999999999</v>
      </c>
      <c r="G8">
        <f t="shared" si="2"/>
        <v>98.952035792748433</v>
      </c>
      <c r="H8">
        <f t="shared" si="3"/>
        <v>1.0479642072515674</v>
      </c>
      <c r="I8" s="10"/>
    </row>
    <row r="9" spans="1:17" x14ac:dyDescent="0.2">
      <c r="A9" s="1">
        <v>0.1173611111111111</v>
      </c>
      <c r="B9" s="6">
        <v>165</v>
      </c>
      <c r="C9">
        <v>-2.31</v>
      </c>
      <c r="D9">
        <f t="shared" si="0"/>
        <v>0.4329004329004329</v>
      </c>
      <c r="E9" s="6">
        <f>15.8891-0.2688</f>
        <v>15.620299999999999</v>
      </c>
      <c r="F9">
        <f t="shared" si="1"/>
        <v>12.314499999999999</v>
      </c>
      <c r="G9">
        <f t="shared" si="2"/>
        <v>98.73875463044628</v>
      </c>
      <c r="H9">
        <f t="shared" si="3"/>
        <v>1.2612453695537198</v>
      </c>
      <c r="I9" s="10"/>
    </row>
    <row r="10" spans="1:17" x14ac:dyDescent="0.2">
      <c r="A10" s="1">
        <v>0.12083333333333333</v>
      </c>
      <c r="B10" s="6">
        <v>196</v>
      </c>
      <c r="C10">
        <v>-2.4300000000000002</v>
      </c>
      <c r="D10">
        <f t="shared" si="0"/>
        <v>0.41152263374485593</v>
      </c>
      <c r="E10" s="6">
        <f>15.865-0.2688</f>
        <v>15.5962</v>
      </c>
      <c r="F10">
        <f t="shared" si="1"/>
        <v>12.2904</v>
      </c>
      <c r="G10">
        <f t="shared" si="2"/>
        <v>98.545518690165011</v>
      </c>
      <c r="H10">
        <f t="shared" si="3"/>
        <v>1.4544813098349891</v>
      </c>
      <c r="I10" s="10"/>
    </row>
    <row r="11" spans="1:17" x14ac:dyDescent="0.2">
      <c r="A11" s="1">
        <v>0.12430555555555556</v>
      </c>
      <c r="B11" s="6">
        <v>235</v>
      </c>
      <c r="C11">
        <v>-2.8</v>
      </c>
      <c r="D11">
        <f t="shared" si="0"/>
        <v>0.35714285714285715</v>
      </c>
      <c r="E11" s="6">
        <f>15.8007-0.2688</f>
        <v>15.5319</v>
      </c>
      <c r="F11">
        <f t="shared" si="1"/>
        <v>12.226100000000001</v>
      </c>
      <c r="G11">
        <f t="shared" si="2"/>
        <v>98.029955579788009</v>
      </c>
      <c r="H11">
        <f t="shared" si="3"/>
        <v>1.9700444202119911</v>
      </c>
      <c r="I11" s="10"/>
    </row>
    <row r="12" spans="1:17" x14ac:dyDescent="0.2">
      <c r="A12" s="1">
        <v>0.12916666666666668</v>
      </c>
      <c r="B12" s="6">
        <v>265</v>
      </c>
      <c r="C12">
        <v>-2.87</v>
      </c>
      <c r="D12">
        <f t="shared" si="0"/>
        <v>0.34843205574912889</v>
      </c>
      <c r="E12" s="6">
        <f>15.7727-0.2688</f>
        <v>15.5039</v>
      </c>
      <c r="F12">
        <f t="shared" si="1"/>
        <v>12.1981</v>
      </c>
      <c r="G12">
        <f t="shared" si="2"/>
        <v>97.805449093154166</v>
      </c>
      <c r="H12">
        <f t="shared" si="3"/>
        <v>2.1945509068458335</v>
      </c>
      <c r="I12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5F36-0430-B34F-B7EE-1C35B874B101}">
  <sheetPr>
    <tabColor rgb="FF00B050"/>
  </sheetPr>
  <dimension ref="A1:Q102"/>
  <sheetViews>
    <sheetView tabSelected="1" workbookViewId="0">
      <selection activeCell="H21" sqref="H21"/>
    </sheetView>
  </sheetViews>
  <sheetFormatPr baseColWidth="10" defaultRowHeight="16" x14ac:dyDescent="0.2"/>
  <sheetData>
    <row r="1" spans="1:17" x14ac:dyDescent="0.2">
      <c r="A1" s="4" t="s">
        <v>4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9" t="s">
        <v>16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0.68541666666666667</v>
      </c>
      <c r="B2" s="6">
        <v>65</v>
      </c>
      <c r="C2">
        <f>-B2*0.006</f>
        <v>-0.39</v>
      </c>
      <c r="D2">
        <f>-1/C2</f>
        <v>2.5641025641025639</v>
      </c>
      <c r="E2" s="6">
        <v>14.2936</v>
      </c>
      <c r="F2">
        <f>E2-$Q$2</f>
        <v>1.6937999999999995</v>
      </c>
      <c r="G2">
        <f>100*(F2/$F$2)</f>
        <v>100</v>
      </c>
      <c r="H2">
        <f>100-G2</f>
        <v>0</v>
      </c>
      <c r="I2" s="10">
        <v>2382</v>
      </c>
      <c r="L2" s="7">
        <v>2.3451</v>
      </c>
      <c r="M2" s="8">
        <v>10.055899999999999</v>
      </c>
      <c r="N2" s="8">
        <v>0.1988</v>
      </c>
      <c r="O2" s="8"/>
      <c r="P2" s="8"/>
      <c r="Q2" s="2">
        <f>SUM(L2:P2)</f>
        <v>12.5998</v>
      </c>
    </row>
    <row r="3" spans="1:17" x14ac:dyDescent="0.2">
      <c r="A3" s="1">
        <v>0.68680555555555556</v>
      </c>
      <c r="B3" s="6">
        <v>65</v>
      </c>
      <c r="C3">
        <f t="shared" ref="C3:C13" si="0">-B3*0.006</f>
        <v>-0.39</v>
      </c>
      <c r="D3">
        <f t="shared" ref="D3:D13" si="1">-1/C3</f>
        <v>2.5641025641025639</v>
      </c>
      <c r="E3" s="6">
        <v>14.2835</v>
      </c>
      <c r="F3">
        <f t="shared" ref="F3:F13" si="2">E3-$Q$2</f>
        <v>1.6837</v>
      </c>
      <c r="G3">
        <f t="shared" ref="G3:G13" si="3">100*(F3/$F$2)</f>
        <v>99.403707639626901</v>
      </c>
      <c r="H3">
        <f t="shared" ref="H3:H13" si="4">100-G3</f>
        <v>0.59629236037309852</v>
      </c>
      <c r="I3" s="10">
        <v>2382</v>
      </c>
    </row>
    <row r="4" spans="1:17" x14ac:dyDescent="0.2">
      <c r="A4" s="1">
        <v>0.69027777777777777</v>
      </c>
      <c r="B4" s="6">
        <v>80</v>
      </c>
      <c r="C4">
        <f t="shared" si="0"/>
        <v>-0.48</v>
      </c>
      <c r="D4">
        <f t="shared" si="1"/>
        <v>2.0833333333333335</v>
      </c>
      <c r="E4" s="6">
        <v>14.264200000000001</v>
      </c>
      <c r="F4">
        <f t="shared" si="2"/>
        <v>1.6644000000000005</v>
      </c>
      <c r="G4">
        <f t="shared" si="3"/>
        <v>98.264257881686206</v>
      </c>
      <c r="H4">
        <f t="shared" si="4"/>
        <v>1.7357421183137944</v>
      </c>
      <c r="I4" s="10">
        <v>2382</v>
      </c>
    </row>
    <row r="5" spans="1:17" x14ac:dyDescent="0.2">
      <c r="A5" s="1">
        <v>0.69374999999999998</v>
      </c>
      <c r="B5" s="6">
        <v>90</v>
      </c>
      <c r="C5">
        <f t="shared" si="0"/>
        <v>-0.54</v>
      </c>
      <c r="D5">
        <f t="shared" si="1"/>
        <v>1.8518518518518516</v>
      </c>
      <c r="E5" s="6">
        <v>14.252700000000001</v>
      </c>
      <c r="F5">
        <f t="shared" si="2"/>
        <v>1.6529000000000007</v>
      </c>
      <c r="G5">
        <f t="shared" si="3"/>
        <v>97.585311134726709</v>
      </c>
      <c r="H5">
        <f t="shared" si="4"/>
        <v>2.4146888652732912</v>
      </c>
      <c r="I5" s="10">
        <v>2382</v>
      </c>
    </row>
    <row r="6" spans="1:17" x14ac:dyDescent="0.2">
      <c r="A6" s="1">
        <v>0.7006944444444444</v>
      </c>
      <c r="B6" s="6">
        <v>115</v>
      </c>
      <c r="C6">
        <f t="shared" si="0"/>
        <v>-0.69000000000000006</v>
      </c>
      <c r="D6">
        <f t="shared" si="1"/>
        <v>1.4492753623188404</v>
      </c>
      <c r="E6" s="6">
        <v>14.241099999999999</v>
      </c>
      <c r="F6">
        <f t="shared" si="2"/>
        <v>1.6412999999999993</v>
      </c>
      <c r="G6">
        <f t="shared" si="3"/>
        <v>96.900460503010962</v>
      </c>
      <c r="H6">
        <f t="shared" si="4"/>
        <v>3.0995394969890384</v>
      </c>
      <c r="I6" s="10">
        <v>2382</v>
      </c>
    </row>
    <row r="7" spans="1:17" x14ac:dyDescent="0.2">
      <c r="A7" s="1">
        <v>0.71250000000000002</v>
      </c>
      <c r="B7" s="6">
        <v>160</v>
      </c>
      <c r="C7">
        <f t="shared" si="0"/>
        <v>-0.96</v>
      </c>
      <c r="D7">
        <f t="shared" si="1"/>
        <v>1.0416666666666667</v>
      </c>
      <c r="E7" s="6">
        <v>14.228</v>
      </c>
      <c r="F7">
        <f t="shared" si="2"/>
        <v>1.6281999999999996</v>
      </c>
      <c r="G7">
        <f t="shared" si="3"/>
        <v>96.127051599952779</v>
      </c>
      <c r="H7">
        <f t="shared" si="4"/>
        <v>3.8729484000472212</v>
      </c>
      <c r="I7" s="10">
        <v>2382</v>
      </c>
    </row>
    <row r="8" spans="1:17" x14ac:dyDescent="0.2">
      <c r="A8" s="1">
        <v>0.72569444444444453</v>
      </c>
      <c r="B8" s="6">
        <v>225</v>
      </c>
      <c r="C8">
        <f t="shared" si="0"/>
        <v>-1.35</v>
      </c>
      <c r="D8">
        <f t="shared" si="1"/>
        <v>0.7407407407407407</v>
      </c>
      <c r="E8" s="6">
        <v>14.216699999999999</v>
      </c>
      <c r="F8">
        <f t="shared" si="2"/>
        <v>1.6168999999999993</v>
      </c>
      <c r="G8">
        <f t="shared" si="3"/>
        <v>95.459912622505598</v>
      </c>
      <c r="H8">
        <f t="shared" si="4"/>
        <v>4.5400873774944017</v>
      </c>
      <c r="I8" s="10">
        <v>2382</v>
      </c>
    </row>
    <row r="9" spans="1:17" x14ac:dyDescent="0.2">
      <c r="A9" s="1">
        <v>0.74097222222222225</v>
      </c>
      <c r="B9" s="6">
        <v>290</v>
      </c>
      <c r="C9">
        <f t="shared" si="0"/>
        <v>-1.74</v>
      </c>
      <c r="D9">
        <f t="shared" si="1"/>
        <v>0.57471264367816088</v>
      </c>
      <c r="E9" s="6">
        <v>14.2034</v>
      </c>
      <c r="F9">
        <f t="shared" si="2"/>
        <v>1.6036000000000001</v>
      </c>
      <c r="G9">
        <f t="shared" si="3"/>
        <v>94.674695949935099</v>
      </c>
      <c r="H9">
        <f t="shared" si="4"/>
        <v>5.3253040500649007</v>
      </c>
      <c r="I9" s="10">
        <v>2382</v>
      </c>
    </row>
    <row r="10" spans="1:17" x14ac:dyDescent="0.2">
      <c r="A10" s="1">
        <v>0.75416666666666676</v>
      </c>
      <c r="B10" s="6">
        <v>325</v>
      </c>
      <c r="C10">
        <f t="shared" si="0"/>
        <v>-1.95</v>
      </c>
      <c r="D10">
        <f t="shared" si="1"/>
        <v>0.51282051282051289</v>
      </c>
      <c r="E10" s="6">
        <v>14.1965</v>
      </c>
      <c r="F10">
        <f t="shared" si="2"/>
        <v>1.5967000000000002</v>
      </c>
      <c r="G10">
        <f t="shared" si="3"/>
        <v>94.267327901759401</v>
      </c>
      <c r="H10">
        <f t="shared" si="4"/>
        <v>5.7326720982405988</v>
      </c>
      <c r="I10" s="10">
        <v>2382</v>
      </c>
    </row>
    <row r="11" spans="1:17" x14ac:dyDescent="0.2">
      <c r="A11" s="1">
        <v>0.77222222222222225</v>
      </c>
      <c r="B11" s="6">
        <v>370</v>
      </c>
      <c r="C11">
        <f t="shared" si="0"/>
        <v>-2.2200000000000002</v>
      </c>
      <c r="D11">
        <f t="shared" si="1"/>
        <v>0.4504504504504504</v>
      </c>
      <c r="E11" s="6">
        <v>14.1867</v>
      </c>
      <c r="F11">
        <f t="shared" si="2"/>
        <v>1.5869</v>
      </c>
      <c r="G11">
        <f t="shared" si="3"/>
        <v>93.68874719565477</v>
      </c>
      <c r="H11">
        <f t="shared" si="4"/>
        <v>6.3112528043452301</v>
      </c>
      <c r="I11" s="10">
        <v>2382</v>
      </c>
    </row>
    <row r="12" spans="1:17" x14ac:dyDescent="0.2">
      <c r="A12" s="1">
        <v>0.79027777777777775</v>
      </c>
      <c r="B12" s="6">
        <v>395</v>
      </c>
      <c r="C12">
        <f t="shared" si="0"/>
        <v>-2.37</v>
      </c>
      <c r="D12">
        <f t="shared" si="1"/>
        <v>0.42194092827004215</v>
      </c>
      <c r="E12" s="6">
        <v>14.174799999999999</v>
      </c>
      <c r="F12">
        <f t="shared" si="2"/>
        <v>1.5749999999999993</v>
      </c>
      <c r="G12">
        <f t="shared" si="3"/>
        <v>92.986184909670541</v>
      </c>
      <c r="H12">
        <f t="shared" si="4"/>
        <v>7.0138150903294587</v>
      </c>
      <c r="I12" s="10">
        <v>2382</v>
      </c>
    </row>
    <row r="13" spans="1:17" x14ac:dyDescent="0.2">
      <c r="A13" s="1">
        <v>0.81319444444444444</v>
      </c>
      <c r="B13" s="6">
        <v>430</v>
      </c>
      <c r="C13">
        <f t="shared" si="0"/>
        <v>-2.58</v>
      </c>
      <c r="D13">
        <f t="shared" si="1"/>
        <v>0.38759689922480617</v>
      </c>
      <c r="E13" s="6">
        <v>14.1622</v>
      </c>
      <c r="F13">
        <f t="shared" si="2"/>
        <v>1.5624000000000002</v>
      </c>
      <c r="G13">
        <f t="shared" si="3"/>
        <v>92.242295430393241</v>
      </c>
      <c r="H13">
        <f t="shared" si="4"/>
        <v>7.7577045696067586</v>
      </c>
      <c r="I13" s="10">
        <v>2382</v>
      </c>
    </row>
    <row r="14" spans="1:17" x14ac:dyDescent="0.2">
      <c r="A14" s="1">
        <v>0.37777777777777777</v>
      </c>
      <c r="B14" s="6">
        <v>20</v>
      </c>
      <c r="C14">
        <v>-0.17100000000000001</v>
      </c>
      <c r="D14">
        <f>-1/C14</f>
        <v>5.8479532163742682</v>
      </c>
      <c r="E14" s="6">
        <v>13.7492</v>
      </c>
      <c r="F14">
        <f>E14-$Q$2</f>
        <v>1.1494</v>
      </c>
      <c r="G14">
        <f>100*(F14/$F$2)</f>
        <v>67.859251387412939</v>
      </c>
      <c r="H14">
        <f>100-G14</f>
        <v>32.140748612587061</v>
      </c>
      <c r="I14" s="10">
        <v>2381</v>
      </c>
      <c r="L14" s="7">
        <v>3.0802999999999998</v>
      </c>
      <c r="M14" s="8"/>
      <c r="N14" s="8">
        <v>0.19120000000000001</v>
      </c>
      <c r="O14" s="8">
        <v>0.3216</v>
      </c>
      <c r="P14" s="8"/>
      <c r="Q14" s="2">
        <f>SUM(L14:P14)</f>
        <v>3.5930999999999997</v>
      </c>
    </row>
    <row r="15" spans="1:17" x14ac:dyDescent="0.2">
      <c r="A15" s="1">
        <v>0.37986111111111115</v>
      </c>
      <c r="B15" s="6">
        <v>100</v>
      </c>
      <c r="C15">
        <v>-0.43</v>
      </c>
      <c r="D15">
        <f t="shared" ref="D15:D23" si="5">-1/C15</f>
        <v>2.3255813953488373</v>
      </c>
      <c r="E15" s="6">
        <v>13.7127</v>
      </c>
      <c r="F15">
        <f t="shared" ref="F15:F23" si="6">E15-$Q$2</f>
        <v>1.1128999999999998</v>
      </c>
      <c r="G15">
        <f t="shared" ref="G15:G23" si="7">100*(F15/$F$2)</f>
        <v>65.704333451411031</v>
      </c>
      <c r="H15">
        <f t="shared" ref="H15:H23" si="8">100-G15</f>
        <v>34.295666548588969</v>
      </c>
      <c r="I15" s="10">
        <v>2381</v>
      </c>
    </row>
    <row r="16" spans="1:17" x14ac:dyDescent="0.2">
      <c r="A16" s="1">
        <v>0.38194444444444442</v>
      </c>
      <c r="B16" s="6">
        <v>120</v>
      </c>
      <c r="C16">
        <v>-0.65200000000000002</v>
      </c>
      <c r="D16">
        <f t="shared" si="5"/>
        <v>1.5337423312883436</v>
      </c>
      <c r="E16" s="6">
        <v>13.679600000000001</v>
      </c>
      <c r="F16">
        <f t="shared" si="6"/>
        <v>1.0798000000000005</v>
      </c>
      <c r="G16">
        <f t="shared" si="7"/>
        <v>63.750147597118954</v>
      </c>
      <c r="H16">
        <f t="shared" si="8"/>
        <v>36.249852402881046</v>
      </c>
      <c r="I16" s="10">
        <v>2381</v>
      </c>
    </row>
    <row r="17" spans="1:17" x14ac:dyDescent="0.2">
      <c r="A17" s="1">
        <v>0.38472222222222219</v>
      </c>
      <c r="B17" s="6">
        <v>133</v>
      </c>
      <c r="C17">
        <v>-1.77</v>
      </c>
      <c r="D17">
        <f t="shared" si="5"/>
        <v>0.56497175141242939</v>
      </c>
      <c r="E17" s="6">
        <v>13.658099999999999</v>
      </c>
      <c r="F17">
        <f t="shared" si="6"/>
        <v>1.0582999999999991</v>
      </c>
      <c r="G17">
        <f t="shared" si="7"/>
        <v>62.480812374542417</v>
      </c>
      <c r="H17">
        <f t="shared" si="8"/>
        <v>37.519187625457583</v>
      </c>
      <c r="I17" s="10">
        <v>2381</v>
      </c>
    </row>
    <row r="18" spans="1:17" x14ac:dyDescent="0.2">
      <c r="A18" s="1">
        <v>0.38819444444444445</v>
      </c>
      <c r="B18" s="6">
        <v>175</v>
      </c>
      <c r="C18">
        <v>-2.83</v>
      </c>
      <c r="D18">
        <f t="shared" si="5"/>
        <v>0.35335689045936397</v>
      </c>
      <c r="E18" s="6">
        <v>13.644299999999999</v>
      </c>
      <c r="F18">
        <f t="shared" si="6"/>
        <v>1.0444999999999993</v>
      </c>
      <c r="G18">
        <f t="shared" si="7"/>
        <v>61.666076278191028</v>
      </c>
      <c r="H18">
        <f t="shared" si="8"/>
        <v>38.333923721808972</v>
      </c>
      <c r="I18" s="10">
        <v>2381</v>
      </c>
    </row>
    <row r="19" spans="1:17" x14ac:dyDescent="0.2">
      <c r="A19" s="1">
        <v>0.3923611111111111</v>
      </c>
      <c r="B19" s="6">
        <v>210</v>
      </c>
      <c r="C19">
        <v>-2.98</v>
      </c>
      <c r="D19">
        <f t="shared" si="5"/>
        <v>0.33557046979865773</v>
      </c>
      <c r="E19" s="6">
        <v>13.6317</v>
      </c>
      <c r="F19">
        <f t="shared" si="6"/>
        <v>1.0319000000000003</v>
      </c>
      <c r="G19">
        <f t="shared" si="7"/>
        <v>60.922186798913714</v>
      </c>
      <c r="H19">
        <f t="shared" si="8"/>
        <v>39.077813201086286</v>
      </c>
      <c r="I19" s="10">
        <v>2381</v>
      </c>
    </row>
    <row r="20" spans="1:17" x14ac:dyDescent="0.2">
      <c r="A20" s="1">
        <v>0.39583333333333331</v>
      </c>
      <c r="B20" s="6">
        <v>236</v>
      </c>
      <c r="C20">
        <v>-3.08</v>
      </c>
      <c r="D20">
        <f t="shared" si="5"/>
        <v>0.32467532467532467</v>
      </c>
      <c r="E20" s="6">
        <v>13.617900000000001</v>
      </c>
      <c r="F20">
        <f t="shared" si="6"/>
        <v>1.0181000000000004</v>
      </c>
      <c r="G20">
        <f t="shared" si="7"/>
        <v>60.107450702562325</v>
      </c>
      <c r="H20">
        <f t="shared" si="8"/>
        <v>39.892549297437675</v>
      </c>
      <c r="I20" s="10">
        <v>2381</v>
      </c>
    </row>
    <row r="21" spans="1:17" x14ac:dyDescent="0.2">
      <c r="A21" s="1">
        <v>0.39930555555555558</v>
      </c>
      <c r="B21" s="6">
        <v>255</v>
      </c>
      <c r="C21">
        <v>-3.28</v>
      </c>
      <c r="D21">
        <f t="shared" si="5"/>
        <v>0.3048780487804878</v>
      </c>
      <c r="E21" s="6">
        <v>13.599</v>
      </c>
      <c r="F21">
        <f t="shared" si="6"/>
        <v>0.99920000000000009</v>
      </c>
      <c r="G21">
        <f t="shared" si="7"/>
        <v>58.991616483646261</v>
      </c>
      <c r="H21">
        <f t="shared" si="8"/>
        <v>41.008383516353739</v>
      </c>
      <c r="I21" s="10">
        <v>2381</v>
      </c>
    </row>
    <row r="22" spans="1:17" x14ac:dyDescent="0.2">
      <c r="A22" s="1">
        <v>0.40763888888888888</v>
      </c>
      <c r="B22" s="6">
        <v>275</v>
      </c>
      <c r="C22">
        <v>-3.52</v>
      </c>
      <c r="D22">
        <f t="shared" si="5"/>
        <v>0.28409090909090912</v>
      </c>
      <c r="E22" s="6">
        <v>13.5715</v>
      </c>
      <c r="F22">
        <f t="shared" si="6"/>
        <v>0.97170000000000023</v>
      </c>
      <c r="G22">
        <f t="shared" si="7"/>
        <v>57.368048175699634</v>
      </c>
      <c r="H22">
        <f t="shared" si="8"/>
        <v>42.631951824300366</v>
      </c>
      <c r="I22" s="10">
        <v>2381</v>
      </c>
    </row>
    <row r="23" spans="1:17" x14ac:dyDescent="0.2">
      <c r="A23" s="1">
        <v>0.4152777777777778</v>
      </c>
      <c r="B23" s="6">
        <v>290</v>
      </c>
      <c r="C23">
        <v>-3.64</v>
      </c>
      <c r="D23">
        <f t="shared" si="5"/>
        <v>0.27472527472527469</v>
      </c>
      <c r="E23" s="6">
        <v>13.542</v>
      </c>
      <c r="F23">
        <f t="shared" si="6"/>
        <v>0.9421999999999997</v>
      </c>
      <c r="G23">
        <f t="shared" si="7"/>
        <v>55.626402172629582</v>
      </c>
      <c r="H23">
        <f t="shared" si="8"/>
        <v>44.373597827370418</v>
      </c>
      <c r="I23" s="10">
        <v>2381</v>
      </c>
    </row>
    <row r="24" spans="1:17" x14ac:dyDescent="0.2">
      <c r="A24" s="1">
        <v>0.40347222222222223</v>
      </c>
      <c r="B24" s="6">
        <v>57</v>
      </c>
      <c r="C24">
        <v>-0.252</v>
      </c>
      <c r="D24">
        <f>-1/C24</f>
        <v>3.9682539682539684</v>
      </c>
      <c r="E24" s="6">
        <v>15.915900000000001</v>
      </c>
      <c r="F24">
        <f>E24-$Q$2</f>
        <v>3.3161000000000005</v>
      </c>
      <c r="G24">
        <f>100*(F24/$F$2)</f>
        <v>195.77872239933885</v>
      </c>
      <c r="H24">
        <f>100-G24</f>
        <v>-95.778722399338847</v>
      </c>
      <c r="I24" s="10">
        <v>2384</v>
      </c>
      <c r="L24" s="7">
        <v>3.0575999999999999</v>
      </c>
      <c r="M24" s="8"/>
      <c r="N24" s="8">
        <v>0.41749999999999998</v>
      </c>
      <c r="O24" s="8"/>
      <c r="P24" s="8"/>
      <c r="Q24" s="2">
        <f>SUM(L24:P24)</f>
        <v>3.4750999999999999</v>
      </c>
    </row>
    <row r="25" spans="1:17" x14ac:dyDescent="0.2">
      <c r="A25" s="1">
        <v>0.40486111111111112</v>
      </c>
      <c r="B25" s="6">
        <v>120</v>
      </c>
      <c r="C25">
        <v>-0.95499999999999996</v>
      </c>
      <c r="D25">
        <f t="shared" ref="D25:D33" si="9">-1/C25</f>
        <v>1.0471204188481675</v>
      </c>
      <c r="E25" s="6">
        <v>15.899699999999999</v>
      </c>
      <c r="F25">
        <f t="shared" ref="F25:F33" si="10">E25-$Q$2</f>
        <v>3.2998999999999992</v>
      </c>
      <c r="G25">
        <f t="shared" ref="G25:G33" si="11">100*(F25/$F$2)</f>
        <v>194.82229306883929</v>
      </c>
      <c r="H25">
        <f t="shared" ref="H25:H33" si="12">100-G25</f>
        <v>-94.822293068839286</v>
      </c>
      <c r="I25" s="10">
        <v>2384</v>
      </c>
    </row>
    <row r="26" spans="1:17" x14ac:dyDescent="0.2">
      <c r="A26" s="1">
        <v>0.40625</v>
      </c>
      <c r="B26" s="6">
        <v>140</v>
      </c>
      <c r="C26">
        <v>-1.82</v>
      </c>
      <c r="D26">
        <f t="shared" si="9"/>
        <v>0.54945054945054939</v>
      </c>
      <c r="E26" s="6">
        <v>15.886799999999999</v>
      </c>
      <c r="F26">
        <f t="shared" si="10"/>
        <v>3.286999999999999</v>
      </c>
      <c r="G26">
        <f t="shared" si="11"/>
        <v>194.06069193529342</v>
      </c>
      <c r="H26">
        <f t="shared" si="12"/>
        <v>-94.06069193529342</v>
      </c>
      <c r="I26" s="10">
        <v>2384</v>
      </c>
    </row>
    <row r="27" spans="1:17" x14ac:dyDescent="0.2">
      <c r="A27" s="1">
        <v>0.40972222222222227</v>
      </c>
      <c r="B27" s="6">
        <v>158</v>
      </c>
      <c r="C27">
        <v>-2.38</v>
      </c>
      <c r="D27">
        <f t="shared" si="9"/>
        <v>0.42016806722689076</v>
      </c>
      <c r="E27" s="6">
        <v>15.8711</v>
      </c>
      <c r="F27">
        <f t="shared" si="10"/>
        <v>3.2713000000000001</v>
      </c>
      <c r="G27">
        <f t="shared" si="11"/>
        <v>193.13378202857484</v>
      </c>
      <c r="H27">
        <f t="shared" si="12"/>
        <v>-93.133782028574842</v>
      </c>
      <c r="I27" s="10">
        <v>2384</v>
      </c>
    </row>
    <row r="28" spans="1:17" x14ac:dyDescent="0.2">
      <c r="A28" s="1">
        <v>0.41319444444444442</v>
      </c>
      <c r="B28" s="6">
        <v>202</v>
      </c>
      <c r="C28">
        <v>-2.7</v>
      </c>
      <c r="D28">
        <f t="shared" si="9"/>
        <v>0.37037037037037035</v>
      </c>
      <c r="E28" s="6">
        <v>15.8606</v>
      </c>
      <c r="F28">
        <f t="shared" si="10"/>
        <v>3.2607999999999997</v>
      </c>
      <c r="G28">
        <f t="shared" si="11"/>
        <v>192.51387412917705</v>
      </c>
      <c r="H28">
        <f t="shared" si="12"/>
        <v>-92.513874129177054</v>
      </c>
      <c r="I28" s="10">
        <v>2384</v>
      </c>
    </row>
    <row r="29" spans="1:17" x14ac:dyDescent="0.2">
      <c r="A29" s="1">
        <v>0.41736111111111113</v>
      </c>
      <c r="B29" s="6">
        <v>275</v>
      </c>
      <c r="C29">
        <v>-3.03</v>
      </c>
      <c r="D29">
        <f t="shared" si="9"/>
        <v>0.33003300330033003</v>
      </c>
      <c r="E29" s="6">
        <v>15.851800000000001</v>
      </c>
      <c r="F29">
        <f t="shared" si="10"/>
        <v>3.2520000000000007</v>
      </c>
      <c r="G29">
        <f t="shared" si="11"/>
        <v>191.99433227063417</v>
      </c>
      <c r="H29">
        <f t="shared" si="12"/>
        <v>-91.994332270634175</v>
      </c>
      <c r="I29" s="10">
        <v>2384</v>
      </c>
    </row>
    <row r="30" spans="1:17" x14ac:dyDescent="0.2">
      <c r="A30" s="1">
        <v>0.42222222222222222</v>
      </c>
      <c r="B30" s="6">
        <v>315</v>
      </c>
      <c r="C30">
        <v>-3.28</v>
      </c>
      <c r="D30">
        <f t="shared" si="9"/>
        <v>0.3048780487804878</v>
      </c>
      <c r="E30" s="6">
        <v>15.838200000000001</v>
      </c>
      <c r="F30">
        <f t="shared" si="10"/>
        <v>3.2384000000000004</v>
      </c>
      <c r="G30">
        <f t="shared" si="11"/>
        <v>191.19140394379511</v>
      </c>
      <c r="H30">
        <f t="shared" si="12"/>
        <v>-91.191403943795109</v>
      </c>
      <c r="I30" s="10">
        <v>2384</v>
      </c>
    </row>
    <row r="31" spans="1:17" x14ac:dyDescent="0.2">
      <c r="A31" s="1">
        <v>0.4291666666666667</v>
      </c>
      <c r="B31" s="6">
        <v>348</v>
      </c>
      <c r="C31">
        <v>-3.64</v>
      </c>
      <c r="D31">
        <f t="shared" si="9"/>
        <v>0.27472527472527469</v>
      </c>
      <c r="E31" s="6">
        <v>15.823600000000001</v>
      </c>
      <c r="F31">
        <f t="shared" si="10"/>
        <v>3.2238000000000007</v>
      </c>
      <c r="G31">
        <f t="shared" si="11"/>
        <v>190.32943676939436</v>
      </c>
      <c r="H31">
        <f t="shared" si="12"/>
        <v>-90.329436769394363</v>
      </c>
      <c r="I31" s="10">
        <v>2384</v>
      </c>
    </row>
    <row r="32" spans="1:17" x14ac:dyDescent="0.2">
      <c r="A32" s="1">
        <v>0.43611111111111112</v>
      </c>
      <c r="B32" s="6">
        <v>389</v>
      </c>
      <c r="C32">
        <v>-3.93</v>
      </c>
      <c r="D32">
        <f t="shared" si="9"/>
        <v>0.2544529262086514</v>
      </c>
      <c r="E32" s="6">
        <v>15.803800000000001</v>
      </c>
      <c r="F32">
        <f t="shared" si="10"/>
        <v>3.2040000000000006</v>
      </c>
      <c r="G32">
        <f t="shared" si="11"/>
        <v>189.16046758767277</v>
      </c>
      <c r="H32">
        <f t="shared" si="12"/>
        <v>-89.16046758767277</v>
      </c>
      <c r="I32" s="10">
        <v>2384</v>
      </c>
    </row>
    <row r="33" spans="1:17" x14ac:dyDescent="0.2">
      <c r="A33" s="1">
        <v>0.45</v>
      </c>
      <c r="B33" s="6">
        <v>395</v>
      </c>
      <c r="C33">
        <f t="shared" ref="C33" si="13">-B33*0.006</f>
        <v>-2.37</v>
      </c>
      <c r="D33">
        <f t="shared" si="9"/>
        <v>0.42194092827004215</v>
      </c>
      <c r="E33" s="6">
        <v>4.9812000000000003</v>
      </c>
      <c r="F33">
        <f t="shared" si="10"/>
        <v>-7.6185999999999998</v>
      </c>
      <c r="G33">
        <f t="shared" si="11"/>
        <v>-449.7933640335342</v>
      </c>
      <c r="H33">
        <f t="shared" si="12"/>
        <v>549.7933640335342</v>
      </c>
      <c r="I33" s="10">
        <v>2384</v>
      </c>
    </row>
    <row r="34" spans="1:17" x14ac:dyDescent="0.2">
      <c r="A34" s="1">
        <v>0.43194444444444446</v>
      </c>
      <c r="B34" s="6">
        <v>45</v>
      </c>
      <c r="C34">
        <v>-0.217</v>
      </c>
      <c r="D34">
        <f>-1/C34</f>
        <v>4.6082949308755765</v>
      </c>
      <c r="E34" s="6">
        <v>15.9824</v>
      </c>
      <c r="F34">
        <f>E34-$Q$2</f>
        <v>3.3826000000000001</v>
      </c>
      <c r="G34">
        <f>100*(F34/$F$2)</f>
        <v>199.7048057621916</v>
      </c>
      <c r="H34">
        <f>100-G34</f>
        <v>-99.704805762191597</v>
      </c>
      <c r="I34" s="10">
        <v>2365</v>
      </c>
      <c r="L34" s="7">
        <v>2.9870000000000001</v>
      </c>
      <c r="M34" s="8"/>
      <c r="N34" s="8">
        <v>0.37530000000000002</v>
      </c>
      <c r="O34" s="8">
        <v>0.17330000000000001</v>
      </c>
      <c r="P34" s="8"/>
      <c r="Q34" s="2">
        <f>SUM(L34:P34)</f>
        <v>3.5356000000000005</v>
      </c>
    </row>
    <row r="35" spans="1:17" x14ac:dyDescent="0.2">
      <c r="A35" s="1">
        <v>0.43333333333333335</v>
      </c>
      <c r="B35" s="6">
        <v>60</v>
      </c>
      <c r="C35">
        <v>-0.91600000000000004</v>
      </c>
      <c r="D35">
        <f t="shared" ref="D35:D45" si="14">-1/C35</f>
        <v>1.0917030567685588</v>
      </c>
      <c r="E35" s="6">
        <v>15.940899999999999</v>
      </c>
      <c r="F35">
        <f t="shared" ref="F35:F45" si="15">E35-$Q$2</f>
        <v>3.3410999999999991</v>
      </c>
      <c r="G35">
        <f t="shared" ref="G35:G45" si="16">100*(F35/$F$2)</f>
        <v>197.25469358838114</v>
      </c>
      <c r="H35">
        <f t="shared" ref="H35:H45" si="17">100-G35</f>
        <v>-97.254693588381144</v>
      </c>
      <c r="I35" s="10">
        <v>2365</v>
      </c>
    </row>
    <row r="36" spans="1:17" x14ac:dyDescent="0.2">
      <c r="A36" s="1">
        <v>0.43472222222222223</v>
      </c>
      <c r="B36" s="6">
        <v>77</v>
      </c>
      <c r="C36">
        <v>-1.1000000000000001</v>
      </c>
      <c r="D36">
        <f t="shared" si="14"/>
        <v>0.90909090909090906</v>
      </c>
      <c r="E36" s="6">
        <v>15.914</v>
      </c>
      <c r="F36">
        <f t="shared" si="15"/>
        <v>3.3141999999999996</v>
      </c>
      <c r="G36">
        <f t="shared" si="16"/>
        <v>195.66654858897158</v>
      </c>
      <c r="H36">
        <f t="shared" si="17"/>
        <v>-95.66654858897158</v>
      </c>
      <c r="I36" s="10">
        <v>2365</v>
      </c>
    </row>
    <row r="37" spans="1:17" x14ac:dyDescent="0.2">
      <c r="A37" s="1">
        <v>0.43888888888888888</v>
      </c>
      <c r="B37" s="6">
        <v>102</v>
      </c>
      <c r="C37">
        <v>-1.38</v>
      </c>
      <c r="D37">
        <f t="shared" si="14"/>
        <v>0.7246376811594204</v>
      </c>
      <c r="E37" s="6">
        <f>16.0713-0.244</f>
        <v>15.827300000000001</v>
      </c>
      <c r="F37">
        <f t="shared" si="15"/>
        <v>3.2275000000000009</v>
      </c>
      <c r="G37">
        <f t="shared" si="16"/>
        <v>190.54788050537263</v>
      </c>
      <c r="H37">
        <f t="shared" si="17"/>
        <v>-90.547880505372632</v>
      </c>
      <c r="I37" s="10">
        <v>2365</v>
      </c>
    </row>
    <row r="38" spans="1:17" x14ac:dyDescent="0.2">
      <c r="A38" s="1">
        <v>0.44236111111111115</v>
      </c>
      <c r="B38" s="6">
        <v>132</v>
      </c>
      <c r="C38">
        <v>-1.68</v>
      </c>
      <c r="D38">
        <f t="shared" si="14"/>
        <v>0.59523809523809523</v>
      </c>
      <c r="E38" s="6">
        <f>16.0549-0.244</f>
        <v>15.8109</v>
      </c>
      <c r="F38">
        <f t="shared" si="15"/>
        <v>3.2111000000000001</v>
      </c>
      <c r="G38">
        <f t="shared" si="16"/>
        <v>189.57964340536077</v>
      </c>
      <c r="H38">
        <f t="shared" si="17"/>
        <v>-89.57964340536077</v>
      </c>
      <c r="I38" s="10">
        <v>2365</v>
      </c>
    </row>
    <row r="39" spans="1:17" x14ac:dyDescent="0.2">
      <c r="A39" s="1">
        <v>0.44722222222222219</v>
      </c>
      <c r="B39" s="6">
        <v>155</v>
      </c>
      <c r="C39">
        <v>-2.08</v>
      </c>
      <c r="D39">
        <f t="shared" si="14"/>
        <v>0.48076923076923073</v>
      </c>
      <c r="E39" s="6">
        <f>16.0381-0.244</f>
        <v>15.7941</v>
      </c>
      <c r="F39">
        <f t="shared" si="15"/>
        <v>3.1943000000000001</v>
      </c>
      <c r="G39">
        <f t="shared" si="16"/>
        <v>188.5877907663243</v>
      </c>
      <c r="H39">
        <f t="shared" si="17"/>
        <v>-88.587790766324304</v>
      </c>
      <c r="I39" s="10">
        <v>2365</v>
      </c>
    </row>
    <row r="40" spans="1:17" x14ac:dyDescent="0.2">
      <c r="A40" s="1">
        <v>0.45416666666666666</v>
      </c>
      <c r="B40" s="6">
        <v>197</v>
      </c>
      <c r="C40">
        <v>-2.6</v>
      </c>
      <c r="D40">
        <f t="shared" si="14"/>
        <v>0.38461538461538458</v>
      </c>
      <c r="E40" s="6">
        <f>16.0136-0.244</f>
        <v>15.769600000000001</v>
      </c>
      <c r="F40">
        <f t="shared" si="15"/>
        <v>3.1698000000000004</v>
      </c>
      <c r="G40">
        <f t="shared" si="16"/>
        <v>187.14133900106279</v>
      </c>
      <c r="H40">
        <f t="shared" si="17"/>
        <v>-87.141339001062789</v>
      </c>
      <c r="I40" s="10">
        <v>2365</v>
      </c>
    </row>
    <row r="41" spans="1:17" x14ac:dyDescent="0.2">
      <c r="A41" s="1">
        <v>0.46180555555555558</v>
      </c>
      <c r="B41" s="6">
        <v>228</v>
      </c>
      <c r="C41">
        <v>-3</v>
      </c>
      <c r="D41">
        <f t="shared" si="14"/>
        <v>0.33333333333333331</v>
      </c>
      <c r="E41" s="6">
        <f>15.9847-0.244</f>
        <v>15.7407</v>
      </c>
      <c r="F41">
        <f t="shared" si="15"/>
        <v>3.1409000000000002</v>
      </c>
      <c r="G41">
        <f t="shared" si="16"/>
        <v>185.43511630652975</v>
      </c>
      <c r="H41">
        <f t="shared" si="17"/>
        <v>-85.43511630652975</v>
      </c>
      <c r="I41" s="10">
        <v>2365</v>
      </c>
    </row>
    <row r="42" spans="1:17" x14ac:dyDescent="0.2">
      <c r="A42" s="1">
        <v>0.47152777777777777</v>
      </c>
      <c r="B42" s="6">
        <v>264</v>
      </c>
      <c r="C42">
        <v>-3.3</v>
      </c>
      <c r="D42">
        <f t="shared" si="14"/>
        <v>0.30303030303030304</v>
      </c>
      <c r="E42" s="6">
        <f>15.9527-0.244</f>
        <v>15.7087</v>
      </c>
      <c r="F42">
        <f t="shared" si="15"/>
        <v>3.1089000000000002</v>
      </c>
      <c r="G42">
        <f t="shared" si="16"/>
        <v>183.54587318455552</v>
      </c>
      <c r="H42">
        <f t="shared" si="17"/>
        <v>-83.545873184555518</v>
      </c>
      <c r="I42" s="10">
        <v>2365</v>
      </c>
    </row>
    <row r="43" spans="1:17" x14ac:dyDescent="0.2">
      <c r="A43" s="1">
        <v>0.48055555555555557</v>
      </c>
      <c r="B43" s="6">
        <v>280</v>
      </c>
      <c r="C43">
        <f t="shared" ref="C43:C45" si="18">-B43*0.006</f>
        <v>-1.68</v>
      </c>
      <c r="D43">
        <f t="shared" si="14"/>
        <v>0.59523809523809523</v>
      </c>
      <c r="E43" s="6">
        <v>5.4284999999999997</v>
      </c>
      <c r="F43">
        <f t="shared" si="15"/>
        <v>-7.1713000000000005</v>
      </c>
      <c r="G43">
        <f t="shared" si="16"/>
        <v>-423.38528751918778</v>
      </c>
      <c r="H43">
        <f t="shared" si="17"/>
        <v>523.38528751918784</v>
      </c>
      <c r="I43" s="10">
        <v>2365</v>
      </c>
    </row>
    <row r="44" spans="1:17" x14ac:dyDescent="0.2">
      <c r="A44" s="1">
        <v>0.49236111111111108</v>
      </c>
      <c r="B44" s="6">
        <v>310</v>
      </c>
      <c r="C44">
        <f t="shared" si="18"/>
        <v>-1.86</v>
      </c>
      <c r="D44">
        <f t="shared" si="14"/>
        <v>0.5376344086021505</v>
      </c>
      <c r="E44" s="6">
        <v>5.4099000000000004</v>
      </c>
      <c r="F44">
        <f t="shared" si="15"/>
        <v>-7.1898999999999997</v>
      </c>
      <c r="G44">
        <f t="shared" si="16"/>
        <v>-424.48341008383528</v>
      </c>
      <c r="H44">
        <f t="shared" si="17"/>
        <v>524.48341008383522</v>
      </c>
      <c r="I44" s="10">
        <v>2365</v>
      </c>
    </row>
    <row r="45" spans="1:17" x14ac:dyDescent="0.2">
      <c r="A45" s="1">
        <v>0.50624999999999998</v>
      </c>
      <c r="B45" s="6">
        <v>328</v>
      </c>
      <c r="C45">
        <f t="shared" si="18"/>
        <v>-1.968</v>
      </c>
      <c r="D45">
        <f t="shared" si="14"/>
        <v>0.50813008130081305</v>
      </c>
      <c r="E45" s="6">
        <v>5.3891999999999998</v>
      </c>
      <c r="F45">
        <f t="shared" si="15"/>
        <v>-7.2106000000000003</v>
      </c>
      <c r="G45">
        <f t="shared" si="16"/>
        <v>-425.7055142283624</v>
      </c>
      <c r="H45">
        <f t="shared" si="17"/>
        <v>525.7055142283624</v>
      </c>
      <c r="I45" s="10">
        <v>2365</v>
      </c>
    </row>
    <row r="46" spans="1:17" x14ac:dyDescent="0.2">
      <c r="A46" s="1">
        <v>0.45</v>
      </c>
      <c r="B46" s="6">
        <v>33</v>
      </c>
      <c r="C46">
        <v>-0.17699999999999999</v>
      </c>
      <c r="D46">
        <f>-1/C46</f>
        <v>5.6497175141242941</v>
      </c>
      <c r="E46" s="6">
        <f>13.9431-9.1273</f>
        <v>4.8157999999999994</v>
      </c>
      <c r="F46">
        <f>E46-$Q$2</f>
        <v>-7.7840000000000007</v>
      </c>
      <c r="G46">
        <f>100*(F46/$F$2)</f>
        <v>-459.55838942023871</v>
      </c>
      <c r="H46">
        <f>100-G46</f>
        <v>559.55838942023865</v>
      </c>
      <c r="I46" s="10">
        <v>2342.1</v>
      </c>
      <c r="L46" s="7">
        <v>3.0825</v>
      </c>
      <c r="M46" s="8"/>
      <c r="N46" s="8">
        <v>0.37159999999999999</v>
      </c>
      <c r="O46" s="8"/>
      <c r="P46" s="8"/>
      <c r="Q46" s="2">
        <f>SUM(L46:P46)</f>
        <v>3.4540999999999999</v>
      </c>
    </row>
    <row r="47" spans="1:17" x14ac:dyDescent="0.2">
      <c r="A47" s="1">
        <v>0.4513888888888889</v>
      </c>
      <c r="B47" s="6">
        <v>48</v>
      </c>
      <c r="C47">
        <v>-1.18</v>
      </c>
      <c r="D47">
        <f t="shared" ref="D47:D57" si="19">-1/C47</f>
        <v>0.84745762711864414</v>
      </c>
      <c r="E47" s="6">
        <f>13.9289-9.1273</f>
        <v>4.8016000000000005</v>
      </c>
      <c r="F47">
        <f t="shared" ref="F47:F57" si="20">E47-$Q$2</f>
        <v>-7.7981999999999996</v>
      </c>
      <c r="G47">
        <f t="shared" ref="G47:G57" si="21">100*(F47/$F$2)</f>
        <v>-460.39674105561471</v>
      </c>
      <c r="H47">
        <f t="shared" ref="H47:H57" si="22">100-G47</f>
        <v>560.39674105561471</v>
      </c>
      <c r="I47" s="10">
        <v>2342.1</v>
      </c>
    </row>
    <row r="48" spans="1:17" x14ac:dyDescent="0.2">
      <c r="A48" s="1">
        <v>0.45208333333333334</v>
      </c>
      <c r="B48" s="6">
        <v>50</v>
      </c>
      <c r="C48">
        <v>-1.39</v>
      </c>
      <c r="D48">
        <f t="shared" si="19"/>
        <v>0.71942446043165476</v>
      </c>
      <c r="E48" s="6">
        <f>14.8515-10.0544</f>
        <v>4.7971000000000004</v>
      </c>
      <c r="F48">
        <f t="shared" si="20"/>
        <v>-7.8026999999999997</v>
      </c>
      <c r="G48">
        <f t="shared" si="21"/>
        <v>-460.6624158696423</v>
      </c>
      <c r="H48">
        <f t="shared" si="22"/>
        <v>560.66241586964225</v>
      </c>
      <c r="I48" s="10">
        <v>2342.1</v>
      </c>
    </row>
    <row r="49" spans="1:17" x14ac:dyDescent="0.2">
      <c r="A49" s="1">
        <v>0.45555555555555555</v>
      </c>
      <c r="B49" s="6">
        <v>85</v>
      </c>
      <c r="C49">
        <v>-1.57</v>
      </c>
      <c r="D49">
        <f t="shared" si="19"/>
        <v>0.63694267515923564</v>
      </c>
      <c r="E49" s="6">
        <f>14.8334-10.0544</f>
        <v>4.7789999999999999</v>
      </c>
      <c r="F49">
        <f t="shared" si="20"/>
        <v>-7.8208000000000002</v>
      </c>
      <c r="G49">
        <f t="shared" si="21"/>
        <v>-461.73101901050904</v>
      </c>
      <c r="H49">
        <f t="shared" si="22"/>
        <v>561.73101901050904</v>
      </c>
      <c r="I49" s="10">
        <v>2342.1</v>
      </c>
    </row>
    <row r="50" spans="1:17" x14ac:dyDescent="0.2">
      <c r="A50" s="1">
        <v>0.45902777777777781</v>
      </c>
      <c r="B50" s="6">
        <v>134</v>
      </c>
      <c r="C50">
        <v>-1.82</v>
      </c>
      <c r="D50">
        <f t="shared" si="19"/>
        <v>0.54945054945054939</v>
      </c>
      <c r="E50" s="6">
        <f>14.8013-10.0544</f>
        <v>4.7469000000000001</v>
      </c>
      <c r="F50">
        <f t="shared" si="20"/>
        <v>-7.8529</v>
      </c>
      <c r="G50">
        <f t="shared" si="21"/>
        <v>-463.62616601723954</v>
      </c>
      <c r="H50">
        <f t="shared" si="22"/>
        <v>563.62616601723948</v>
      </c>
      <c r="I50" s="10">
        <v>2342.1</v>
      </c>
    </row>
    <row r="51" spans="1:17" x14ac:dyDescent="0.2">
      <c r="A51" s="1">
        <v>0.46319444444444446</v>
      </c>
      <c r="B51" s="6">
        <v>172</v>
      </c>
      <c r="C51">
        <v>-2.2200000000000002</v>
      </c>
      <c r="D51">
        <f t="shared" si="19"/>
        <v>0.4504504504504504</v>
      </c>
      <c r="E51" s="6">
        <f>14.7841-10.0544</f>
        <v>4.7297000000000011</v>
      </c>
      <c r="F51">
        <f t="shared" si="20"/>
        <v>-7.870099999999999</v>
      </c>
      <c r="G51">
        <f t="shared" si="21"/>
        <v>-464.64163419530058</v>
      </c>
      <c r="H51">
        <f t="shared" si="22"/>
        <v>564.64163419530064</v>
      </c>
      <c r="I51" s="10">
        <v>2342.1</v>
      </c>
    </row>
    <row r="52" spans="1:17" x14ac:dyDescent="0.2">
      <c r="A52" s="1">
        <v>0.4694444444444445</v>
      </c>
      <c r="B52" s="6">
        <v>250</v>
      </c>
      <c r="C52">
        <v>-2.57</v>
      </c>
      <c r="D52">
        <f t="shared" si="19"/>
        <v>0.38910505836575876</v>
      </c>
      <c r="E52" s="6">
        <f>14.7421-10.0544</f>
        <v>4.6877000000000013</v>
      </c>
      <c r="F52">
        <f t="shared" si="20"/>
        <v>-7.9120999999999988</v>
      </c>
      <c r="G52">
        <f t="shared" si="21"/>
        <v>-467.12126579289179</v>
      </c>
      <c r="H52">
        <f t="shared" si="22"/>
        <v>567.12126579289179</v>
      </c>
      <c r="I52" s="10">
        <v>2342.1</v>
      </c>
    </row>
    <row r="53" spans="1:17" x14ac:dyDescent="0.2">
      <c r="A53" s="1">
        <v>0.47500000000000003</v>
      </c>
      <c r="B53" s="6">
        <v>305</v>
      </c>
      <c r="C53">
        <v>-3.25</v>
      </c>
      <c r="D53">
        <f t="shared" si="19"/>
        <v>0.30769230769230771</v>
      </c>
      <c r="E53" s="6">
        <f>14.5967-10.0544</f>
        <v>4.5423000000000009</v>
      </c>
      <c r="F53">
        <f t="shared" si="20"/>
        <v>-8.0574999999999992</v>
      </c>
      <c r="G53">
        <f t="shared" si="21"/>
        <v>-475.70551422836235</v>
      </c>
      <c r="H53">
        <f t="shared" si="22"/>
        <v>575.70551422836229</v>
      </c>
      <c r="I53" s="10">
        <v>2342.1</v>
      </c>
    </row>
    <row r="54" spans="1:17" x14ac:dyDescent="0.2">
      <c r="A54" s="1">
        <v>0.4777777777777778</v>
      </c>
      <c r="B54" s="6">
        <v>328</v>
      </c>
      <c r="C54">
        <f t="shared" ref="C54:C57" si="23">-B54*0.006</f>
        <v>-1.968</v>
      </c>
      <c r="D54">
        <f t="shared" si="19"/>
        <v>0.50813008130081305</v>
      </c>
      <c r="E54" s="6">
        <v>4.5896999999999997</v>
      </c>
      <c r="F54">
        <f t="shared" si="20"/>
        <v>-8.0101000000000013</v>
      </c>
      <c r="G54">
        <f t="shared" si="21"/>
        <v>-472.90707285393808</v>
      </c>
      <c r="H54">
        <f t="shared" si="22"/>
        <v>572.90707285393808</v>
      </c>
      <c r="I54" s="10">
        <v>2342.1</v>
      </c>
    </row>
    <row r="55" spans="1:17" x14ac:dyDescent="0.2">
      <c r="A55" s="1">
        <v>0.4861111111111111</v>
      </c>
      <c r="B55" s="6">
        <v>365</v>
      </c>
      <c r="C55">
        <f t="shared" si="23"/>
        <v>-2.19</v>
      </c>
      <c r="D55">
        <f t="shared" si="19"/>
        <v>0.45662100456621008</v>
      </c>
      <c r="E55" s="6">
        <v>4.5696000000000003</v>
      </c>
      <c r="F55">
        <f t="shared" si="20"/>
        <v>-8.0302000000000007</v>
      </c>
      <c r="G55">
        <f t="shared" si="21"/>
        <v>-474.09375368992812</v>
      </c>
      <c r="H55">
        <f t="shared" si="22"/>
        <v>574.09375368992812</v>
      </c>
      <c r="I55" s="10">
        <v>2342.1</v>
      </c>
    </row>
    <row r="56" spans="1:17" x14ac:dyDescent="0.2">
      <c r="A56" s="1">
        <v>0.49444444444444446</v>
      </c>
      <c r="B56" s="6">
        <v>384</v>
      </c>
      <c r="C56">
        <f t="shared" si="23"/>
        <v>-2.3040000000000003</v>
      </c>
      <c r="D56">
        <f t="shared" si="19"/>
        <v>0.43402777777777773</v>
      </c>
      <c r="E56" s="6">
        <v>4.5462999999999996</v>
      </c>
      <c r="F56">
        <f t="shared" si="20"/>
        <v>-8.0534999999999997</v>
      </c>
      <c r="G56">
        <f t="shared" si="21"/>
        <v>-475.46935883811557</v>
      </c>
      <c r="H56">
        <f t="shared" si="22"/>
        <v>575.46935883811557</v>
      </c>
      <c r="I56" s="10">
        <v>2342.1</v>
      </c>
    </row>
    <row r="57" spans="1:17" x14ac:dyDescent="0.2">
      <c r="A57" s="1">
        <v>0.50069444444444444</v>
      </c>
      <c r="B57" s="6">
        <v>405</v>
      </c>
      <c r="C57">
        <f t="shared" si="23"/>
        <v>-2.4300000000000002</v>
      </c>
      <c r="D57">
        <f t="shared" si="19"/>
        <v>0.41152263374485593</v>
      </c>
      <c r="E57" s="6">
        <v>4.5362999999999998</v>
      </c>
      <c r="F57">
        <f t="shared" si="20"/>
        <v>-8.0635000000000012</v>
      </c>
      <c r="G57">
        <f t="shared" si="21"/>
        <v>-476.05974731373266</v>
      </c>
      <c r="H57">
        <f t="shared" si="22"/>
        <v>576.05974731373271</v>
      </c>
      <c r="I57" s="10">
        <v>2342.1</v>
      </c>
    </row>
    <row r="58" spans="1:17" x14ac:dyDescent="0.2">
      <c r="A58" s="1">
        <v>0.10208333333333335</v>
      </c>
      <c r="B58" s="6">
        <v>15</v>
      </c>
      <c r="C58">
        <v>-0.33</v>
      </c>
      <c r="D58">
        <f>-1/C58</f>
        <v>3.0303030303030303</v>
      </c>
      <c r="E58" s="6">
        <v>15.7776</v>
      </c>
      <c r="F58">
        <f>E58-$Q$2</f>
        <v>3.1777999999999995</v>
      </c>
      <c r="G58">
        <f>100*(F58/$F$2)</f>
        <v>187.61364978155629</v>
      </c>
      <c r="H58">
        <f>100-G58</f>
        <v>-87.61364978155629</v>
      </c>
      <c r="I58" s="10">
        <v>2343.1999999999998</v>
      </c>
      <c r="L58" s="7">
        <v>3.0554999999999999</v>
      </c>
      <c r="M58" s="8"/>
      <c r="N58" s="8">
        <v>0.25030000000000002</v>
      </c>
      <c r="O58" s="8"/>
      <c r="P58" s="8"/>
      <c r="Q58" s="2">
        <f>SUM(L58:P58)</f>
        <v>3.3058000000000001</v>
      </c>
    </row>
    <row r="59" spans="1:17" x14ac:dyDescent="0.2">
      <c r="A59" s="1">
        <v>0.10277777777777779</v>
      </c>
      <c r="B59" s="6">
        <v>20</v>
      </c>
      <c r="C59">
        <v>-0.47</v>
      </c>
      <c r="D59">
        <f t="shared" ref="D59:D68" si="24">-1/C59</f>
        <v>2.1276595744680851</v>
      </c>
      <c r="E59" s="6">
        <v>15.7524</v>
      </c>
      <c r="F59">
        <f t="shared" ref="F59:F68" si="25">E59-$Q$2</f>
        <v>3.1525999999999996</v>
      </c>
      <c r="G59">
        <f t="shared" ref="G59:G68" si="26">100*(F59/$F$2)</f>
        <v>186.12587082300155</v>
      </c>
      <c r="H59">
        <f t="shared" ref="H59:H68" si="27">100-G59</f>
        <v>-86.125870823001549</v>
      </c>
      <c r="I59" s="10">
        <v>2343.1999999999998</v>
      </c>
    </row>
    <row r="60" spans="1:17" x14ac:dyDescent="0.2">
      <c r="A60" s="1">
        <v>0.10486111111111111</v>
      </c>
      <c r="B60" s="6">
        <v>48</v>
      </c>
      <c r="C60">
        <v>-0.56999999999999995</v>
      </c>
      <c r="D60">
        <f t="shared" si="24"/>
        <v>1.7543859649122808</v>
      </c>
      <c r="E60" s="6">
        <f>16.0105-0.2688</f>
        <v>15.7417</v>
      </c>
      <c r="F60">
        <f t="shared" si="25"/>
        <v>3.1418999999999997</v>
      </c>
      <c r="G60">
        <f t="shared" si="26"/>
        <v>185.49415515409143</v>
      </c>
      <c r="H60">
        <f t="shared" si="27"/>
        <v>-85.49415515409143</v>
      </c>
      <c r="I60" s="10">
        <v>2343.1999999999998</v>
      </c>
    </row>
    <row r="61" spans="1:17" x14ac:dyDescent="0.2">
      <c r="A61" s="1">
        <v>0.10625</v>
      </c>
      <c r="B61" s="6">
        <v>60</v>
      </c>
      <c r="C61">
        <v>-0.73</v>
      </c>
      <c r="D61">
        <f t="shared" si="24"/>
        <v>1.3698630136986301</v>
      </c>
      <c r="E61" s="6">
        <f>15.9913-0.2688</f>
        <v>15.7225</v>
      </c>
      <c r="F61">
        <f t="shared" si="25"/>
        <v>3.1227</v>
      </c>
      <c r="G61">
        <f t="shared" si="26"/>
        <v>184.36060928090689</v>
      </c>
      <c r="H61">
        <f t="shared" si="27"/>
        <v>-84.360609280906885</v>
      </c>
      <c r="I61" s="10">
        <v>2343.1999999999998</v>
      </c>
    </row>
    <row r="62" spans="1:17" x14ac:dyDescent="0.2">
      <c r="A62" s="1">
        <v>0.15</v>
      </c>
      <c r="B62" s="6">
        <v>83</v>
      </c>
      <c r="C62">
        <v>-1.02</v>
      </c>
      <c r="D62">
        <f t="shared" si="24"/>
        <v>0.98039215686274506</v>
      </c>
      <c r="E62" s="6">
        <f>15.9719-0.2688</f>
        <v>15.703099999999999</v>
      </c>
      <c r="F62">
        <f t="shared" si="25"/>
        <v>3.1032999999999991</v>
      </c>
      <c r="G62">
        <f t="shared" si="26"/>
        <v>183.21525563820992</v>
      </c>
      <c r="H62">
        <f t="shared" si="27"/>
        <v>-83.215255638209925</v>
      </c>
      <c r="I62" s="10">
        <v>2343.1999999999998</v>
      </c>
    </row>
    <row r="63" spans="1:17" x14ac:dyDescent="0.2">
      <c r="A63" s="1">
        <v>0.11041666666666666</v>
      </c>
      <c r="B63" s="6">
        <v>117</v>
      </c>
      <c r="C63">
        <v>-1.54</v>
      </c>
      <c r="D63">
        <f t="shared" si="24"/>
        <v>0.64935064935064934</v>
      </c>
      <c r="E63" s="6">
        <f>15.9457-0.2688</f>
        <v>15.6769</v>
      </c>
      <c r="F63">
        <f t="shared" si="25"/>
        <v>3.0770999999999997</v>
      </c>
      <c r="G63">
        <f t="shared" si="26"/>
        <v>181.66843783209353</v>
      </c>
      <c r="H63">
        <f t="shared" si="27"/>
        <v>-81.668437832093531</v>
      </c>
      <c r="I63" s="10">
        <v>2343.1999999999998</v>
      </c>
    </row>
    <row r="64" spans="1:17" x14ac:dyDescent="0.2">
      <c r="A64" s="1">
        <v>0.11527777777777777</v>
      </c>
      <c r="B64" s="6">
        <v>147</v>
      </c>
      <c r="C64">
        <v>-2.04</v>
      </c>
      <c r="D64">
        <f t="shared" si="24"/>
        <v>0.49019607843137253</v>
      </c>
      <c r="E64" s="6">
        <f>15.9157-0.2688</f>
        <v>15.646899999999999</v>
      </c>
      <c r="F64">
        <f t="shared" si="25"/>
        <v>3.0470999999999986</v>
      </c>
      <c r="G64">
        <f t="shared" si="26"/>
        <v>179.89727240524263</v>
      </c>
      <c r="H64">
        <f t="shared" si="27"/>
        <v>-79.897272405242632</v>
      </c>
      <c r="I64" s="10">
        <v>2343.1999999999998</v>
      </c>
    </row>
    <row r="65" spans="1:17" x14ac:dyDescent="0.2">
      <c r="A65" s="1">
        <v>0.1173611111111111</v>
      </c>
      <c r="B65" s="6">
        <v>165</v>
      </c>
      <c r="C65">
        <v>-2.31</v>
      </c>
      <c r="D65">
        <f t="shared" si="24"/>
        <v>0.4329004329004329</v>
      </c>
      <c r="E65" s="6">
        <f>15.8891-0.2688</f>
        <v>15.620299999999999</v>
      </c>
      <c r="F65">
        <f t="shared" si="25"/>
        <v>3.0204999999999984</v>
      </c>
      <c r="G65">
        <f t="shared" si="26"/>
        <v>178.32683906010149</v>
      </c>
      <c r="H65">
        <f t="shared" si="27"/>
        <v>-78.326839060101491</v>
      </c>
      <c r="I65" s="10">
        <v>2343.1999999999998</v>
      </c>
    </row>
    <row r="66" spans="1:17" x14ac:dyDescent="0.2">
      <c r="A66" s="1">
        <v>0.12083333333333333</v>
      </c>
      <c r="B66" s="6">
        <v>196</v>
      </c>
      <c r="C66">
        <v>-2.4300000000000002</v>
      </c>
      <c r="D66">
        <f t="shared" si="24"/>
        <v>0.41152263374485593</v>
      </c>
      <c r="E66" s="6">
        <f>15.865-0.2688</f>
        <v>15.5962</v>
      </c>
      <c r="F66">
        <f t="shared" si="25"/>
        <v>2.9963999999999995</v>
      </c>
      <c r="G66">
        <f t="shared" si="26"/>
        <v>176.90400283386469</v>
      </c>
      <c r="H66">
        <f t="shared" si="27"/>
        <v>-76.904002833864695</v>
      </c>
      <c r="I66" s="10">
        <v>2343.1999999999998</v>
      </c>
    </row>
    <row r="67" spans="1:17" x14ac:dyDescent="0.2">
      <c r="A67" s="1">
        <v>0.12430555555555556</v>
      </c>
      <c r="B67" s="6">
        <v>235</v>
      </c>
      <c r="C67">
        <v>-2.8</v>
      </c>
      <c r="D67">
        <f t="shared" si="24"/>
        <v>0.35714285714285715</v>
      </c>
      <c r="E67" s="6">
        <f>15.8007-0.2688</f>
        <v>15.5319</v>
      </c>
      <c r="F67">
        <f t="shared" si="25"/>
        <v>2.9321000000000002</v>
      </c>
      <c r="G67">
        <f t="shared" si="26"/>
        <v>173.10780493564769</v>
      </c>
      <c r="H67">
        <f t="shared" si="27"/>
        <v>-73.107804935647692</v>
      </c>
      <c r="I67" s="10">
        <v>2343.1999999999998</v>
      </c>
    </row>
    <row r="68" spans="1:17" x14ac:dyDescent="0.2">
      <c r="A68" s="1">
        <v>0.12916666666666668</v>
      </c>
      <c r="B68" s="6">
        <v>265</v>
      </c>
      <c r="C68">
        <v>-2.87</v>
      </c>
      <c r="D68">
        <f t="shared" si="24"/>
        <v>0.34843205574912889</v>
      </c>
      <c r="E68" s="6">
        <f>15.7727-0.2688</f>
        <v>15.5039</v>
      </c>
      <c r="F68">
        <f t="shared" si="25"/>
        <v>2.9040999999999997</v>
      </c>
      <c r="G68">
        <f t="shared" si="26"/>
        <v>171.45471720392021</v>
      </c>
      <c r="H68">
        <f t="shared" si="27"/>
        <v>-71.454717203920211</v>
      </c>
      <c r="I68" s="10">
        <v>2343.1999999999998</v>
      </c>
    </row>
    <row r="69" spans="1:17" x14ac:dyDescent="0.2">
      <c r="A69" s="1">
        <v>0.11180555555555556</v>
      </c>
      <c r="B69" s="6">
        <v>36</v>
      </c>
      <c r="C69">
        <f>-B69*0.006</f>
        <v>-0.216</v>
      </c>
      <c r="D69">
        <f>-1/C69</f>
        <v>4.6296296296296298</v>
      </c>
      <c r="E69" s="6">
        <v>6.0232000000000001</v>
      </c>
      <c r="F69">
        <f>E69-$Q$2</f>
        <v>-6.5766</v>
      </c>
      <c r="G69">
        <f>100*(F69/$F$2)</f>
        <v>-388.27488487424733</v>
      </c>
      <c r="H69">
        <f>100-G69</f>
        <v>488.27488487424733</v>
      </c>
      <c r="I69" s="10">
        <v>6.12</v>
      </c>
      <c r="L69" s="7">
        <v>3.0257000000000001</v>
      </c>
      <c r="M69" s="8"/>
      <c r="N69" s="8">
        <v>0.41089999999999999</v>
      </c>
      <c r="O69" s="8"/>
      <c r="P69" s="8"/>
      <c r="Q69" s="2">
        <f>SUM(L69:P69)</f>
        <v>3.4365999999999999</v>
      </c>
    </row>
    <row r="70" spans="1:17" x14ac:dyDescent="0.2">
      <c r="A70" s="1">
        <v>0.11319444444444444</v>
      </c>
      <c r="B70" s="6">
        <v>69</v>
      </c>
      <c r="C70">
        <f t="shared" ref="C70:C79" si="28">-B70*0.006</f>
        <v>-0.41400000000000003</v>
      </c>
      <c r="D70">
        <f t="shared" ref="D70:D79" si="29">-1/C70</f>
        <v>2.4154589371980673</v>
      </c>
      <c r="E70" s="6">
        <v>6.0011999999999999</v>
      </c>
      <c r="F70">
        <f t="shared" ref="F70:F79" si="30">E70-$Q$2</f>
        <v>-6.5986000000000002</v>
      </c>
      <c r="G70">
        <f t="shared" ref="G70:G79" si="31">100*(F70/$F$2)</f>
        <v>-389.5737395206047</v>
      </c>
      <c r="H70">
        <f t="shared" ref="H70:H79" si="32">100-G70</f>
        <v>489.5737395206047</v>
      </c>
      <c r="I70" s="10">
        <v>6.12</v>
      </c>
    </row>
    <row r="71" spans="1:17" x14ac:dyDescent="0.2">
      <c r="A71" s="1">
        <v>0.11458333333333333</v>
      </c>
      <c r="B71" s="6">
        <v>77</v>
      </c>
      <c r="C71">
        <f t="shared" si="28"/>
        <v>-0.46200000000000002</v>
      </c>
      <c r="D71">
        <f t="shared" si="29"/>
        <v>2.1645021645021645</v>
      </c>
      <c r="E71" s="6">
        <v>5.9867999999999997</v>
      </c>
      <c r="F71">
        <f t="shared" si="30"/>
        <v>-6.6130000000000004</v>
      </c>
      <c r="G71">
        <f t="shared" si="31"/>
        <v>-390.42389892549312</v>
      </c>
      <c r="H71">
        <f t="shared" si="32"/>
        <v>490.42389892549312</v>
      </c>
      <c r="I71" s="10">
        <v>6.12</v>
      </c>
    </row>
    <row r="72" spans="1:17" x14ac:dyDescent="0.2">
      <c r="A72" s="1">
        <v>0.11597222222222221</v>
      </c>
      <c r="B72" s="6">
        <v>92</v>
      </c>
      <c r="C72">
        <f t="shared" si="28"/>
        <v>-0.55200000000000005</v>
      </c>
      <c r="D72">
        <f t="shared" si="29"/>
        <v>1.8115942028985506</v>
      </c>
      <c r="E72" s="6">
        <v>5.9588999999999999</v>
      </c>
      <c r="F72">
        <f t="shared" si="30"/>
        <v>-6.6409000000000002</v>
      </c>
      <c r="G72">
        <f t="shared" si="31"/>
        <v>-392.07108277246442</v>
      </c>
      <c r="H72">
        <f t="shared" si="32"/>
        <v>492.07108277246442</v>
      </c>
      <c r="I72" s="10">
        <v>6.12</v>
      </c>
    </row>
    <row r="73" spans="1:17" x14ac:dyDescent="0.2">
      <c r="A73" s="1">
        <v>0.11875000000000001</v>
      </c>
      <c r="B73" s="6">
        <v>101</v>
      </c>
      <c r="C73">
        <f t="shared" si="28"/>
        <v>-0.60599999999999998</v>
      </c>
      <c r="D73">
        <f t="shared" si="29"/>
        <v>1.6501650165016502</v>
      </c>
      <c r="E73" s="6">
        <v>5.9318999999999997</v>
      </c>
      <c r="F73">
        <f t="shared" si="30"/>
        <v>-6.6679000000000004</v>
      </c>
      <c r="G73">
        <f t="shared" si="31"/>
        <v>-393.66513165663019</v>
      </c>
      <c r="H73">
        <f t="shared" si="32"/>
        <v>493.66513165663019</v>
      </c>
      <c r="I73" s="10">
        <v>6.12</v>
      </c>
    </row>
    <row r="74" spans="1:17" x14ac:dyDescent="0.2">
      <c r="A74" s="1">
        <v>0.12152777777777778</v>
      </c>
      <c r="B74" s="6">
        <v>145</v>
      </c>
      <c r="C74">
        <f t="shared" si="28"/>
        <v>-0.87</v>
      </c>
      <c r="D74">
        <f t="shared" si="29"/>
        <v>1.1494252873563218</v>
      </c>
      <c r="E74" s="6">
        <v>5.8940999999999999</v>
      </c>
      <c r="F74">
        <f t="shared" si="30"/>
        <v>-6.7057000000000002</v>
      </c>
      <c r="G74">
        <f t="shared" si="31"/>
        <v>-395.89680009446226</v>
      </c>
      <c r="H74">
        <f t="shared" si="32"/>
        <v>495.89680009446226</v>
      </c>
      <c r="I74" s="10">
        <v>6.12</v>
      </c>
    </row>
    <row r="75" spans="1:17" x14ac:dyDescent="0.2">
      <c r="A75" s="1">
        <v>0.12569444444444444</v>
      </c>
      <c r="B75" s="6">
        <v>180</v>
      </c>
      <c r="C75">
        <f t="shared" si="28"/>
        <v>-1.08</v>
      </c>
      <c r="D75">
        <f t="shared" si="29"/>
        <v>0.92592592592592582</v>
      </c>
      <c r="E75" s="6">
        <v>5.8529</v>
      </c>
      <c r="F75">
        <f t="shared" si="30"/>
        <v>-6.7469000000000001</v>
      </c>
      <c r="G75">
        <f t="shared" si="31"/>
        <v>-398.32920061400415</v>
      </c>
      <c r="H75">
        <f t="shared" si="32"/>
        <v>498.32920061400415</v>
      </c>
      <c r="I75" s="10">
        <v>6.12</v>
      </c>
    </row>
    <row r="76" spans="1:17" x14ac:dyDescent="0.2">
      <c r="A76" s="1">
        <v>0.13125000000000001</v>
      </c>
      <c r="B76" s="6">
        <v>230</v>
      </c>
      <c r="C76">
        <f t="shared" si="28"/>
        <v>-1.3800000000000001</v>
      </c>
      <c r="D76">
        <f t="shared" si="29"/>
        <v>0.72463768115942018</v>
      </c>
      <c r="E76" s="6">
        <v>5.8041</v>
      </c>
      <c r="F76">
        <f t="shared" si="30"/>
        <v>-6.7957000000000001</v>
      </c>
      <c r="G76">
        <f t="shared" si="31"/>
        <v>-401.21029637501488</v>
      </c>
      <c r="H76">
        <f t="shared" si="32"/>
        <v>501.21029637501488</v>
      </c>
      <c r="I76" s="10">
        <v>6.12</v>
      </c>
    </row>
    <row r="77" spans="1:17" x14ac:dyDescent="0.2">
      <c r="A77" s="1">
        <v>0.13333333333333333</v>
      </c>
      <c r="B77" s="6">
        <v>238</v>
      </c>
      <c r="C77">
        <f t="shared" si="28"/>
        <v>-1.4279999999999999</v>
      </c>
      <c r="D77">
        <f t="shared" si="29"/>
        <v>0.70028011204481799</v>
      </c>
      <c r="E77" s="6">
        <v>5.7858999999999998</v>
      </c>
      <c r="F77">
        <f t="shared" si="30"/>
        <v>-6.8139000000000003</v>
      </c>
      <c r="G77">
        <f t="shared" si="31"/>
        <v>-402.28480340063777</v>
      </c>
      <c r="H77">
        <f t="shared" si="32"/>
        <v>502.28480340063777</v>
      </c>
      <c r="I77" s="10">
        <v>6.12</v>
      </c>
    </row>
    <row r="78" spans="1:17" x14ac:dyDescent="0.2">
      <c r="A78" s="1">
        <v>0.13819444444444443</v>
      </c>
      <c r="B78" s="6">
        <v>270</v>
      </c>
      <c r="C78">
        <f t="shared" si="28"/>
        <v>-1.62</v>
      </c>
      <c r="D78">
        <f t="shared" si="29"/>
        <v>0.61728395061728392</v>
      </c>
      <c r="E78" s="6">
        <v>5.7491000000000003</v>
      </c>
      <c r="F78">
        <f t="shared" si="30"/>
        <v>-6.8506999999999998</v>
      </c>
      <c r="G78">
        <f t="shared" si="31"/>
        <v>-404.4574329909081</v>
      </c>
      <c r="H78">
        <f t="shared" si="32"/>
        <v>504.4574329909081</v>
      </c>
      <c r="I78" s="10">
        <v>6.12</v>
      </c>
    </row>
    <row r="79" spans="1:17" x14ac:dyDescent="0.2">
      <c r="A79" s="1">
        <v>0.1451388888888889</v>
      </c>
      <c r="B79" s="6">
        <v>295</v>
      </c>
      <c r="C79">
        <f t="shared" si="28"/>
        <v>-1.77</v>
      </c>
      <c r="D79">
        <f t="shared" si="29"/>
        <v>0.56497175141242939</v>
      </c>
      <c r="E79" s="6">
        <v>5.6947000000000001</v>
      </c>
      <c r="F79">
        <f t="shared" si="30"/>
        <v>-6.9051</v>
      </c>
      <c r="G79">
        <f t="shared" si="31"/>
        <v>-407.66914629826437</v>
      </c>
      <c r="H79">
        <f t="shared" si="32"/>
        <v>507.66914629826437</v>
      </c>
      <c r="I79" s="10">
        <v>6.12</v>
      </c>
    </row>
    <row r="80" spans="1:17" x14ac:dyDescent="0.2">
      <c r="A80" s="1">
        <v>0.14375000000000002</v>
      </c>
      <c r="B80" s="6">
        <v>45</v>
      </c>
      <c r="C80">
        <f>-B80*0.006</f>
        <v>-0.27</v>
      </c>
      <c r="D80">
        <f>-1/C80</f>
        <v>3.7037037037037033</v>
      </c>
      <c r="E80" s="6">
        <v>4.5397999999999996</v>
      </c>
      <c r="F80">
        <f>E80-$Q$2</f>
        <v>-8.06</v>
      </c>
      <c r="G80">
        <f>100*(F80/$F$2)</f>
        <v>-475.85311134726663</v>
      </c>
      <c r="H80">
        <f>100-G80</f>
        <v>575.85311134726658</v>
      </c>
      <c r="I80" s="10">
        <v>6.18</v>
      </c>
      <c r="L80" s="7">
        <v>3.03</v>
      </c>
      <c r="M80" s="8"/>
      <c r="N80" s="8">
        <v>0.34770000000000001</v>
      </c>
      <c r="O80" s="8"/>
      <c r="P80" s="8"/>
      <c r="Q80" s="2">
        <f>SUM(L80:P80)</f>
        <v>3.3776999999999999</v>
      </c>
    </row>
    <row r="81" spans="1:17" x14ac:dyDescent="0.2">
      <c r="A81" s="1">
        <v>0.14444444444444446</v>
      </c>
      <c r="B81" s="6">
        <v>55</v>
      </c>
      <c r="C81">
        <f t="shared" ref="C81:C91" si="33">-B81*0.006</f>
        <v>-0.33</v>
      </c>
      <c r="D81">
        <f t="shared" ref="D81:D91" si="34">-1/C81</f>
        <v>3.0303030303030303</v>
      </c>
      <c r="E81" s="6">
        <v>4.5331000000000001</v>
      </c>
      <c r="F81">
        <f t="shared" ref="F81:F91" si="35">E81-$Q$2</f>
        <v>-8.0667000000000009</v>
      </c>
      <c r="G81">
        <f t="shared" ref="G81:G91" si="36">100*(F81/$F$2)</f>
        <v>-476.24867162593006</v>
      </c>
      <c r="H81">
        <f t="shared" ref="H81:H91" si="37">100-G81</f>
        <v>576.24867162593</v>
      </c>
      <c r="I81" s="10">
        <v>6.18</v>
      </c>
    </row>
    <row r="82" spans="1:17" x14ac:dyDescent="0.2">
      <c r="A82" s="1">
        <v>0.14652777777777778</v>
      </c>
      <c r="B82" s="6">
        <v>87</v>
      </c>
      <c r="C82">
        <f t="shared" si="33"/>
        <v>-0.52200000000000002</v>
      </c>
      <c r="D82">
        <f t="shared" si="34"/>
        <v>1.9157088122605364</v>
      </c>
      <c r="E82" s="6">
        <v>4.5205000000000002</v>
      </c>
      <c r="F82">
        <f t="shared" si="35"/>
        <v>-8.0792999999999999</v>
      </c>
      <c r="G82">
        <f t="shared" si="36"/>
        <v>-476.99256110520736</v>
      </c>
      <c r="H82">
        <f t="shared" si="37"/>
        <v>576.99256110520741</v>
      </c>
      <c r="I82" s="10">
        <v>6.18</v>
      </c>
    </row>
    <row r="83" spans="1:17" x14ac:dyDescent="0.2">
      <c r="A83" s="1">
        <v>0.14930555555555555</v>
      </c>
      <c r="B83" s="6">
        <v>115</v>
      </c>
      <c r="C83">
        <f t="shared" si="33"/>
        <v>-0.69000000000000006</v>
      </c>
      <c r="D83">
        <f t="shared" si="34"/>
        <v>1.4492753623188404</v>
      </c>
      <c r="E83" s="6">
        <v>4.5091000000000001</v>
      </c>
      <c r="F83">
        <f t="shared" si="35"/>
        <v>-8.0907</v>
      </c>
      <c r="G83">
        <f t="shared" si="36"/>
        <v>-477.66560396741068</v>
      </c>
      <c r="H83">
        <f t="shared" si="37"/>
        <v>577.66560396741068</v>
      </c>
      <c r="I83" s="10">
        <v>6.18</v>
      </c>
    </row>
    <row r="84" spans="1:17" x14ac:dyDescent="0.2">
      <c r="A84" s="1">
        <v>0.15277777777777776</v>
      </c>
      <c r="B84" s="6">
        <v>138</v>
      </c>
      <c r="C84">
        <f t="shared" si="33"/>
        <v>-0.82800000000000007</v>
      </c>
      <c r="D84">
        <f t="shared" si="34"/>
        <v>1.2077294685990336</v>
      </c>
      <c r="E84" s="6">
        <v>4.4970999999999997</v>
      </c>
      <c r="F84">
        <f t="shared" si="35"/>
        <v>-8.1027000000000005</v>
      </c>
      <c r="G84">
        <f t="shared" si="36"/>
        <v>-478.37407013815107</v>
      </c>
      <c r="H84">
        <f t="shared" si="37"/>
        <v>578.37407013815107</v>
      </c>
      <c r="I84" s="10">
        <v>6.18</v>
      </c>
    </row>
    <row r="85" spans="1:17" x14ac:dyDescent="0.2">
      <c r="A85" s="1">
        <v>0.15694444444444444</v>
      </c>
      <c r="B85" s="6">
        <v>175</v>
      </c>
      <c r="C85">
        <f t="shared" si="33"/>
        <v>-1.05</v>
      </c>
      <c r="D85">
        <f t="shared" si="34"/>
        <v>0.95238095238095233</v>
      </c>
      <c r="E85" s="6">
        <v>4.4782999999999999</v>
      </c>
      <c r="F85">
        <f t="shared" si="35"/>
        <v>-8.1215000000000011</v>
      </c>
      <c r="G85">
        <f t="shared" si="36"/>
        <v>-479.48400047231098</v>
      </c>
      <c r="H85">
        <f t="shared" si="37"/>
        <v>579.48400047231098</v>
      </c>
      <c r="I85" s="10">
        <v>6.18</v>
      </c>
    </row>
    <row r="86" spans="1:17" x14ac:dyDescent="0.2">
      <c r="A86" s="1">
        <v>0.16250000000000001</v>
      </c>
      <c r="B86" s="6">
        <v>211</v>
      </c>
      <c r="C86">
        <f t="shared" si="33"/>
        <v>-1.266</v>
      </c>
      <c r="D86">
        <f t="shared" si="34"/>
        <v>0.78988941548183256</v>
      </c>
      <c r="E86" s="11">
        <v>4.4585999999999997</v>
      </c>
      <c r="F86">
        <f t="shared" si="35"/>
        <v>-8.1412000000000013</v>
      </c>
      <c r="G86">
        <f t="shared" si="36"/>
        <v>-480.64706576927642</v>
      </c>
      <c r="H86">
        <f t="shared" si="37"/>
        <v>580.64706576927642</v>
      </c>
      <c r="I86" s="10">
        <v>6.18</v>
      </c>
    </row>
    <row r="87" spans="1:17" x14ac:dyDescent="0.2">
      <c r="A87" s="1">
        <v>0.16944444444444443</v>
      </c>
      <c r="B87" s="6">
        <v>253</v>
      </c>
      <c r="C87">
        <f t="shared" si="33"/>
        <v>-1.518</v>
      </c>
      <c r="D87">
        <f t="shared" si="34"/>
        <v>0.65876152832674573</v>
      </c>
      <c r="E87" s="6">
        <v>4.4368999999999996</v>
      </c>
      <c r="F87">
        <f t="shared" si="35"/>
        <v>-8.1629000000000005</v>
      </c>
      <c r="G87">
        <f t="shared" si="36"/>
        <v>-481.92820876136517</v>
      </c>
      <c r="H87">
        <f t="shared" si="37"/>
        <v>581.92820876136511</v>
      </c>
      <c r="I87" s="10">
        <v>6.18</v>
      </c>
    </row>
    <row r="88" spans="1:17" x14ac:dyDescent="0.2">
      <c r="A88" s="1">
        <v>0.17569444444444446</v>
      </c>
      <c r="B88" s="6">
        <v>285</v>
      </c>
      <c r="C88">
        <f t="shared" si="33"/>
        <v>-1.71</v>
      </c>
      <c r="D88">
        <f t="shared" si="34"/>
        <v>0.58479532163742687</v>
      </c>
      <c r="E88" s="6">
        <v>4.4234999999999998</v>
      </c>
      <c r="F88">
        <f t="shared" si="35"/>
        <v>-8.1763000000000012</v>
      </c>
      <c r="G88">
        <f t="shared" si="36"/>
        <v>-482.71932931869196</v>
      </c>
      <c r="H88">
        <f t="shared" si="37"/>
        <v>582.71932931869196</v>
      </c>
      <c r="I88" s="10">
        <v>6.18</v>
      </c>
    </row>
    <row r="89" spans="1:17" x14ac:dyDescent="0.2">
      <c r="A89" s="1">
        <v>0.18402777777777779</v>
      </c>
      <c r="B89" s="6">
        <v>300</v>
      </c>
      <c r="C89">
        <f t="shared" si="33"/>
        <v>-1.8</v>
      </c>
      <c r="D89">
        <f t="shared" si="34"/>
        <v>0.55555555555555558</v>
      </c>
      <c r="E89" s="6">
        <v>4.4027000000000003</v>
      </c>
      <c r="F89">
        <f t="shared" si="35"/>
        <v>-8.1970999999999989</v>
      </c>
      <c r="G89">
        <f t="shared" si="36"/>
        <v>-483.94733734797501</v>
      </c>
      <c r="H89">
        <f t="shared" si="37"/>
        <v>583.94733734797501</v>
      </c>
      <c r="I89" s="10">
        <v>6.18</v>
      </c>
    </row>
    <row r="90" spans="1:17" x14ac:dyDescent="0.2">
      <c r="A90" s="1">
        <v>0.19166666666666665</v>
      </c>
      <c r="B90" s="6">
        <v>325</v>
      </c>
      <c r="C90">
        <f t="shared" si="33"/>
        <v>-1.95</v>
      </c>
      <c r="D90">
        <f t="shared" si="34"/>
        <v>0.51282051282051289</v>
      </c>
      <c r="E90" s="6">
        <v>4.3883999999999999</v>
      </c>
      <c r="F90">
        <f t="shared" si="35"/>
        <v>-8.2114000000000011</v>
      </c>
      <c r="G90">
        <f t="shared" si="36"/>
        <v>-484.79159286810739</v>
      </c>
      <c r="H90">
        <f t="shared" si="37"/>
        <v>584.79159286810739</v>
      </c>
      <c r="I90" s="10">
        <v>6.18</v>
      </c>
    </row>
    <row r="91" spans="1:17" x14ac:dyDescent="0.2">
      <c r="A91" s="1">
        <v>0.20486111111111113</v>
      </c>
      <c r="B91" s="6">
        <v>354</v>
      </c>
      <c r="C91">
        <f t="shared" si="33"/>
        <v>-2.1240000000000001</v>
      </c>
      <c r="D91">
        <f t="shared" si="34"/>
        <v>0.47080979284369112</v>
      </c>
      <c r="E91" s="6">
        <v>4.3625999999999996</v>
      </c>
      <c r="F91">
        <f t="shared" si="35"/>
        <v>-8.2372000000000014</v>
      </c>
      <c r="G91">
        <f t="shared" si="36"/>
        <v>-486.31479513519918</v>
      </c>
      <c r="H91">
        <f t="shared" si="37"/>
        <v>586.31479513519912</v>
      </c>
      <c r="I91" s="10">
        <v>6.18</v>
      </c>
    </row>
    <row r="92" spans="1:17" x14ac:dyDescent="0.2">
      <c r="A92" s="1">
        <v>0.15833333333333333</v>
      </c>
      <c r="B92" s="6">
        <v>50</v>
      </c>
      <c r="C92">
        <f>-B92*0.006</f>
        <v>-0.3</v>
      </c>
      <c r="D92">
        <f>-1/C92</f>
        <v>3.3333333333333335</v>
      </c>
      <c r="E92" s="6">
        <v>4.7834000000000003</v>
      </c>
      <c r="F92">
        <f>E92-$Q$2</f>
        <v>-7.8163999999999998</v>
      </c>
      <c r="G92">
        <f>100*(F92/$F$2)</f>
        <v>-461.47124808123755</v>
      </c>
      <c r="H92">
        <f>100-G92</f>
        <v>561.47124808123749</v>
      </c>
      <c r="I92" s="10">
        <v>6.22</v>
      </c>
      <c r="L92" s="7">
        <v>3.1101000000000001</v>
      </c>
      <c r="M92" s="8"/>
      <c r="N92" s="8">
        <v>0.48609999999999998</v>
      </c>
      <c r="O92" s="8"/>
      <c r="P92" s="8"/>
      <c r="Q92" s="2">
        <f>SUM(L92:P92)</f>
        <v>3.5962000000000001</v>
      </c>
    </row>
    <row r="93" spans="1:17" x14ac:dyDescent="0.2">
      <c r="A93" s="1">
        <v>0.15902777777777777</v>
      </c>
      <c r="B93" s="6">
        <v>82</v>
      </c>
      <c r="C93">
        <f t="shared" ref="C93:C102" si="38">-B93*0.006</f>
        <v>-0.49199999999999999</v>
      </c>
      <c r="D93">
        <f t="shared" ref="D93:D102" si="39">-1/C93</f>
        <v>2.0325203252032522</v>
      </c>
      <c r="E93" s="6">
        <v>4.7765000000000004</v>
      </c>
      <c r="F93">
        <f t="shared" ref="F93:F102" si="40">E93-$Q$2</f>
        <v>-7.8232999999999997</v>
      </c>
      <c r="G93">
        <f t="shared" ref="G93:G102" si="41">100*(F93/$F$2)</f>
        <v>-461.87861612941327</v>
      </c>
      <c r="H93">
        <f t="shared" ref="H93:H102" si="42">100-G93</f>
        <v>561.87861612941333</v>
      </c>
      <c r="I93" s="10">
        <v>6.22</v>
      </c>
    </row>
    <row r="94" spans="1:17" x14ac:dyDescent="0.2">
      <c r="A94" s="1">
        <v>0.16041666666666668</v>
      </c>
      <c r="B94" s="6">
        <v>121</v>
      </c>
      <c r="C94">
        <f t="shared" si="38"/>
        <v>-0.72599999999999998</v>
      </c>
      <c r="D94">
        <f t="shared" si="39"/>
        <v>1.3774104683195594</v>
      </c>
      <c r="E94" s="6">
        <v>4.7690999999999999</v>
      </c>
      <c r="F94">
        <f t="shared" si="40"/>
        <v>-7.8307000000000002</v>
      </c>
      <c r="G94">
        <f t="shared" si="41"/>
        <v>-462.31550360136981</v>
      </c>
      <c r="H94">
        <f t="shared" si="42"/>
        <v>562.31550360136976</v>
      </c>
      <c r="I94" s="10">
        <v>6.22</v>
      </c>
    </row>
    <row r="95" spans="1:17" x14ac:dyDescent="0.2">
      <c r="A95" s="1">
        <v>0.16111111111111112</v>
      </c>
      <c r="B95" s="6">
        <v>142</v>
      </c>
      <c r="C95">
        <f t="shared" si="38"/>
        <v>-0.85199999999999998</v>
      </c>
      <c r="D95">
        <f t="shared" si="39"/>
        <v>1.1737089201877935</v>
      </c>
      <c r="E95" s="6">
        <v>4.7592999999999996</v>
      </c>
      <c r="F95">
        <f t="shared" si="40"/>
        <v>-7.8405000000000005</v>
      </c>
      <c r="G95">
        <f t="shared" si="41"/>
        <v>-462.89408430747454</v>
      </c>
      <c r="H95">
        <f t="shared" si="42"/>
        <v>562.89408430747449</v>
      </c>
      <c r="I95" s="10">
        <v>6.22</v>
      </c>
    </row>
    <row r="96" spans="1:17" x14ac:dyDescent="0.2">
      <c r="A96" s="1">
        <v>0.16388888888888889</v>
      </c>
      <c r="B96" s="6">
        <v>170</v>
      </c>
      <c r="C96">
        <f t="shared" si="38"/>
        <v>-1.02</v>
      </c>
      <c r="D96">
        <f t="shared" si="39"/>
        <v>0.98039215686274506</v>
      </c>
      <c r="E96" s="6">
        <v>4.7484000000000002</v>
      </c>
      <c r="F96">
        <f t="shared" si="40"/>
        <v>-7.8513999999999999</v>
      </c>
      <c r="G96">
        <f t="shared" si="41"/>
        <v>-463.53760774589688</v>
      </c>
      <c r="H96">
        <f t="shared" si="42"/>
        <v>563.53760774589682</v>
      </c>
      <c r="I96" s="10">
        <v>6.22</v>
      </c>
    </row>
    <row r="97" spans="1:9" x14ac:dyDescent="0.2">
      <c r="A97" s="1">
        <v>0.16805555555555554</v>
      </c>
      <c r="B97" s="6">
        <v>248</v>
      </c>
      <c r="C97">
        <f t="shared" si="38"/>
        <v>-1.488</v>
      </c>
      <c r="D97">
        <f t="shared" si="39"/>
        <v>0.67204301075268813</v>
      </c>
      <c r="E97" s="6">
        <v>4.7321999999999997</v>
      </c>
      <c r="F97">
        <f t="shared" si="40"/>
        <v>-7.8676000000000004</v>
      </c>
      <c r="G97">
        <f t="shared" si="41"/>
        <v>-464.49403707639647</v>
      </c>
      <c r="H97">
        <f t="shared" si="42"/>
        <v>564.49403707639647</v>
      </c>
      <c r="I97" s="10">
        <v>6.22</v>
      </c>
    </row>
    <row r="98" spans="1:9" x14ac:dyDescent="0.2">
      <c r="A98" s="1">
        <v>0.17152777777777775</v>
      </c>
      <c r="B98" s="6">
        <v>299</v>
      </c>
      <c r="C98">
        <f t="shared" si="38"/>
        <v>-1.794</v>
      </c>
      <c r="D98">
        <f t="shared" si="39"/>
        <v>0.55741360089186176</v>
      </c>
      <c r="E98" s="6">
        <v>4.7182000000000004</v>
      </c>
      <c r="F98">
        <f t="shared" si="40"/>
        <v>-7.8815999999999997</v>
      </c>
      <c r="G98">
        <f t="shared" si="41"/>
        <v>-465.32058094226005</v>
      </c>
      <c r="H98">
        <f t="shared" si="42"/>
        <v>565.32058094225999</v>
      </c>
      <c r="I98" s="10">
        <v>6.22</v>
      </c>
    </row>
    <row r="99" spans="1:9" x14ac:dyDescent="0.2">
      <c r="A99" s="1">
        <v>0.17777777777777778</v>
      </c>
      <c r="B99" s="6">
        <v>325</v>
      </c>
      <c r="C99">
        <f t="shared" si="38"/>
        <v>-1.95</v>
      </c>
      <c r="D99">
        <f t="shared" si="39"/>
        <v>0.51282051282051289</v>
      </c>
      <c r="E99" s="6">
        <v>4.7026000000000003</v>
      </c>
      <c r="F99">
        <f t="shared" si="40"/>
        <v>-7.8971999999999998</v>
      </c>
      <c r="G99">
        <f t="shared" si="41"/>
        <v>-466.24158696422262</v>
      </c>
      <c r="H99">
        <f t="shared" si="42"/>
        <v>566.24158696422262</v>
      </c>
      <c r="I99" s="10">
        <v>6.22</v>
      </c>
    </row>
    <row r="100" spans="1:9" x14ac:dyDescent="0.2">
      <c r="A100" s="1">
        <v>0.18611111111111112</v>
      </c>
      <c r="B100" s="6">
        <v>367</v>
      </c>
      <c r="C100">
        <f t="shared" si="38"/>
        <v>-2.202</v>
      </c>
      <c r="D100">
        <f t="shared" si="39"/>
        <v>0.45413260672116257</v>
      </c>
      <c r="E100" s="6">
        <v>4.6840999999999999</v>
      </c>
      <c r="F100">
        <f t="shared" si="40"/>
        <v>-7.9157000000000002</v>
      </c>
      <c r="G100">
        <f t="shared" si="41"/>
        <v>-467.33380564411402</v>
      </c>
      <c r="H100">
        <f t="shared" si="42"/>
        <v>567.33380564411402</v>
      </c>
      <c r="I100" s="10">
        <v>6.22</v>
      </c>
    </row>
    <row r="101" spans="1:9" x14ac:dyDescent="0.2">
      <c r="A101" s="1">
        <v>0.19375000000000001</v>
      </c>
      <c r="B101" s="6">
        <v>380</v>
      </c>
      <c r="C101">
        <f t="shared" si="38"/>
        <v>-2.2800000000000002</v>
      </c>
      <c r="D101">
        <f t="shared" si="39"/>
        <v>0.43859649122807015</v>
      </c>
      <c r="E101" s="6">
        <v>4.6700999999999997</v>
      </c>
      <c r="F101">
        <f t="shared" si="40"/>
        <v>-7.9297000000000004</v>
      </c>
      <c r="G101">
        <f t="shared" si="41"/>
        <v>-468.16034950997772</v>
      </c>
      <c r="H101">
        <f t="shared" si="42"/>
        <v>568.16034950997778</v>
      </c>
      <c r="I101" s="10">
        <v>6.22</v>
      </c>
    </row>
    <row r="102" spans="1:9" x14ac:dyDescent="0.2">
      <c r="A102" s="1">
        <v>0.20694444444444446</v>
      </c>
      <c r="B102" s="6">
        <v>403</v>
      </c>
      <c r="C102">
        <f t="shared" si="38"/>
        <v>-2.4180000000000001</v>
      </c>
      <c r="D102">
        <f t="shared" si="39"/>
        <v>0.41356492969396191</v>
      </c>
      <c r="E102" s="6">
        <v>4.6494999999999997</v>
      </c>
      <c r="F102">
        <f t="shared" si="40"/>
        <v>-7.9503000000000004</v>
      </c>
      <c r="G102">
        <f t="shared" si="41"/>
        <v>-469.37654976974869</v>
      </c>
      <c r="H102">
        <f t="shared" si="42"/>
        <v>569.37654976974864</v>
      </c>
      <c r="I102" s="10">
        <v>6.22</v>
      </c>
    </row>
  </sheetData>
  <dataConsolidate function="product">
    <dataRefs count="2">
      <dataRef ref="A2:P14" sheet="2381"/>
      <dataRef ref="A1:P15" sheet="2382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Q12"/>
  <sheetViews>
    <sheetView zoomScale="161"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0.11180555555555556</v>
      </c>
      <c r="B2" s="6">
        <v>36</v>
      </c>
      <c r="C2">
        <f>-B2*0.006</f>
        <v>-0.216</v>
      </c>
      <c r="D2">
        <f>-1/C2</f>
        <v>4.6296296296296298</v>
      </c>
      <c r="E2" s="6">
        <v>6.0232000000000001</v>
      </c>
      <c r="F2">
        <f>E2-$Q$2</f>
        <v>2.5866000000000002</v>
      </c>
      <c r="G2">
        <f>100*(F2/$F$2)</f>
        <v>100</v>
      </c>
      <c r="H2">
        <f>100-G2</f>
        <v>0</v>
      </c>
      <c r="I2" s="10"/>
      <c r="L2" s="7">
        <v>3.0257000000000001</v>
      </c>
      <c r="M2" s="8"/>
      <c r="N2" s="8">
        <v>0.41089999999999999</v>
      </c>
      <c r="O2" s="8"/>
      <c r="P2" s="8"/>
      <c r="Q2" s="2">
        <f>SUM(L2:P2)</f>
        <v>3.4365999999999999</v>
      </c>
    </row>
    <row r="3" spans="1:17" x14ac:dyDescent="0.2">
      <c r="A3" s="1">
        <v>0.11319444444444444</v>
      </c>
      <c r="B3" s="6">
        <v>69</v>
      </c>
      <c r="C3">
        <f t="shared" ref="C3:C12" si="0">-B3*0.006</f>
        <v>-0.41400000000000003</v>
      </c>
      <c r="D3">
        <f t="shared" ref="D3:D12" si="1">-1/C3</f>
        <v>2.4154589371980673</v>
      </c>
      <c r="E3" s="6">
        <v>6.0011999999999999</v>
      </c>
      <c r="F3">
        <f t="shared" ref="F3:F12" si="2">E3-$Q$2</f>
        <v>2.5646</v>
      </c>
      <c r="G3">
        <f t="shared" ref="G3:G12" si="3">100*(F3/$F$2)</f>
        <v>99.149462615015835</v>
      </c>
      <c r="H3">
        <f t="shared" ref="H3:H12" si="4">100-G3</f>
        <v>0.85053738498416465</v>
      </c>
      <c r="I3" s="10"/>
    </row>
    <row r="4" spans="1:17" x14ac:dyDescent="0.2">
      <c r="A4" s="1">
        <v>0.11458333333333333</v>
      </c>
      <c r="B4" s="6">
        <v>77</v>
      </c>
      <c r="C4">
        <f t="shared" si="0"/>
        <v>-0.46200000000000002</v>
      </c>
      <c r="D4">
        <f t="shared" si="1"/>
        <v>2.1645021645021645</v>
      </c>
      <c r="E4" s="6">
        <v>5.9867999999999997</v>
      </c>
      <c r="F4">
        <f t="shared" si="2"/>
        <v>2.5501999999999998</v>
      </c>
      <c r="G4">
        <f t="shared" si="3"/>
        <v>98.592747235753492</v>
      </c>
      <c r="H4">
        <f t="shared" si="4"/>
        <v>1.4072527642465076</v>
      </c>
      <c r="I4" s="10"/>
    </row>
    <row r="5" spans="1:17" x14ac:dyDescent="0.2">
      <c r="A5" s="1">
        <v>0.11597222222222221</v>
      </c>
      <c r="B5" s="6">
        <v>92</v>
      </c>
      <c r="C5">
        <f t="shared" si="0"/>
        <v>-0.55200000000000005</v>
      </c>
      <c r="D5">
        <f t="shared" si="1"/>
        <v>1.8115942028985506</v>
      </c>
      <c r="E5" s="6">
        <v>5.9588999999999999</v>
      </c>
      <c r="F5">
        <f t="shared" si="2"/>
        <v>2.5223</v>
      </c>
      <c r="G5">
        <f t="shared" si="3"/>
        <v>97.514111188432679</v>
      </c>
      <c r="H5">
        <f t="shared" si="4"/>
        <v>2.485888811567321</v>
      </c>
      <c r="I5" s="10" t="s">
        <v>15</v>
      </c>
    </row>
    <row r="6" spans="1:17" x14ac:dyDescent="0.2">
      <c r="A6" s="1">
        <v>0.11875000000000001</v>
      </c>
      <c r="B6" s="6">
        <v>101</v>
      </c>
      <c r="C6">
        <f t="shared" si="0"/>
        <v>-0.60599999999999998</v>
      </c>
      <c r="D6">
        <f t="shared" si="1"/>
        <v>1.6501650165016502</v>
      </c>
      <c r="E6" s="6">
        <v>5.9318999999999997</v>
      </c>
      <c r="F6">
        <f t="shared" si="2"/>
        <v>2.4952999999999999</v>
      </c>
      <c r="G6">
        <f t="shared" si="3"/>
        <v>96.470269852315766</v>
      </c>
      <c r="H6">
        <f t="shared" si="4"/>
        <v>3.5297301476842335</v>
      </c>
      <c r="I6" s="10"/>
    </row>
    <row r="7" spans="1:17" x14ac:dyDescent="0.2">
      <c r="A7" s="1">
        <v>0.12152777777777778</v>
      </c>
      <c r="B7" s="6">
        <v>145</v>
      </c>
      <c r="C7">
        <f t="shared" si="0"/>
        <v>-0.87</v>
      </c>
      <c r="D7">
        <f t="shared" si="1"/>
        <v>1.1494252873563218</v>
      </c>
      <c r="E7" s="6">
        <v>5.8940999999999999</v>
      </c>
      <c r="F7">
        <f t="shared" si="2"/>
        <v>2.4575</v>
      </c>
      <c r="G7">
        <f t="shared" si="3"/>
        <v>95.0088919817521</v>
      </c>
      <c r="H7">
        <f t="shared" si="4"/>
        <v>4.9911080182478997</v>
      </c>
      <c r="I7" s="10"/>
    </row>
    <row r="8" spans="1:17" x14ac:dyDescent="0.2">
      <c r="A8" s="1">
        <v>0.12569444444444444</v>
      </c>
      <c r="B8" s="6">
        <v>180</v>
      </c>
      <c r="C8">
        <f t="shared" si="0"/>
        <v>-1.08</v>
      </c>
      <c r="D8">
        <f t="shared" si="1"/>
        <v>0.92592592592592582</v>
      </c>
      <c r="E8" s="6">
        <v>5.8529</v>
      </c>
      <c r="F8">
        <f t="shared" si="2"/>
        <v>2.4163000000000001</v>
      </c>
      <c r="G8">
        <f t="shared" si="3"/>
        <v>93.416067424418145</v>
      </c>
      <c r="H8">
        <f t="shared" si="4"/>
        <v>6.583932575581855</v>
      </c>
      <c r="I8" s="10"/>
    </row>
    <row r="9" spans="1:17" x14ac:dyDescent="0.2">
      <c r="A9" s="1">
        <v>0.13125000000000001</v>
      </c>
      <c r="B9" s="6">
        <v>230</v>
      </c>
      <c r="C9">
        <f t="shared" si="0"/>
        <v>-1.3800000000000001</v>
      </c>
      <c r="D9">
        <f t="shared" si="1"/>
        <v>0.72463768115942018</v>
      </c>
      <c r="E9" s="6">
        <v>5.8041</v>
      </c>
      <c r="F9">
        <f t="shared" si="2"/>
        <v>2.3675000000000002</v>
      </c>
      <c r="G9">
        <f t="shared" si="3"/>
        <v>91.529420861362411</v>
      </c>
      <c r="H9">
        <f t="shared" si="4"/>
        <v>8.4705791386375893</v>
      </c>
      <c r="I9" s="10"/>
    </row>
    <row r="10" spans="1:17" x14ac:dyDescent="0.2">
      <c r="A10" s="1">
        <v>0.13333333333333333</v>
      </c>
      <c r="B10" s="6">
        <v>238</v>
      </c>
      <c r="C10">
        <f t="shared" si="0"/>
        <v>-1.4279999999999999</v>
      </c>
      <c r="D10">
        <f t="shared" si="1"/>
        <v>0.70028011204481799</v>
      </c>
      <c r="E10" s="6">
        <v>5.7858999999999998</v>
      </c>
      <c r="F10">
        <f t="shared" si="2"/>
        <v>2.3492999999999999</v>
      </c>
      <c r="G10">
        <f t="shared" si="3"/>
        <v>90.825794479239136</v>
      </c>
      <c r="H10">
        <f t="shared" si="4"/>
        <v>9.1742055207608644</v>
      </c>
      <c r="I10" s="10"/>
    </row>
    <row r="11" spans="1:17" x14ac:dyDescent="0.2">
      <c r="A11" s="1">
        <v>0.13819444444444443</v>
      </c>
      <c r="B11" s="6">
        <v>270</v>
      </c>
      <c r="C11">
        <f t="shared" si="0"/>
        <v>-1.62</v>
      </c>
      <c r="D11">
        <f t="shared" si="1"/>
        <v>0.61728395061728392</v>
      </c>
      <c r="E11" s="6">
        <v>5.7491000000000003</v>
      </c>
      <c r="F11">
        <f t="shared" si="2"/>
        <v>2.3125000000000004</v>
      </c>
      <c r="G11">
        <f t="shared" si="3"/>
        <v>89.403077398902042</v>
      </c>
      <c r="H11">
        <f t="shared" si="4"/>
        <v>10.596922601097958</v>
      </c>
      <c r="I11" s="10"/>
    </row>
    <row r="12" spans="1:17" x14ac:dyDescent="0.2">
      <c r="A12" s="1">
        <v>0.1451388888888889</v>
      </c>
      <c r="B12" s="6">
        <v>295</v>
      </c>
      <c r="C12">
        <f t="shared" si="0"/>
        <v>-1.77</v>
      </c>
      <c r="D12">
        <f t="shared" si="1"/>
        <v>0.56497175141242939</v>
      </c>
      <c r="E12" s="6">
        <v>5.6947000000000001</v>
      </c>
      <c r="F12">
        <f t="shared" si="2"/>
        <v>2.2581000000000002</v>
      </c>
      <c r="G12">
        <f t="shared" si="3"/>
        <v>87.299930410577602</v>
      </c>
      <c r="H12">
        <f t="shared" si="4"/>
        <v>12.700069589422398</v>
      </c>
      <c r="I12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Q13"/>
  <sheetViews>
    <sheetView zoomScale="113" zoomScaleNormal="105" zoomScalePageLayoutView="105" workbookViewId="0">
      <selection activeCell="A2" sqref="A2:XFD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0.14375000000000002</v>
      </c>
      <c r="B2" s="6">
        <v>45</v>
      </c>
      <c r="C2">
        <f>-B2*0.006</f>
        <v>-0.27</v>
      </c>
      <c r="D2">
        <f>-1/C2</f>
        <v>3.7037037037037033</v>
      </c>
      <c r="E2" s="6">
        <v>4.5397999999999996</v>
      </c>
      <c r="F2">
        <f>E2-$Q$2</f>
        <v>1.1620999999999997</v>
      </c>
      <c r="G2">
        <f>100*(F2/$F$2)</f>
        <v>100</v>
      </c>
      <c r="H2">
        <f>100-G2</f>
        <v>0</v>
      </c>
      <c r="I2" s="10"/>
      <c r="L2" s="7">
        <v>3.03</v>
      </c>
      <c r="M2" s="8"/>
      <c r="N2" s="8">
        <v>0.34770000000000001</v>
      </c>
      <c r="O2" s="8"/>
      <c r="P2" s="8"/>
      <c r="Q2" s="2">
        <f>SUM(L2:P2)</f>
        <v>3.3776999999999999</v>
      </c>
    </row>
    <row r="3" spans="1:17" x14ac:dyDescent="0.2">
      <c r="A3" s="1">
        <v>0.14444444444444446</v>
      </c>
      <c r="B3" s="6">
        <v>55</v>
      </c>
      <c r="C3">
        <f t="shared" ref="C3:C13" si="0">-B3*0.006</f>
        <v>-0.33</v>
      </c>
      <c r="D3">
        <f t="shared" ref="D3:D13" si="1">-1/C3</f>
        <v>3.0303030303030303</v>
      </c>
      <c r="E3" s="6">
        <v>4.5331000000000001</v>
      </c>
      <c r="F3">
        <f t="shared" ref="F3:F13" si="2">E3-$Q$2</f>
        <v>1.1554000000000002</v>
      </c>
      <c r="G3">
        <f t="shared" ref="G3:G13" si="3">100*(F3/$F$2)</f>
        <v>99.423457533775107</v>
      </c>
      <c r="H3">
        <f t="shared" ref="H3:H13" si="4">100-G3</f>
        <v>0.57654246622489325</v>
      </c>
      <c r="I3" s="10"/>
    </row>
    <row r="4" spans="1:17" x14ac:dyDescent="0.2">
      <c r="A4" s="1">
        <v>0.14652777777777778</v>
      </c>
      <c r="B4" s="6">
        <v>87</v>
      </c>
      <c r="C4">
        <f t="shared" si="0"/>
        <v>-0.52200000000000002</v>
      </c>
      <c r="D4">
        <f t="shared" si="1"/>
        <v>1.9157088122605364</v>
      </c>
      <c r="E4" s="6">
        <v>4.5205000000000002</v>
      </c>
      <c r="F4">
        <f t="shared" si="2"/>
        <v>1.1428000000000003</v>
      </c>
      <c r="G4">
        <f t="shared" si="3"/>
        <v>98.339213492814778</v>
      </c>
      <c r="H4">
        <f t="shared" si="4"/>
        <v>1.6607865071852217</v>
      </c>
      <c r="I4" s="10"/>
    </row>
    <row r="5" spans="1:17" x14ac:dyDescent="0.2">
      <c r="A5" s="1">
        <v>0.14930555555555555</v>
      </c>
      <c r="B5" s="6">
        <v>115</v>
      </c>
      <c r="C5">
        <f t="shared" si="0"/>
        <v>-0.69000000000000006</v>
      </c>
      <c r="D5">
        <f t="shared" si="1"/>
        <v>1.4492753623188404</v>
      </c>
      <c r="E5" s="6">
        <v>4.5091000000000001</v>
      </c>
      <c r="F5">
        <f t="shared" si="2"/>
        <v>1.1314000000000002</v>
      </c>
      <c r="G5">
        <f t="shared" si="3"/>
        <v>97.358230789088765</v>
      </c>
      <c r="H5">
        <f t="shared" si="4"/>
        <v>2.6417692109112352</v>
      </c>
      <c r="I5" s="10"/>
    </row>
    <row r="6" spans="1:17" x14ac:dyDescent="0.2">
      <c r="A6" s="1">
        <v>0.15277777777777776</v>
      </c>
      <c r="B6" s="6">
        <v>138</v>
      </c>
      <c r="C6">
        <f t="shared" si="0"/>
        <v>-0.82800000000000007</v>
      </c>
      <c r="D6">
        <f t="shared" si="1"/>
        <v>1.2077294685990336</v>
      </c>
      <c r="E6" s="6">
        <v>4.4970999999999997</v>
      </c>
      <c r="F6">
        <f t="shared" si="2"/>
        <v>1.1193999999999997</v>
      </c>
      <c r="G6">
        <f t="shared" si="3"/>
        <v>96.325617416745544</v>
      </c>
      <c r="H6">
        <f t="shared" si="4"/>
        <v>3.6743825832544559</v>
      </c>
      <c r="I6" s="10"/>
    </row>
    <row r="7" spans="1:17" x14ac:dyDescent="0.2">
      <c r="A7" s="1">
        <v>0.15694444444444444</v>
      </c>
      <c r="B7" s="6">
        <v>175</v>
      </c>
      <c r="C7">
        <f t="shared" si="0"/>
        <v>-1.05</v>
      </c>
      <c r="D7">
        <f t="shared" si="1"/>
        <v>0.95238095238095233</v>
      </c>
      <c r="E7" s="6">
        <v>4.4782999999999999</v>
      </c>
      <c r="F7">
        <f t="shared" si="2"/>
        <v>1.1006</v>
      </c>
      <c r="G7">
        <f t="shared" si="3"/>
        <v>94.707856466741276</v>
      </c>
      <c r="H7">
        <f t="shared" si="4"/>
        <v>5.2921435332587237</v>
      </c>
      <c r="I7" s="10"/>
    </row>
    <row r="8" spans="1:17" x14ac:dyDescent="0.2">
      <c r="A8" s="1">
        <v>0.16250000000000001</v>
      </c>
      <c r="B8" s="6">
        <v>211</v>
      </c>
      <c r="C8">
        <f t="shared" si="0"/>
        <v>-1.266</v>
      </c>
      <c r="D8">
        <f t="shared" si="1"/>
        <v>0.78988941548183256</v>
      </c>
      <c r="E8" s="11">
        <v>4.4585999999999997</v>
      </c>
      <c r="F8">
        <f t="shared" si="2"/>
        <v>1.0808999999999997</v>
      </c>
      <c r="G8">
        <f t="shared" si="3"/>
        <v>93.012649513811212</v>
      </c>
      <c r="H8">
        <f t="shared" si="4"/>
        <v>6.9873504861887881</v>
      </c>
      <c r="I8" s="10"/>
    </row>
    <row r="9" spans="1:17" x14ac:dyDescent="0.2">
      <c r="A9" s="1">
        <v>0.16944444444444443</v>
      </c>
      <c r="B9" s="6">
        <v>253</v>
      </c>
      <c r="C9">
        <f t="shared" si="0"/>
        <v>-1.518</v>
      </c>
      <c r="D9">
        <f t="shared" si="1"/>
        <v>0.65876152832674573</v>
      </c>
      <c r="E9" s="6">
        <v>4.4368999999999996</v>
      </c>
      <c r="F9">
        <f t="shared" si="2"/>
        <v>1.0591999999999997</v>
      </c>
      <c r="G9">
        <f t="shared" si="3"/>
        <v>91.145340332157303</v>
      </c>
      <c r="H9">
        <f t="shared" si="4"/>
        <v>8.8546596678426965</v>
      </c>
      <c r="I9" s="10"/>
    </row>
    <row r="10" spans="1:17" x14ac:dyDescent="0.2">
      <c r="A10" s="1">
        <v>0.17569444444444446</v>
      </c>
      <c r="B10" s="6">
        <v>285</v>
      </c>
      <c r="C10">
        <f t="shared" si="0"/>
        <v>-1.71</v>
      </c>
      <c r="D10">
        <f t="shared" si="1"/>
        <v>0.58479532163742687</v>
      </c>
      <c r="E10" s="6">
        <v>4.4234999999999998</v>
      </c>
      <c r="F10">
        <f t="shared" si="2"/>
        <v>1.0457999999999998</v>
      </c>
      <c r="G10">
        <f t="shared" si="3"/>
        <v>89.992255399707432</v>
      </c>
      <c r="H10">
        <f t="shared" si="4"/>
        <v>10.007744600292568</v>
      </c>
      <c r="I10" s="10"/>
    </row>
    <row r="11" spans="1:17" x14ac:dyDescent="0.2">
      <c r="A11" s="1">
        <v>0.18402777777777779</v>
      </c>
      <c r="B11" s="6">
        <v>300</v>
      </c>
      <c r="C11">
        <f t="shared" si="0"/>
        <v>-1.8</v>
      </c>
      <c r="D11">
        <f t="shared" si="1"/>
        <v>0.55555555555555558</v>
      </c>
      <c r="E11" s="6">
        <v>4.4027000000000003</v>
      </c>
      <c r="F11">
        <f t="shared" si="2"/>
        <v>1.0250000000000004</v>
      </c>
      <c r="G11">
        <f t="shared" si="3"/>
        <v>88.20239222097932</v>
      </c>
      <c r="H11">
        <f t="shared" si="4"/>
        <v>11.79760777902068</v>
      </c>
      <c r="I11" s="10"/>
    </row>
    <row r="12" spans="1:17" x14ac:dyDescent="0.2">
      <c r="A12" s="1">
        <v>0.19166666666666665</v>
      </c>
      <c r="B12" s="6">
        <v>325</v>
      </c>
      <c r="C12">
        <f t="shared" si="0"/>
        <v>-1.95</v>
      </c>
      <c r="D12">
        <f t="shared" si="1"/>
        <v>0.51282051282051289</v>
      </c>
      <c r="E12" s="6">
        <v>4.3883999999999999</v>
      </c>
      <c r="F12">
        <f t="shared" si="2"/>
        <v>1.0106999999999999</v>
      </c>
      <c r="G12">
        <f t="shared" si="3"/>
        <v>86.971861285603666</v>
      </c>
      <c r="H12">
        <f t="shared" si="4"/>
        <v>13.028138714396334</v>
      </c>
      <c r="I12" s="10"/>
    </row>
    <row r="13" spans="1:17" x14ac:dyDescent="0.2">
      <c r="A13" s="1">
        <v>0.20486111111111113</v>
      </c>
      <c r="B13" s="6">
        <v>354</v>
      </c>
      <c r="C13">
        <f t="shared" si="0"/>
        <v>-2.1240000000000001</v>
      </c>
      <c r="D13">
        <f t="shared" si="1"/>
        <v>0.47080979284369112</v>
      </c>
      <c r="E13" s="6">
        <v>4.3625999999999996</v>
      </c>
      <c r="F13">
        <f t="shared" si="2"/>
        <v>0.98489999999999966</v>
      </c>
      <c r="G13">
        <f t="shared" si="3"/>
        <v>84.751742535065816</v>
      </c>
      <c r="H13">
        <f t="shared" si="4"/>
        <v>15.248257464934184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2382</vt:lpstr>
      <vt:lpstr>2381</vt:lpstr>
      <vt:lpstr>2384</vt:lpstr>
      <vt:lpstr>2365</vt:lpstr>
      <vt:lpstr>2343_1</vt:lpstr>
      <vt:lpstr>2343_2</vt:lpstr>
      <vt:lpstr>Sheet1</vt:lpstr>
      <vt:lpstr>6-12</vt:lpstr>
      <vt:lpstr>6-18</vt:lpstr>
      <vt:lpstr>6-22</vt:lpstr>
      <vt:lpstr>TEMPLATE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2021-09-07T14:56:01Z</dcterms:created>
  <dcterms:modified xsi:type="dcterms:W3CDTF">2023-08-20T13:20:25Z</dcterms:modified>
</cp:coreProperties>
</file>